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beisgov-my.sharepoint.com/personal/rachel_gibson2_energysecurity_gov_uk/Documents/Documents/Publishing/IETF/"/>
    </mc:Choice>
  </mc:AlternateContent>
  <xr:revisionPtr revIDLastSave="346" documentId="8_{CFA1CDCD-3FF4-4AC4-BA04-4D9D36DBF3AE}" xr6:coauthVersionLast="47" xr6:coauthVersionMax="47" xr10:uidLastSave="{58D9A3C2-3D9D-4393-B086-930B206DF879}"/>
  <workbookProtection workbookAlgorithmName="SHA-512" workbookHashValue="4BzapGZa+Vmzy9u6JNQSvIA5YPPeTMejQaS/+DKf2d1tr0XiUdJJTB97BzGYPASS86axxUl+BYWDeax7LRIMbg==" workbookSaltValue="reJqmdnGMf9nt4uf+VPvdA==" workbookSpinCount="100000" lockStructure="1"/>
  <bookViews>
    <workbookView xWindow="-108" yWindow="-108" windowWidth="23256" windowHeight="12720" xr2:uid="{B6DC8534-3242-41C7-960A-1CFCAAA9E612}"/>
  </bookViews>
  <sheets>
    <sheet name="Cover" sheetId="1" r:id="rId1"/>
    <sheet name="Summary" sheetId="2" r:id="rId2"/>
    <sheet name="Guidance" sheetId="3" r:id="rId3"/>
    <sheet name="Deployment Project " sheetId="4" r:id="rId4"/>
  </sheets>
  <externalReferences>
    <externalReference r:id="rId5"/>
    <externalReference r:id="rId6"/>
  </externalReferences>
  <definedNames>
    <definedName name="BusinessSize">Summary!$E$45</definedName>
    <definedName name="confirmedcb" localSheetId="0">'[1]names of lists'!$D$66:$D$68</definedName>
    <definedName name="confirmedcb">'[1]names of lists'!$D$66:$D$68</definedName>
    <definedName name="D">Summary!$G$65:$G$66</definedName>
    <definedName name="DDAidIntensity">Summary!$E$72:$F$92</definedName>
    <definedName name="DDPartnerType">Summary!$E$72:$E$92</definedName>
    <definedName name="DNIPStatus">Summary!$G$65:$G$66</definedName>
    <definedName name="EE">Summary!$H$65:$H$66</definedName>
    <definedName name="EEAidIntensity">Summary!$E$58:$F$69</definedName>
    <definedName name="EEPartnerType">Summary!$E$58:$E$69</definedName>
    <definedName name="fundingcb" localSheetId="0">'[1]names of lists'!$D$54:$D$62</definedName>
    <definedName name="fundingcb">'[1]names of lists'!$D$54:$D$62</definedName>
    <definedName name="fundingsource">'[2]names of lists'!$D$43:$D$52</definedName>
    <definedName name="fundingtype">'[2]names of lists'!$D$54:$D$63</definedName>
    <definedName name="gbercb" localSheetId="0">'[1]names of lists'!$D$74:$D$79</definedName>
    <definedName name="gbercb">'[1]names of lists'!$D$74:$D$79</definedName>
    <definedName name="GuidanceIndex">Summary!$A$99</definedName>
    <definedName name="GuidanceQ13ART" localSheetId="0">#REF!</definedName>
    <definedName name="GuidanceQ14ART" localSheetId="0">#REF!</definedName>
    <definedName name="GuidanceQ16ART" localSheetId="0">#REF!</definedName>
    <definedName name="inkindcb" localSheetId="0">'[1]names of lists'!$D$70:$D$71</definedName>
    <definedName name="inkindcb">'[1]names of lists'!$D$70:$D$71</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40959.6709953704</definedName>
    <definedName name="IQ_NTM" hidden="1">6000</definedName>
    <definedName name="IQ_TODAY" hidden="1">0</definedName>
    <definedName name="IQ_WEEK" hidden="1">50000</definedName>
    <definedName name="IQ_YTD" hidden="1">3000</definedName>
    <definedName name="IQ_YTDMONTH" hidden="1">130000</definedName>
    <definedName name="LADs" localSheetId="0">'[1]Section B'!$A$11:$A$347</definedName>
    <definedName name="LADs">'[1]Section B'!$A$11:$A$347</definedName>
    <definedName name="nvqcb" localSheetId="0">'[1]names of lists'!$D$35:$D$42</definedName>
    <definedName name="nvqcb">'[1]names of lists'!$D$35:$D$42</definedName>
    <definedName name="PartnerType">Summary!#REF!</definedName>
    <definedName name="_xlnm.Print_Area" localSheetId="0">Cover!$C$1:$K$31</definedName>
    <definedName name="ProjectType">Summary!$E$42</definedName>
    <definedName name="publiccb" localSheetId="0">'[1]names of lists'!$D$85:$D$87</definedName>
    <definedName name="publiccb">'[1]names of lists'!$D$85:$D$87</definedName>
    <definedName name="R_D_details">#REF!</definedName>
    <definedName name="randdcb" localSheetId="0">'[1]names of lists'!$D$81:$D$84</definedName>
    <definedName name="randdcb">'[1]names of lists'!$D$81:$D$84</definedName>
    <definedName name="sectorcb" localSheetId="0">'[1]names of lists'!$D$7:$D$30</definedName>
    <definedName name="sectorcb">'[1]names of lists'!$D$7:$D$30</definedName>
    <definedName name="sizecb" localSheetId="0">'[1]names of lists'!$D$31:$D$34</definedName>
    <definedName name="sizecb">'[1]names of lists'!$D$31:$D$34</definedName>
    <definedName name="Widerbenef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8" i="4" l="1"/>
  <c r="M178" i="4"/>
  <c r="M174" i="4"/>
  <c r="G122" i="4"/>
  <c r="G121" i="4"/>
  <c r="G120" i="4"/>
  <c r="G119" i="4"/>
  <c r="G118" i="4"/>
  <c r="F117" i="4"/>
  <c r="G117" i="4" s="1"/>
  <c r="D4" i="4" l="1"/>
  <c r="G58" i="2"/>
  <c r="H58" i="2"/>
  <c r="G59" i="2"/>
  <c r="H59" i="2" s="1"/>
  <c r="D6" i="4"/>
  <c r="O670" i="4" l="1"/>
  <c r="Q677" i="4"/>
  <c r="O677" i="4"/>
  <c r="M677" i="4"/>
  <c r="Q676" i="4"/>
  <c r="O676" i="4"/>
  <c r="M676" i="4"/>
  <c r="Q675" i="4"/>
  <c r="O675" i="4"/>
  <c r="M675" i="4"/>
  <c r="Q674" i="4"/>
  <c r="O674" i="4"/>
  <c r="M674" i="4"/>
  <c r="Q673" i="4"/>
  <c r="O673" i="4"/>
  <c r="M673" i="4"/>
  <c r="Q672" i="4"/>
  <c r="O672" i="4"/>
  <c r="M672" i="4"/>
  <c r="Q671" i="4"/>
  <c r="O671" i="4"/>
  <c r="M671" i="4"/>
  <c r="Q670" i="4"/>
  <c r="M670" i="4"/>
  <c r="Q669" i="4"/>
  <c r="O669" i="4"/>
  <c r="M669" i="4"/>
  <c r="Q668" i="4"/>
  <c r="O668" i="4"/>
  <c r="M668" i="4"/>
  <c r="Q664" i="4"/>
  <c r="O664" i="4"/>
  <c r="M664" i="4"/>
  <c r="Q663" i="4"/>
  <c r="O663" i="4"/>
  <c r="M663" i="4"/>
  <c r="Q662" i="4"/>
  <c r="O662" i="4"/>
  <c r="M662" i="4"/>
  <c r="Q661" i="4"/>
  <c r="O661" i="4"/>
  <c r="M661" i="4"/>
  <c r="Q660" i="4"/>
  <c r="O660" i="4"/>
  <c r="M660" i="4"/>
  <c r="Q659" i="4"/>
  <c r="O659" i="4"/>
  <c r="M659" i="4"/>
  <c r="S659" i="4" s="1"/>
  <c r="Q658" i="4"/>
  <c r="O658" i="4"/>
  <c r="M658" i="4"/>
  <c r="Q657" i="4"/>
  <c r="O657" i="4"/>
  <c r="M657" i="4"/>
  <c r="Q656" i="4"/>
  <c r="O656" i="4"/>
  <c r="M656" i="4"/>
  <c r="Q655" i="4"/>
  <c r="O655" i="4"/>
  <c r="M655" i="4"/>
  <c r="Q651" i="4"/>
  <c r="O651" i="4"/>
  <c r="M651" i="4"/>
  <c r="Q650" i="4"/>
  <c r="O650" i="4"/>
  <c r="M650" i="4"/>
  <c r="Q649" i="4"/>
  <c r="O649" i="4"/>
  <c r="M649" i="4"/>
  <c r="Q648" i="4"/>
  <c r="O648" i="4"/>
  <c r="M648" i="4"/>
  <c r="Q647" i="4"/>
  <c r="O647" i="4"/>
  <c r="M647" i="4"/>
  <c r="Q646" i="4"/>
  <c r="O646" i="4"/>
  <c r="M646" i="4"/>
  <c r="Q645" i="4"/>
  <c r="O645" i="4"/>
  <c r="M645" i="4"/>
  <c r="Q644" i="4"/>
  <c r="O644" i="4"/>
  <c r="M644" i="4"/>
  <c r="Q643" i="4"/>
  <c r="O643" i="4"/>
  <c r="M643" i="4"/>
  <c r="Q642" i="4"/>
  <c r="O642" i="4"/>
  <c r="M642" i="4"/>
  <c r="Q638" i="4" a="1"/>
  <c r="Q638" i="4" s="1"/>
  <c r="O638" i="4" a="1"/>
  <c r="O638" i="4" s="1"/>
  <c r="M638" i="4" a="1"/>
  <c r="M638" i="4" s="1"/>
  <c r="Q637" i="4" a="1"/>
  <c r="Q637" i="4" s="1"/>
  <c r="O637" i="4" a="1"/>
  <c r="O637" i="4" s="1"/>
  <c r="M637" i="4" a="1"/>
  <c r="M637" i="4" s="1"/>
  <c r="Q636" i="4" a="1"/>
  <c r="Q636" i="4" s="1"/>
  <c r="O636" i="4" a="1"/>
  <c r="O636" i="4" s="1"/>
  <c r="M636" i="4" a="1"/>
  <c r="M636" i="4" s="1"/>
  <c r="Q635" i="4" a="1"/>
  <c r="Q635" i="4" s="1"/>
  <c r="O635" i="4" a="1"/>
  <c r="O635" i="4" s="1"/>
  <c r="M635" i="4" a="1"/>
  <c r="M635" i="4" s="1"/>
  <c r="Q634" i="4" a="1"/>
  <c r="Q634" i="4" s="1"/>
  <c r="O634" i="4" a="1"/>
  <c r="O634" i="4" s="1"/>
  <c r="M634" i="4" a="1"/>
  <c r="M634" i="4" s="1"/>
  <c r="Q633" i="4" a="1"/>
  <c r="Q633" i="4" s="1"/>
  <c r="O633" i="4" a="1"/>
  <c r="O633" i="4" s="1"/>
  <c r="M633" i="4" a="1"/>
  <c r="M633" i="4" s="1"/>
  <c r="Q632" i="4" a="1"/>
  <c r="Q632" i="4" s="1"/>
  <c r="O632" i="4" a="1"/>
  <c r="O632" i="4" s="1"/>
  <c r="M632" i="4" a="1"/>
  <c r="M632" i="4" s="1"/>
  <c r="Q631" i="4" a="1"/>
  <c r="Q631" i="4" s="1"/>
  <c r="O631" i="4" a="1"/>
  <c r="O631" i="4" s="1"/>
  <c r="M631" i="4" a="1"/>
  <c r="M631" i="4" s="1"/>
  <c r="Q630" i="4" a="1"/>
  <c r="Q630" i="4" s="1"/>
  <c r="O630" i="4" a="1"/>
  <c r="O630" i="4" s="1"/>
  <c r="M630" i="4" a="1"/>
  <c r="M630" i="4" s="1"/>
  <c r="Q629" i="4" a="1"/>
  <c r="Q629" i="4" s="1"/>
  <c r="O629" i="4" a="1"/>
  <c r="O629" i="4" s="1"/>
  <c r="M629" i="4" a="1"/>
  <c r="M629" i="4" s="1"/>
  <c r="Q625" i="4"/>
  <c r="O625" i="4"/>
  <c r="M625" i="4"/>
  <c r="Q624" i="4"/>
  <c r="O624" i="4"/>
  <c r="M624" i="4"/>
  <c r="Q623" i="4"/>
  <c r="O623" i="4"/>
  <c r="M623" i="4"/>
  <c r="Q622" i="4"/>
  <c r="O622" i="4"/>
  <c r="M622" i="4"/>
  <c r="Q621" i="4"/>
  <c r="O621" i="4"/>
  <c r="M621" i="4"/>
  <c r="Q620" i="4"/>
  <c r="O620" i="4"/>
  <c r="M620" i="4"/>
  <c r="Q619" i="4"/>
  <c r="O619" i="4"/>
  <c r="M619" i="4"/>
  <c r="Q618" i="4"/>
  <c r="O618" i="4"/>
  <c r="M618" i="4"/>
  <c r="Q617" i="4"/>
  <c r="O617" i="4"/>
  <c r="M617" i="4"/>
  <c r="Q616" i="4"/>
  <c r="O616" i="4"/>
  <c r="M616" i="4"/>
  <c r="Q615" i="4"/>
  <c r="O615" i="4"/>
  <c r="M615" i="4"/>
  <c r="Q614" i="4"/>
  <c r="O614" i="4"/>
  <c r="M614" i="4"/>
  <c r="Q613" i="4"/>
  <c r="O613" i="4"/>
  <c r="M613" i="4"/>
  <c r="Q612" i="4"/>
  <c r="O612" i="4"/>
  <c r="M612" i="4"/>
  <c r="Q611" i="4"/>
  <c r="O611" i="4"/>
  <c r="M611" i="4"/>
  <c r="Q610" i="4"/>
  <c r="O610" i="4"/>
  <c r="M610" i="4"/>
  <c r="Q609" i="4"/>
  <c r="O609" i="4"/>
  <c r="M609" i="4"/>
  <c r="Q608" i="4"/>
  <c r="O608" i="4"/>
  <c r="M608" i="4"/>
  <c r="Q607" i="4"/>
  <c r="O607" i="4"/>
  <c r="M607" i="4"/>
  <c r="Q606" i="4"/>
  <c r="O606" i="4"/>
  <c r="M606" i="4"/>
  <c r="Q569" i="4"/>
  <c r="O569" i="4"/>
  <c r="M569" i="4"/>
  <c r="Q568" i="4"/>
  <c r="O568" i="4"/>
  <c r="M568" i="4"/>
  <c r="Q567" i="4"/>
  <c r="O567" i="4"/>
  <c r="M567" i="4"/>
  <c r="Q566" i="4"/>
  <c r="O566" i="4"/>
  <c r="M566" i="4"/>
  <c r="Q565" i="4"/>
  <c r="O565" i="4"/>
  <c r="M565" i="4"/>
  <c r="Q564" i="4"/>
  <c r="O564" i="4"/>
  <c r="M564" i="4"/>
  <c r="Q563" i="4"/>
  <c r="O563" i="4"/>
  <c r="M563" i="4"/>
  <c r="Q562" i="4"/>
  <c r="O562" i="4"/>
  <c r="M562" i="4"/>
  <c r="Q561" i="4"/>
  <c r="O561" i="4"/>
  <c r="M561" i="4"/>
  <c r="Q560" i="4"/>
  <c r="O560" i="4"/>
  <c r="M560" i="4"/>
  <c r="Q556" i="4"/>
  <c r="O556" i="4"/>
  <c r="M556" i="4"/>
  <c r="Q555" i="4"/>
  <c r="O555" i="4"/>
  <c r="M555" i="4"/>
  <c r="Q554" i="4"/>
  <c r="O554" i="4"/>
  <c r="M554" i="4"/>
  <c r="Q553" i="4"/>
  <c r="O553" i="4"/>
  <c r="M553" i="4"/>
  <c r="Q552" i="4"/>
  <c r="O552" i="4"/>
  <c r="M552" i="4"/>
  <c r="Q551" i="4"/>
  <c r="O551" i="4"/>
  <c r="M551" i="4"/>
  <c r="Q550" i="4"/>
  <c r="O550" i="4"/>
  <c r="M550" i="4"/>
  <c r="Q549" i="4"/>
  <c r="O549" i="4"/>
  <c r="M549" i="4"/>
  <c r="Q548" i="4"/>
  <c r="O548" i="4"/>
  <c r="M548" i="4"/>
  <c r="Q547" i="4"/>
  <c r="O547" i="4"/>
  <c r="M547" i="4"/>
  <c r="Q543" i="4"/>
  <c r="O543" i="4"/>
  <c r="M543" i="4"/>
  <c r="Q542" i="4"/>
  <c r="O542" i="4"/>
  <c r="M542" i="4"/>
  <c r="Q541" i="4"/>
  <c r="O541" i="4"/>
  <c r="M541" i="4"/>
  <c r="Q540" i="4"/>
  <c r="O540" i="4"/>
  <c r="M540" i="4"/>
  <c r="Q539" i="4"/>
  <c r="O539" i="4"/>
  <c r="M539" i="4"/>
  <c r="Q538" i="4"/>
  <c r="O538" i="4"/>
  <c r="M538" i="4"/>
  <c r="Q537" i="4"/>
  <c r="O537" i="4"/>
  <c r="M537" i="4"/>
  <c r="Q536" i="4"/>
  <c r="O536" i="4"/>
  <c r="M536" i="4"/>
  <c r="Q535" i="4"/>
  <c r="O535" i="4"/>
  <c r="M535" i="4"/>
  <c r="Q534" i="4"/>
  <c r="O534" i="4"/>
  <c r="M534" i="4"/>
  <c r="Q530" i="4" a="1"/>
  <c r="Q530" i="4" s="1"/>
  <c r="O530" i="4" a="1"/>
  <c r="O530" i="4" s="1"/>
  <c r="M530" i="4" a="1"/>
  <c r="M530" i="4" s="1"/>
  <c r="Q529" i="4" a="1"/>
  <c r="Q529" i="4" s="1"/>
  <c r="O529" i="4" a="1"/>
  <c r="O529" i="4" s="1"/>
  <c r="M529" i="4" a="1"/>
  <c r="M529" i="4" s="1"/>
  <c r="Q528" i="4" a="1"/>
  <c r="Q528" i="4" s="1"/>
  <c r="O528" i="4" a="1"/>
  <c r="O528" i="4" s="1"/>
  <c r="M528" i="4" a="1"/>
  <c r="M528" i="4" s="1"/>
  <c r="Q527" i="4" a="1"/>
  <c r="Q527" i="4" s="1"/>
  <c r="O527" i="4" a="1"/>
  <c r="O527" i="4" s="1"/>
  <c r="M527" i="4" a="1"/>
  <c r="M527" i="4" s="1"/>
  <c r="Q526" i="4" a="1"/>
  <c r="Q526" i="4" s="1"/>
  <c r="O526" i="4" a="1"/>
  <c r="O526" i="4" s="1"/>
  <c r="M526" i="4" a="1"/>
  <c r="M526" i="4" s="1"/>
  <c r="Q525" i="4" a="1"/>
  <c r="Q525" i="4" s="1"/>
  <c r="O525" i="4" a="1"/>
  <c r="O525" i="4" s="1"/>
  <c r="M525" i="4" a="1"/>
  <c r="M525" i="4" s="1"/>
  <c r="Q524" i="4" a="1"/>
  <c r="Q524" i="4" s="1"/>
  <c r="O524" i="4" a="1"/>
  <c r="O524" i="4" s="1"/>
  <c r="M524" i="4" a="1"/>
  <c r="M524" i="4" s="1"/>
  <c r="Q523" i="4" a="1"/>
  <c r="Q523" i="4" s="1"/>
  <c r="O523" i="4" a="1"/>
  <c r="O523" i="4" s="1"/>
  <c r="M523" i="4" a="1"/>
  <c r="M523" i="4" s="1"/>
  <c r="Q522" i="4" a="1"/>
  <c r="Q522" i="4" s="1"/>
  <c r="O522" i="4" a="1"/>
  <c r="O522" i="4" s="1"/>
  <c r="M522" i="4" a="1"/>
  <c r="M522" i="4" s="1"/>
  <c r="Q521" i="4" a="1"/>
  <c r="Q521" i="4" s="1"/>
  <c r="O521" i="4" a="1"/>
  <c r="O521" i="4" s="1"/>
  <c r="M521" i="4" a="1"/>
  <c r="M521" i="4" s="1"/>
  <c r="Q517" i="4"/>
  <c r="O517" i="4"/>
  <c r="M517" i="4"/>
  <c r="Q516" i="4"/>
  <c r="O516" i="4"/>
  <c r="M516" i="4"/>
  <c r="Q515" i="4"/>
  <c r="O515" i="4"/>
  <c r="M515" i="4"/>
  <c r="Q514" i="4"/>
  <c r="O514" i="4"/>
  <c r="M514" i="4"/>
  <c r="Q513" i="4"/>
  <c r="O513" i="4"/>
  <c r="M513" i="4"/>
  <c r="Q512" i="4"/>
  <c r="O512" i="4"/>
  <c r="M512" i="4"/>
  <c r="Q511" i="4"/>
  <c r="O511" i="4"/>
  <c r="M511" i="4"/>
  <c r="Q510" i="4"/>
  <c r="O510" i="4"/>
  <c r="M510" i="4"/>
  <c r="Q509" i="4"/>
  <c r="O509" i="4"/>
  <c r="M509" i="4"/>
  <c r="Q508" i="4"/>
  <c r="O508" i="4"/>
  <c r="M508" i="4"/>
  <c r="Q507" i="4"/>
  <c r="O507" i="4"/>
  <c r="M507" i="4"/>
  <c r="Q506" i="4"/>
  <c r="O506" i="4"/>
  <c r="M506" i="4"/>
  <c r="Q505" i="4"/>
  <c r="O505" i="4"/>
  <c r="M505" i="4"/>
  <c r="Q504" i="4"/>
  <c r="O504" i="4"/>
  <c r="M504" i="4"/>
  <c r="Q503" i="4"/>
  <c r="O503" i="4"/>
  <c r="M503" i="4"/>
  <c r="Q502" i="4"/>
  <c r="O502" i="4"/>
  <c r="M502" i="4"/>
  <c r="Q501" i="4"/>
  <c r="O501" i="4"/>
  <c r="M501" i="4"/>
  <c r="Q500" i="4"/>
  <c r="O500" i="4"/>
  <c r="M500" i="4"/>
  <c r="Q499" i="4"/>
  <c r="O499" i="4"/>
  <c r="M499" i="4"/>
  <c r="Q498" i="4"/>
  <c r="O498" i="4"/>
  <c r="M498" i="4"/>
  <c r="Q461" i="4"/>
  <c r="O461" i="4"/>
  <c r="M461" i="4"/>
  <c r="Q460" i="4"/>
  <c r="O460" i="4"/>
  <c r="M460" i="4"/>
  <c r="Q459" i="4"/>
  <c r="O459" i="4"/>
  <c r="M459" i="4"/>
  <c r="Q458" i="4"/>
  <c r="O458" i="4"/>
  <c r="M458" i="4"/>
  <c r="Q457" i="4"/>
  <c r="O457" i="4"/>
  <c r="M457" i="4"/>
  <c r="Q456" i="4"/>
  <c r="O456" i="4"/>
  <c r="M456" i="4"/>
  <c r="Q455" i="4"/>
  <c r="O455" i="4"/>
  <c r="M455" i="4"/>
  <c r="Q454" i="4"/>
  <c r="O454" i="4"/>
  <c r="M454" i="4"/>
  <c r="Q453" i="4"/>
  <c r="O453" i="4"/>
  <c r="M453" i="4"/>
  <c r="Q452" i="4"/>
  <c r="O452" i="4"/>
  <c r="M452" i="4"/>
  <c r="Q448" i="4"/>
  <c r="O448" i="4"/>
  <c r="M448" i="4"/>
  <c r="Q447" i="4"/>
  <c r="O447" i="4"/>
  <c r="M447" i="4"/>
  <c r="Q446" i="4"/>
  <c r="O446" i="4"/>
  <c r="M446" i="4"/>
  <c r="Q445" i="4"/>
  <c r="O445" i="4"/>
  <c r="M445" i="4"/>
  <c r="Q444" i="4"/>
  <c r="O444" i="4"/>
  <c r="M444" i="4"/>
  <c r="Q443" i="4"/>
  <c r="O443" i="4"/>
  <c r="M443" i="4"/>
  <c r="Q442" i="4"/>
  <c r="O442" i="4"/>
  <c r="M442" i="4"/>
  <c r="Q441" i="4"/>
  <c r="O441" i="4"/>
  <c r="M441" i="4"/>
  <c r="Q440" i="4"/>
  <c r="O440" i="4"/>
  <c r="M440" i="4"/>
  <c r="Q439" i="4"/>
  <c r="O439" i="4"/>
  <c r="M439" i="4"/>
  <c r="Q435" i="4"/>
  <c r="O435" i="4"/>
  <c r="M435" i="4"/>
  <c r="Q434" i="4"/>
  <c r="O434" i="4"/>
  <c r="M434" i="4"/>
  <c r="Q433" i="4"/>
  <c r="O433" i="4"/>
  <c r="M433" i="4"/>
  <c r="Q432" i="4"/>
  <c r="O432" i="4"/>
  <c r="M432" i="4"/>
  <c r="Q431" i="4"/>
  <c r="O431" i="4"/>
  <c r="M431" i="4"/>
  <c r="Q430" i="4"/>
  <c r="O430" i="4"/>
  <c r="M430" i="4"/>
  <c r="Q429" i="4"/>
  <c r="O429" i="4"/>
  <c r="M429" i="4"/>
  <c r="Q428" i="4"/>
  <c r="O428" i="4"/>
  <c r="M428" i="4"/>
  <c r="Q427" i="4"/>
  <c r="O427" i="4"/>
  <c r="M427" i="4"/>
  <c r="Q426" i="4"/>
  <c r="O426" i="4"/>
  <c r="M426" i="4"/>
  <c r="Q422" i="4" a="1"/>
  <c r="Q422" i="4" s="1"/>
  <c r="O422" i="4" a="1"/>
  <c r="O422" i="4" s="1"/>
  <c r="M422" i="4" a="1"/>
  <c r="M422" i="4" s="1"/>
  <c r="Q421" i="4" a="1"/>
  <c r="Q421" i="4" s="1"/>
  <c r="O421" i="4" a="1"/>
  <c r="O421" i="4" s="1"/>
  <c r="M421" i="4" a="1"/>
  <c r="M421" i="4" s="1"/>
  <c r="Q420" i="4" a="1"/>
  <c r="Q420" i="4" s="1"/>
  <c r="O420" i="4" a="1"/>
  <c r="O420" i="4" s="1"/>
  <c r="M420" i="4" a="1"/>
  <c r="M420" i="4" s="1"/>
  <c r="Q419" i="4" a="1"/>
  <c r="Q419" i="4" s="1"/>
  <c r="O419" i="4" a="1"/>
  <c r="O419" i="4" s="1"/>
  <c r="M419" i="4" a="1"/>
  <c r="M419" i="4" s="1"/>
  <c r="Q418" i="4" a="1"/>
  <c r="Q418" i="4" s="1"/>
  <c r="O418" i="4" a="1"/>
  <c r="O418" i="4" s="1"/>
  <c r="M418" i="4" a="1"/>
  <c r="M418" i="4" s="1"/>
  <c r="Q417" i="4" a="1"/>
  <c r="Q417" i="4" s="1"/>
  <c r="O417" i="4" a="1"/>
  <c r="O417" i="4" s="1"/>
  <c r="M417" i="4" a="1"/>
  <c r="M417" i="4" s="1"/>
  <c r="Q416" i="4" a="1"/>
  <c r="Q416" i="4" s="1"/>
  <c r="O416" i="4" a="1"/>
  <c r="O416" i="4" s="1"/>
  <c r="M416" i="4" a="1"/>
  <c r="M416" i="4" s="1"/>
  <c r="Q415" i="4" a="1"/>
  <c r="Q415" i="4" s="1"/>
  <c r="O415" i="4" a="1"/>
  <c r="O415" i="4" s="1"/>
  <c r="M415" i="4" a="1"/>
  <c r="M415" i="4" s="1"/>
  <c r="Q414" i="4" a="1"/>
  <c r="Q414" i="4" s="1"/>
  <c r="O414" i="4" a="1"/>
  <c r="O414" i="4" s="1"/>
  <c r="M414" i="4" a="1"/>
  <c r="M414" i="4" s="1"/>
  <c r="Q413" i="4" a="1"/>
  <c r="Q413" i="4" s="1"/>
  <c r="O413" i="4" a="1"/>
  <c r="O413" i="4" s="1"/>
  <c r="M413" i="4" a="1"/>
  <c r="M413" i="4" s="1"/>
  <c r="Q409" i="4"/>
  <c r="O409" i="4"/>
  <c r="M409" i="4"/>
  <c r="Q408" i="4"/>
  <c r="O408" i="4"/>
  <c r="M408" i="4"/>
  <c r="Q407" i="4"/>
  <c r="O407" i="4"/>
  <c r="M407" i="4"/>
  <c r="Q406" i="4"/>
  <c r="O406" i="4"/>
  <c r="M406" i="4"/>
  <c r="Q405" i="4"/>
  <c r="O405" i="4"/>
  <c r="M405" i="4"/>
  <c r="Q404" i="4"/>
  <c r="O404" i="4"/>
  <c r="M404" i="4"/>
  <c r="Q403" i="4"/>
  <c r="O403" i="4"/>
  <c r="M403" i="4"/>
  <c r="Q402" i="4"/>
  <c r="O402" i="4"/>
  <c r="M402" i="4"/>
  <c r="Q401" i="4"/>
  <c r="O401" i="4"/>
  <c r="M401" i="4"/>
  <c r="Q400" i="4"/>
  <c r="O400" i="4"/>
  <c r="M400" i="4"/>
  <c r="Q399" i="4"/>
  <c r="O399" i="4"/>
  <c r="M399" i="4"/>
  <c r="Q398" i="4"/>
  <c r="O398" i="4"/>
  <c r="M398" i="4"/>
  <c r="Q397" i="4"/>
  <c r="O397" i="4"/>
  <c r="M397" i="4"/>
  <c r="Q396" i="4"/>
  <c r="O396" i="4"/>
  <c r="M396" i="4"/>
  <c r="Q395" i="4"/>
  <c r="O395" i="4"/>
  <c r="M395" i="4"/>
  <c r="Q394" i="4"/>
  <c r="O394" i="4"/>
  <c r="M394" i="4"/>
  <c r="Q393" i="4"/>
  <c r="O393" i="4"/>
  <c r="M393" i="4"/>
  <c r="Q392" i="4"/>
  <c r="O392" i="4"/>
  <c r="M392" i="4"/>
  <c r="Q391" i="4"/>
  <c r="O391" i="4"/>
  <c r="M391" i="4"/>
  <c r="Q390" i="4"/>
  <c r="O390" i="4"/>
  <c r="M390" i="4"/>
  <c r="Q353" i="4"/>
  <c r="O353" i="4"/>
  <c r="M353" i="4"/>
  <c r="Q352" i="4"/>
  <c r="O352" i="4"/>
  <c r="M352" i="4"/>
  <c r="Q351" i="4"/>
  <c r="O351" i="4"/>
  <c r="M351" i="4"/>
  <c r="Q350" i="4"/>
  <c r="O350" i="4"/>
  <c r="M350" i="4"/>
  <c r="Q349" i="4"/>
  <c r="O349" i="4"/>
  <c r="M349" i="4"/>
  <c r="Q348" i="4"/>
  <c r="O348" i="4"/>
  <c r="M348" i="4"/>
  <c r="Q347" i="4"/>
  <c r="O347" i="4"/>
  <c r="M347" i="4"/>
  <c r="Q346" i="4"/>
  <c r="O346" i="4"/>
  <c r="M346" i="4"/>
  <c r="Q345" i="4"/>
  <c r="O345" i="4"/>
  <c r="M345" i="4"/>
  <c r="Q344" i="4"/>
  <c r="O344" i="4"/>
  <c r="M344" i="4"/>
  <c r="Q340" i="4"/>
  <c r="O340" i="4"/>
  <c r="M340" i="4"/>
  <c r="Q339" i="4"/>
  <c r="O339" i="4"/>
  <c r="M339" i="4"/>
  <c r="Q338" i="4"/>
  <c r="O338" i="4"/>
  <c r="M338" i="4"/>
  <c r="Q337" i="4"/>
  <c r="O337" i="4"/>
  <c r="M337" i="4"/>
  <c r="Q336" i="4"/>
  <c r="O336" i="4"/>
  <c r="M336" i="4"/>
  <c r="Q335" i="4"/>
  <c r="O335" i="4"/>
  <c r="M335" i="4"/>
  <c r="Q334" i="4"/>
  <c r="O334" i="4"/>
  <c r="M334" i="4"/>
  <c r="Q333" i="4"/>
  <c r="O333" i="4"/>
  <c r="M333" i="4"/>
  <c r="Q332" i="4"/>
  <c r="O332" i="4"/>
  <c r="M332" i="4"/>
  <c r="Q331" i="4"/>
  <c r="O331" i="4"/>
  <c r="M331" i="4"/>
  <c r="Q327" i="4"/>
  <c r="O327" i="4"/>
  <c r="M327" i="4"/>
  <c r="Q326" i="4"/>
  <c r="O326" i="4"/>
  <c r="M326" i="4"/>
  <c r="Q325" i="4"/>
  <c r="O325" i="4"/>
  <c r="M325" i="4"/>
  <c r="Q324" i="4"/>
  <c r="O324" i="4"/>
  <c r="M324" i="4"/>
  <c r="Q323" i="4"/>
  <c r="O323" i="4"/>
  <c r="M323" i="4"/>
  <c r="Q322" i="4"/>
  <c r="O322" i="4"/>
  <c r="M322" i="4"/>
  <c r="Q321" i="4"/>
  <c r="O321" i="4"/>
  <c r="M321" i="4"/>
  <c r="Q320" i="4"/>
  <c r="O320" i="4"/>
  <c r="M320" i="4"/>
  <c r="Q319" i="4"/>
  <c r="O319" i="4"/>
  <c r="M319" i="4"/>
  <c r="Q318" i="4"/>
  <c r="O318" i="4"/>
  <c r="M318" i="4"/>
  <c r="Q314" i="4" a="1"/>
  <c r="Q314" i="4" s="1"/>
  <c r="O314" i="4" a="1"/>
  <c r="O314" i="4" s="1"/>
  <c r="M314" i="4" a="1"/>
  <c r="M314" i="4" s="1"/>
  <c r="Q313" i="4" a="1"/>
  <c r="Q313" i="4" s="1"/>
  <c r="O313" i="4" a="1"/>
  <c r="O313" i="4" s="1"/>
  <c r="M313" i="4" a="1"/>
  <c r="M313" i="4" s="1"/>
  <c r="Q312" i="4" a="1"/>
  <c r="Q312" i="4" s="1"/>
  <c r="O312" i="4" a="1"/>
  <c r="O312" i="4" s="1"/>
  <c r="M312" i="4" a="1"/>
  <c r="M312" i="4" s="1"/>
  <c r="Q311" i="4" a="1"/>
  <c r="Q311" i="4" s="1"/>
  <c r="O311" i="4" a="1"/>
  <c r="O311" i="4" s="1"/>
  <c r="M311" i="4" a="1"/>
  <c r="M311" i="4" s="1"/>
  <c r="Q310" i="4" a="1"/>
  <c r="Q310" i="4" s="1"/>
  <c r="O310" i="4" a="1"/>
  <c r="O310" i="4" s="1"/>
  <c r="M310" i="4" a="1"/>
  <c r="M310" i="4" s="1"/>
  <c r="Q309" i="4" a="1"/>
  <c r="Q309" i="4" s="1"/>
  <c r="O309" i="4" a="1"/>
  <c r="O309" i="4" s="1"/>
  <c r="M309" i="4" a="1"/>
  <c r="M309" i="4" s="1"/>
  <c r="Q308" i="4" a="1"/>
  <c r="Q308" i="4" s="1"/>
  <c r="O308" i="4" a="1"/>
  <c r="O308" i="4" s="1"/>
  <c r="M308" i="4" a="1"/>
  <c r="M308" i="4" s="1"/>
  <c r="Q307" i="4" a="1"/>
  <c r="Q307" i="4" s="1"/>
  <c r="O307" i="4" a="1"/>
  <c r="O307" i="4" s="1"/>
  <c r="M307" i="4" a="1"/>
  <c r="M307" i="4" s="1"/>
  <c r="Q306" i="4" a="1"/>
  <c r="Q306" i="4" s="1"/>
  <c r="O306" i="4" a="1"/>
  <c r="O306" i="4" s="1"/>
  <c r="M306" i="4" a="1"/>
  <c r="M306" i="4" s="1"/>
  <c r="Q305" i="4" a="1"/>
  <c r="Q305" i="4" s="1"/>
  <c r="O305" i="4" a="1"/>
  <c r="O305" i="4" s="1"/>
  <c r="M305" i="4" a="1"/>
  <c r="M305" i="4" s="1"/>
  <c r="Q301" i="4"/>
  <c r="O301" i="4"/>
  <c r="M301" i="4"/>
  <c r="Q300" i="4"/>
  <c r="O300" i="4"/>
  <c r="M300" i="4"/>
  <c r="Q299" i="4"/>
  <c r="O299" i="4"/>
  <c r="M299" i="4"/>
  <c r="Q298" i="4"/>
  <c r="O298" i="4"/>
  <c r="M298" i="4"/>
  <c r="Q297" i="4"/>
  <c r="O297" i="4"/>
  <c r="M297" i="4"/>
  <c r="Q296" i="4"/>
  <c r="O296" i="4"/>
  <c r="M296" i="4"/>
  <c r="Q295" i="4"/>
  <c r="O295" i="4"/>
  <c r="M295" i="4"/>
  <c r="Q294" i="4"/>
  <c r="O294" i="4"/>
  <c r="M294" i="4"/>
  <c r="Q293" i="4"/>
  <c r="O293" i="4"/>
  <c r="M293" i="4"/>
  <c r="Q292" i="4"/>
  <c r="O292" i="4"/>
  <c r="M292" i="4"/>
  <c r="Q291" i="4"/>
  <c r="O291" i="4"/>
  <c r="M291" i="4"/>
  <c r="Q290" i="4"/>
  <c r="O290" i="4"/>
  <c r="M290" i="4"/>
  <c r="Q289" i="4"/>
  <c r="O289" i="4"/>
  <c r="M289" i="4"/>
  <c r="Q288" i="4"/>
  <c r="O288" i="4"/>
  <c r="M288" i="4"/>
  <c r="Q287" i="4"/>
  <c r="O287" i="4"/>
  <c r="M287" i="4"/>
  <c r="Q286" i="4"/>
  <c r="O286" i="4"/>
  <c r="M286" i="4"/>
  <c r="Q285" i="4"/>
  <c r="O285" i="4"/>
  <c r="M285" i="4"/>
  <c r="Q284" i="4"/>
  <c r="O284" i="4"/>
  <c r="M284" i="4"/>
  <c r="Q283" i="4"/>
  <c r="O283" i="4"/>
  <c r="M283" i="4"/>
  <c r="Q282" i="4"/>
  <c r="O282" i="4"/>
  <c r="M282" i="4"/>
  <c r="O245" i="4"/>
  <c r="O237" i="4"/>
  <c r="O238" i="4"/>
  <c r="O239" i="4"/>
  <c r="O240" i="4"/>
  <c r="O241" i="4"/>
  <c r="O242" i="4"/>
  <c r="O243" i="4"/>
  <c r="O244" i="4"/>
  <c r="O236" i="4"/>
  <c r="Q223" i="4"/>
  <c r="O224" i="4"/>
  <c r="O225" i="4"/>
  <c r="O226" i="4"/>
  <c r="O227" i="4"/>
  <c r="O228" i="4"/>
  <c r="O229" i="4"/>
  <c r="O230" i="4"/>
  <c r="O231" i="4"/>
  <c r="O232" i="4"/>
  <c r="O223" i="4"/>
  <c r="O211" i="4"/>
  <c r="O212" i="4"/>
  <c r="O213" i="4"/>
  <c r="O214" i="4"/>
  <c r="O215" i="4"/>
  <c r="O216" i="4"/>
  <c r="O217" i="4"/>
  <c r="O218" i="4"/>
  <c r="O219" i="4"/>
  <c r="O210" i="4"/>
  <c r="Q206" i="4" a="1"/>
  <c r="Q206" i="4" s="1"/>
  <c r="O206" i="4" a="1"/>
  <c r="O206" i="4" s="1"/>
  <c r="M206" i="4" a="1"/>
  <c r="M206" i="4" s="1"/>
  <c r="Q205" i="4" a="1"/>
  <c r="Q205" i="4" s="1"/>
  <c r="O205" i="4" a="1"/>
  <c r="O205" i="4" s="1"/>
  <c r="M205" i="4" a="1"/>
  <c r="M205" i="4" s="1"/>
  <c r="Q204" i="4" a="1"/>
  <c r="Q204" i="4" s="1"/>
  <c r="O204" i="4" a="1"/>
  <c r="O204" i="4" s="1"/>
  <c r="M204" i="4" a="1"/>
  <c r="M204" i="4" s="1"/>
  <c r="Q203" i="4" a="1"/>
  <c r="Q203" i="4" s="1"/>
  <c r="O203" i="4" a="1"/>
  <c r="O203" i="4" s="1"/>
  <c r="M203" i="4" a="1"/>
  <c r="M203" i="4" s="1"/>
  <c r="Q202" i="4" a="1"/>
  <c r="Q202" i="4" s="1"/>
  <c r="O202" i="4" a="1"/>
  <c r="O202" i="4" s="1"/>
  <c r="M202" i="4" a="1"/>
  <c r="M202" i="4" s="1"/>
  <c r="Q201" i="4" a="1"/>
  <c r="Q201" i="4" s="1"/>
  <c r="O201" i="4" a="1"/>
  <c r="O201" i="4" s="1"/>
  <c r="M201" i="4" a="1"/>
  <c r="M201" i="4" s="1"/>
  <c r="Q200" i="4" a="1"/>
  <c r="Q200" i="4" s="1"/>
  <c r="O200" i="4" a="1"/>
  <c r="O200" i="4" s="1"/>
  <c r="M200" i="4" a="1"/>
  <c r="M200" i="4" s="1"/>
  <c r="Q199" i="4" a="1"/>
  <c r="Q199" i="4" s="1"/>
  <c r="O199" i="4" a="1"/>
  <c r="O199" i="4" s="1"/>
  <c r="M199" i="4" a="1"/>
  <c r="M199" i="4" s="1"/>
  <c r="Q198" i="4" a="1"/>
  <c r="Q198" i="4" s="1"/>
  <c r="O198" i="4" a="1"/>
  <c r="O198" i="4" s="1"/>
  <c r="M198" i="4" a="1"/>
  <c r="M198" i="4" s="1"/>
  <c r="Q197" i="4" a="1"/>
  <c r="Q197" i="4" s="1"/>
  <c r="O197" i="4" a="1"/>
  <c r="O197" i="4" s="1"/>
  <c r="M197" i="4" a="1"/>
  <c r="M197" i="4" s="1"/>
  <c r="O175" i="4"/>
  <c r="O176" i="4"/>
  <c r="O177" i="4"/>
  <c r="O178" i="4"/>
  <c r="O179" i="4"/>
  <c r="O180" i="4"/>
  <c r="O181" i="4"/>
  <c r="O182" i="4"/>
  <c r="O183" i="4"/>
  <c r="O184" i="4"/>
  <c r="O185" i="4"/>
  <c r="O186" i="4"/>
  <c r="O187" i="4"/>
  <c r="O188" i="4"/>
  <c r="O189" i="4"/>
  <c r="O190" i="4"/>
  <c r="O191" i="4"/>
  <c r="O192" i="4"/>
  <c r="O193" i="4"/>
  <c r="O174" i="4"/>
  <c r="O94" i="4"/>
  <c r="O95" i="4"/>
  <c r="O96" i="4"/>
  <c r="O97" i="4"/>
  <c r="O98" i="4"/>
  <c r="O99" i="4"/>
  <c r="O100" i="4"/>
  <c r="O101" i="4"/>
  <c r="O102" i="4"/>
  <c r="O93" i="4"/>
  <c r="Q83" i="4"/>
  <c r="Q80" i="4"/>
  <c r="O81" i="4"/>
  <c r="O82" i="4"/>
  <c r="O83" i="4"/>
  <c r="O84" i="4"/>
  <c r="O85" i="4"/>
  <c r="O86" i="4"/>
  <c r="O87" i="4"/>
  <c r="O88" i="4"/>
  <c r="O89" i="4"/>
  <c r="O80" i="4"/>
  <c r="M80" i="4"/>
  <c r="Q76" i="4"/>
  <c r="Q67" i="4"/>
  <c r="O68" i="4"/>
  <c r="O69" i="4"/>
  <c r="O70" i="4"/>
  <c r="O71" i="4"/>
  <c r="O72" i="4"/>
  <c r="O73" i="4"/>
  <c r="O74" i="4"/>
  <c r="O75" i="4"/>
  <c r="O76" i="4"/>
  <c r="O67" i="4"/>
  <c r="Q58" i="4"/>
  <c r="O60" i="4"/>
  <c r="O45" i="4"/>
  <c r="O46" i="4"/>
  <c r="O47" i="4"/>
  <c r="O48" i="4"/>
  <c r="O49" i="4"/>
  <c r="O50" i="4"/>
  <c r="O51" i="4"/>
  <c r="O52" i="4"/>
  <c r="O53" i="4"/>
  <c r="O54" i="4"/>
  <c r="O55" i="4"/>
  <c r="O56" i="4"/>
  <c r="O57" i="4"/>
  <c r="O58" i="4"/>
  <c r="O59" i="4"/>
  <c r="O61" i="4"/>
  <c r="O62" i="4"/>
  <c r="O63" i="4"/>
  <c r="O44" i="4"/>
  <c r="S313" i="4" l="1"/>
  <c r="S324" i="4"/>
  <c r="S398" i="4"/>
  <c r="S406" i="4"/>
  <c r="S555" i="4"/>
  <c r="O65" i="4"/>
  <c r="S321" i="4"/>
  <c r="S458" i="4"/>
  <c r="S647" i="4"/>
  <c r="S541" i="4"/>
  <c r="S643" i="4"/>
  <c r="S453" i="4"/>
  <c r="S502" i="4"/>
  <c r="S510" i="4"/>
  <c r="S669" i="4"/>
  <c r="S514" i="4"/>
  <c r="S430" i="4"/>
  <c r="S512" i="4"/>
  <c r="S539" i="4"/>
  <c r="S556" i="4"/>
  <c r="S567" i="4"/>
  <c r="S288" i="4"/>
  <c r="S296" i="4"/>
  <c r="Q329" i="4"/>
  <c r="M329" i="4"/>
  <c r="S345" i="4"/>
  <c r="S348" i="4"/>
  <c r="S353" i="4"/>
  <c r="Q496" i="4"/>
  <c r="S656" i="4"/>
  <c r="S675" i="4"/>
  <c r="S553" i="4"/>
  <c r="S499" i="4"/>
  <c r="S662" i="4"/>
  <c r="S657" i="4"/>
  <c r="S513" i="4"/>
  <c r="S535" i="4"/>
  <c r="S671" i="4"/>
  <c r="S461" i="4"/>
  <c r="S500" i="4"/>
  <c r="S663" i="4"/>
  <c r="S320" i="4"/>
  <c r="S325" i="4"/>
  <c r="S394" i="4"/>
  <c r="S402" i="4"/>
  <c r="S421" i="4"/>
  <c r="S445" i="4"/>
  <c r="S454" i="4"/>
  <c r="O532" i="4"/>
  <c r="S543" i="4"/>
  <c r="S562" i="4"/>
  <c r="S613" i="4"/>
  <c r="S645" i="4"/>
  <c r="S80" i="4"/>
  <c r="S429" i="4"/>
  <c r="S446" i="4"/>
  <c r="O496" i="4"/>
  <c r="S506" i="4"/>
  <c r="S508" i="4"/>
  <c r="S516" i="4"/>
  <c r="S549" i="4"/>
  <c r="S551" i="4"/>
  <c r="M604" i="4"/>
  <c r="S614" i="4"/>
  <c r="S622" i="4"/>
  <c r="S646" i="4"/>
  <c r="S651" i="4"/>
  <c r="S661" i="4"/>
  <c r="S332" i="4"/>
  <c r="S340" i="4"/>
  <c r="S457" i="4"/>
  <c r="S504" i="4"/>
  <c r="S547" i="4"/>
  <c r="Q545" i="4"/>
  <c r="S563" i="4"/>
  <c r="Q558" i="4"/>
  <c r="S649" i="4"/>
  <c r="Q316" i="4"/>
  <c r="Q388" i="4"/>
  <c r="S441" i="4"/>
  <c r="Q450" i="4"/>
  <c r="M532" i="4"/>
  <c r="O558" i="4"/>
  <c r="S609" i="4"/>
  <c r="S617" i="4"/>
  <c r="S625" i="4"/>
  <c r="M653" i="4"/>
  <c r="O78" i="4"/>
  <c r="S283" i="4"/>
  <c r="S291" i="4"/>
  <c r="S299" i="4"/>
  <c r="S393" i="4"/>
  <c r="S401" i="4"/>
  <c r="S409" i="4"/>
  <c r="S433" i="4"/>
  <c r="O437" i="4"/>
  <c r="S442" i="4"/>
  <c r="S507" i="4"/>
  <c r="S542" i="4"/>
  <c r="S561" i="4"/>
  <c r="S610" i="4"/>
  <c r="S618" i="4"/>
  <c r="S655" i="4"/>
  <c r="S658" i="4"/>
  <c r="S676" i="4"/>
  <c r="S284" i="4"/>
  <c r="S292" i="4"/>
  <c r="S300" i="4"/>
  <c r="S349" i="4"/>
  <c r="S352" i="4"/>
  <c r="S521" i="4"/>
  <c r="S548" i="4"/>
  <c r="S569" i="4"/>
  <c r="O234" i="4"/>
  <c r="Q532" i="4"/>
  <c r="M342" i="4"/>
  <c r="O388" i="4"/>
  <c r="O208" i="4"/>
  <c r="O424" i="4"/>
  <c r="Q424" i="4"/>
  <c r="S637" i="4"/>
  <c r="S390" i="4"/>
  <c r="M388" i="4"/>
  <c r="S650" i="4"/>
  <c r="O653" i="4"/>
  <c r="S677" i="4"/>
  <c r="O221" i="4"/>
  <c r="S285" i="4"/>
  <c r="S293" i="4"/>
  <c r="S301" i="4"/>
  <c r="S312" i="4"/>
  <c r="S333" i="4"/>
  <c r="S336" i="4"/>
  <c r="O342" i="4"/>
  <c r="S397" i="4"/>
  <c r="S405" i="4"/>
  <c r="M424" i="4"/>
  <c r="S434" i="4"/>
  <c r="S439" i="4"/>
  <c r="S447" i="4"/>
  <c r="S455" i="4"/>
  <c r="S511" i="4"/>
  <c r="S528" i="4"/>
  <c r="S537" i="4"/>
  <c r="S540" i="4"/>
  <c r="O545" i="4"/>
  <c r="M545" i="4"/>
  <c r="S565" i="4"/>
  <c r="S568" i="4"/>
  <c r="O604" i="4"/>
  <c r="S611" i="4"/>
  <c r="S619" i="4"/>
  <c r="S648" i="4"/>
  <c r="S664" i="4"/>
  <c r="S672" i="4"/>
  <c r="S286" i="4"/>
  <c r="S294" i="4"/>
  <c r="M316" i="4"/>
  <c r="S323" i="4"/>
  <c r="S326" i="4"/>
  <c r="Q342" i="4"/>
  <c r="S347" i="4"/>
  <c r="S350" i="4"/>
  <c r="S392" i="4"/>
  <c r="S400" i="4"/>
  <c r="S408" i="4"/>
  <c r="S431" i="4"/>
  <c r="S440" i="4"/>
  <c r="S448" i="4"/>
  <c r="S456" i="4"/>
  <c r="S538" i="4"/>
  <c r="S552" i="4"/>
  <c r="S566" i="4"/>
  <c r="S612" i="4"/>
  <c r="S620" i="4"/>
  <c r="S636" i="4"/>
  <c r="S204" i="4"/>
  <c r="S310" i="4"/>
  <c r="O316" i="4"/>
  <c r="S331" i="4"/>
  <c r="S334" i="4"/>
  <c r="S339" i="4"/>
  <c r="S395" i="4"/>
  <c r="S403" i="4"/>
  <c r="S414" i="4"/>
  <c r="S422" i="4"/>
  <c r="S432" i="4"/>
  <c r="M496" i="4"/>
  <c r="S509" i="4"/>
  <c r="S526" i="4"/>
  <c r="S536" i="4"/>
  <c r="S550" i="4"/>
  <c r="S564" i="4"/>
  <c r="S644" i="4"/>
  <c r="S660" i="4"/>
  <c r="S670" i="4"/>
  <c r="M640" i="4"/>
  <c r="M666" i="4"/>
  <c r="S673" i="4"/>
  <c r="S289" i="4"/>
  <c r="S297" i="4"/>
  <c r="S337" i="4"/>
  <c r="S443" i="4"/>
  <c r="S459" i="4"/>
  <c r="S505" i="4"/>
  <c r="M558" i="4"/>
  <c r="S607" i="4"/>
  <c r="S615" i="4"/>
  <c r="S623" i="4"/>
  <c r="O640" i="4"/>
  <c r="O666" i="4"/>
  <c r="M280" i="4"/>
  <c r="S290" i="4"/>
  <c r="S298" i="4"/>
  <c r="S319" i="4"/>
  <c r="S322" i="4"/>
  <c r="S327" i="4"/>
  <c r="O329" i="4"/>
  <c r="S346" i="4"/>
  <c r="S351" i="4"/>
  <c r="S396" i="4"/>
  <c r="S404" i="4"/>
  <c r="S427" i="4"/>
  <c r="S435" i="4"/>
  <c r="S444" i="4"/>
  <c r="M450" i="4"/>
  <c r="S460" i="4"/>
  <c r="S498" i="4"/>
  <c r="S503" i="4"/>
  <c r="S517" i="4"/>
  <c r="S608" i="4"/>
  <c r="S616" i="4"/>
  <c r="S624" i="4"/>
  <c r="Q640" i="4"/>
  <c r="Q666" i="4"/>
  <c r="O280" i="4"/>
  <c r="S287" i="4"/>
  <c r="S295" i="4"/>
  <c r="S335" i="4"/>
  <c r="S338" i="4"/>
  <c r="S391" i="4"/>
  <c r="S399" i="4"/>
  <c r="S407" i="4"/>
  <c r="S418" i="4"/>
  <c r="S428" i="4"/>
  <c r="O450" i="4"/>
  <c r="S501" i="4"/>
  <c r="S515" i="4"/>
  <c r="S621" i="4"/>
  <c r="Q653" i="4"/>
  <c r="S674" i="4"/>
  <c r="O42" i="4"/>
  <c r="Q627" i="4"/>
  <c r="S638" i="4"/>
  <c r="S630" i="4"/>
  <c r="S632" i="4"/>
  <c r="S635" i="4"/>
  <c r="S631" i="4"/>
  <c r="S525" i="4"/>
  <c r="S527" i="4"/>
  <c r="S420" i="4"/>
  <c r="S416" i="4"/>
  <c r="Q411" i="4"/>
  <c r="S415" i="4"/>
  <c r="S417" i="4"/>
  <c r="S311" i="4"/>
  <c r="O303" i="4"/>
  <c r="S314" i="4"/>
  <c r="S308" i="4"/>
  <c r="S306" i="4"/>
  <c r="S206" i="4"/>
  <c r="S634" i="4"/>
  <c r="S629" i="4"/>
  <c r="M627" i="4"/>
  <c r="S633" i="4"/>
  <c r="O627" i="4"/>
  <c r="Q604" i="4"/>
  <c r="S642" i="4"/>
  <c r="S668" i="4"/>
  <c r="S606" i="4"/>
  <c r="S523" i="4"/>
  <c r="O519" i="4"/>
  <c r="S529" i="4"/>
  <c r="Q519" i="4"/>
  <c r="S522" i="4"/>
  <c r="S524" i="4"/>
  <c r="S530" i="4"/>
  <c r="M519" i="4"/>
  <c r="S534" i="4"/>
  <c r="S554" i="4"/>
  <c r="S560" i="4"/>
  <c r="O411" i="4"/>
  <c r="S419" i="4"/>
  <c r="S413" i="4"/>
  <c r="M411" i="4"/>
  <c r="M437" i="4"/>
  <c r="Q437" i="4"/>
  <c r="S426" i="4"/>
  <c r="S452" i="4"/>
  <c r="Q303" i="4"/>
  <c r="S309" i="4"/>
  <c r="S307" i="4"/>
  <c r="S305" i="4"/>
  <c r="M303" i="4"/>
  <c r="S318" i="4"/>
  <c r="S344" i="4"/>
  <c r="Q280" i="4"/>
  <c r="S282" i="4"/>
  <c r="S202" i="4"/>
  <c r="S197" i="4"/>
  <c r="S199" i="4"/>
  <c r="O195" i="4"/>
  <c r="S200" i="4"/>
  <c r="S198" i="4"/>
  <c r="S205" i="4"/>
  <c r="S203" i="4"/>
  <c r="S201" i="4"/>
  <c r="O172" i="4"/>
  <c r="O91" i="4"/>
  <c r="G577" i="4"/>
  <c r="K577" i="4" s="1"/>
  <c r="G469" i="4"/>
  <c r="K469" i="4" s="1"/>
  <c r="G361" i="4"/>
  <c r="K361" i="4" s="1"/>
  <c r="G253" i="4"/>
  <c r="K253" i="4" s="1"/>
  <c r="G145" i="4"/>
  <c r="K145" i="4" s="1"/>
  <c r="H157" i="4" s="1"/>
  <c r="O157" i="4" s="1"/>
  <c r="O170" i="4" s="1"/>
  <c r="F89" i="2"/>
  <c r="F88" i="2"/>
  <c r="F83" i="2"/>
  <c r="F82" i="2"/>
  <c r="F77" i="2"/>
  <c r="F76" i="2"/>
  <c r="S653" i="4" l="1"/>
  <c r="S424" i="4"/>
  <c r="S545" i="4"/>
  <c r="S496" i="4"/>
  <c r="S329" i="4"/>
  <c r="S316" i="4"/>
  <c r="S519" i="4"/>
  <c r="S666" i="4"/>
  <c r="S532" i="4"/>
  <c r="S437" i="4"/>
  <c r="S388" i="4"/>
  <c r="S280" i="4"/>
  <c r="S342" i="4"/>
  <c r="S640" i="4"/>
  <c r="S604" i="4"/>
  <c r="S450" i="4"/>
  <c r="S558" i="4"/>
  <c r="S627" i="4"/>
  <c r="S411" i="4"/>
  <c r="S303" i="4"/>
  <c r="H588" i="4"/>
  <c r="H589" i="4"/>
  <c r="H581" i="4"/>
  <c r="H583" i="4"/>
  <c r="H584" i="4"/>
  <c r="H585" i="4"/>
  <c r="H582" i="4"/>
  <c r="H586" i="4"/>
  <c r="H587" i="4"/>
  <c r="H580" i="4"/>
  <c r="H481" i="4"/>
  <c r="H473" i="4"/>
  <c r="H480" i="4"/>
  <c r="H472" i="4"/>
  <c r="H479" i="4"/>
  <c r="H478" i="4"/>
  <c r="H477" i="4"/>
  <c r="H476" i="4"/>
  <c r="H475" i="4"/>
  <c r="H474" i="4"/>
  <c r="H373" i="4"/>
  <c r="H365" i="4"/>
  <c r="H372" i="4"/>
  <c r="H364" i="4"/>
  <c r="H366" i="4"/>
  <c r="H371" i="4"/>
  <c r="H370" i="4"/>
  <c r="H367" i="4"/>
  <c r="H369" i="4"/>
  <c r="H368" i="4"/>
  <c r="H265" i="4"/>
  <c r="H264" i="4"/>
  <c r="H256" i="4"/>
  <c r="H263" i="4"/>
  <c r="H262" i="4"/>
  <c r="H257" i="4"/>
  <c r="H261" i="4"/>
  <c r="H260" i="4"/>
  <c r="H259" i="4"/>
  <c r="H258" i="4"/>
  <c r="H150" i="4"/>
  <c r="O150" i="4" s="1"/>
  <c r="O163" i="4" s="1"/>
  <c r="H151" i="4"/>
  <c r="O151" i="4" s="1"/>
  <c r="O164" i="4" s="1"/>
  <c r="H152" i="4"/>
  <c r="O152" i="4" s="1"/>
  <c r="O165" i="4" s="1"/>
  <c r="H153" i="4"/>
  <c r="O153" i="4" s="1"/>
  <c r="O166" i="4" s="1"/>
  <c r="H154" i="4"/>
  <c r="O154" i="4" s="1"/>
  <c r="O167" i="4" s="1"/>
  <c r="H155" i="4"/>
  <c r="O155" i="4" s="1"/>
  <c r="O168" i="4" s="1"/>
  <c r="H156" i="4"/>
  <c r="O156" i="4" s="1"/>
  <c r="O169" i="4" s="1"/>
  <c r="H149" i="4"/>
  <c r="O149" i="4" s="1"/>
  <c r="O162" i="4" s="1"/>
  <c r="S131" i="4"/>
  <c r="Q476" i="4" l="1"/>
  <c r="Q489" i="4" s="1"/>
  <c r="O476" i="4"/>
  <c r="O489" i="4" s="1"/>
  <c r="M476" i="4"/>
  <c r="Q580" i="4"/>
  <c r="Q593" i="4" s="1"/>
  <c r="O580" i="4"/>
  <c r="O593" i="4" s="1"/>
  <c r="M580" i="4"/>
  <c r="O589" i="4"/>
  <c r="O602" i="4" s="1"/>
  <c r="Q589" i="4"/>
  <c r="Q602" i="4" s="1"/>
  <c r="M589" i="4"/>
  <c r="O257" i="4"/>
  <c r="O270" i="4" s="1"/>
  <c r="M257" i="4"/>
  <c r="Q257" i="4"/>
  <c r="Q270" i="4" s="1"/>
  <c r="Q473" i="4"/>
  <c r="Q486" i="4" s="1"/>
  <c r="O473" i="4"/>
  <c r="O486" i="4" s="1"/>
  <c r="M473" i="4"/>
  <c r="Q370" i="4"/>
  <c r="Q383" i="4" s="1"/>
  <c r="O370" i="4"/>
  <c r="O383" i="4" s="1"/>
  <c r="M370" i="4"/>
  <c r="O477" i="4"/>
  <c r="O490" i="4" s="1"/>
  <c r="M477" i="4"/>
  <c r="Q477" i="4"/>
  <c r="Q490" i="4" s="1"/>
  <c r="Q478" i="4"/>
  <c r="Q491" i="4" s="1"/>
  <c r="O478" i="4"/>
  <c r="O491" i="4" s="1"/>
  <c r="M478" i="4"/>
  <c r="M475" i="4"/>
  <c r="O475" i="4"/>
  <c r="O488" i="4" s="1"/>
  <c r="Q475" i="4"/>
  <c r="Q488" i="4" s="1"/>
  <c r="Q581" i="4"/>
  <c r="Q594" i="4" s="1"/>
  <c r="O581" i="4"/>
  <c r="O594" i="4" s="1"/>
  <c r="M581" i="4"/>
  <c r="Q263" i="4"/>
  <c r="Q276" i="4" s="1"/>
  <c r="O263" i="4"/>
  <c r="O276" i="4" s="1"/>
  <c r="M263" i="4"/>
  <c r="Q256" i="4"/>
  <c r="Q269" i="4" s="1"/>
  <c r="M256" i="4"/>
  <c r="O256" i="4"/>
  <c r="O269" i="4" s="1"/>
  <c r="Q264" i="4"/>
  <c r="Q277" i="4" s="1"/>
  <c r="M264" i="4"/>
  <c r="O264" i="4"/>
  <c r="O277" i="4" s="1"/>
  <c r="Q586" i="4"/>
  <c r="Q599" i="4" s="1"/>
  <c r="O586" i="4"/>
  <c r="O599" i="4" s="1"/>
  <c r="M586" i="4"/>
  <c r="Q259" i="4"/>
  <c r="O259" i="4"/>
  <c r="O272" i="4" s="1"/>
  <c r="M259" i="4"/>
  <c r="M272" i="4" s="1"/>
  <c r="O372" i="4"/>
  <c r="O385" i="4" s="1"/>
  <c r="M372" i="4"/>
  <c r="Q372" i="4"/>
  <c r="Q385" i="4" s="1"/>
  <c r="O582" i="4"/>
  <c r="O595" i="4" s="1"/>
  <c r="M582" i="4"/>
  <c r="Q582" i="4"/>
  <c r="Q595" i="4" s="1"/>
  <c r="O474" i="4"/>
  <c r="O487" i="4" s="1"/>
  <c r="Q474" i="4"/>
  <c r="Q487" i="4" s="1"/>
  <c r="M474" i="4"/>
  <c r="Q587" i="4"/>
  <c r="Q600" i="4" s="1"/>
  <c r="O587" i="4"/>
  <c r="O600" i="4" s="1"/>
  <c r="M587" i="4"/>
  <c r="Q258" i="4"/>
  <c r="Q271" i="4" s="1"/>
  <c r="O258" i="4"/>
  <c r="O271" i="4" s="1"/>
  <c r="M258" i="4"/>
  <c r="O364" i="4"/>
  <c r="M364" i="4"/>
  <c r="Q364" i="4"/>
  <c r="Q377" i="4" s="1"/>
  <c r="Q365" i="4"/>
  <c r="Q378" i="4" s="1"/>
  <c r="O365" i="4"/>
  <c r="O378" i="4" s="1"/>
  <c r="M365" i="4"/>
  <c r="M472" i="4"/>
  <c r="Q472" i="4"/>
  <c r="Q485" i="4" s="1"/>
  <c r="O472" i="4"/>
  <c r="O485" i="4" s="1"/>
  <c r="M585" i="4"/>
  <c r="O585" i="4"/>
  <c r="O598" i="4" s="1"/>
  <c r="Q585" i="4"/>
  <c r="Q598" i="4" s="1"/>
  <c r="M367" i="4"/>
  <c r="Q367" i="4"/>
  <c r="Q380" i="4" s="1"/>
  <c r="O367" i="4"/>
  <c r="O380" i="4" s="1"/>
  <c r="Q583" i="4"/>
  <c r="Q596" i="4" s="1"/>
  <c r="O583" i="4"/>
  <c r="O596" i="4" s="1"/>
  <c r="M583" i="4"/>
  <c r="Q262" i="4"/>
  <c r="Q275" i="4" s="1"/>
  <c r="O262" i="4"/>
  <c r="O275" i="4" s="1"/>
  <c r="M262" i="4"/>
  <c r="Q481" i="4"/>
  <c r="Q494" i="4" s="1"/>
  <c r="M481" i="4"/>
  <c r="O481" i="4"/>
  <c r="O494" i="4" s="1"/>
  <c r="Q371" i="4"/>
  <c r="Q384" i="4" s="1"/>
  <c r="M371" i="4"/>
  <c r="O371" i="4"/>
  <c r="O384" i="4" s="1"/>
  <c r="Q366" i="4"/>
  <c r="Q379" i="4" s="1"/>
  <c r="O366" i="4"/>
  <c r="O379" i="4" s="1"/>
  <c r="M366" i="4"/>
  <c r="Q588" i="4"/>
  <c r="Q601" i="4" s="1"/>
  <c r="O588" i="4"/>
  <c r="O601" i="4" s="1"/>
  <c r="M588" i="4"/>
  <c r="M148" i="4"/>
  <c r="O148" i="4"/>
  <c r="O161" i="4" s="1"/>
  <c r="O159" i="4" s="1"/>
  <c r="Q148" i="4"/>
  <c r="Q161" i="4" s="1"/>
  <c r="O265" i="4"/>
  <c r="O278" i="4" s="1"/>
  <c r="M265" i="4"/>
  <c r="M278" i="4" s="1"/>
  <c r="Q265" i="4"/>
  <c r="Q479" i="4"/>
  <c r="Q492" i="4" s="1"/>
  <c r="O479" i="4"/>
  <c r="O492" i="4" s="1"/>
  <c r="M479" i="4"/>
  <c r="M260" i="4"/>
  <c r="Q260" i="4"/>
  <c r="Q273" i="4" s="1"/>
  <c r="O260" i="4"/>
  <c r="O273" i="4" s="1"/>
  <c r="O368" i="4"/>
  <c r="O381" i="4" s="1"/>
  <c r="M368" i="4"/>
  <c r="Q368" i="4"/>
  <c r="Q381" i="4" s="1"/>
  <c r="O261" i="4"/>
  <c r="O274" i="4" s="1"/>
  <c r="M261" i="4"/>
  <c r="Q261" i="4"/>
  <c r="Q274" i="4" s="1"/>
  <c r="Q369" i="4"/>
  <c r="Q382" i="4" s="1"/>
  <c r="O369" i="4"/>
  <c r="O382" i="4" s="1"/>
  <c r="M369" i="4"/>
  <c r="Q373" i="4"/>
  <c r="Q386" i="4" s="1"/>
  <c r="O373" i="4"/>
  <c r="O386" i="4" s="1"/>
  <c r="M373" i="4"/>
  <c r="Q480" i="4"/>
  <c r="Q493" i="4" s="1"/>
  <c r="O480" i="4"/>
  <c r="O493" i="4" s="1"/>
  <c r="M480" i="4"/>
  <c r="Q584" i="4"/>
  <c r="Q597" i="4" s="1"/>
  <c r="M584" i="4"/>
  <c r="O584" i="4"/>
  <c r="O597" i="4" s="1"/>
  <c r="Q375" i="4" l="1"/>
  <c r="O142" i="4"/>
  <c r="O140" i="4" s="1"/>
  <c r="M274" i="4"/>
  <c r="S274" i="4" s="1"/>
  <c r="S261" i="4"/>
  <c r="M492" i="4"/>
  <c r="S492" i="4" s="1"/>
  <c r="S479" i="4"/>
  <c r="S148" i="4"/>
  <c r="M384" i="4"/>
  <c r="S384" i="4" s="1"/>
  <c r="S371" i="4"/>
  <c r="M596" i="4"/>
  <c r="S596" i="4" s="1"/>
  <c r="S583" i="4"/>
  <c r="M598" i="4"/>
  <c r="S598" i="4" s="1"/>
  <c r="S585" i="4"/>
  <c r="M377" i="4"/>
  <c r="S364" i="4"/>
  <c r="M385" i="4"/>
  <c r="S385" i="4" s="1"/>
  <c r="S372" i="4"/>
  <c r="M486" i="4"/>
  <c r="S486" i="4" s="1"/>
  <c r="S473" i="4"/>
  <c r="O483" i="4"/>
  <c r="O377" i="4"/>
  <c r="O375" i="4" s="1"/>
  <c r="O358" i="4"/>
  <c r="M487" i="4"/>
  <c r="S487" i="4" s="1"/>
  <c r="S474" i="4"/>
  <c r="M277" i="4"/>
  <c r="S277" i="4" s="1"/>
  <c r="S264" i="4"/>
  <c r="M594" i="4"/>
  <c r="S594" i="4" s="1"/>
  <c r="S581" i="4"/>
  <c r="M593" i="4"/>
  <c r="S580" i="4"/>
  <c r="M386" i="4"/>
  <c r="S386" i="4" s="1"/>
  <c r="S373" i="4"/>
  <c r="O466" i="4"/>
  <c r="O591" i="4"/>
  <c r="M273" i="4"/>
  <c r="S273" i="4" s="1"/>
  <c r="S260" i="4"/>
  <c r="O250" i="4"/>
  <c r="M601" i="4"/>
  <c r="S601" i="4" s="1"/>
  <c r="S588" i="4"/>
  <c r="S265" i="4"/>
  <c r="Q278" i="4"/>
  <c r="S278" i="4" s="1"/>
  <c r="M485" i="4"/>
  <c r="S472" i="4"/>
  <c r="O267" i="4"/>
  <c r="O248" i="4" s="1"/>
  <c r="M490" i="4"/>
  <c r="S490" i="4" s="1"/>
  <c r="S477" i="4"/>
  <c r="Q591" i="4"/>
  <c r="M597" i="4"/>
  <c r="S597" i="4" s="1"/>
  <c r="S584" i="4"/>
  <c r="M379" i="4"/>
  <c r="S379" i="4" s="1"/>
  <c r="S366" i="4"/>
  <c r="M378" i="4"/>
  <c r="S378" i="4" s="1"/>
  <c r="S365" i="4"/>
  <c r="S259" i="4"/>
  <c r="Q272" i="4"/>
  <c r="M269" i="4"/>
  <c r="S256" i="4"/>
  <c r="M270" i="4"/>
  <c r="S270" i="4" s="1"/>
  <c r="S257" i="4"/>
  <c r="M489" i="4"/>
  <c r="S489" i="4" s="1"/>
  <c r="S476" i="4"/>
  <c r="M271" i="4"/>
  <c r="S271" i="4" s="1"/>
  <c r="S258" i="4"/>
  <c r="M382" i="4"/>
  <c r="S382" i="4" s="1"/>
  <c r="S369" i="4"/>
  <c r="M275" i="4"/>
  <c r="S275" i="4" s="1"/>
  <c r="S262" i="4"/>
  <c r="M380" i="4"/>
  <c r="S380" i="4" s="1"/>
  <c r="S367" i="4"/>
  <c r="M600" i="4"/>
  <c r="S600" i="4" s="1"/>
  <c r="S587" i="4"/>
  <c r="M595" i="4"/>
  <c r="S595" i="4" s="1"/>
  <c r="S582" i="4"/>
  <c r="M599" i="4"/>
  <c r="S599" i="4" s="1"/>
  <c r="S586" i="4"/>
  <c r="M383" i="4"/>
  <c r="S383" i="4" s="1"/>
  <c r="S370" i="4"/>
  <c r="M491" i="4"/>
  <c r="S491" i="4" s="1"/>
  <c r="S478" i="4"/>
  <c r="Q483" i="4"/>
  <c r="M381" i="4"/>
  <c r="S381" i="4" s="1"/>
  <c r="S368" i="4"/>
  <c r="M494" i="4"/>
  <c r="S494" i="4" s="1"/>
  <c r="S481" i="4"/>
  <c r="O574" i="4"/>
  <c r="M493" i="4"/>
  <c r="S493" i="4" s="1"/>
  <c r="S480" i="4"/>
  <c r="M276" i="4"/>
  <c r="S276" i="4" s="1"/>
  <c r="S263" i="4"/>
  <c r="M488" i="4"/>
  <c r="S488" i="4" s="1"/>
  <c r="S475" i="4"/>
  <c r="M602" i="4"/>
  <c r="S602" i="4" s="1"/>
  <c r="S589" i="4"/>
  <c r="Q193" i="4"/>
  <c r="M193" i="4"/>
  <c r="Q192" i="4"/>
  <c r="M192" i="4"/>
  <c r="Q191" i="4"/>
  <c r="M191" i="4"/>
  <c r="Q190" i="4"/>
  <c r="M190" i="4"/>
  <c r="Q189" i="4"/>
  <c r="M189" i="4"/>
  <c r="Q188" i="4"/>
  <c r="M188" i="4"/>
  <c r="Q187" i="4"/>
  <c r="M187" i="4"/>
  <c r="Q186" i="4"/>
  <c r="M186" i="4"/>
  <c r="S186" i="4" s="1"/>
  <c r="Q185" i="4"/>
  <c r="M185" i="4"/>
  <c r="Q184" i="4"/>
  <c r="M184" i="4"/>
  <c r="Q183" i="4"/>
  <c r="M183" i="4"/>
  <c r="Q62" i="4"/>
  <c r="M62" i="4"/>
  <c r="S62" i="4" s="1"/>
  <c r="Q61" i="4"/>
  <c r="M61" i="4"/>
  <c r="Q60" i="4"/>
  <c r="M60" i="4"/>
  <c r="Q59" i="4"/>
  <c r="M59" i="4"/>
  <c r="M58" i="4"/>
  <c r="S58" i="4" s="1"/>
  <c r="Q57" i="4"/>
  <c r="M57" i="4"/>
  <c r="Q56" i="4"/>
  <c r="M56" i="4"/>
  <c r="Q55" i="4"/>
  <c r="M55" i="4"/>
  <c r="Q54" i="4"/>
  <c r="M54" i="4"/>
  <c r="Q53" i="4"/>
  <c r="M53" i="4"/>
  <c r="S190" i="4" l="1"/>
  <c r="O572" i="4"/>
  <c r="S59" i="4"/>
  <c r="S183" i="4"/>
  <c r="S187" i="4"/>
  <c r="S54" i="4"/>
  <c r="S55" i="4"/>
  <c r="Q267" i="4"/>
  <c r="O356" i="4"/>
  <c r="S191" i="4"/>
  <c r="S60" i="4"/>
  <c r="S184" i="4"/>
  <c r="S188" i="4"/>
  <c r="S192" i="4"/>
  <c r="S61" i="4"/>
  <c r="S185" i="4"/>
  <c r="S189" i="4"/>
  <c r="S193" i="4"/>
  <c r="O464" i="4"/>
  <c r="M375" i="4"/>
  <c r="S377" i="4"/>
  <c r="S375" i="4" s="1"/>
  <c r="S269" i="4"/>
  <c r="M267" i="4"/>
  <c r="M591" i="4"/>
  <c r="S593" i="4"/>
  <c r="S591" i="4" s="1"/>
  <c r="S56" i="4"/>
  <c r="S485" i="4"/>
  <c r="S483" i="4" s="1"/>
  <c r="M483" i="4"/>
  <c r="S53" i="4"/>
  <c r="S57" i="4"/>
  <c r="S272" i="4"/>
  <c r="S267" i="4" l="1"/>
  <c r="O680" i="4"/>
  <c r="D122" i="4" l="1"/>
  <c r="D121" i="4"/>
  <c r="D120" i="4"/>
  <c r="D119" i="4"/>
  <c r="D118" i="4"/>
  <c r="Q245" i="4" l="1"/>
  <c r="M245" i="4"/>
  <c r="Q244" i="4"/>
  <c r="M244" i="4"/>
  <c r="Q243" i="4"/>
  <c r="M243" i="4"/>
  <c r="Q242" i="4"/>
  <c r="M242" i="4"/>
  <c r="Q241" i="4"/>
  <c r="M241" i="4"/>
  <c r="Q240" i="4"/>
  <c r="M240" i="4"/>
  <c r="Q239" i="4"/>
  <c r="M239" i="4"/>
  <c r="Q238" i="4"/>
  <c r="M238" i="4"/>
  <c r="S238" i="4" s="1"/>
  <c r="Q237" i="4"/>
  <c r="M237" i="4"/>
  <c r="Q236" i="4"/>
  <c r="M236" i="4"/>
  <c r="Q232" i="4"/>
  <c r="M232" i="4"/>
  <c r="Q231" i="4"/>
  <c r="M231" i="4"/>
  <c r="S231" i="4" s="1"/>
  <c r="Q230" i="4"/>
  <c r="M230" i="4"/>
  <c r="Q229" i="4"/>
  <c r="M229" i="4"/>
  <c r="Q228" i="4"/>
  <c r="M228" i="4"/>
  <c r="Q227" i="4"/>
  <c r="M227" i="4"/>
  <c r="S227" i="4" s="1"/>
  <c r="Q226" i="4"/>
  <c r="M226" i="4"/>
  <c r="Q225" i="4"/>
  <c r="M225" i="4"/>
  <c r="Q224" i="4"/>
  <c r="M224" i="4"/>
  <c r="M223" i="4"/>
  <c r="S223" i="4" s="1"/>
  <c r="Q219" i="4"/>
  <c r="M219" i="4"/>
  <c r="Q218" i="4"/>
  <c r="M218" i="4"/>
  <c r="Q217" i="4"/>
  <c r="M217" i="4"/>
  <c r="Q216" i="4"/>
  <c r="M216" i="4"/>
  <c r="Q215" i="4"/>
  <c r="M215" i="4"/>
  <c r="Q214" i="4"/>
  <c r="M214" i="4"/>
  <c r="Q213" i="4"/>
  <c r="M213" i="4"/>
  <c r="Q212" i="4"/>
  <c r="M212" i="4"/>
  <c r="Q211" i="4"/>
  <c r="M211" i="4"/>
  <c r="Q210" i="4"/>
  <c r="M210" i="4"/>
  <c r="Q182" i="4"/>
  <c r="M182" i="4"/>
  <c r="Q181" i="4"/>
  <c r="M181" i="4"/>
  <c r="Q180" i="4"/>
  <c r="M180" i="4"/>
  <c r="Q179" i="4"/>
  <c r="M179" i="4"/>
  <c r="Q178" i="4"/>
  <c r="Q177" i="4"/>
  <c r="M177" i="4"/>
  <c r="Q176" i="4"/>
  <c r="M176" i="4"/>
  <c r="Q175" i="4"/>
  <c r="M175" i="4"/>
  <c r="Q174" i="4"/>
  <c r="S174" i="4" l="1"/>
  <c r="S226" i="4"/>
  <c r="S230" i="4"/>
  <c r="S177" i="4"/>
  <c r="S181" i="4"/>
  <c r="S224" i="4"/>
  <c r="S228" i="4"/>
  <c r="S232" i="4"/>
  <c r="S239" i="4"/>
  <c r="S243" i="4"/>
  <c r="S225" i="4"/>
  <c r="S229" i="4"/>
  <c r="S236" i="4"/>
  <c r="S240" i="4"/>
  <c r="S244" i="4"/>
  <c r="S237" i="4"/>
  <c r="S241" i="4"/>
  <c r="S245" i="4"/>
  <c r="S212" i="4"/>
  <c r="S216" i="4"/>
  <c r="S178" i="4"/>
  <c r="S175" i="4"/>
  <c r="S179" i="4"/>
  <c r="S210" i="4"/>
  <c r="S242" i="4"/>
  <c r="S182" i="4"/>
  <c r="S213" i="4"/>
  <c r="S217" i="4"/>
  <c r="S214" i="4"/>
  <c r="S218" i="4"/>
  <c r="S176" i="4"/>
  <c r="S180" i="4"/>
  <c r="S211" i="4"/>
  <c r="S215" i="4"/>
  <c r="S219" i="4"/>
  <c r="Q195" i="4"/>
  <c r="Q234" i="4"/>
  <c r="M172" i="4"/>
  <c r="Q172" i="4"/>
  <c r="Q221" i="4"/>
  <c r="M195" i="4"/>
  <c r="M221" i="4"/>
  <c r="M208" i="4"/>
  <c r="M234" i="4"/>
  <c r="Q208" i="4"/>
  <c r="S221" i="4" l="1"/>
  <c r="S208" i="4"/>
  <c r="S234" i="4"/>
  <c r="S195" i="4"/>
  <c r="S172" i="4"/>
  <c r="Q154" i="4"/>
  <c r="Q167" i="4" s="1"/>
  <c r="M154" i="4"/>
  <c r="Q153" i="4"/>
  <c r="Q166" i="4" s="1"/>
  <c r="M153" i="4"/>
  <c r="Q155" i="4"/>
  <c r="Q168" i="4" s="1"/>
  <c r="M155" i="4"/>
  <c r="M156" i="4"/>
  <c r="Q156" i="4"/>
  <c r="Q169" i="4" s="1"/>
  <c r="Q152" i="4"/>
  <c r="Q165" i="4" s="1"/>
  <c r="M152" i="4"/>
  <c r="Q157" i="4"/>
  <c r="Q170" i="4" s="1"/>
  <c r="M157" i="4"/>
  <c r="Q149" i="4"/>
  <c r="Q162" i="4" s="1"/>
  <c r="M149" i="4"/>
  <c r="Q150" i="4"/>
  <c r="Q163" i="4" s="1"/>
  <c r="M150" i="4"/>
  <c r="Q151" i="4"/>
  <c r="Q164" i="4" s="1"/>
  <c r="M151" i="4"/>
  <c r="S151" i="4" s="1"/>
  <c r="S152" i="4" l="1"/>
  <c r="S150" i="4"/>
  <c r="S149" i="4"/>
  <c r="S155" i="4"/>
  <c r="S154" i="4"/>
  <c r="S156" i="4"/>
  <c r="Q159" i="4"/>
  <c r="S157" i="4"/>
  <c r="S153" i="4"/>
  <c r="M142" i="4"/>
  <c r="M574" i="4"/>
  <c r="M358" i="4"/>
  <c r="Q574" i="4"/>
  <c r="M466" i="4"/>
  <c r="Q466" i="4"/>
  <c r="Q358" i="4"/>
  <c r="Q142" i="4"/>
  <c r="M166" i="4"/>
  <c r="S166" i="4" s="1"/>
  <c r="M250" i="4"/>
  <c r="M168" i="4"/>
  <c r="S168" i="4" s="1"/>
  <c r="M162" i="4"/>
  <c r="S162" i="4" s="1"/>
  <c r="M161" i="4"/>
  <c r="S161" i="4" s="1"/>
  <c r="M164" i="4"/>
  <c r="S164" i="4" s="1"/>
  <c r="M169" i="4"/>
  <c r="S169" i="4" s="1"/>
  <c r="M167" i="4"/>
  <c r="S167" i="4" s="1"/>
  <c r="M165" i="4"/>
  <c r="S165" i="4" s="1"/>
  <c r="M170" i="4"/>
  <c r="S170" i="4" s="1"/>
  <c r="Q250" i="4"/>
  <c r="M163" i="4"/>
  <c r="S163" i="4" s="1"/>
  <c r="S159" i="4" l="1"/>
  <c r="M464" i="4"/>
  <c r="Q464" i="4"/>
  <c r="S574" i="4"/>
  <c r="M572" i="4"/>
  <c r="Q572" i="4"/>
  <c r="S466" i="4"/>
  <c r="S358" i="4"/>
  <c r="M356" i="4"/>
  <c r="Q356" i="4"/>
  <c r="Q248" i="4"/>
  <c r="M248" i="4"/>
  <c r="S142" i="4"/>
  <c r="M159" i="4"/>
  <c r="M140" i="4" s="1"/>
  <c r="Q140" i="4"/>
  <c r="S250" i="4"/>
  <c r="S248" i="4" l="1"/>
  <c r="S572" i="4"/>
  <c r="H122" i="4" s="1"/>
  <c r="S356" i="4"/>
  <c r="S464" i="4"/>
  <c r="S140" i="4"/>
  <c r="M680" i="4"/>
  <c r="Q680" i="4"/>
  <c r="S680" i="4" l="1"/>
  <c r="H119" i="4"/>
  <c r="H120" i="4"/>
  <c r="H118" i="4"/>
  <c r="H121" i="4"/>
  <c r="K123" i="4" l="1"/>
  <c r="K124" i="4" s="1"/>
  <c r="S122" i="4"/>
  <c r="M122" i="4"/>
  <c r="S121" i="4"/>
  <c r="M121" i="4"/>
  <c r="S120" i="4"/>
  <c r="M120" i="4"/>
  <c r="S119" i="4"/>
  <c r="M119" i="4"/>
  <c r="S118" i="4"/>
  <c r="M118" i="4"/>
  <c r="D117" i="4"/>
  <c r="Q102" i="4"/>
  <c r="M102" i="4"/>
  <c r="Q101" i="4"/>
  <c r="M101" i="4"/>
  <c r="S101" i="4" s="1"/>
  <c r="Q100" i="4"/>
  <c r="M100" i="4"/>
  <c r="Q99" i="4"/>
  <c r="M99" i="4"/>
  <c r="Q98" i="4"/>
  <c r="M98" i="4"/>
  <c r="Q97" i="4"/>
  <c r="M97" i="4"/>
  <c r="S97" i="4" s="1"/>
  <c r="Q96" i="4"/>
  <c r="M96" i="4"/>
  <c r="Q95" i="4"/>
  <c r="M95" i="4"/>
  <c r="Q94" i="4"/>
  <c r="M94" i="4"/>
  <c r="Q93" i="4"/>
  <c r="M93" i="4"/>
  <c r="S93" i="4" s="1"/>
  <c r="Q89" i="4"/>
  <c r="M89" i="4"/>
  <c r="Q88" i="4"/>
  <c r="M88" i="4"/>
  <c r="Q87" i="4"/>
  <c r="M87" i="4"/>
  <c r="Q86" i="4"/>
  <c r="M86" i="4"/>
  <c r="S86" i="4" s="1"/>
  <c r="Q85" i="4"/>
  <c r="M85" i="4"/>
  <c r="Q84" i="4"/>
  <c r="M84" i="4"/>
  <c r="M83" i="4"/>
  <c r="S83" i="4" s="1"/>
  <c r="Q82" i="4"/>
  <c r="M82" i="4"/>
  <c r="Q81" i="4"/>
  <c r="M81" i="4"/>
  <c r="M76" i="4"/>
  <c r="S76" i="4" s="1"/>
  <c r="Q75" i="4"/>
  <c r="M75" i="4"/>
  <c r="Q74" i="4"/>
  <c r="M74" i="4"/>
  <c r="Q73" i="4"/>
  <c r="M73" i="4"/>
  <c r="S73" i="4" s="1"/>
  <c r="Q72" i="4"/>
  <c r="M72" i="4"/>
  <c r="Q71" i="4"/>
  <c r="M71" i="4"/>
  <c r="Q70" i="4"/>
  <c r="M70" i="4"/>
  <c r="Q69" i="4"/>
  <c r="M69" i="4"/>
  <c r="S69" i="4" s="1"/>
  <c r="Q68" i="4"/>
  <c r="M68" i="4"/>
  <c r="M67" i="4"/>
  <c r="Q63" i="4"/>
  <c r="M63" i="4"/>
  <c r="Q52" i="4"/>
  <c r="M52" i="4"/>
  <c r="Q51" i="4"/>
  <c r="M51" i="4"/>
  <c r="Q50" i="4"/>
  <c r="M50" i="4"/>
  <c r="Q49" i="4"/>
  <c r="M49" i="4"/>
  <c r="Q48" i="4"/>
  <c r="M48" i="4"/>
  <c r="Q47" i="4"/>
  <c r="M47" i="4"/>
  <c r="Q46" i="4"/>
  <c r="M46" i="4"/>
  <c r="Q45" i="4"/>
  <c r="M45" i="4"/>
  <c r="Q44" i="4"/>
  <c r="M44" i="4"/>
  <c r="G15" i="4"/>
  <c r="K15" i="4" s="1"/>
  <c r="S67" i="4" l="1"/>
  <c r="M65" i="4"/>
  <c r="S45" i="4"/>
  <c r="S70" i="4"/>
  <c r="S74" i="4"/>
  <c r="S87" i="4"/>
  <c r="S94" i="4"/>
  <c r="S98" i="4"/>
  <c r="S102" i="4"/>
  <c r="S49" i="4"/>
  <c r="S71" i="4"/>
  <c r="S75" i="4"/>
  <c r="S84" i="4"/>
  <c r="S88" i="4"/>
  <c r="S95" i="4"/>
  <c r="S99" i="4"/>
  <c r="S68" i="4"/>
  <c r="S72" i="4"/>
  <c r="S85" i="4"/>
  <c r="S89" i="4"/>
  <c r="S96" i="4"/>
  <c r="S100" i="4"/>
  <c r="S48" i="4"/>
  <c r="S52" i="4"/>
  <c r="S82" i="4"/>
  <c r="S63" i="4"/>
  <c r="S46" i="4"/>
  <c r="S50" i="4"/>
  <c r="S47" i="4"/>
  <c r="S51" i="4"/>
  <c r="S81" i="4"/>
  <c r="S44" i="4"/>
  <c r="Q120" i="4"/>
  <c r="Q121" i="4"/>
  <c r="Q122" i="4"/>
  <c r="Q119" i="4"/>
  <c r="Q118" i="4"/>
  <c r="S123" i="4"/>
  <c r="J50" i="2"/>
  <c r="H20" i="4"/>
  <c r="O20" i="4" s="1"/>
  <c r="O33" i="4" s="1"/>
  <c r="H18" i="4"/>
  <c r="M91" i="4"/>
  <c r="M78" i="4"/>
  <c r="H27" i="4"/>
  <c r="O27" i="4" s="1"/>
  <c r="O40" i="4" s="1"/>
  <c r="H25" i="4"/>
  <c r="O25" i="4" s="1"/>
  <c r="O38" i="4" s="1"/>
  <c r="H23" i="4"/>
  <c r="O23" i="4" s="1"/>
  <c r="O36" i="4" s="1"/>
  <c r="H21" i="4"/>
  <c r="O21" i="4" s="1"/>
  <c r="O34" i="4" s="1"/>
  <c r="H19" i="4"/>
  <c r="O19" i="4" s="1"/>
  <c r="O32" i="4" s="1"/>
  <c r="H26" i="4"/>
  <c r="O26" i="4" s="1"/>
  <c r="O39" i="4" s="1"/>
  <c r="H24" i="4"/>
  <c r="O24" i="4" s="1"/>
  <c r="O37" i="4" s="1"/>
  <c r="H22" i="4"/>
  <c r="O22" i="4" s="1"/>
  <c r="O35" i="4" s="1"/>
  <c r="Q91" i="4"/>
  <c r="M42" i="4"/>
  <c r="Q78" i="4"/>
  <c r="Q42" i="4"/>
  <c r="Q65" i="4"/>
  <c r="K50" i="2" l="1"/>
  <c r="D51" i="2" s="1"/>
  <c r="M18" i="4"/>
  <c r="O18" i="4"/>
  <c r="O31" i="4" s="1"/>
  <c r="Q19" i="4"/>
  <c r="Q32" i="4" s="1"/>
  <c r="Q18" i="4"/>
  <c r="J51" i="2"/>
  <c r="K51" i="2" s="1"/>
  <c r="S42" i="4"/>
  <c r="S91" i="4"/>
  <c r="S78" i="4"/>
  <c r="S65" i="4"/>
  <c r="Q22" i="4"/>
  <c r="Q35" i="4" s="1"/>
  <c r="M22" i="4"/>
  <c r="Q24" i="4"/>
  <c r="Q37" i="4" s="1"/>
  <c r="M24" i="4"/>
  <c r="Q26" i="4"/>
  <c r="Q39" i="4" s="1"/>
  <c r="M26" i="4"/>
  <c r="M19" i="4"/>
  <c r="M21" i="4"/>
  <c r="Q21" i="4"/>
  <c r="Q34" i="4" s="1"/>
  <c r="M23" i="4"/>
  <c r="Q23" i="4"/>
  <c r="Q36" i="4" s="1"/>
  <c r="M25" i="4"/>
  <c r="Q25" i="4"/>
  <c r="Q38" i="4" s="1"/>
  <c r="M20" i="4"/>
  <c r="Q20" i="4"/>
  <c r="Q33" i="4" s="1"/>
  <c r="M27" i="4"/>
  <c r="Q27" i="4"/>
  <c r="Q40" i="4" s="1"/>
  <c r="S24" i="4" l="1"/>
  <c r="S22" i="4"/>
  <c r="S26" i="4"/>
  <c r="S27" i="4"/>
  <c r="S25" i="4"/>
  <c r="S23" i="4"/>
  <c r="S21" i="4"/>
  <c r="S20" i="4"/>
  <c r="S19" i="4"/>
  <c r="S18" i="4"/>
  <c r="O12" i="4"/>
  <c r="O29" i="4"/>
  <c r="E37" i="2"/>
  <c r="M36" i="4"/>
  <c r="S36" i="4" s="1"/>
  <c r="M34" i="4"/>
  <c r="S34" i="4" s="1"/>
  <c r="M32" i="4"/>
  <c r="S32" i="4" s="1"/>
  <c r="M40" i="4"/>
  <c r="S40" i="4" s="1"/>
  <c r="M33" i="4"/>
  <c r="S33" i="4" s="1"/>
  <c r="M38" i="4"/>
  <c r="S38" i="4" s="1"/>
  <c r="M39" i="4"/>
  <c r="S39" i="4" s="1"/>
  <c r="M37" i="4"/>
  <c r="S37" i="4" s="1"/>
  <c r="M12" i="4"/>
  <c r="M31" i="4"/>
  <c r="Q31" i="4"/>
  <c r="Q29" i="4" s="1"/>
  <c r="Q12" i="4"/>
  <c r="M35" i="4"/>
  <c r="S35" i="4" s="1"/>
  <c r="O104" i="4" l="1"/>
  <c r="Q104" i="4"/>
  <c r="S12" i="4"/>
  <c r="M29" i="4"/>
  <c r="M104" i="4" s="1"/>
  <c r="M109" i="4" s="1"/>
  <c r="S31" i="4"/>
  <c r="O109" i="4"/>
  <c r="Q109" i="4"/>
  <c r="S29" i="4" l="1"/>
  <c r="S104" i="4" l="1"/>
  <c r="S109" i="4" s="1"/>
  <c r="S111" i="4" l="1"/>
  <c r="O112" i="4"/>
  <c r="Q110" i="4"/>
  <c r="Q111" i="4" s="1"/>
  <c r="O110" i="4"/>
  <c r="O111" i="4" s="1"/>
  <c r="Q112" i="4"/>
  <c r="M112" i="4"/>
  <c r="M110" i="4"/>
  <c r="M111" i="4" s="1"/>
  <c r="H117" i="4"/>
  <c r="H123" i="4" s="1"/>
  <c r="S130" i="4" s="1"/>
  <c r="S132" i="4" s="1"/>
  <c r="S135" i="4"/>
  <c r="H50" i="2" l="1"/>
  <c r="H51" i="2" s="1"/>
  <c r="E35" i="2" s="1"/>
  <c r="S136" i="4"/>
  <c r="I123" i="4"/>
  <c r="I124" i="4" s="1"/>
  <c r="M117" i="4"/>
  <c r="Q117" i="4" l="1"/>
  <c r="I50" i="2"/>
  <c r="I51" i="2" s="1"/>
  <c r="E36" i="2" s="1"/>
  <c r="S125" i="4"/>
  <c r="S126" i="4" s="1"/>
  <c r="M50" i="2" s="1"/>
  <c r="Q123" i="4" l="1"/>
  <c r="L50" i="2"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<sst xmlns="http://schemas.openxmlformats.org/spreadsheetml/2006/main" count="626" uniqueCount="201">
  <si>
    <t xml:space="preserve">OFFICIAL-SENSITIVE:COMMERCIAL </t>
  </si>
  <si>
    <t>Deployment Project Finance Form</t>
  </si>
  <si>
    <t>Key for all Tabs</t>
  </si>
  <si>
    <t>Applicant data entry required</t>
  </si>
  <si>
    <t>Applicant to Choose from drop-down menu</t>
  </si>
  <si>
    <t>Protected cells</t>
  </si>
  <si>
    <t>Output meets criteria</t>
  </si>
  <si>
    <t>Output does not meet criteria, please adjust inputs</t>
  </si>
  <si>
    <t xml:space="preserve"> </t>
  </si>
  <si>
    <t>Final Aggregated Figures for your Deployment Project Application</t>
  </si>
  <si>
    <t>Total Aggregated Project Costs</t>
  </si>
  <si>
    <t>Total Aggregated Eligible Costs</t>
  </si>
  <si>
    <t>Total Aggregated Grant Requested</t>
  </si>
  <si>
    <t>Please ensure that all relevant checks are "OK" / Green</t>
  </si>
  <si>
    <t>Project Type &amp; Applicant Data</t>
  </si>
  <si>
    <t>Applicant Company Name</t>
  </si>
  <si>
    <t>Applicant Company Size</t>
  </si>
  <si>
    <t>Contact email address of person completing this form</t>
  </si>
  <si>
    <t>Project Name</t>
  </si>
  <si>
    <t>Site Name &amp; Address</t>
  </si>
  <si>
    <t>Economically Assisted Area?</t>
  </si>
  <si>
    <t>Total Project Cost</t>
  </si>
  <si>
    <t>Total Eligible Cost</t>
  </si>
  <si>
    <t>Total Grant Requested</t>
  </si>
  <si>
    <t>Within Min/Max Grant Limits?</t>
  </si>
  <si>
    <t>Partner Grants Requested OK?</t>
  </si>
  <si>
    <t>Research Costs OK?</t>
  </si>
  <si>
    <t>Source Tables</t>
  </si>
  <si>
    <t>EE Partner Type</t>
  </si>
  <si>
    <t>EE Max Aid Intensity</t>
  </si>
  <si>
    <t>Min/Max for Grant Requested (£)</t>
  </si>
  <si>
    <t>N/A</t>
  </si>
  <si>
    <t>Research - University</t>
  </si>
  <si>
    <t>Research - Other</t>
  </si>
  <si>
    <t>Small Business - No EAA</t>
  </si>
  <si>
    <t>Small Business - Tier 2</t>
  </si>
  <si>
    <t>Small Business - Tier 1</t>
  </si>
  <si>
    <t>Dropdown list</t>
  </si>
  <si>
    <t>Medium Business - No EAA</t>
  </si>
  <si>
    <t>EE</t>
  </si>
  <si>
    <t>Medium Business - Tier 2</t>
  </si>
  <si>
    <t>NIP</t>
  </si>
  <si>
    <t>Medium Business - Tier 1</t>
  </si>
  <si>
    <t>No NIP</t>
  </si>
  <si>
    <t>Large Business - No EAA</t>
  </si>
  <si>
    <t>Large Business - Tier 2</t>
  </si>
  <si>
    <t>Large Business - Tier 1</t>
  </si>
  <si>
    <t>Small Business - No NIP, No EAA</t>
  </si>
  <si>
    <t>Small Business - No NIP, Tier 2</t>
  </si>
  <si>
    <t>Small Business - No NIP, Tier 1</t>
  </si>
  <si>
    <t>Small Business - NIP, No EAA</t>
  </si>
  <si>
    <t>Small Business - NIP, Tier 2</t>
  </si>
  <si>
    <t>Small Business - NIP, Tier 1</t>
  </si>
  <si>
    <t>Medium Business - No NIP, No EAA</t>
  </si>
  <si>
    <t>Medium Business - No NIP, Tier 2</t>
  </si>
  <si>
    <t>Medium Business - No NIP, Tier 1</t>
  </si>
  <si>
    <t>Medium Business - NIP, No EAA</t>
  </si>
  <si>
    <t>Medium Business - NIP, Tier 2</t>
  </si>
  <si>
    <t>Medium Business - NIP, Tier 1</t>
  </si>
  <si>
    <t>Large Business - No NIP, No EAA</t>
  </si>
  <si>
    <t>Large Business - No NIP, Tier 2</t>
  </si>
  <si>
    <t>Large Business - No NIP, Tier 1</t>
  </si>
  <si>
    <t>Large Business - NIP, No EAA</t>
  </si>
  <si>
    <t>Large Business - NIP, Tier 2</t>
  </si>
  <si>
    <t>Large Business - NIP, Tier 1</t>
  </si>
  <si>
    <t>To note: The above aid intensities are the maximum available. You will need to justify that you are seeking the minimum amount of aid needed rather than simply the maximum available.</t>
  </si>
  <si>
    <t>Applicant to choose from drop-down menu</t>
  </si>
  <si>
    <t>Title or formula cells - protected</t>
  </si>
  <si>
    <t>Return to Summary</t>
  </si>
  <si>
    <t>Return to Guidance</t>
  </si>
  <si>
    <t>1. Lead Applicant Project Expenditure (in current prices)</t>
  </si>
  <si>
    <t>Year 1</t>
  </si>
  <si>
    <t>Year 2</t>
  </si>
  <si>
    <t>Year 3</t>
  </si>
  <si>
    <t>Total</t>
  </si>
  <si>
    <t>Direct Labour (applicant company full time staff)</t>
  </si>
  <si>
    <t>Annual work days calculation</t>
  </si>
  <si>
    <t>Week days</t>
  </si>
  <si>
    <t>Bank holidays</t>
  </si>
  <si>
    <t xml:space="preserve">Annual leave days </t>
  </si>
  <si>
    <t>Total work days</t>
  </si>
  <si>
    <t>Role description</t>
  </si>
  <si>
    <t>Gross annual cost</t>
  </si>
  <si>
    <t xml:space="preserve">Day rate </t>
  </si>
  <si>
    <t>Total days spent by all staff at this grade in Yr 1</t>
  </si>
  <si>
    <t>Total days spent by all staff at this grade in Yr 2</t>
  </si>
  <si>
    <t>Total days spent by all staff at this grade in Yr 3</t>
  </si>
  <si>
    <t xml:space="preserve">Role Cost Yr 1 </t>
  </si>
  <si>
    <t>Role Cost Yr 2</t>
  </si>
  <si>
    <t>Role Cost Yr 3</t>
  </si>
  <si>
    <t xml:space="preserve">Project Role Cost </t>
  </si>
  <si>
    <t>Overhead (relates to direct labour)</t>
  </si>
  <si>
    <t>Overhead description</t>
  </si>
  <si>
    <t>Overhead as % of direct labour cost</t>
  </si>
  <si>
    <t>Overhead Yr 1</t>
  </si>
  <si>
    <t>Overhead Yr 2</t>
  </si>
  <si>
    <t>Overhead Yr 3</t>
  </si>
  <si>
    <t>Project Overhead</t>
  </si>
  <si>
    <r>
      <t xml:space="preserve">Materials </t>
    </r>
    <r>
      <rPr>
        <b/>
        <sz val="11"/>
        <rFont val="Arial"/>
        <family val="2"/>
      </rPr>
      <t>(components and hardware that make up the project)</t>
    </r>
  </si>
  <si>
    <t>Material description</t>
  </si>
  <si>
    <t>Cost per unit</t>
  </si>
  <si>
    <t>Quantity Yr 1</t>
  </si>
  <si>
    <t>Quantity Yr 2</t>
  </si>
  <si>
    <t>Quantity Yr 3</t>
  </si>
  <si>
    <t>Material Cost Yr 1</t>
  </si>
  <si>
    <t>Material Cost Yr 2</t>
  </si>
  <si>
    <t>Material Cost Yr 3</t>
  </si>
  <si>
    <t>Project Material Cost</t>
  </si>
  <si>
    <t>Capital Equipment (used to help deploy the project)</t>
  </si>
  <si>
    <t>Equipment description (can be new or existing)</t>
  </si>
  <si>
    <r>
      <t xml:space="preserve">Which years will equipment be used?
 </t>
    </r>
    <r>
      <rPr>
        <b/>
        <sz val="9"/>
        <rFont val="Arial"/>
        <family val="2"/>
      </rPr>
      <t>(drop-down menu)</t>
    </r>
  </si>
  <si>
    <t>Net value or purchase price at start of use</t>
  </si>
  <si>
    <t>Residual value at end of use in the project</t>
  </si>
  <si>
    <t>Utilisation Yr 1 (%)</t>
  </si>
  <si>
    <t>Utilisation Yr 2 (%)</t>
  </si>
  <si>
    <t>Utilisation Yr 3 (%)</t>
  </si>
  <si>
    <t>Equipment Cost Yr 1</t>
  </si>
  <si>
    <t>Equipment Cost Yr 2</t>
  </si>
  <si>
    <t>Equipment Cost Yr 3</t>
  </si>
  <si>
    <t>Project Equipment Cost</t>
  </si>
  <si>
    <t>Subcontractors</t>
  </si>
  <si>
    <t>Name of Subcontractor</t>
  </si>
  <si>
    <t>Role or description of work</t>
  </si>
  <si>
    <t>Cost Yr 1</t>
  </si>
  <si>
    <t>Cost Yr 2</t>
  </si>
  <si>
    <t>Cost Yr 3</t>
  </si>
  <si>
    <t>Subcontractor Cost
Yr 1</t>
  </si>
  <si>
    <t>Subcontractor Cost
Yr 2</t>
  </si>
  <si>
    <t>Subcontractor Cost
Yr 3</t>
  </si>
  <si>
    <t>Project Subcontractor Cost</t>
  </si>
  <si>
    <t>Travel &amp; Subsistence</t>
  </si>
  <si>
    <t>Travel or subsistence description</t>
  </si>
  <si>
    <t>Cost</t>
  </si>
  <si>
    <t>Frequency Yr 2</t>
  </si>
  <si>
    <t>Frequency Yr 3</t>
  </si>
  <si>
    <t>Travel or Subsistence Cost Yr 1</t>
  </si>
  <si>
    <t>Travel or Subsistence Cost Yr 2</t>
  </si>
  <si>
    <t>Travel or Subsistence Cost Yr 3</t>
  </si>
  <si>
    <t xml:space="preserve">Project Travel or Subsistence Cost </t>
  </si>
  <si>
    <t>Other</t>
  </si>
  <si>
    <t>Other cost items</t>
  </si>
  <si>
    <t xml:space="preserve">Other cost justification </t>
  </si>
  <si>
    <t>Other Cost  Yr 1</t>
  </si>
  <si>
    <t>Other Cost  Yr 2</t>
  </si>
  <si>
    <t>Other Cost  Yr 3</t>
  </si>
  <si>
    <t>Project Other Cost</t>
  </si>
  <si>
    <t>Total Lead Applicant Project Expenditure</t>
  </si>
  <si>
    <t>Please fill in Section 5 If you have any Project Partners</t>
  </si>
  <si>
    <t xml:space="preserve">2. Total Project Eligible Costs </t>
  </si>
  <si>
    <t>Project Cost (sum of Lead Applicant costs in Section 1 and Partner costs, if applicable, in Section 5)</t>
  </si>
  <si>
    <t>Reference Case Cost (year split is in proportion to Project Cost)</t>
  </si>
  <si>
    <t>Project Eligible Cost</t>
  </si>
  <si>
    <t>Grant Requested (year split is in proportion to Project Cost)</t>
  </si>
  <si>
    <r>
      <t xml:space="preserve">3. Partner </t>
    </r>
    <r>
      <rPr>
        <b/>
        <sz val="14"/>
        <rFont val="Arial"/>
        <family val="2"/>
      </rPr>
      <t>Eligible Costs,</t>
    </r>
    <r>
      <rPr>
        <b/>
        <sz val="14"/>
        <color rgb="FF000000"/>
        <rFont val="Arial"/>
        <family val="2"/>
      </rPr>
      <t xml:space="preserve"> Subsidy Controls &amp; Research Check</t>
    </r>
  </si>
  <si>
    <t>Subsidy Controls Workings</t>
  </si>
  <si>
    <t>Grant requested as % of eligible costs</t>
  </si>
  <si>
    <t>Grant requested OK?</t>
  </si>
  <si>
    <t>Eligible Research Costs (if applicable)</t>
  </si>
  <si>
    <t>Partner Name (lead applicant and up to five partners)</t>
  </si>
  <si>
    <t>Partner Type &amp; EAA (drop-down menu)</t>
  </si>
  <si>
    <t>Maximum aid intensity (%)</t>
  </si>
  <si>
    <t>Total costs</t>
  </si>
  <si>
    <t>Eligible costs</t>
  </si>
  <si>
    <t>Grant requested</t>
  </si>
  <si>
    <t>Total Project Costs, Eligible Cost &amp; Grant Requested</t>
  </si>
  <si>
    <t>Reconciled with Total Eligible Costs &amp; Grant Requested from 3 (above - see blue lines)?</t>
  </si>
  <si>
    <t>Total eligible research costs as % of total eligible costs</t>
  </si>
  <si>
    <t>Total eligible research costs not more than 30% of total eligible costs?</t>
  </si>
  <si>
    <t>4. Match Funding</t>
  </si>
  <si>
    <t>For Whole Project</t>
  </si>
  <si>
    <t>TOTAL Project Cost</t>
  </si>
  <si>
    <t xml:space="preserve">IETF Support Requested </t>
  </si>
  <si>
    <t>Funding Balance</t>
  </si>
  <si>
    <r>
      <t>From Internal Source</t>
    </r>
    <r>
      <rPr>
        <b/>
        <sz val="9"/>
        <rFont val="Arial"/>
        <family val="2"/>
      </rPr>
      <t>s (applicant funding)</t>
    </r>
  </si>
  <si>
    <t>From Third Parties</t>
  </si>
  <si>
    <t>TOTAL Project Funding (must equal total project costs)</t>
  </si>
  <si>
    <t>Check (project costs - total funding)</t>
  </si>
  <si>
    <t>End of data entry if the project has no partners</t>
  </si>
  <si>
    <r>
      <t xml:space="preserve">5. Partner Project Expenditure, </t>
    </r>
    <r>
      <rPr>
        <b/>
        <sz val="14"/>
        <color rgb="FFFF0000"/>
        <rFont val="Arial"/>
        <family val="2"/>
      </rPr>
      <t>if applicable</t>
    </r>
    <r>
      <rPr>
        <b/>
        <sz val="14"/>
        <color rgb="FF000000"/>
        <rFont val="Arial"/>
        <family val="2"/>
      </rPr>
      <t xml:space="preserve"> (for up to five partners)</t>
    </r>
  </si>
  <si>
    <t>Partner 1 name</t>
  </si>
  <si>
    <t>Project Cost Workings</t>
  </si>
  <si>
    <t>Frequency Yr 1</t>
  </si>
  <si>
    <t>Partner 2 name</t>
  </si>
  <si>
    <t>Partner 3 name</t>
  </si>
  <si>
    <t>Partner 4 name</t>
  </si>
  <si>
    <t>Partner 5 name</t>
  </si>
  <si>
    <t>Total Partner Project Expenditure</t>
  </si>
  <si>
    <t>Industrial Energy Transformation Fund: Phase 3</t>
  </si>
  <si>
    <t>Version Control 1.0 January 2024</t>
  </si>
  <si>
    <t>Link to IETF Phase 3 Guidance</t>
  </si>
  <si>
    <t>Application Summary</t>
  </si>
  <si>
    <t>Project</t>
  </si>
  <si>
    <t>Project and
link to data entry tab</t>
  </si>
  <si>
    <r>
      <t xml:space="preserve">DESNZ IETF Finance Form for the Deployment of </t>
    </r>
    <r>
      <rPr>
        <b/>
        <u/>
        <sz val="16"/>
        <color rgb="FF003366"/>
        <rFont val="Arial"/>
        <family val="2"/>
      </rPr>
      <t>either</t>
    </r>
    <r>
      <rPr>
        <b/>
        <sz val="16"/>
        <color rgb="FF003366"/>
        <rFont val="Arial"/>
        <family val="2"/>
      </rPr>
      <t xml:space="preserve"> Decarbonisation </t>
    </r>
    <r>
      <rPr>
        <b/>
        <u/>
        <sz val="16"/>
        <color rgb="FF003366"/>
        <rFont val="Arial"/>
        <family val="2"/>
      </rPr>
      <t>or</t>
    </r>
    <r>
      <rPr>
        <b/>
        <sz val="16"/>
        <color rgb="FF003366"/>
        <rFont val="Arial"/>
        <family val="2"/>
      </rPr>
      <t xml:space="preserve"> Energy Efficiency Projects (not both)</t>
    </r>
  </si>
  <si>
    <t>Decarbonisation (D) or Energy Efficiency (EE) Deployment Project?</t>
  </si>
  <si>
    <t>D</t>
  </si>
  <si>
    <t>Is the Project Affected by the Northern Ireland Protocol?
(D Projects only)</t>
  </si>
  <si>
    <t>D Max Aid Intensity</t>
  </si>
  <si>
    <t>D Partner Type</t>
  </si>
  <si>
    <t>Choose D or EE from the drop-down menu in cell E42</t>
  </si>
  <si>
    <t>Application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</si>
</sst>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164" formatCode="&quot; &quot;#,##0.00&quot; &quot;;&quot;-&quot;#,##0.00&quot; &quot;;&quot; -&quot;00&quot; &quot;;&quot; &quot;@&quot; &quot;"/>
    <numFmt numFmtId="165" formatCode="&quot; &quot;#,##0&quot; &quot;;&quot;-&quot;#,##0&quot; &quot;;&quot; -&quot;00&quot; &quot;;&quot; &quot;@&quot; &quot;"/>
    <numFmt numFmtId="166" formatCode="&quot; &quot;#,##0.0&quot; &quot;;&quot;-&quot;#,##0.0&quot; &quot;;&quot; -&quot;00.0&quot; &quot;;&quot; &quot;@&quot; &quot;"/>
    <numFmt numFmtId="167" formatCode="_ [$€-2]\ * #,##0_ ;_ [$€-2]\ * \-#,##0_ ;_ [$€-2]\ * &quot;-&quot;??_ ;_ @_ "/>
    <numFmt numFmtId="168" formatCode="_-&quot;£&quot;* #,##0.000_-;\-&quot;£&quot;* #,##0.000_-;_-&quot;£&quot;* &quot;-&quot;_-;_-@_-"/>
    <numFmt numFmtId="169" formatCode="_-&quot;£&quot;* #,##0.0000000_-;\-&quot;£&quot;* #,##0.0000000_-;_-&quot;£&quot;* &quot;-&quot;_-;_-@_-"/>
  </numFmts>
  <fonts count="47" x14ac:knownFonts="1">
    <font>
      <sz val="12"/>
      <color rgb="FF000000"/>
      <name val="Arial"/>
      <family val="2"/>
    </font>
    <font>
      <sz val="12"/>
      <name val="Arial"/>
      <family val="2"/>
    </font>
    <font>
      <b/>
      <sz val="12"/>
      <color rgb="FFFF0000"/>
      <name val="Arial"/>
      <family val="2"/>
    </font>
    <font>
      <sz val="14"/>
      <color rgb="FF00B050"/>
      <name val="Arial"/>
      <family val="2"/>
    </font>
    <font>
      <b/>
      <sz val="14"/>
      <color theme="0"/>
      <name val="Arial"/>
      <family val="2"/>
    </font>
    <font>
      <i/>
      <sz val="12"/>
      <name val="Arial"/>
      <family val="2"/>
    </font>
    <font>
      <b/>
      <sz val="12"/>
      <name val="Arial"/>
      <family val="2"/>
    </font>
    <font>
      <u/>
      <sz val="12"/>
      <color rgb="FF0000FF"/>
      <name val="Arial"/>
      <family val="2"/>
    </font>
    <font>
      <sz val="12"/>
      <color rgb="FFFF0000"/>
      <name val="Arial"/>
      <family val="2"/>
    </font>
    <font>
      <sz val="12"/>
      <color rgb="FF000000"/>
      <name val="Arial"/>
      <family val="2"/>
    </font>
    <font>
      <b/>
      <sz val="24"/>
      <color rgb="FF000000"/>
      <name val="Arial"/>
      <family val="2"/>
    </font>
    <font>
      <b/>
      <sz val="11"/>
      <color rgb="FF000000"/>
      <name val="Arial"/>
      <family val="2"/>
    </font>
    <font>
      <sz val="11"/>
      <color rgb="FF000000"/>
      <name val="Arial"/>
      <family val="2"/>
    </font>
    <font>
      <b/>
      <sz val="12"/>
      <color rgb="FF000000"/>
      <name val="Arial"/>
      <family val="2"/>
    </font>
    <font>
      <b/>
      <sz val="16"/>
      <color rgb="FF003366"/>
      <name val="Arial"/>
      <family val="2"/>
    </font>
    <font>
      <b/>
      <u/>
      <sz val="16"/>
      <color rgb="FF003366"/>
      <name val="Arial"/>
      <family val="2"/>
    </font>
    <font>
      <b/>
      <sz val="14"/>
      <color rgb="FF003366"/>
      <name val="Arial"/>
      <family val="2"/>
    </font>
    <font>
      <b/>
      <sz val="14"/>
      <color rgb="FF000000"/>
      <name val="Arial"/>
      <family val="2"/>
    </font>
    <font>
      <b/>
      <sz val="12"/>
      <color rgb="FF003366"/>
      <name val="Arial"/>
      <family val="2"/>
    </font>
    <font>
      <sz val="10"/>
      <name val="Arial"/>
      <family val="2"/>
    </font>
    <font>
      <sz val="10"/>
      <color rgb="FF000000"/>
      <name val="Arial"/>
      <family val="2"/>
    </font>
    <font>
      <b/>
      <sz val="12"/>
      <color rgb="FF000000"/>
      <name val="Calibri"/>
      <family val="2"/>
      <scheme val="minor"/>
    </font>
    <font>
      <sz val="12"/>
      <color rgb="FF000000"/>
      <name val="Calibri"/>
      <family val="2"/>
      <scheme val="minor"/>
    </font>
    <font>
      <b/>
      <sz val="16"/>
      <color rgb="FFFF0000"/>
      <name val="Arial"/>
      <family val="2"/>
    </font>
    <font>
      <b/>
      <sz val="16"/>
      <color rgb="FF333399"/>
      <name val="Arial"/>
      <family val="2"/>
    </font>
    <font>
      <b/>
      <sz val="14"/>
      <color rgb="FF000080"/>
      <name val="Arial"/>
      <family val="2"/>
    </font>
    <font>
      <b/>
      <sz val="14"/>
      <color rgb="FF333399"/>
      <name val="Arial"/>
      <family val="2"/>
    </font>
    <font>
      <b/>
      <sz val="11"/>
      <color rgb="FF333399"/>
      <name val="Arial"/>
      <family val="2"/>
    </font>
    <font>
      <b/>
      <sz val="11"/>
      <color rgb="FF000080"/>
      <name val="Arial"/>
      <family val="2"/>
    </font>
    <font>
      <b/>
      <sz val="10"/>
      <color rgb="FF000080"/>
      <name val="Arial"/>
      <family val="2"/>
    </font>
    <font>
      <b/>
      <sz val="12"/>
      <color theme="4"/>
      <name val="Arial"/>
      <family val="2"/>
    </font>
    <font>
      <b/>
      <sz val="11"/>
      <name val="Arial"/>
      <family val="2"/>
    </font>
    <font>
      <b/>
      <sz val="9"/>
      <name val="Arial"/>
      <family val="2"/>
    </font>
    <font>
      <sz val="9"/>
      <color rgb="FF000000"/>
      <name val="Arial"/>
      <family val="2"/>
    </font>
    <font>
      <b/>
      <sz val="9"/>
      <color rgb="FF000080"/>
      <name val="Arial"/>
      <family val="2"/>
    </font>
    <font>
      <sz val="9"/>
      <name val="Arial"/>
      <family val="2"/>
    </font>
    <font>
      <b/>
      <sz val="9"/>
      <color rgb="FF000000"/>
      <name val="Arial"/>
      <family val="2"/>
    </font>
    <font>
      <sz val="8"/>
      <color rgb="FF000000"/>
      <name val="Arial"/>
      <family val="2"/>
    </font>
    <font>
      <b/>
      <sz val="12"/>
      <color rgb="FF000080"/>
      <name val="Arial"/>
      <family val="2"/>
    </font>
    <font>
      <b/>
      <sz val="12"/>
      <color rgb="FF00B050"/>
      <name val="Arial"/>
      <family val="2"/>
    </font>
    <font>
      <sz val="9"/>
      <color theme="1"/>
      <name val="Arial"/>
      <family val="2"/>
    </font>
    <font>
      <b/>
      <sz val="14"/>
      <name val="Arial"/>
      <family val="2"/>
    </font>
    <font>
      <b/>
      <sz val="11"/>
      <color theme="4"/>
      <name val="Arial"/>
      <family val="2"/>
    </font>
    <font>
      <b/>
      <sz val="14"/>
      <color rgb="FFFF0000"/>
      <name val="Arial"/>
      <family val="2"/>
    </font>
    <font>
      <b/>
      <sz val="10"/>
      <color rgb="FF000000"/>
      <name val="Arial"/>
      <family val="2"/>
    </font>
    <font>
      <sz val="8"/>
      <name val="Arial"/>
      <family val="2"/>
    </font>
    <font>
      <b/>
      <sz val="11"/>
      <color rgb="FF242424"/>
      <name val="Segoe UI"/>
      <family val="2"/>
    </font>
  </fonts>
  <fills count="20">
    <fill>
      <patternFill patternType="none"/>
    </fill>
    <fill>
      <patternFill patternType="gray125"/>
    </fill>
    <fill>
      <patternFill patternType="solid">
        <fgColor rgb="FF21488A"/>
        <bgColor indexed="64"/>
      </patternFill>
    </fill>
    <fill>
      <patternFill patternType="solid">
        <fgColor rgb="FF000000"/>
        <bgColor indexed="64"/>
      </patternFill>
    </fill>
    <fill>
      <patternFill patternType="solid">
        <fgColor theme="0"/>
        <bgColor indexed="64"/>
      </patternFill>
    </fill>
    <fill>
      <patternFill patternType="solid">
        <fgColor rgb="FFFFFFFF"/>
        <bgColor rgb="FFFFFFFF"/>
      </patternFill>
    </fill>
    <fill>
      <patternFill patternType="solid">
        <fgColor rgb="FFFFFFCC"/>
        <bgColor rgb="FFFFFFFF"/>
      </patternFill>
    </fill>
    <fill>
      <patternFill patternType="solid">
        <fgColor rgb="FFFCD5B4"/>
        <bgColor rgb="FFFCD5B4"/>
      </patternFill>
    </fill>
    <fill>
      <patternFill patternType="solid">
        <fgColor rgb="FFD9D9D9"/>
        <bgColor rgb="FFD9D9D9"/>
      </patternFill>
    </fill>
    <fill>
      <patternFill patternType="solid">
        <fgColor rgb="FFFFFFCC"/>
        <bgColor rgb="FFFFFFCC"/>
      </patternFill>
    </fill>
    <fill>
      <patternFill patternType="solid">
        <fgColor theme="5" tint="0.59999389629810485"/>
        <bgColor rgb="FFD9D9D9"/>
      </patternFill>
    </fill>
    <fill>
      <patternFill patternType="solid">
        <fgColor rgb="FFC6E0B4"/>
        <bgColor rgb="FFFFFFFF"/>
      </patternFill>
    </fill>
    <fill>
      <patternFill patternType="solid">
        <fgColor rgb="FFFF7C80"/>
        <bgColor rgb="FFFFFFFF"/>
      </patternFill>
    </fill>
    <fill>
      <patternFill patternType="solid">
        <fgColor theme="0" tint="-0.14999847407452621"/>
        <bgColor rgb="FFFFFFFF"/>
      </patternFill>
    </fill>
    <fill>
      <patternFill patternType="solid">
        <fgColor rgb="FFFFFFCC"/>
        <bgColor indexed="64"/>
      </patternFill>
    </fill>
    <fill>
      <patternFill patternType="solid">
        <fgColor theme="0"/>
        <bgColor rgb="FFFFFFCC"/>
      </patternFill>
    </fill>
    <fill>
      <patternFill patternType="solid">
        <fgColor theme="0"/>
        <bgColor rgb="FFFFFFFF"/>
      </patternFill>
    </fill>
    <fill>
      <patternFill patternType="solid">
        <fgColor theme="0" tint="-0.14999847407452621"/>
        <bgColor rgb="FFFFFFCC"/>
      </patternFill>
    </fill>
    <fill>
      <patternFill patternType="solid">
        <fgColor theme="0"/>
        <bgColor rgb="FFD9D9D9"/>
      </patternFill>
    </fill>
    <fill>
      <patternFill patternType="solid">
        <fgColor rgb="FFFFFFCC"/>
        <bgColor rgb="FFD9D9D9"/>
      </patternFill>
    </fill>
  </fills>
  <borders count="52">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rgb="FF000080"/>
      </left>
      <right/>
      <top style="thick">
        <color rgb="FF000080"/>
      </top>
      <bottom/>
      <diagonal/>
    </border>
    <border>
      <left/>
      <right/>
      <top style="thick">
        <color rgb="FF000080"/>
      </top>
      <bottom/>
      <diagonal/>
    </border>
    <border>
      <left/>
      <right style="thick">
        <color rgb="FF000080"/>
      </right>
      <top style="thick">
        <color rgb="FF000080"/>
      </top>
      <bottom/>
      <diagonal/>
    </border>
    <border>
      <left style="thick">
        <color rgb="FF000080"/>
      </left>
      <right/>
      <top/>
      <bottom/>
      <diagonal/>
    </border>
    <border>
      <left/>
      <right style="thick">
        <color rgb="FF000080"/>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rgb="FF000080"/>
      </left>
      <right/>
      <top/>
      <bottom style="thick">
        <color rgb="FF000080"/>
      </bottom>
      <diagonal/>
    </border>
    <border>
      <left/>
      <right/>
      <top/>
      <bottom style="thick">
        <color rgb="FF000080"/>
      </bottom>
      <diagonal/>
    </border>
    <border>
      <left/>
      <right style="thick">
        <color rgb="FF000080"/>
      </right>
      <top/>
      <bottom style="thick">
        <color rgb="FF00008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9" fillId="0" borderId="0" applyFont="0" applyFill="0" applyBorder="0" applyAlignment="0" applyProtection="0"/>
    <xf numFmtId="9" fontId="9" fillId="0" borderId="0" applyFont="0" applyFill="0" applyBorder="0" applyAlignment="0" applyProtection="0"/>
    <xf numFmtId="0" fontId="1" fillId="0" borderId="0"/>
    <xf numFmtId="0" fontId="7" fillId="0" borderId="0" applyNumberFormat="0" applyFill="0" applyBorder="0" applyAlignment="0" applyProtection="0"/>
  </cellStyleXfs>
  <cellXfs count="346">
    <xf numFmtId="0" fontId="0" fillId="0" borderId="0" xfId="0"/>
    <xf numFmtId="0" fontId="1" fillId="0" borderId="1" xfId="3" applyBorder="1"/>
    <xf numFmtId="0" fontId="3" fillId="0" borderId="1" xfId="3" applyFont="1" applyBorder="1"/>
    <xf numFmtId="0" fontId="1" fillId="0" borderId="4" xfId="3" applyBorder="1" applyAlignment="1">
      <alignment vertical="center"/>
    </xf>
    <xf numFmtId="0" fontId="5" fillId="0" borderId="2" xfId="3" applyFont="1" applyBorder="1"/>
    <xf numFmtId="0" fontId="5" fillId="0" borderId="1" xfId="3" applyFont="1" applyBorder="1"/>
    <xf numFmtId="0" fontId="1" fillId="0" borderId="4" xfId="3" applyBorder="1" applyAlignment="1">
      <alignment vertical="center" wrapText="1"/>
    </xf>
    <xf numFmtId="0" fontId="1" fillId="0" borderId="2" xfId="3" applyBorder="1"/>
    <xf numFmtId="0" fontId="1" fillId="0" borderId="7" xfId="3" applyBorder="1"/>
    <xf numFmtId="0" fontId="2" fillId="0" borderId="1" xfId="3" applyFont="1" applyBorder="1"/>
    <xf numFmtId="0" fontId="6" fillId="0" borderId="1" xfId="3" applyFont="1" applyBorder="1"/>
    <xf numFmtId="0" fontId="7" fillId="0" borderId="1" xfId="4" applyBorder="1"/>
    <xf numFmtId="0" fontId="8" fillId="0" borderId="1" xfId="3" applyFont="1" applyBorder="1"/>
    <xf numFmtId="0" fontId="0" fillId="4" borderId="0" xfId="0" applyFill="1"/>
    <xf numFmtId="0" fontId="16" fillId="5" borderId="0" xfId="0" applyFont="1" applyFill="1" applyAlignment="1">
      <alignment horizontal="left"/>
    </xf>
    <xf numFmtId="0" fontId="7" fillId="4" borderId="0" xfId="4" applyFill="1" applyProtection="1"/>
    <xf numFmtId="9" fontId="33" fillId="6" borderId="0" xfId="2" applyFont="1" applyFill="1" applyBorder="1" applyAlignment="1" applyProtection="1">
      <alignment horizontal="right"/>
    </xf>
    <xf numFmtId="9" fontId="33" fillId="16" borderId="0" xfId="2" applyFont="1" applyFill="1" applyBorder="1" applyProtection="1"/>
    <xf numFmtId="9" fontId="33" fillId="16" borderId="0" xfId="2" applyFont="1" applyFill="1" applyBorder="1" applyAlignment="1" applyProtection="1">
      <alignment horizontal="right"/>
    </xf>
    <xf numFmtId="9" fontId="33" fillId="6" borderId="0" xfId="2" applyFont="1" applyFill="1" applyBorder="1" applyProtection="1"/>
    <xf numFmtId="9" fontId="33" fillId="9" borderId="0" xfId="2" applyFont="1" applyFill="1" applyBorder="1" applyAlignment="1" applyProtection="1">
      <alignment horizontal="right" wrapText="1"/>
    </xf>
    <xf numFmtId="42" fontId="0" fillId="10" borderId="25" xfId="0" applyNumberFormat="1" applyFill="1" applyBorder="1" applyAlignment="1" applyProtection="1">
      <alignment horizontal="center" vertical="center" wrapText="1"/>
      <protection locked="0"/>
    </xf>
    <xf numFmtId="0" fontId="0" fillId="5" borderId="0" xfId="0" applyFill="1"/>
    <xf numFmtId="0" fontId="0" fillId="16" borderId="0" xfId="0" applyFill="1"/>
    <xf numFmtId="0" fontId="0" fillId="5" borderId="19" xfId="0" applyFill="1" applyBorder="1"/>
    <xf numFmtId="0" fontId="0" fillId="5" borderId="20" xfId="0" applyFill="1" applyBorder="1"/>
    <xf numFmtId="0" fontId="0" fillId="4" borderId="20" xfId="0" applyFill="1" applyBorder="1"/>
    <xf numFmtId="0" fontId="0" fillId="16" borderId="20" xfId="0" applyFill="1" applyBorder="1"/>
    <xf numFmtId="0" fontId="0" fillId="4" borderId="21" xfId="0" applyFill="1" applyBorder="1"/>
    <xf numFmtId="0" fontId="0" fillId="5" borderId="22" xfId="0" applyFill="1" applyBorder="1"/>
    <xf numFmtId="0" fontId="24" fillId="5" borderId="0" xfId="0" applyFont="1" applyFill="1" applyAlignment="1">
      <alignment wrapText="1"/>
    </xf>
    <xf numFmtId="0" fontId="24" fillId="16" borderId="0" xfId="0" applyFont="1" applyFill="1" applyAlignment="1">
      <alignment wrapText="1"/>
    </xf>
    <xf numFmtId="0" fontId="24" fillId="5" borderId="23" xfId="0" applyFont="1" applyFill="1" applyBorder="1" applyAlignment="1">
      <alignment wrapText="1"/>
    </xf>
    <xf numFmtId="0" fontId="12" fillId="5" borderId="0" xfId="0" applyFont="1" applyFill="1"/>
    <xf numFmtId="0" fontId="17" fillId="5" borderId="0" xfId="0" applyFont="1" applyFill="1" applyAlignment="1">
      <alignment wrapText="1"/>
    </xf>
    <xf numFmtId="0" fontId="17" fillId="16" borderId="0" xfId="0" applyFont="1" applyFill="1" applyAlignment="1">
      <alignment wrapText="1"/>
    </xf>
    <xf numFmtId="0" fontId="17" fillId="5" borderId="23" xfId="0" applyFont="1" applyFill="1" applyBorder="1" applyAlignment="1">
      <alignment wrapText="1"/>
    </xf>
    <xf numFmtId="0" fontId="25" fillId="6" borderId="32" xfId="0" applyFont="1" applyFill="1" applyBorder="1" applyAlignment="1">
      <alignment wrapText="1"/>
    </xf>
    <xf numFmtId="0" fontId="17" fillId="4" borderId="0" xfId="0" applyFont="1" applyFill="1" applyAlignment="1">
      <alignment horizontal="left" wrapText="1"/>
    </xf>
    <xf numFmtId="0" fontId="0" fillId="5" borderId="0" xfId="0" applyFill="1" applyAlignment="1">
      <alignment wrapText="1"/>
    </xf>
    <xf numFmtId="0" fontId="26" fillId="5" borderId="29" xfId="0" applyFont="1" applyFill="1" applyBorder="1"/>
    <xf numFmtId="0" fontId="26" fillId="5" borderId="30" xfId="0" applyFont="1" applyFill="1" applyBorder="1"/>
    <xf numFmtId="0" fontId="27" fillId="5" borderId="30" xfId="0" applyFont="1" applyFill="1" applyBorder="1"/>
    <xf numFmtId="0" fontId="27" fillId="16" borderId="30" xfId="0" applyFont="1" applyFill="1" applyBorder="1"/>
    <xf numFmtId="0" fontId="27" fillId="5" borderId="31" xfId="0" applyFont="1" applyFill="1" applyBorder="1"/>
    <xf numFmtId="0" fontId="20" fillId="5" borderId="0" xfId="0" applyFont="1" applyFill="1" applyAlignment="1">
      <alignment horizontal="left" wrapText="1"/>
    </xf>
    <xf numFmtId="0" fontId="0" fillId="4" borderId="0" xfId="0" applyFill="1" applyAlignment="1">
      <alignment wrapText="1"/>
    </xf>
    <xf numFmtId="0" fontId="0" fillId="0" borderId="0" xfId="0" applyAlignment="1">
      <alignment wrapText="1"/>
    </xf>
    <xf numFmtId="0" fontId="0" fillId="5" borderId="22" xfId="0" applyFill="1" applyBorder="1" applyAlignment="1">
      <alignment wrapText="1"/>
    </xf>
    <xf numFmtId="0" fontId="11" fillId="5" borderId="0" xfId="0" applyFont="1" applyFill="1" applyAlignment="1">
      <alignment vertical="center" wrapText="1"/>
    </xf>
    <xf numFmtId="0" fontId="11" fillId="5" borderId="0" xfId="0" applyFont="1" applyFill="1" applyAlignment="1">
      <alignment horizontal="center" vertical="center"/>
    </xf>
    <xf numFmtId="0" fontId="11" fillId="16" borderId="0" xfId="0" applyFont="1" applyFill="1" applyAlignment="1">
      <alignment horizontal="center" vertical="center"/>
    </xf>
    <xf numFmtId="0" fontId="11" fillId="5" borderId="0" xfId="0" applyFont="1" applyFill="1" applyAlignment="1">
      <alignment horizontal="center" vertical="center" wrapText="1"/>
    </xf>
    <xf numFmtId="0" fontId="11" fillId="16" borderId="0" xfId="0" applyFont="1" applyFill="1" applyAlignment="1">
      <alignment horizontal="center" vertical="center" wrapText="1"/>
    </xf>
    <xf numFmtId="0" fontId="11" fillId="5" borderId="21" xfId="0" applyFont="1" applyFill="1" applyBorder="1" applyAlignment="1">
      <alignment horizontal="center" vertical="center"/>
    </xf>
    <xf numFmtId="0" fontId="17" fillId="16" borderId="28" xfId="0" applyFont="1" applyFill="1" applyBorder="1" applyAlignment="1">
      <alignment horizontal="left" wrapText="1"/>
    </xf>
    <xf numFmtId="0" fontId="13" fillId="4" borderId="28" xfId="0" applyFont="1" applyFill="1" applyBorder="1" applyAlignment="1">
      <alignment horizontal="center" vertical="center" wrapText="1"/>
    </xf>
    <xf numFmtId="0" fontId="28" fillId="16" borderId="28" xfId="0" applyFont="1" applyFill="1" applyBorder="1" applyAlignment="1">
      <alignment horizontal="center" wrapText="1"/>
    </xf>
    <xf numFmtId="0" fontId="28" fillId="16" borderId="0" xfId="0" applyFont="1" applyFill="1" applyAlignment="1">
      <alignment horizontal="center" wrapText="1"/>
    </xf>
    <xf numFmtId="0" fontId="13" fillId="4" borderId="23" xfId="0" applyFont="1" applyFill="1" applyBorder="1" applyAlignment="1">
      <alignment horizontal="center" vertical="center" wrapText="1"/>
    </xf>
    <xf numFmtId="0" fontId="29" fillId="16" borderId="0" xfId="0" applyFont="1" applyFill="1" applyAlignment="1">
      <alignment horizontal="center" wrapText="1"/>
    </xf>
    <xf numFmtId="0" fontId="11" fillId="16" borderId="0" xfId="0" applyFont="1" applyFill="1" applyAlignment="1">
      <alignment horizontal="left" wrapText="1"/>
    </xf>
    <xf numFmtId="0" fontId="17" fillId="5" borderId="28" xfId="0" applyFont="1" applyFill="1" applyBorder="1" applyAlignment="1">
      <alignment horizontal="left" wrapText="1"/>
    </xf>
    <xf numFmtId="0" fontId="0" fillId="4" borderId="28" xfId="0" applyFill="1" applyBorder="1" applyAlignment="1">
      <alignment wrapText="1"/>
    </xf>
    <xf numFmtId="0" fontId="30" fillId="9" borderId="0" xfId="0" applyFont="1" applyFill="1" applyAlignment="1">
      <alignment horizontal="left" vertical="center" wrapText="1"/>
    </xf>
    <xf numFmtId="0" fontId="13" fillId="4" borderId="0" xfId="0" applyFont="1" applyFill="1" applyAlignment="1">
      <alignment horizontal="center" vertical="center" wrapText="1"/>
    </xf>
    <xf numFmtId="0" fontId="32" fillId="6" borderId="0" xfId="0" applyFont="1" applyFill="1" applyAlignment="1">
      <alignment horizontal="right" vertical="center" wrapText="1"/>
    </xf>
    <xf numFmtId="0" fontId="32" fillId="16" borderId="0" xfId="0" applyFont="1" applyFill="1" applyAlignment="1">
      <alignment horizontal="right" vertical="center" wrapText="1"/>
    </xf>
    <xf numFmtId="0" fontId="6" fillId="16" borderId="0" xfId="0" applyFont="1" applyFill="1" applyAlignment="1">
      <alignment horizontal="right" vertical="center" wrapText="1"/>
    </xf>
    <xf numFmtId="0" fontId="31" fillId="6" borderId="0" xfId="0" applyFont="1" applyFill="1" applyAlignment="1">
      <alignment horizontal="right" vertical="center" wrapText="1"/>
    </xf>
    <xf numFmtId="0" fontId="6" fillId="16" borderId="0" xfId="0" applyFont="1" applyFill="1" applyAlignment="1">
      <alignment horizontal="center" vertical="center" wrapText="1"/>
    </xf>
    <xf numFmtId="0" fontId="31" fillId="6" borderId="0" xfId="0" applyFont="1" applyFill="1" applyAlignment="1">
      <alignment horizontal="left" vertical="center" wrapText="1"/>
    </xf>
    <xf numFmtId="0" fontId="6" fillId="16" borderId="0" xfId="0" applyFont="1" applyFill="1" applyAlignment="1">
      <alignment horizontal="left" vertical="center" wrapText="1"/>
    </xf>
    <xf numFmtId="0" fontId="0" fillId="16" borderId="0" xfId="0" applyFill="1" applyAlignment="1">
      <alignment wrapText="1"/>
    </xf>
    <xf numFmtId="0" fontId="0" fillId="16" borderId="22" xfId="0" applyFill="1" applyBorder="1" applyAlignment="1">
      <alignment wrapText="1"/>
    </xf>
    <xf numFmtId="0" fontId="20" fillId="16" borderId="0" xfId="0" applyFont="1" applyFill="1" applyAlignment="1">
      <alignment horizontal="left" wrapText="1"/>
    </xf>
    <xf numFmtId="0" fontId="0" fillId="5" borderId="0" xfId="0" applyFill="1" applyAlignment="1">
      <alignment vertical="center" wrapText="1"/>
    </xf>
    <xf numFmtId="0" fontId="0" fillId="5" borderId="22" xfId="0" applyFill="1" applyBorder="1" applyAlignment="1">
      <alignment vertical="center" wrapText="1"/>
    </xf>
    <xf numFmtId="0" fontId="31" fillId="9" borderId="0" xfId="0" applyFont="1" applyFill="1" applyAlignment="1">
      <alignment horizontal="left" vertical="center" wrapText="1"/>
    </xf>
    <xf numFmtId="0" fontId="32" fillId="6" borderId="0" xfId="0" applyFont="1" applyFill="1" applyAlignment="1">
      <alignment vertical="center" wrapText="1"/>
    </xf>
    <xf numFmtId="42" fontId="33" fillId="9" borderId="0" xfId="0" applyNumberFormat="1" applyFont="1" applyFill="1" applyAlignment="1">
      <alignment horizontal="right" vertical="center" wrapText="1"/>
    </xf>
    <xf numFmtId="42" fontId="33" fillId="15" borderId="0" xfId="0" applyNumberFormat="1" applyFont="1" applyFill="1" applyAlignment="1">
      <alignment horizontal="right" vertical="center" wrapText="1"/>
    </xf>
    <xf numFmtId="0" fontId="34" fillId="16" borderId="0" xfId="0" applyFont="1" applyFill="1" applyAlignment="1">
      <alignment horizontal="center" vertical="center" wrapText="1"/>
    </xf>
    <xf numFmtId="42" fontId="12" fillId="9" borderId="0" xfId="0" applyNumberFormat="1" applyFont="1" applyFill="1" applyAlignment="1">
      <alignment horizontal="right" vertical="center" wrapText="1"/>
    </xf>
    <xf numFmtId="42" fontId="12" fillId="15" borderId="0" xfId="0" applyNumberFormat="1" applyFont="1" applyFill="1" applyAlignment="1">
      <alignment horizontal="right" vertical="center" wrapText="1"/>
    </xf>
    <xf numFmtId="0" fontId="12" fillId="14" borderId="0" xfId="0" applyFont="1" applyFill="1" applyAlignment="1">
      <alignment horizontal="left" vertical="center" wrapText="1"/>
    </xf>
    <xf numFmtId="0" fontId="12" fillId="4" borderId="0" xfId="0" applyFont="1" applyFill="1" applyAlignment="1">
      <alignment horizontal="left" vertical="center" wrapText="1"/>
    </xf>
    <xf numFmtId="0" fontId="20" fillId="5" borderId="0" xfId="0" applyFont="1" applyFill="1" applyAlignment="1">
      <alignment horizontal="left" vertical="center" wrapText="1"/>
    </xf>
    <xf numFmtId="0" fontId="29" fillId="16" borderId="0" xfId="0" applyFont="1" applyFill="1" applyAlignment="1">
      <alignment horizontal="center" vertical="center" wrapText="1"/>
    </xf>
    <xf numFmtId="0" fontId="0" fillId="4" borderId="0" xfId="0" applyFill="1" applyAlignment="1">
      <alignment vertical="center" wrapText="1"/>
    </xf>
    <xf numFmtId="0" fontId="11" fillId="16" borderId="0" xfId="0" applyFont="1" applyFill="1" applyAlignment="1">
      <alignment horizontal="left" vertical="center" wrapText="1"/>
    </xf>
    <xf numFmtId="0" fontId="0" fillId="0" borderId="0" xfId="0" applyAlignment="1">
      <alignment vertical="center" wrapText="1"/>
    </xf>
    <xf numFmtId="0" fontId="33" fillId="9" borderId="0" xfId="0" applyFont="1" applyFill="1" applyAlignment="1">
      <alignment horizontal="left" vertical="center" wrapText="1"/>
    </xf>
    <xf numFmtId="0" fontId="35" fillId="6" borderId="0" xfId="0" applyFont="1" applyFill="1" applyAlignment="1">
      <alignment horizontal="right" vertical="center" wrapText="1"/>
    </xf>
    <xf numFmtId="0" fontId="33" fillId="9" borderId="36" xfId="0" applyFont="1" applyFill="1" applyBorder="1" applyAlignment="1">
      <alignment horizontal="right" vertical="center" wrapText="1"/>
    </xf>
    <xf numFmtId="0" fontId="33" fillId="9" borderId="0" xfId="0" applyFont="1" applyFill="1" applyAlignment="1">
      <alignment horizontal="right" vertical="center" wrapText="1"/>
    </xf>
    <xf numFmtId="0" fontId="33" fillId="9" borderId="37" xfId="0" applyFont="1" applyFill="1" applyBorder="1" applyAlignment="1">
      <alignment horizontal="right" vertical="center" wrapText="1"/>
    </xf>
    <xf numFmtId="0" fontId="35" fillId="6" borderId="38" xfId="0" applyFont="1" applyFill="1" applyBorder="1" applyAlignment="1">
      <alignment horizontal="right" vertical="center" wrapText="1"/>
    </xf>
    <xf numFmtId="0" fontId="35" fillId="6" borderId="39" xfId="0" applyFont="1" applyFill="1" applyBorder="1" applyAlignment="1">
      <alignment horizontal="right" vertical="center" wrapText="1"/>
    </xf>
    <xf numFmtId="0" fontId="35" fillId="6" borderId="40" xfId="0" applyFont="1" applyFill="1" applyBorder="1" applyAlignment="1">
      <alignment horizontal="right" vertical="center" wrapText="1"/>
    </xf>
    <xf numFmtId="0" fontId="36" fillId="9" borderId="0" xfId="0" applyFont="1" applyFill="1" applyAlignment="1">
      <alignment horizontal="left" wrapText="1"/>
    </xf>
    <xf numFmtId="0" fontId="36" fillId="9" borderId="0" xfId="0" applyFont="1" applyFill="1" applyAlignment="1">
      <alignment horizontal="right" wrapText="1"/>
    </xf>
    <xf numFmtId="0" fontId="36" fillId="9" borderId="0" xfId="0" applyFont="1" applyFill="1" applyAlignment="1">
      <alignment horizontal="right" vertical="center" wrapText="1"/>
    </xf>
    <xf numFmtId="0" fontId="36" fillId="15" borderId="0" xfId="0" applyFont="1" applyFill="1" applyAlignment="1">
      <alignment horizontal="right" vertical="center" wrapText="1"/>
    </xf>
    <xf numFmtId="0" fontId="0" fillId="16" borderId="0" xfId="0" applyFill="1" applyAlignment="1">
      <alignment horizontal="right" vertical="center" wrapText="1"/>
    </xf>
    <xf numFmtId="0" fontId="0" fillId="5" borderId="0" xfId="0" applyFill="1" applyAlignment="1">
      <alignment horizontal="right" vertical="center" wrapText="1"/>
    </xf>
    <xf numFmtId="0" fontId="32" fillId="5" borderId="0" xfId="0" applyFont="1" applyFill="1" applyAlignment="1">
      <alignment horizontal="right" wrapText="1"/>
    </xf>
    <xf numFmtId="42" fontId="33" fillId="9" borderId="0" xfId="0" applyNumberFormat="1" applyFont="1" applyFill="1" applyAlignment="1">
      <alignment horizontal="right" wrapText="1"/>
    </xf>
    <xf numFmtId="42" fontId="33" fillId="15" borderId="0" xfId="0" applyNumberFormat="1" applyFont="1" applyFill="1" applyAlignment="1">
      <alignment horizontal="right" wrapText="1"/>
    </xf>
    <xf numFmtId="42" fontId="33" fillId="15" borderId="0" xfId="0" applyNumberFormat="1" applyFont="1" applyFill="1" applyAlignment="1">
      <alignment wrapText="1"/>
    </xf>
    <xf numFmtId="0" fontId="36" fillId="15" borderId="0" xfId="0" applyFont="1" applyFill="1" applyAlignment="1">
      <alignment horizontal="left" wrapText="1"/>
    </xf>
    <xf numFmtId="0" fontId="33" fillId="18" borderId="0" xfId="0" applyFont="1" applyFill="1" applyAlignment="1">
      <alignment vertical="center" wrapText="1"/>
    </xf>
    <xf numFmtId="0" fontId="13" fillId="4" borderId="0" xfId="0" applyFont="1" applyFill="1" applyAlignment="1">
      <alignment vertical="center" wrapText="1"/>
    </xf>
    <xf numFmtId="0" fontId="36" fillId="9" borderId="0" xfId="0" applyFont="1" applyFill="1" applyAlignment="1">
      <alignment horizontal="left" vertical="center" wrapText="1"/>
    </xf>
    <xf numFmtId="0" fontId="36" fillId="15" borderId="0" xfId="0" applyFont="1" applyFill="1" applyAlignment="1">
      <alignment horizontal="left" vertical="center" wrapText="1"/>
    </xf>
    <xf numFmtId="0" fontId="13" fillId="4" borderId="23" xfId="0" applyFont="1" applyFill="1" applyBorder="1" applyAlignment="1">
      <alignment vertical="center" wrapText="1"/>
    </xf>
    <xf numFmtId="9" fontId="33" fillId="15" borderId="0" xfId="2" applyFont="1" applyFill="1" applyBorder="1" applyAlignment="1" applyProtection="1">
      <alignment horizontal="right" wrapText="1"/>
    </xf>
    <xf numFmtId="42" fontId="33" fillId="15" borderId="0" xfId="0" applyNumberFormat="1" applyFont="1" applyFill="1" applyAlignment="1">
      <alignment horizontal="left" wrapText="1"/>
    </xf>
    <xf numFmtId="0" fontId="0" fillId="16" borderId="0" xfId="0" applyFill="1" applyAlignment="1">
      <alignment vertical="center" wrapText="1"/>
    </xf>
    <xf numFmtId="0" fontId="0" fillId="16" borderId="22" xfId="0" applyFill="1" applyBorder="1" applyAlignment="1">
      <alignment vertical="center" wrapText="1"/>
    </xf>
    <xf numFmtId="0" fontId="11" fillId="9" borderId="0" xfId="0" applyFont="1" applyFill="1" applyAlignment="1">
      <alignment horizontal="left" vertical="center" wrapText="1"/>
    </xf>
    <xf numFmtId="0" fontId="11" fillId="14" borderId="0" xfId="0" applyFont="1" applyFill="1" applyAlignment="1">
      <alignment horizontal="left" vertical="center" wrapText="1"/>
    </xf>
    <xf numFmtId="0" fontId="11" fillId="4" borderId="0" xfId="0" applyFont="1" applyFill="1" applyAlignment="1">
      <alignment horizontal="left" vertical="center" wrapText="1"/>
    </xf>
    <xf numFmtId="0" fontId="20" fillId="16" borderId="0" xfId="0" applyFont="1" applyFill="1" applyAlignment="1">
      <alignment horizontal="left" vertical="center" wrapText="1"/>
    </xf>
    <xf numFmtId="0" fontId="0" fillId="4" borderId="0" xfId="0" applyFill="1" applyAlignment="1">
      <alignment vertical="center"/>
    </xf>
    <xf numFmtId="166" fontId="33" fillId="15" borderId="0" xfId="1" applyNumberFormat="1" applyFont="1" applyFill="1" applyBorder="1" applyAlignment="1" applyProtection="1">
      <alignment horizontal="right" wrapText="1"/>
    </xf>
    <xf numFmtId="0" fontId="36" fillId="9" borderId="0" xfId="0" applyFont="1" applyFill="1" applyAlignment="1">
      <alignment horizontal="center" wrapText="1"/>
    </xf>
    <xf numFmtId="42" fontId="12" fillId="15" borderId="0" xfId="0" applyNumberFormat="1" applyFont="1" applyFill="1" applyAlignment="1">
      <alignment horizontal="right" wrapText="1"/>
    </xf>
    <xf numFmtId="0" fontId="11" fillId="15" borderId="0" xfId="0" applyFont="1" applyFill="1" applyAlignment="1">
      <alignment horizontal="left" wrapText="1"/>
    </xf>
    <xf numFmtId="0" fontId="13" fillId="18" borderId="0" xfId="0" applyFont="1" applyFill="1" applyAlignment="1">
      <alignment vertical="center" wrapText="1"/>
    </xf>
    <xf numFmtId="0" fontId="13" fillId="9" borderId="0" xfId="0" applyFont="1" applyFill="1" applyAlignment="1">
      <alignment horizontal="left" wrapText="1"/>
    </xf>
    <xf numFmtId="0" fontId="0" fillId="9" borderId="0" xfId="0" applyFill="1" applyAlignment="1">
      <alignment horizontal="right" vertical="center" wrapText="1"/>
    </xf>
    <xf numFmtId="42" fontId="36" fillId="9" borderId="0" xfId="0" applyNumberFormat="1" applyFont="1" applyFill="1" applyAlignment="1">
      <alignment horizontal="right" wrapText="1"/>
    </xf>
    <xf numFmtId="42" fontId="36" fillId="15" borderId="0" xfId="0" applyNumberFormat="1" applyFont="1" applyFill="1" applyAlignment="1">
      <alignment horizontal="right" wrapText="1"/>
    </xf>
    <xf numFmtId="42" fontId="13" fillId="15" borderId="0" xfId="0" applyNumberFormat="1" applyFont="1" applyFill="1" applyAlignment="1">
      <alignment horizontal="right" wrapText="1"/>
    </xf>
    <xf numFmtId="42" fontId="11" fillId="9" borderId="0" xfId="0" applyNumberFormat="1" applyFont="1" applyFill="1" applyAlignment="1">
      <alignment horizontal="right" wrapText="1"/>
    </xf>
    <xf numFmtId="42" fontId="0" fillId="15" borderId="0" xfId="0" applyNumberFormat="1" applyFill="1" applyAlignment="1">
      <alignment horizontal="right" wrapText="1"/>
    </xf>
    <xf numFmtId="0" fontId="0" fillId="5" borderId="0" xfId="0" applyFill="1" applyAlignment="1">
      <alignment horizontal="left" wrapText="1"/>
    </xf>
    <xf numFmtId="0" fontId="11" fillId="4" borderId="0" xfId="0" applyFont="1" applyFill="1" applyAlignment="1">
      <alignment wrapText="1"/>
    </xf>
    <xf numFmtId="0" fontId="11" fillId="4" borderId="23" xfId="0" applyFont="1" applyFill="1" applyBorder="1" applyAlignment="1">
      <alignment wrapText="1"/>
    </xf>
    <xf numFmtId="0" fontId="0" fillId="5" borderId="28" xfId="0" applyFill="1" applyBorder="1"/>
    <xf numFmtId="0" fontId="13" fillId="4" borderId="0" xfId="0" applyFont="1" applyFill="1" applyAlignment="1">
      <alignment horizontal="center" wrapText="1"/>
    </xf>
    <xf numFmtId="9" fontId="12" fillId="6" borderId="0" xfId="2" applyFont="1" applyFill="1" applyBorder="1" applyAlignment="1" applyProtection="1"/>
    <xf numFmtId="167" fontId="29" fillId="16" borderId="0" xfId="0" applyNumberFormat="1" applyFont="1" applyFill="1" applyAlignment="1">
      <alignment horizontal="center" wrapText="1"/>
    </xf>
    <xf numFmtId="0" fontId="13" fillId="4" borderId="23" xfId="0" applyFont="1" applyFill="1" applyBorder="1" applyAlignment="1">
      <alignment horizontal="center" wrapText="1"/>
    </xf>
    <xf numFmtId="0" fontId="11" fillId="9" borderId="0" xfId="0" applyFont="1" applyFill="1" applyAlignment="1">
      <alignment horizontal="left" wrapText="1"/>
    </xf>
    <xf numFmtId="42" fontId="12" fillId="9" borderId="0" xfId="0" applyNumberFormat="1" applyFont="1" applyFill="1" applyAlignment="1">
      <alignment horizontal="right" wrapText="1"/>
    </xf>
    <xf numFmtId="0" fontId="35" fillId="18" borderId="0" xfId="0" applyFont="1" applyFill="1" applyAlignment="1">
      <alignment horizontal="center" vertical="center" wrapText="1"/>
    </xf>
    <xf numFmtId="0" fontId="31" fillId="9" borderId="0" xfId="0" applyFont="1" applyFill="1" applyAlignment="1">
      <alignment horizontal="left" wrapText="1"/>
    </xf>
    <xf numFmtId="0" fontId="39" fillId="4" borderId="0" xfId="0" applyFont="1" applyFill="1" applyAlignment="1">
      <alignment vertical="center" wrapText="1"/>
    </xf>
    <xf numFmtId="0" fontId="39" fillId="4" borderId="23" xfId="0" applyFont="1" applyFill="1" applyBorder="1" applyAlignment="1">
      <alignment vertical="center" wrapText="1"/>
    </xf>
    <xf numFmtId="0" fontId="0" fillId="4" borderId="0" xfId="0" applyFill="1" applyAlignment="1">
      <alignment horizontal="right" wrapText="1"/>
    </xf>
    <xf numFmtId="0" fontId="11" fillId="4" borderId="0" xfId="0" applyFont="1" applyFill="1" applyAlignment="1">
      <alignment vertical="center" wrapText="1"/>
    </xf>
    <xf numFmtId="0" fontId="36" fillId="9" borderId="0" xfId="0" applyFont="1" applyFill="1" applyAlignment="1">
      <alignment vertical="center" wrapText="1"/>
    </xf>
    <xf numFmtId="167" fontId="33" fillId="16" borderId="0" xfId="0" applyNumberFormat="1" applyFont="1" applyFill="1" applyAlignment="1">
      <alignment horizontal="right" vertical="center" wrapText="1"/>
    </xf>
    <xf numFmtId="167" fontId="12" fillId="16" borderId="0" xfId="0" applyNumberFormat="1" applyFont="1" applyFill="1" applyAlignment="1">
      <alignment horizontal="right" vertical="center" wrapText="1"/>
    </xf>
    <xf numFmtId="0" fontId="11" fillId="16" borderId="0" xfId="0" applyFont="1" applyFill="1" applyAlignment="1">
      <alignment vertical="center" wrapText="1"/>
    </xf>
    <xf numFmtId="0" fontId="11" fillId="4" borderId="23" xfId="0" applyFont="1" applyFill="1" applyBorder="1" applyAlignment="1">
      <alignment vertical="center" wrapText="1"/>
    </xf>
    <xf numFmtId="0" fontId="36" fillId="9" borderId="0" xfId="1" applyNumberFormat="1" applyFont="1" applyFill="1" applyBorder="1" applyAlignment="1" applyProtection="1">
      <alignment horizontal="left" wrapText="1"/>
    </xf>
    <xf numFmtId="0" fontId="11" fillId="15" borderId="0" xfId="0" applyFont="1" applyFill="1" applyAlignment="1">
      <alignment wrapText="1"/>
    </xf>
    <xf numFmtId="0" fontId="33" fillId="9" borderId="0" xfId="0" applyFont="1" applyFill="1" applyAlignment="1">
      <alignment vertical="center" wrapText="1"/>
    </xf>
    <xf numFmtId="42" fontId="33" fillId="19" borderId="0" xfId="0" applyNumberFormat="1" applyFont="1" applyFill="1" applyAlignment="1">
      <alignment wrapText="1"/>
    </xf>
    <xf numFmtId="0" fontId="36" fillId="15" borderId="0" xfId="0" applyFont="1" applyFill="1" applyAlignment="1">
      <alignment wrapText="1"/>
    </xf>
    <xf numFmtId="0" fontId="11" fillId="16" borderId="0" xfId="0" applyFont="1" applyFill="1" applyAlignment="1">
      <alignment wrapText="1"/>
    </xf>
    <xf numFmtId="9" fontId="33" fillId="16" borderId="0" xfId="2" applyFont="1" applyFill="1" applyBorder="1" applyAlignment="1" applyProtection="1"/>
    <xf numFmtId="42" fontId="11" fillId="4" borderId="0" xfId="0" applyNumberFormat="1" applyFont="1" applyFill="1" applyAlignment="1">
      <alignment wrapText="1"/>
    </xf>
    <xf numFmtId="9" fontId="11" fillId="6" borderId="0" xfId="2" applyFont="1" applyFill="1" applyBorder="1" applyAlignment="1" applyProtection="1">
      <alignment horizontal="right"/>
    </xf>
    <xf numFmtId="9" fontId="33" fillId="6" borderId="0" xfId="2" applyFont="1" applyFill="1" applyBorder="1" applyAlignment="1" applyProtection="1"/>
    <xf numFmtId="42" fontId="33" fillId="9" borderId="18" xfId="0" applyNumberFormat="1" applyFont="1" applyFill="1" applyBorder="1" applyAlignment="1">
      <alignment horizontal="right" wrapText="1"/>
    </xf>
    <xf numFmtId="42" fontId="36" fillId="4" borderId="0" xfId="0" applyNumberFormat="1" applyFont="1" applyFill="1" applyAlignment="1">
      <alignment wrapText="1"/>
    </xf>
    <xf numFmtId="0" fontId="36" fillId="4" borderId="0" xfId="0" applyFont="1" applyFill="1" applyAlignment="1">
      <alignment wrapText="1"/>
    </xf>
    <xf numFmtId="0" fontId="13" fillId="16" borderId="0" xfId="0" applyFont="1" applyFill="1" applyAlignment="1">
      <alignment horizontal="center"/>
    </xf>
    <xf numFmtId="0" fontId="13" fillId="4" borderId="23" xfId="0" applyFont="1" applyFill="1" applyBorder="1" applyAlignment="1">
      <alignment horizontal="center"/>
    </xf>
    <xf numFmtId="0" fontId="36" fillId="9" borderId="0" xfId="0" applyFont="1" applyFill="1" applyAlignment="1">
      <alignment wrapText="1"/>
    </xf>
    <xf numFmtId="0" fontId="39" fillId="4" borderId="0" xfId="0" applyFont="1" applyFill="1" applyAlignment="1">
      <alignment horizontal="center" vertical="center" wrapText="1"/>
    </xf>
    <xf numFmtId="9" fontId="12" fillId="16" borderId="0" xfId="2" applyFont="1" applyFill="1" applyBorder="1" applyAlignment="1" applyProtection="1"/>
    <xf numFmtId="42" fontId="12" fillId="18" borderId="0" xfId="0" applyNumberFormat="1" applyFont="1" applyFill="1" applyAlignment="1">
      <alignment wrapText="1"/>
    </xf>
    <xf numFmtId="0" fontId="40" fillId="18" borderId="0" xfId="0" applyFont="1" applyFill="1" applyAlignment="1">
      <alignment horizontal="center" vertical="center" wrapText="1"/>
    </xf>
    <xf numFmtId="0" fontId="39" fillId="4" borderId="23" xfId="0" applyFont="1" applyFill="1" applyBorder="1" applyAlignment="1">
      <alignment horizontal="center" vertical="center" wrapText="1"/>
    </xf>
    <xf numFmtId="0" fontId="32" fillId="9" borderId="0" xfId="0" applyFont="1" applyFill="1" applyAlignment="1">
      <alignment horizontal="left" wrapText="1"/>
    </xf>
    <xf numFmtId="0" fontId="0" fillId="5" borderId="29" xfId="0" applyFill="1" applyBorder="1"/>
    <xf numFmtId="0" fontId="0" fillId="5" borderId="30" xfId="0" applyFill="1" applyBorder="1"/>
    <xf numFmtId="0" fontId="0" fillId="16" borderId="30" xfId="0" applyFill="1" applyBorder="1"/>
    <xf numFmtId="0" fontId="0" fillId="5" borderId="31" xfId="0" applyFill="1" applyBorder="1"/>
    <xf numFmtId="42" fontId="33" fillId="17" borderId="18" xfId="0" applyNumberFormat="1" applyFont="1" applyFill="1" applyBorder="1" applyAlignment="1" applyProtection="1">
      <alignment horizontal="left" wrapText="1"/>
      <protection locked="0"/>
    </xf>
    <xf numFmtId="42" fontId="33" fillId="17" borderId="18" xfId="0" applyNumberFormat="1" applyFont="1" applyFill="1" applyBorder="1" applyAlignment="1" applyProtection="1">
      <alignment horizontal="right" wrapText="1"/>
      <protection locked="0"/>
    </xf>
    <xf numFmtId="165" fontId="35" fillId="17" borderId="18" xfId="1" applyNumberFormat="1" applyFont="1" applyFill="1" applyBorder="1" applyAlignment="1" applyProtection="1">
      <alignment horizontal="right" wrapText="1"/>
      <protection locked="0"/>
    </xf>
    <xf numFmtId="165" fontId="33" fillId="17" borderId="18" xfId="1" applyNumberFormat="1" applyFont="1" applyFill="1" applyBorder="1" applyAlignment="1" applyProtection="1">
      <alignment horizontal="right" wrapText="1"/>
      <protection locked="0"/>
    </xf>
    <xf numFmtId="9" fontId="33" fillId="17" borderId="18" xfId="2" applyFont="1" applyFill="1" applyBorder="1" applyAlignment="1" applyProtection="1">
      <alignment horizontal="right" wrapText="1"/>
      <protection locked="0"/>
    </xf>
    <xf numFmtId="0" fontId="33" fillId="7" borderId="18" xfId="0" applyFont="1" applyFill="1" applyBorder="1" applyAlignment="1" applyProtection="1">
      <alignment horizontal="left"/>
      <protection locked="0"/>
    </xf>
    <xf numFmtId="42" fontId="33" fillId="17" borderId="18" xfId="0" applyNumberFormat="1" applyFont="1" applyFill="1" applyBorder="1" applyAlignment="1" applyProtection="1">
      <alignment wrapText="1"/>
      <protection locked="0"/>
    </xf>
    <xf numFmtId="0" fontId="11" fillId="17" borderId="18" xfId="0" applyFont="1" applyFill="1" applyBorder="1" applyAlignment="1" applyProtection="1">
      <alignment horizontal="left" wrapText="1"/>
      <protection locked="0"/>
    </xf>
    <xf numFmtId="42" fontId="12" fillId="17" borderId="18" xfId="0" applyNumberFormat="1" applyFont="1" applyFill="1" applyBorder="1" applyAlignment="1" applyProtection="1">
      <alignment horizontal="right" wrapText="1"/>
      <protection locked="0"/>
    </xf>
    <xf numFmtId="0" fontId="33" fillId="7" borderId="18" xfId="0" applyFont="1" applyFill="1" applyBorder="1" applyProtection="1">
      <protection locked="0"/>
    </xf>
    <xf numFmtId="42" fontId="33" fillId="8" borderId="18" xfId="0" applyNumberFormat="1" applyFont="1" applyFill="1" applyBorder="1" applyAlignment="1" applyProtection="1">
      <alignment wrapText="1"/>
      <protection locked="0"/>
    </xf>
    <xf numFmtId="0" fontId="0" fillId="16" borderId="0" xfId="0" applyFill="1" applyAlignment="1">
      <alignment horizontal="right" wrapText="1"/>
    </xf>
    <xf numFmtId="0" fontId="0" fillId="5" borderId="0" xfId="0" applyFill="1" applyAlignment="1">
      <alignment horizontal="right" wrapText="1"/>
    </xf>
    <xf numFmtId="0" fontId="36" fillId="15" borderId="0" xfId="0" applyFont="1" applyFill="1" applyAlignment="1">
      <alignment horizontal="right" wrapText="1"/>
    </xf>
    <xf numFmtId="0" fontId="23" fillId="4" borderId="3" xfId="3" applyFont="1" applyFill="1" applyBorder="1"/>
    <xf numFmtId="0" fontId="42" fillId="9" borderId="0" xfId="0" applyFont="1" applyFill="1" applyAlignment="1">
      <alignment horizontal="left" vertical="center" wrapText="1"/>
    </xf>
    <xf numFmtId="0" fontId="37" fillId="15" borderId="0" xfId="0" applyFont="1" applyFill="1" applyAlignment="1">
      <alignment horizontal="left" wrapText="1"/>
    </xf>
    <xf numFmtId="0" fontId="0" fillId="15" borderId="0" xfId="0" applyFill="1" applyAlignment="1">
      <alignment horizontal="right" vertical="center" wrapText="1"/>
    </xf>
    <xf numFmtId="0" fontId="38" fillId="16" borderId="0" xfId="0" applyFont="1" applyFill="1" applyAlignment="1">
      <alignment horizontal="right" vertical="center" wrapText="1"/>
    </xf>
    <xf numFmtId="167" fontId="11" fillId="16" borderId="0" xfId="0" applyNumberFormat="1" applyFont="1" applyFill="1"/>
    <xf numFmtId="0" fontId="11" fillId="4" borderId="28" xfId="0" applyFont="1" applyFill="1" applyBorder="1" applyAlignment="1">
      <alignment wrapText="1"/>
    </xf>
    <xf numFmtId="0" fontId="0" fillId="16" borderId="28" xfId="0" applyFill="1" applyBorder="1" applyAlignment="1">
      <alignment horizontal="right" vertical="center" wrapText="1"/>
    </xf>
    <xf numFmtId="167" fontId="11" fillId="16" borderId="28" xfId="0" applyNumberFormat="1" applyFont="1" applyFill="1" applyBorder="1"/>
    <xf numFmtId="0" fontId="10" fillId="5" borderId="0" xfId="0" applyFont="1" applyFill="1"/>
    <xf numFmtId="0" fontId="13" fillId="5" borderId="0" xfId="0" applyFont="1" applyFill="1"/>
    <xf numFmtId="0" fontId="14" fillId="0" borderId="0" xfId="0" applyFont="1" applyAlignment="1">
      <alignment vertical="center"/>
    </xf>
    <xf numFmtId="0" fontId="0" fillId="0" borderId="20" xfId="0" applyBorder="1"/>
    <xf numFmtId="0" fontId="0" fillId="5" borderId="21" xfId="0" applyFill="1" applyBorder="1"/>
    <xf numFmtId="0" fontId="0" fillId="5" borderId="23" xfId="0" applyFill="1" applyBorder="1"/>
    <xf numFmtId="0" fontId="6" fillId="6" borderId="24" xfId="0" applyFont="1" applyFill="1" applyBorder="1" applyAlignment="1">
      <alignment horizontal="left"/>
    </xf>
    <xf numFmtId="0" fontId="6" fillId="6" borderId="26" xfId="0" applyFont="1" applyFill="1" applyBorder="1" applyAlignment="1">
      <alignment horizontal="left"/>
    </xf>
    <xf numFmtId="0" fontId="18" fillId="4" borderId="0" xfId="0" applyFont="1" applyFill="1" applyAlignment="1">
      <alignment horizontal="left"/>
    </xf>
    <xf numFmtId="0" fontId="0" fillId="5" borderId="0" xfId="0" applyFill="1" applyAlignment="1">
      <alignment horizontal="right"/>
    </xf>
    <xf numFmtId="0" fontId="18" fillId="5" borderId="0" xfId="0" applyFont="1" applyFill="1" applyAlignment="1">
      <alignment horizontal="right"/>
    </xf>
    <xf numFmtId="0" fontId="17" fillId="4" borderId="0" xfId="0" applyFont="1" applyFill="1" applyAlignment="1">
      <alignment horizontal="left"/>
    </xf>
    <xf numFmtId="0" fontId="0" fillId="5" borderId="22" xfId="0" applyFill="1" applyBorder="1" applyAlignment="1">
      <alignment horizontal="right"/>
    </xf>
    <xf numFmtId="0" fontId="12" fillId="4" borderId="0" xfId="0" applyFont="1" applyFill="1"/>
    <xf numFmtId="42" fontId="20" fillId="9" borderId="41" xfId="0" applyNumberFormat="1" applyFont="1" applyFill="1" applyBorder="1" applyAlignment="1">
      <alignment horizontal="right" wrapText="1"/>
    </xf>
    <xf numFmtId="0" fontId="17" fillId="5" borderId="0" xfId="0" applyFont="1" applyFill="1"/>
    <xf numFmtId="42" fontId="12" fillId="15" borderId="0" xfId="0" applyNumberFormat="1" applyFont="1" applyFill="1" applyAlignment="1">
      <alignment horizontal="left" wrapText="1"/>
    </xf>
    <xf numFmtId="0" fontId="12" fillId="5" borderId="30" xfId="0" applyFont="1" applyFill="1" applyBorder="1"/>
    <xf numFmtId="0" fontId="12" fillId="5" borderId="31" xfId="0" applyFont="1" applyFill="1" applyBorder="1"/>
    <xf numFmtId="0" fontId="16" fillId="5" borderId="10" xfId="0" applyFont="1" applyFill="1" applyBorder="1" applyAlignment="1">
      <alignment horizontal="left"/>
    </xf>
    <xf numFmtId="0" fontId="0" fillId="4" borderId="11" xfId="0" applyFill="1" applyBorder="1"/>
    <xf numFmtId="0" fontId="0" fillId="4" borderId="12" xfId="0" applyFill="1" applyBorder="1"/>
    <xf numFmtId="0" fontId="22" fillId="14" borderId="24" xfId="0" applyFont="1" applyFill="1" applyBorder="1"/>
    <xf numFmtId="0" fontId="22" fillId="14" borderId="26" xfId="0" applyFont="1" applyFill="1" applyBorder="1"/>
    <xf numFmtId="0" fontId="11" fillId="14" borderId="44" xfId="0" applyFont="1" applyFill="1" applyBorder="1"/>
    <xf numFmtId="42" fontId="11" fillId="9" borderId="14" xfId="0" applyNumberFormat="1" applyFont="1" applyFill="1" applyBorder="1" applyAlignment="1">
      <alignment horizontal="right" wrapText="1"/>
    </xf>
    <xf numFmtId="0" fontId="11" fillId="6" borderId="13" xfId="0" applyFont="1" applyFill="1" applyBorder="1" applyAlignment="1">
      <alignment horizontal="left" vertical="center"/>
    </xf>
    <xf numFmtId="0" fontId="19" fillId="13" borderId="16" xfId="0" applyFont="1" applyFill="1" applyBorder="1" applyAlignment="1" applyProtection="1">
      <alignment horizontal="left" vertical="center" wrapText="1"/>
      <protection locked="0"/>
    </xf>
    <xf numFmtId="42" fontId="20" fillId="10" borderId="38" xfId="0" applyNumberFormat="1" applyFont="1" applyFill="1" applyBorder="1" applyAlignment="1" applyProtection="1">
      <alignment horizontal="center" vertical="center" wrapText="1"/>
      <protection locked="0"/>
    </xf>
    <xf numFmtId="42" fontId="20" fillId="9" borderId="16" xfId="0" applyNumberFormat="1" applyFont="1" applyFill="1" applyBorder="1" applyAlignment="1">
      <alignment horizontal="right" wrapText="1"/>
    </xf>
    <xf numFmtId="9" fontId="20" fillId="9" borderId="16" xfId="0" applyNumberFormat="1" applyFont="1" applyFill="1" applyBorder="1" applyAlignment="1">
      <alignment horizontal="right" vertical="center" wrapText="1"/>
    </xf>
    <xf numFmtId="9" fontId="20" fillId="9" borderId="17" xfId="0" applyNumberFormat="1" applyFont="1" applyFill="1" applyBorder="1" applyAlignment="1">
      <alignment horizontal="right" vertical="center" wrapText="1"/>
    </xf>
    <xf numFmtId="0" fontId="11" fillId="6" borderId="13" xfId="0" applyFont="1" applyFill="1" applyBorder="1" applyAlignment="1">
      <alignment horizontal="left" vertical="center" wrapText="1"/>
    </xf>
    <xf numFmtId="0" fontId="11" fillId="6" borderId="42" xfId="0" applyFont="1" applyFill="1" applyBorder="1" applyAlignment="1">
      <alignment horizontal="left" vertical="center"/>
    </xf>
    <xf numFmtId="0" fontId="11" fillId="6" borderId="42" xfId="0" applyFont="1" applyFill="1" applyBorder="1" applyAlignment="1">
      <alignment horizontal="center" vertical="center" wrapText="1"/>
    </xf>
    <xf numFmtId="0" fontId="11" fillId="6" borderId="42" xfId="0" applyFont="1" applyFill="1" applyBorder="1" applyAlignment="1">
      <alignment horizontal="right" vertical="center" wrapText="1"/>
    </xf>
    <xf numFmtId="0" fontId="11" fillId="6" borderId="43" xfId="0" applyFont="1" applyFill="1" applyBorder="1" applyAlignment="1">
      <alignment horizontal="right" vertical="center" wrapText="1"/>
    </xf>
    <xf numFmtId="42" fontId="11" fillId="9" borderId="13" xfId="0" applyNumberFormat="1" applyFont="1" applyFill="1" applyBorder="1" applyAlignment="1">
      <alignment horizontal="right" wrapText="1"/>
    </xf>
    <xf numFmtId="165" fontId="22" fillId="14" borderId="25" xfId="1" applyNumberFormat="1" applyFont="1" applyFill="1" applyBorder="1" applyProtection="1"/>
    <xf numFmtId="49" fontId="7" fillId="8" borderId="27" xfId="4" applyNumberFormat="1" applyFill="1" applyBorder="1" applyAlignment="1" applyProtection="1">
      <alignment horizontal="center" vertical="center"/>
      <protection locked="0"/>
    </xf>
    <xf numFmtId="49" fontId="0" fillId="8" borderId="25" xfId="0" applyNumberFormat="1" applyFill="1" applyBorder="1" applyAlignment="1" applyProtection="1">
      <alignment horizontal="center" vertical="center"/>
      <protection locked="0"/>
    </xf>
    <xf numFmtId="42" fontId="11" fillId="9" borderId="32" xfId="0" applyNumberFormat="1" applyFont="1" applyFill="1" applyBorder="1" applyAlignment="1">
      <alignment horizontal="right" wrapText="1"/>
    </xf>
    <xf numFmtId="42" fontId="20" fillId="9" borderId="32" xfId="0" applyNumberFormat="1" applyFont="1" applyFill="1" applyBorder="1" applyAlignment="1">
      <alignment horizontal="right" wrapText="1"/>
    </xf>
    <xf numFmtId="0" fontId="1" fillId="4" borderId="1" xfId="3" applyFill="1" applyBorder="1"/>
    <xf numFmtId="0" fontId="1" fillId="4" borderId="2" xfId="3" applyFill="1" applyBorder="1"/>
    <xf numFmtId="0" fontId="2" fillId="4" borderId="2" xfId="3" applyFont="1" applyFill="1" applyBorder="1"/>
    <xf numFmtId="0" fontId="2" fillId="4" borderId="3" xfId="3" applyFont="1" applyFill="1" applyBorder="1"/>
    <xf numFmtId="0" fontId="13" fillId="5" borderId="0" xfId="0" applyFont="1" applyFill="1" applyAlignment="1">
      <alignment wrapText="1"/>
    </xf>
    <xf numFmtId="0" fontId="7" fillId="4" borderId="0" xfId="4" applyFill="1" applyProtection="1">
      <protection locked="0"/>
    </xf>
    <xf numFmtId="9" fontId="36" fillId="6" borderId="0" xfId="2" applyFont="1" applyFill="1" applyBorder="1" applyAlignment="1" applyProtection="1">
      <alignment horizontal="right"/>
    </xf>
    <xf numFmtId="0" fontId="2" fillId="5" borderId="28" xfId="0" applyFont="1" applyFill="1" applyBorder="1"/>
    <xf numFmtId="0" fontId="6" fillId="6" borderId="18" xfId="0" applyFont="1" applyFill="1" applyBorder="1" applyAlignment="1">
      <alignment horizontal="left"/>
    </xf>
    <xf numFmtId="0" fontId="2" fillId="4" borderId="28" xfId="0" applyFont="1" applyFill="1" applyBorder="1" applyAlignment="1">
      <alignment wrapText="1"/>
    </xf>
    <xf numFmtId="169" fontId="36" fillId="9" borderId="0" xfId="0" applyNumberFormat="1" applyFont="1" applyFill="1" applyAlignment="1">
      <alignment horizontal="right" wrapText="1"/>
    </xf>
    <xf numFmtId="169" fontId="36" fillId="15" borderId="0" xfId="0" applyNumberFormat="1" applyFont="1" applyFill="1" applyAlignment="1">
      <alignment horizontal="right" wrapText="1"/>
    </xf>
    <xf numFmtId="169" fontId="13" fillId="15" borderId="0" xfId="0" applyNumberFormat="1" applyFont="1" applyFill="1" applyAlignment="1">
      <alignment horizontal="right" wrapText="1"/>
    </xf>
    <xf numFmtId="169" fontId="11" fillId="9" borderId="0" xfId="0" applyNumberFormat="1" applyFont="1" applyFill="1" applyAlignment="1">
      <alignment horizontal="right" wrapText="1"/>
    </xf>
    <xf numFmtId="168" fontId="33" fillId="9" borderId="0" xfId="0" applyNumberFormat="1" applyFont="1" applyFill="1" applyAlignment="1">
      <alignment horizontal="right" wrapText="1"/>
    </xf>
    <xf numFmtId="0" fontId="37" fillId="15" borderId="28" xfId="0" applyFont="1" applyFill="1" applyBorder="1" applyAlignment="1">
      <alignment horizontal="left" wrapText="1"/>
    </xf>
    <xf numFmtId="0" fontId="0" fillId="15" borderId="28" xfId="0" applyFill="1" applyBorder="1" applyAlignment="1">
      <alignment horizontal="right" vertical="center" wrapText="1"/>
    </xf>
    <xf numFmtId="0" fontId="38" fillId="16" borderId="28" xfId="0" applyFont="1" applyFill="1" applyBorder="1" applyAlignment="1">
      <alignment horizontal="right" vertical="center" wrapText="1"/>
    </xf>
    <xf numFmtId="0" fontId="12" fillId="4" borderId="28" xfId="0" applyFont="1" applyFill="1" applyBorder="1" applyAlignment="1">
      <alignment horizontal="left" vertical="center" wrapText="1"/>
    </xf>
    <xf numFmtId="42" fontId="44" fillId="9" borderId="18" xfId="0" applyNumberFormat="1" applyFont="1" applyFill="1" applyBorder="1" applyAlignment="1">
      <alignment horizontal="right" wrapText="1"/>
    </xf>
    <xf numFmtId="165" fontId="22" fillId="14" borderId="25" xfId="1" applyNumberFormat="1" applyFont="1" applyFill="1" applyBorder="1" applyAlignment="1" applyProtection="1">
      <alignment horizontal="right"/>
    </xf>
    <xf numFmtId="0" fontId="22" fillId="14" borderId="45" xfId="0" applyFont="1" applyFill="1" applyBorder="1"/>
    <xf numFmtId="0" fontId="22" fillId="14" borderId="0" xfId="0" applyFont="1" applyFill="1"/>
    <xf numFmtId="0" fontId="21" fillId="14" borderId="0" xfId="0" applyFont="1" applyFill="1" applyAlignment="1">
      <alignment horizontal="right"/>
    </xf>
    <xf numFmtId="0" fontId="21" fillId="14" borderId="24" xfId="0" applyFont="1" applyFill="1" applyBorder="1"/>
    <xf numFmtId="0" fontId="22" fillId="14" borderId="25" xfId="0" applyFont="1" applyFill="1" applyBorder="1"/>
    <xf numFmtId="0" fontId="22" fillId="14" borderId="28" xfId="0" applyFont="1" applyFill="1" applyBorder="1"/>
    <xf numFmtId="0" fontId="22" fillId="14" borderId="27" xfId="0" applyFont="1" applyFill="1" applyBorder="1"/>
    <xf numFmtId="0" fontId="22" fillId="14" borderId="36" xfId="0" applyFont="1" applyFill="1" applyBorder="1"/>
    <xf numFmtId="0" fontId="21" fillId="14" borderId="34" xfId="0" applyFont="1" applyFill="1" applyBorder="1" applyAlignment="1">
      <alignment vertical="center" wrapText="1"/>
    </xf>
    <xf numFmtId="0" fontId="21" fillId="14" borderId="39" xfId="0" applyFont="1" applyFill="1" applyBorder="1"/>
    <xf numFmtId="0" fontId="21" fillId="14" borderId="33" xfId="0" applyFont="1" applyFill="1" applyBorder="1"/>
    <xf numFmtId="0" fontId="21" fillId="14" borderId="35" xfId="0" applyFont="1" applyFill="1" applyBorder="1" applyAlignment="1">
      <alignment horizontal="left"/>
    </xf>
    <xf numFmtId="0" fontId="22" fillId="14" borderId="37" xfId="0" applyFont="1" applyFill="1" applyBorder="1" applyAlignment="1">
      <alignment horizontal="right"/>
    </xf>
    <xf numFmtId="9" fontId="22" fillId="14" borderId="37" xfId="2" applyFont="1" applyFill="1" applyBorder="1" applyProtection="1"/>
    <xf numFmtId="0" fontId="22" fillId="14" borderId="38" xfId="0" applyFont="1" applyFill="1" applyBorder="1"/>
    <xf numFmtId="9" fontId="22" fillId="14" borderId="40" xfId="2" applyFont="1" applyFill="1" applyBorder="1" applyProtection="1"/>
    <xf numFmtId="0" fontId="22" fillId="14" borderId="35" xfId="0" applyFont="1" applyFill="1" applyBorder="1" applyAlignment="1">
      <alignment horizontal="right"/>
    </xf>
    <xf numFmtId="0" fontId="21" fillId="14" borderId="36" xfId="0" applyFont="1" applyFill="1" applyBorder="1"/>
    <xf numFmtId="0" fontId="21" fillId="14" borderId="45" xfId="0" applyFont="1" applyFill="1" applyBorder="1"/>
    <xf numFmtId="0" fontId="21" fillId="14" borderId="46" xfId="0" applyFont="1" applyFill="1" applyBorder="1" applyAlignment="1">
      <alignment vertical="center" wrapText="1"/>
    </xf>
    <xf numFmtId="0" fontId="22" fillId="14" borderId="47" xfId="0" applyFont="1" applyFill="1" applyBorder="1"/>
    <xf numFmtId="0" fontId="22" fillId="14" borderId="46" xfId="0" applyFont="1" applyFill="1" applyBorder="1"/>
    <xf numFmtId="0" fontId="21" fillId="14" borderId="25" xfId="0" applyFont="1" applyFill="1" applyBorder="1"/>
    <xf numFmtId="0" fontId="22" fillId="14" borderId="48" xfId="0" applyFont="1" applyFill="1" applyBorder="1"/>
    <xf numFmtId="9" fontId="22" fillId="14" borderId="49" xfId="2" applyFont="1" applyFill="1" applyBorder="1" applyProtection="1"/>
    <xf numFmtId="0" fontId="33" fillId="9" borderId="38" xfId="0" applyFont="1" applyFill="1" applyBorder="1" applyAlignment="1">
      <alignment horizontal="right" vertical="center" wrapText="1"/>
    </xf>
    <xf numFmtId="0" fontId="7" fillId="6" borderId="15" xfId="4" applyFill="1" applyBorder="1" applyAlignment="1" applyProtection="1">
      <alignment horizontal="left" vertical="center"/>
      <protection locked="0"/>
    </xf>
    <xf numFmtId="0" fontId="1" fillId="0" borderId="2" xfId="3" applyBorder="1" applyAlignment="1">
      <alignment horizontal="left" vertical="center" wrapText="1"/>
    </xf>
    <xf numFmtId="0" fontId="1" fillId="0" borderId="3" xfId="3" applyBorder="1" applyAlignment="1">
      <alignment horizontal="left" vertical="center" wrapText="1"/>
    </xf>
    <xf numFmtId="0" fontId="2" fillId="0" borderId="2" xfId="3" applyFont="1" applyBorder="1" applyAlignment="1">
      <alignment horizontal="center"/>
    </xf>
    <xf numFmtId="0" fontId="2" fillId="0" borderId="3" xfId="3" applyFont="1" applyBorder="1" applyAlignment="1">
      <alignment horizontal="center"/>
    </xf>
    <xf numFmtId="0" fontId="2" fillId="0" borderId="4" xfId="3" applyFont="1" applyBorder="1" applyAlignment="1">
      <alignment horizontal="center"/>
    </xf>
    <xf numFmtId="0" fontId="4" fillId="2" borderId="5" xfId="3" applyFont="1" applyFill="1" applyBorder="1" applyAlignment="1">
      <alignment horizontal="center" vertical="center" wrapText="1"/>
    </xf>
    <xf numFmtId="0" fontId="4" fillId="2" borderId="0" xfId="3" applyFont="1" applyFill="1" applyAlignment="1">
      <alignment horizontal="center" vertical="center" wrapText="1"/>
    </xf>
    <xf numFmtId="0" fontId="4" fillId="2" borderId="6"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8" xfId="3" applyFont="1" applyFill="1" applyBorder="1" applyAlignment="1">
      <alignment horizontal="center" vertical="center" wrapText="1"/>
    </xf>
    <xf numFmtId="0" fontId="4" fillId="3" borderId="9" xfId="3" applyFont="1" applyFill="1" applyBorder="1" applyAlignment="1">
      <alignment horizontal="center" vertical="center" wrapText="1"/>
    </xf>
    <xf numFmtId="0" fontId="13" fillId="5" borderId="0" xfId="0" applyFont="1" applyFill="1" applyAlignment="1">
      <alignment horizontal="center" wrapText="1"/>
    </xf>
    <xf numFmtId="0" fontId="0" fillId="12" borderId="26" xfId="0" applyFill="1" applyBorder="1" applyAlignment="1">
      <alignment horizontal="left" vertical="center" wrapText="1"/>
    </xf>
    <xf numFmtId="0" fontId="0" fillId="12" borderId="28" xfId="0" applyFill="1" applyBorder="1" applyAlignment="1">
      <alignment horizontal="left" vertical="center" wrapText="1"/>
    </xf>
    <xf numFmtId="0" fontId="0" fillId="12" borderId="27" xfId="0" applyFill="1" applyBorder="1" applyAlignment="1">
      <alignment horizontal="left" vertical="center" wrapText="1"/>
    </xf>
    <xf numFmtId="0" fontId="46" fillId="7" borderId="12"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7" fillId="6" borderId="13" xfId="4" applyFill="1" applyBorder="1" applyAlignment="1" applyProtection="1">
      <alignment horizontal="center" vertical="center" wrapText="1"/>
      <protection locked="0"/>
    </xf>
    <xf numFmtId="0" fontId="7" fillId="6" borderId="14" xfId="4" applyFill="1" applyBorder="1" applyAlignment="1" applyProtection="1">
      <alignment horizontal="center" vertical="center" wrapText="1"/>
      <protection locked="0"/>
    </xf>
    <xf numFmtId="0" fontId="0" fillId="11" borderId="24" xfId="0" applyFill="1" applyBorder="1" applyAlignment="1">
      <alignment horizontal="left" vertical="center" wrapText="1"/>
    </xf>
    <xf numFmtId="0" fontId="0" fillId="11" borderId="0" xfId="0" applyFill="1" applyAlignment="1">
      <alignment horizontal="left" vertical="center" wrapText="1"/>
    </xf>
    <xf numFmtId="0" fontId="0" fillId="11" borderId="25" xfId="0" applyFill="1" applyBorder="1" applyAlignment="1">
      <alignment horizontal="left" vertical="center" wrapText="1"/>
    </xf>
    <xf numFmtId="0" fontId="6" fillId="6" borderId="10" xfId="0" applyFont="1" applyFill="1" applyBorder="1" applyAlignment="1">
      <alignment horizontal="left" wrapText="1"/>
    </xf>
    <xf numFmtId="0" fontId="6" fillId="6" borderId="24" xfId="0" applyFont="1" applyFill="1" applyBorder="1" applyAlignment="1">
      <alignment horizontal="left" wrapText="1"/>
    </xf>
    <xf numFmtId="0" fontId="11" fillId="14" borderId="44" xfId="0" applyFont="1" applyFill="1" applyBorder="1" applyAlignment="1">
      <alignment horizontal="center"/>
    </xf>
    <xf numFmtId="0" fontId="0" fillId="8" borderId="10" xfId="0" applyFill="1" applyBorder="1" applyAlignment="1">
      <alignment horizontal="left" vertical="center"/>
    </xf>
    <xf numFmtId="0" fontId="0" fillId="8" borderId="11" xfId="0" applyFill="1" applyBorder="1" applyAlignment="1">
      <alignment horizontal="left" vertical="center"/>
    </xf>
    <xf numFmtId="0" fontId="0" fillId="8" borderId="12" xfId="0" applyFill="1" applyBorder="1" applyAlignment="1">
      <alignment horizontal="left" vertical="center"/>
    </xf>
    <xf numFmtId="0" fontId="0" fillId="7" borderId="24" xfId="0" applyFill="1" applyBorder="1" applyAlignment="1">
      <alignment horizontal="left"/>
    </xf>
    <xf numFmtId="0" fontId="0" fillId="7" borderId="0" xfId="0" applyFill="1" applyAlignment="1">
      <alignment horizontal="left"/>
    </xf>
    <xf numFmtId="0" fontId="0" fillId="7" borderId="25" xfId="0" applyFill="1" applyBorder="1" applyAlignment="1">
      <alignment horizontal="left"/>
    </xf>
    <xf numFmtId="0" fontId="0" fillId="9" borderId="24" xfId="0" applyFill="1" applyBorder="1" applyAlignment="1">
      <alignment horizontal="left" vertical="center"/>
    </xf>
    <xf numFmtId="0" fontId="0" fillId="9" borderId="0" xfId="0" applyFill="1" applyAlignment="1">
      <alignment horizontal="left" vertical="center"/>
    </xf>
    <xf numFmtId="0" fontId="0" fillId="9" borderId="25" xfId="0" applyFill="1" applyBorder="1" applyAlignment="1">
      <alignment horizontal="left" vertical="center"/>
    </xf>
    <xf numFmtId="0" fontId="36" fillId="9" borderId="11" xfId="0" applyFont="1" applyFill="1" applyBorder="1" applyAlignment="1">
      <alignment horizontal="right" vertical="center" wrapText="1"/>
    </xf>
    <xf numFmtId="0" fontId="36" fillId="9" borderId="0" xfId="0" applyFont="1" applyFill="1" applyAlignment="1">
      <alignment horizontal="right" vertical="center" wrapText="1"/>
    </xf>
    <xf numFmtId="0" fontId="31" fillId="6" borderId="0" xfId="0" applyFont="1" applyFill="1" applyAlignment="1">
      <alignment horizontal="center" vertical="center" wrapText="1"/>
    </xf>
    <xf numFmtId="42" fontId="33" fillId="17" borderId="18" xfId="0" applyNumberFormat="1" applyFont="1" applyFill="1" applyBorder="1" applyAlignment="1" applyProtection="1">
      <alignment horizontal="left" wrapText="1"/>
      <protection locked="0"/>
    </xf>
    <xf numFmtId="0" fontId="36" fillId="9" borderId="0" xfId="0" applyFont="1" applyFill="1" applyAlignment="1">
      <alignment horizontal="left" wrapText="1"/>
    </xf>
    <xf numFmtId="42" fontId="33" fillId="17" borderId="41" xfId="0" applyNumberFormat="1" applyFont="1" applyFill="1" applyBorder="1" applyAlignment="1" applyProtection="1">
      <alignment horizontal="left" wrapText="1"/>
      <protection locked="0"/>
    </xf>
    <xf numFmtId="42" fontId="33" fillId="17" borderId="50" xfId="0" applyNumberFormat="1" applyFont="1" applyFill="1" applyBorder="1" applyAlignment="1" applyProtection="1">
      <alignment horizontal="left" wrapText="1"/>
      <protection locked="0"/>
    </xf>
    <xf numFmtId="42" fontId="33" fillId="17" borderId="51" xfId="0" applyNumberFormat="1" applyFont="1" applyFill="1" applyBorder="1" applyAlignment="1" applyProtection="1">
      <alignment horizontal="left" wrapText="1"/>
      <protection locked="0"/>
    </xf>
    <xf numFmtId="0" fontId="32" fillId="6" borderId="0" xfId="0" applyFont="1" applyFill="1" applyAlignment="1">
      <alignment horizontal="center" vertical="center" wrapText="1"/>
    </xf>
    <xf numFmtId="0" fontId="32" fillId="6" borderId="33"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35" xfId="0" applyFont="1" applyFill="1" applyBorder="1" applyAlignment="1">
      <alignment horizontal="center" vertical="center" wrapText="1"/>
    </xf>
    <xf numFmtId="0" fontId="7" fillId="9" borderId="0" xfId="4" applyFill="1" applyBorder="1" applyAlignment="1" applyProtection="1">
      <alignment horizontal="center" wrapText="1"/>
    </xf>
    <xf numFmtId="0" fontId="36" fillId="9" borderId="0" xfId="0" applyFont="1" applyFill="1" applyAlignment="1">
      <alignment horizontal="right" wrapText="1"/>
    </xf>
  </cellXfs>
  <cellStyles count="5">
    <cellStyle name="Comma" xfId="1" builtinId="3"/>
    <cellStyle name="Hyperlink" xfId="4" builtinId="8"/>
    <cellStyle name="Normal" xfId="0" builtinId="0"/>
    <cellStyle name="Normal 5 2" xfId="3" xr:uid="{22D686AE-E86A-4BFD-8F63-EDAD51713C50}"/>
    <cellStyle name="Percent" xfId="2" builtinId="5"/>
  </cellStyles>
  <dxfs count="41">
    <dxf>
      <fill>
        <patternFill>
          <bgColor rgb="FFFF7C80"/>
        </patternFill>
      </fill>
    </dxf>
    <dxf>
      <fill>
        <patternFill>
          <bgColor rgb="FFC6E0B4"/>
        </patternFill>
      </fill>
    </dxf>
    <dxf>
      <fill>
        <patternFill>
          <bgColor rgb="FFFF7C80"/>
        </patternFill>
      </fill>
    </dxf>
    <dxf>
      <fill>
        <patternFill>
          <bgColor rgb="FFC6E0B4"/>
        </patternFill>
      </fill>
    </dxf>
    <dxf>
      <fill>
        <patternFill>
          <bgColor rgb="FFFF0000"/>
        </patternFill>
      </fill>
    </dxf>
    <dxf>
      <fill>
        <patternFill>
          <bgColor rgb="FFFF7C80"/>
        </patternFill>
      </fill>
    </dxf>
    <dxf>
      <fill>
        <patternFill>
          <bgColor rgb="FFC6E0B4"/>
        </patternFill>
      </fill>
    </dxf>
    <dxf>
      <fill>
        <patternFill>
          <bgColor rgb="FFFF7C80"/>
        </patternFill>
      </fill>
    </dxf>
    <dxf>
      <fill>
        <patternFill>
          <bgColor rgb="FFC6E0B4"/>
        </patternFill>
      </fill>
    </dxf>
    <dxf>
      <fill>
        <patternFill>
          <bgColor rgb="FFFFFFCC"/>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C6E0B4"/>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C6E0B4"/>
        </patternFill>
      </fill>
    </dxf>
    <dxf>
      <fill>
        <patternFill>
          <bgColor rgb="FFFF7C80"/>
        </patternFill>
      </fill>
    </dxf>
    <dxf>
      <fill>
        <patternFill>
          <bgColor rgb="FFFF7C80"/>
        </patternFill>
      </fill>
    </dxf>
    <dxf>
      <fill>
        <patternFill>
          <bgColor rgb="FFC6E0B4"/>
        </patternFill>
      </fill>
    </dxf>
    <dxf>
      <fill>
        <patternFill>
          <bgColor rgb="FFFF7C80"/>
        </patternFill>
      </fill>
    </dxf>
    <dxf>
      <fill>
        <patternFill>
          <bgColor rgb="FFFF7C80"/>
        </patternFill>
      </fill>
    </dxf>
    <dxf>
      <fill>
        <patternFill>
          <bgColor rgb="FFFF7C80"/>
        </patternFill>
      </fill>
    </dxf>
    <dxf>
      <fill>
        <patternFill>
          <bgColor rgb="FFC6E0B4"/>
        </patternFill>
      </fill>
    </dxf>
    <dxf>
      <fill>
        <patternFill>
          <bgColor rgb="FFFF7C80"/>
        </patternFill>
      </fill>
    </dxf>
  </dxfs>
  <tableStyles count="0" defaultTableStyle="TableStyleMedium2" defaultPivotStyle="PivotStyleLight16"/>
  <colors>
    <mruColors>
      <color rgb="FFFF7C80"/>
      <color rgb="FF0000EE"/>
      <color rgb="FF0061AF"/>
      <color rgb="FF157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374650</xdr:colOff>
      <xdr:row>9</xdr:row>
      <xdr:rowOff>152400</xdr:rowOff>
    </xdr:from>
    <xdr:to>
      <xdr:col>16</xdr:col>
      <xdr:colOff>95250</xdr:colOff>
      <xdr:row>22</xdr:row>
      <xdr:rowOff>181428</xdr:rowOff>
    </xdr:to>
    <xdr:sp macro="" textlink="">
      <xdr:nvSpPr>
        <xdr:cNvPr id="2" name="TextBox 1">
          <a:extLst>
            <a:ext uri="{FF2B5EF4-FFF2-40B4-BE49-F238E27FC236}">
              <a16:creationId xmlns:a16="http://schemas.microsoft.com/office/drawing/2014/main" id="{D33B4213-B695-4DFF-95A2-9974D73D4774}"/>
            </a:ext>
          </a:extLst>
        </xdr:cNvPr>
        <xdr:cNvSpPr txBox="1"/>
      </xdr:nvSpPr>
      <xdr:spPr>
        <a:xfrm>
          <a:off x="1290864" y="2878364"/>
          <a:ext cx="13463815" cy="2564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200" b="0" i="0" u="none" strike="noStrike">
              <a:solidFill>
                <a:srgbClr val="000000"/>
              </a:solidFill>
              <a:latin typeface="Arial" panose="020B0604020202020204" pitchFamily="34" charset="0"/>
              <a:cs typeface="Arial" panose="020B0604020202020204" pitchFamily="34" charset="0"/>
            </a:rPr>
            <a:t>This Excel workbook is made up of a Summary sheet, Guidance sheet, and a Deployment Project sheet</a:t>
          </a:r>
          <a:r>
            <a:rPr lang="en-US" sz="1200" b="0" i="0" u="none" strike="noStrike">
              <a:solidFill>
                <a:srgbClr val="FF0000"/>
              </a:solidFill>
              <a:latin typeface="Arial" panose="020B0604020202020204" pitchFamily="34" charset="0"/>
              <a:cs typeface="Arial" panose="020B0604020202020204" pitchFamily="34" charset="0"/>
            </a:rPr>
            <a:t> </a:t>
          </a:r>
          <a:r>
            <a:rPr lang="en-US" sz="1200" b="0" i="0" u="none" strike="noStrike">
              <a:solidFill>
                <a:srgbClr val="000000"/>
              </a:solidFill>
              <a:latin typeface="Arial" panose="020B0604020202020204" pitchFamily="34" charset="0"/>
              <a:cs typeface="Arial" panose="020B0604020202020204" pitchFamily="34" charset="0"/>
            </a:rPr>
            <a:t>to capture the key financial data relating to the project that you are proposing. You must fill in the Summary sheet and the Deployment Project sheet.</a:t>
          </a:r>
        </a:p>
        <a:p>
          <a:pPr marL="0" indent="0"/>
          <a:endParaRPr lang="en-US" sz="1200" b="1" i="0" u="none" strike="noStrike">
            <a:solidFill>
              <a:srgbClr val="000000"/>
            </a:solidFill>
            <a:latin typeface="Arial" panose="020B0604020202020204" pitchFamily="34" charset="0"/>
            <a:cs typeface="Arial" panose="020B0604020202020204" pitchFamily="34" charset="0"/>
          </a:endParaRPr>
        </a:p>
        <a:p>
          <a:pPr marL="0" indent="0"/>
          <a:r>
            <a:rPr lang="en-US" sz="1200" b="1" i="0" u="none" strike="noStrike">
              <a:solidFill>
                <a:srgbClr val="000000"/>
              </a:solidFill>
              <a:latin typeface="Arial" panose="020B0604020202020204" pitchFamily="34" charset="0"/>
              <a:cs typeface="Arial" panose="020B0604020202020204" pitchFamily="34" charset="0"/>
            </a:rPr>
            <a:t>THIS FINANCE FORM SHOULD BE SUBMITTED IN EXCEL FORMAT ALONGSIDE THE REST OF YOUR APPLICATION AND ACCOMPANYING DOCUMENTATION.</a:t>
          </a:r>
          <a:r>
            <a:rPr lang="en-US" sz="1200">
              <a:solidFill>
                <a:schemeClr val="dk1"/>
              </a:solidFill>
              <a:latin typeface="+mn-lt"/>
              <a:ea typeface="+mn-lt"/>
              <a:cs typeface="+mn-lt"/>
            </a:rPr>
            <a:t> </a:t>
          </a:r>
          <a:endParaRPr lang="en-US" sz="1200" b="0" i="0" u="none" strike="noStrike">
            <a:solidFill>
              <a:srgbClr val="000000"/>
            </a:solidFill>
            <a:latin typeface="Arial" panose="020B0604020202020204" pitchFamily="34" charset="0"/>
            <a:cs typeface="Arial" panose="020B0604020202020204" pitchFamily="34" charset="0"/>
          </a:endParaRPr>
        </a:p>
        <a:p>
          <a:pPr marL="0" indent="0"/>
          <a:endParaRPr lang="en-US" sz="1200" b="0" i="0" u="none" strike="noStrike">
            <a:solidFill>
              <a:srgbClr val="000000"/>
            </a:solidFill>
            <a:latin typeface="Arial" panose="020B0604020202020204" pitchFamily="34" charset="0"/>
            <a:cs typeface="Arial" panose="020B0604020202020204" pitchFamily="34" charset="0"/>
          </a:endParaRPr>
        </a:p>
        <a:p>
          <a:pPr marL="0" indent="0"/>
          <a:r>
            <a:rPr lang="en-US" sz="1200" b="0" i="0" u="none" strike="noStrike">
              <a:solidFill>
                <a:srgbClr val="000000"/>
              </a:solidFill>
              <a:latin typeface="Arial" panose="020B0604020202020204" pitchFamily="34" charset="0"/>
              <a:cs typeface="Arial" panose="020B0604020202020204" pitchFamily="34" charset="0"/>
            </a:rPr>
            <a:t>Guidance is provided to help you complete this form correctly. Please read this information carefully.</a:t>
          </a:r>
        </a:p>
        <a:p>
          <a:pPr marL="0" indent="0"/>
          <a:endParaRPr lang="en-US" sz="1200" b="0" i="0" u="none" strike="noStrike">
            <a:solidFill>
              <a:srgbClr val="000000"/>
            </a:solidFill>
            <a:latin typeface="Arial" panose="020B0604020202020204" pitchFamily="34" charset="0"/>
            <a:cs typeface="Arial" panose="020B0604020202020204" pitchFamily="34" charset="0"/>
          </a:endParaRPr>
        </a:p>
        <a:p>
          <a:pPr marL="0" indent="0"/>
          <a:r>
            <a:rPr lang="en-US" sz="1200" b="0" i="0" u="none" strike="noStrike">
              <a:solidFill>
                <a:srgbClr val="000000"/>
              </a:solidFill>
              <a:latin typeface="Arial" panose="020B0604020202020204" pitchFamily="34" charset="0"/>
              <a:cs typeface="Arial" panose="020B0604020202020204" pitchFamily="34" charset="0"/>
            </a:rPr>
            <a:t>Please complete these spreadsheets as fully as possible as they form an essential part of the appraisal process. The information you provide will be scrutinised in detail and you should be prepared to explain the basis of their contents should your application progress. It is therefore recommended that all working papers relating to the completion of these forms be retained until the process is completed.</a:t>
          </a:r>
          <a:r>
            <a:rPr lang="en-US" sz="1200">
              <a:solidFill>
                <a:schemeClr val="dk1"/>
              </a:solidFill>
              <a:latin typeface="+mn-lt"/>
              <a:ea typeface="+mn-lt"/>
              <a:cs typeface="+mn-lt"/>
            </a:rPr>
            <a:t> </a:t>
          </a:r>
          <a:endParaRPr lang="en-US" sz="1200" b="0" i="0" u="none" strike="noStrike">
            <a:solidFill>
              <a:srgbClr val="000000"/>
            </a:solidFill>
            <a:latin typeface="Arial" panose="020B0604020202020204" pitchFamily="34" charset="0"/>
            <a:cs typeface="Arial" panose="020B0604020202020204" pitchFamily="34" charset="0"/>
          </a:endParaRPr>
        </a:p>
        <a:p>
          <a:pPr marL="0" indent="0"/>
          <a:endParaRPr lang="en-US" sz="1200" b="0" i="0" u="none" strike="noStrike">
            <a:solidFill>
              <a:srgbClr val="000000"/>
            </a:solidFill>
            <a:latin typeface="Arial" panose="020B0604020202020204" pitchFamily="34" charset="0"/>
            <a:cs typeface="Arial" panose="020B0604020202020204" pitchFamily="34" charset="0"/>
          </a:endParaRPr>
        </a:p>
        <a:p>
          <a:pPr marL="0" indent="0"/>
          <a:r>
            <a:rPr lang="en-US" sz="1200" b="0" i="0" u="none" strike="noStrike">
              <a:solidFill>
                <a:srgbClr val="000000"/>
              </a:solidFill>
              <a:latin typeface="Arial" panose="020B0604020202020204" pitchFamily="34" charset="0"/>
              <a:cs typeface="Arial" panose="020B0604020202020204" pitchFamily="34" charset="0"/>
            </a:rPr>
            <a:t>Any enquiries regarding this publication should be sent to:</a:t>
          </a:r>
          <a:r>
            <a:rPr lang="en-US" sz="1200">
              <a:solidFill>
                <a:schemeClr val="dk1"/>
              </a:solidFill>
              <a:latin typeface="+mn-lt"/>
              <a:ea typeface="+mn-lt"/>
              <a:cs typeface="+mn-lt"/>
            </a:rPr>
            <a:t> </a:t>
          </a:r>
          <a:r>
            <a:rPr lang="en-US" sz="1200" b="0">
              <a:solidFill>
                <a:srgbClr val="0000EE"/>
              </a:solidFill>
              <a:latin typeface="Arial" panose="020B0604020202020204" pitchFamily="34" charset="0"/>
              <a:cs typeface="Arial" panose="020B0604020202020204" pitchFamily="34" charset="0"/>
            </a:rPr>
            <a:t>IETF@energysecurity.gov.uk</a:t>
          </a:r>
          <a:endParaRPr lang="en-US" sz="1200" b="0">
            <a:solidFill>
              <a:schemeClr val="dk1"/>
            </a:solidFill>
            <a:latin typeface="+mn-lt"/>
            <a:ea typeface="+mn-lt"/>
            <a:cs typeface="+mn-lt"/>
          </a:endParaRPr>
        </a:p>
        <a:p>
          <a:pPr marL="0" indent="0"/>
          <a:endParaRPr lang="en-US" sz="1200">
            <a:solidFill>
              <a:schemeClr val="dk1"/>
            </a:solidFill>
            <a:latin typeface="+mn-lt"/>
            <a:ea typeface="+mn-lt"/>
            <a:cs typeface="+mn-lt"/>
          </a:endParaRPr>
        </a:p>
      </xdr:txBody>
    </xdr:sp>
    <xdr:clientData/>
  </xdr:twoCellAnchor>
  <xdr:twoCellAnchor editAs="oneCell">
    <xdr:from>
      <xdr:col>6</xdr:col>
      <xdr:colOff>571501</xdr:colOff>
      <xdr:row>1</xdr:row>
      <xdr:rowOff>104149</xdr:rowOff>
    </xdr:from>
    <xdr:to>
      <xdr:col>11</xdr:col>
      <xdr:colOff>154214</xdr:colOff>
      <xdr:row>5</xdr:row>
      <xdr:rowOff>168272</xdr:rowOff>
    </xdr:to>
    <xdr:pic>
      <xdr:nvPicPr>
        <xdr:cNvPr id="5" name="Picture 4">
          <a:extLst>
            <a:ext uri="{FF2B5EF4-FFF2-40B4-BE49-F238E27FC236}">
              <a16:creationId xmlns:a16="http://schemas.microsoft.com/office/drawing/2014/main" id="{5762D39C-0A27-F72F-2EB0-F5C1C0744E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8787" y="299185"/>
          <a:ext cx="4163784" cy="844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8</xdr:row>
      <xdr:rowOff>95249</xdr:rowOff>
    </xdr:from>
    <xdr:ext cx="20351750" cy="5007702"/>
    <xdr:sp macro="" textlink="">
      <xdr:nvSpPr>
        <xdr:cNvPr id="2" name="TextBox 1">
          <a:extLst>
            <a:ext uri="{FF2B5EF4-FFF2-40B4-BE49-F238E27FC236}">
              <a16:creationId xmlns:a16="http://schemas.microsoft.com/office/drawing/2014/main" id="{CCC01400-89EB-4440-98E8-D523DA593FE5}"/>
            </a:ext>
          </a:extLst>
        </xdr:cNvPr>
        <xdr:cNvSpPr txBox="1"/>
      </xdr:nvSpPr>
      <xdr:spPr>
        <a:xfrm>
          <a:off x="240917" y="2122659"/>
          <a:ext cx="20351750" cy="5007702"/>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a:r>
            <a:rPr lang="en-GB" sz="1400" b="1" i="0" u="none" strike="noStrike">
              <a:solidFill>
                <a:schemeClr val="tx1"/>
              </a:solidFill>
              <a:effectLst/>
              <a:latin typeface="Arial" panose="020B0604020202020204" pitchFamily="34" charset="0"/>
              <a:ea typeface="+mn-ea"/>
              <a:cs typeface="Arial" panose="020B0604020202020204" pitchFamily="34" charset="0"/>
            </a:rPr>
            <a:t>Guidance for completing this Summary Sheet</a:t>
          </a:r>
        </a:p>
        <a:p>
          <a:pPr fontAlgn="base"/>
          <a:endParaRPr lang="en-GB" sz="1200" b="1">
            <a:solidFill>
              <a:schemeClr val="tx1"/>
            </a:solidFill>
            <a:effectLst/>
            <a:latin typeface="Arial" panose="020B0604020202020204" pitchFamily="34" charset="0"/>
            <a:ea typeface="+mn-ea"/>
            <a:cs typeface="Arial" panose="020B0604020202020204" pitchFamily="34" charset="0"/>
          </a:endParaRPr>
        </a:p>
        <a:p>
          <a:pPr fontAlgn="base"/>
          <a:r>
            <a:rPr lang="en-GB" sz="1200" b="1" baseline="0">
              <a:solidFill>
                <a:schemeClr val="tx1"/>
              </a:solidFill>
              <a:effectLst/>
              <a:latin typeface="Arial" panose="020B0604020202020204" pitchFamily="34" charset="0"/>
              <a:ea typeface="+mn-ea"/>
              <a:cs typeface="Arial" panose="020B0604020202020204" pitchFamily="34" charset="0"/>
            </a:rPr>
            <a:t>Data Entry</a:t>
          </a:r>
        </a:p>
        <a:p>
          <a:pPr fontAlgn="base"/>
          <a:r>
            <a:rPr lang="en-GB" sz="1200">
              <a:solidFill>
                <a:schemeClr val="tx1"/>
              </a:solidFill>
              <a:effectLst/>
              <a:latin typeface="Arial" panose="020B0604020202020204" pitchFamily="34" charset="0"/>
              <a:ea typeface="+mn-ea"/>
              <a:cs typeface="Arial" panose="020B0604020202020204" pitchFamily="34" charset="0"/>
            </a:rPr>
            <a:t>Please provide the following information in this</a:t>
          </a:r>
          <a:r>
            <a:rPr lang="en-GB" sz="1200" baseline="0">
              <a:solidFill>
                <a:schemeClr val="tx1"/>
              </a:solidFill>
              <a:effectLst/>
              <a:latin typeface="Arial" panose="020B0604020202020204" pitchFamily="34" charset="0"/>
              <a:ea typeface="+mn-ea"/>
              <a:cs typeface="Arial" panose="020B0604020202020204" pitchFamily="34" charset="0"/>
            </a:rPr>
            <a:t> Summary sheet:</a:t>
          </a:r>
          <a:endParaRPr lang="en-GB" sz="1200">
            <a:solidFill>
              <a:schemeClr val="tx1"/>
            </a:solidFill>
            <a:effectLst/>
            <a:latin typeface="Arial" panose="020B0604020202020204" pitchFamily="34" charset="0"/>
            <a:ea typeface="+mn-ea"/>
            <a:cs typeface="Arial" panose="020B0604020202020204" pitchFamily="34" charset="0"/>
          </a:endParaRPr>
        </a:p>
        <a:p>
          <a:pPr lvl="0" fontAlgn="base"/>
          <a:endParaRPr lang="en-GB" sz="1200">
            <a:solidFill>
              <a:schemeClr val="tx1"/>
            </a:solidFill>
            <a:effectLst/>
            <a:latin typeface="Arial" panose="020B0604020202020204" pitchFamily="34" charset="0"/>
            <a:ea typeface="+mn-ea"/>
            <a:cs typeface="Arial" panose="020B0604020202020204" pitchFamily="34" charset="0"/>
          </a:endParaRP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Whether</a:t>
          </a:r>
          <a:r>
            <a:rPr lang="en-GB" sz="1200" baseline="0">
              <a:solidFill>
                <a:schemeClr val="tx1"/>
              </a:solidFill>
              <a:effectLst/>
              <a:latin typeface="Arial" panose="020B0604020202020204" pitchFamily="34" charset="0"/>
              <a:ea typeface="+mn-ea"/>
              <a:cs typeface="Arial" panose="020B0604020202020204" pitchFamily="34" charset="0"/>
            </a:rPr>
            <a:t> this Deployment Project application is for Decarbonisation (D) or Energy Efficiency (EE) (drop-down menu).</a:t>
          </a:r>
          <a:endParaRPr lang="en-GB" sz="1200">
            <a:solidFill>
              <a:schemeClr val="tx1"/>
            </a:solidFill>
            <a:effectLst/>
            <a:latin typeface="Arial" panose="020B0604020202020204" pitchFamily="34" charset="0"/>
            <a:ea typeface="+mn-ea"/>
            <a:cs typeface="Arial" panose="020B0604020202020204" pitchFamily="34" charset="0"/>
          </a:endParaRP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Applicant company name.</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Applicant company size (drop-down menu).</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Contact email address</a:t>
          </a:r>
          <a:r>
            <a:rPr lang="en-GB" sz="1200" baseline="0">
              <a:solidFill>
                <a:schemeClr val="tx1"/>
              </a:solidFill>
              <a:effectLst/>
              <a:latin typeface="Arial" panose="020B0604020202020204" pitchFamily="34" charset="0"/>
              <a:ea typeface="+mn-ea"/>
              <a:cs typeface="Arial" panose="020B0604020202020204" pitchFamily="34" charset="0"/>
            </a:rPr>
            <a:t> of the person completing this form.</a:t>
          </a:r>
          <a:endParaRPr lang="en-GB" sz="1200">
            <a:solidFill>
              <a:schemeClr val="tx1"/>
            </a:solidFill>
            <a:effectLst/>
            <a:latin typeface="Arial" panose="020B0604020202020204" pitchFamily="34" charset="0"/>
            <a:ea typeface="+mn-ea"/>
            <a:cs typeface="Arial" panose="020B0604020202020204" pitchFamily="34" charset="0"/>
          </a:endParaRP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Project name.</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Project</a:t>
          </a:r>
          <a:r>
            <a:rPr lang="en-GB" sz="1200" baseline="0">
              <a:solidFill>
                <a:schemeClr val="tx1"/>
              </a:solidFill>
              <a:effectLst/>
              <a:latin typeface="Arial" panose="020B0604020202020204" pitchFamily="34" charset="0"/>
              <a:ea typeface="+mn-ea"/>
              <a:cs typeface="Arial" panose="020B0604020202020204" pitchFamily="34" charset="0"/>
            </a:rPr>
            <a:t> site name &amp; address.</a:t>
          </a:r>
        </a:p>
        <a:p>
          <a:pPr marL="228600" lvl="0" indent="-228600" fontAlgn="base">
            <a:buFont typeface="+mj-lt"/>
            <a:buAutoNum type="arabicPeriod"/>
          </a:pPr>
          <a:r>
            <a:rPr lang="en-GB" sz="1200" baseline="0">
              <a:solidFill>
                <a:schemeClr val="tx1"/>
              </a:solidFill>
              <a:effectLst/>
              <a:latin typeface="Arial" panose="020B0604020202020204" pitchFamily="34" charset="0"/>
              <a:ea typeface="+mn-ea"/>
              <a:cs typeface="Arial" panose="020B0604020202020204" pitchFamily="34" charset="0"/>
            </a:rPr>
            <a:t>Whether the project site is in an economically assisted area (drop-down menu).</a:t>
          </a:r>
        </a:p>
        <a:p>
          <a:pPr marL="228600" lvl="0" indent="-228600" fontAlgn="base">
            <a:buFont typeface="+mj-lt"/>
            <a:buAutoNum type="arabicPeriod"/>
          </a:pPr>
          <a:r>
            <a:rPr lang="en-GB" sz="1200" baseline="0">
              <a:solidFill>
                <a:schemeClr val="tx1"/>
              </a:solidFill>
              <a:effectLst/>
              <a:latin typeface="Arial" panose="020B0604020202020204" pitchFamily="34" charset="0"/>
              <a:ea typeface="+mn-ea"/>
              <a:cs typeface="Arial" panose="020B0604020202020204" pitchFamily="34" charset="0"/>
            </a:rPr>
            <a:t>Whether the project is affected by the Northern Ireland Protocol (NIP). THIS IS ONLY APPLICABLE TO D PROJECTS.</a:t>
          </a:r>
        </a:p>
        <a:p>
          <a:pPr lvl="0" fontAlgn="base"/>
          <a:endParaRPr lang="en-GB" sz="1200">
            <a:solidFill>
              <a:schemeClr val="tx1"/>
            </a:solidFill>
            <a:effectLst/>
            <a:latin typeface="Arial" panose="020B0604020202020204" pitchFamily="34" charset="0"/>
            <a:ea typeface="+mn-ea"/>
            <a:cs typeface="Arial" panose="020B0604020202020204" pitchFamily="34" charset="0"/>
          </a:endParaRPr>
        </a:p>
        <a:p>
          <a:pPr lvl="0" fontAlgn="base"/>
          <a:r>
            <a:rPr lang="en-GB" sz="1200" b="1">
              <a:solidFill>
                <a:schemeClr val="tx1"/>
              </a:solidFill>
              <a:effectLst/>
              <a:latin typeface="Arial" panose="020B0604020202020204" pitchFamily="34" charset="0"/>
              <a:ea typeface="+mn-ea"/>
              <a:cs typeface="Arial" panose="020B0604020202020204" pitchFamily="34" charset="0"/>
            </a:rPr>
            <a:t>Data Output</a:t>
          </a:r>
        </a:p>
        <a:p>
          <a:pPr marL="0" lvl="0" indent="0" fontAlgn="base"/>
          <a:r>
            <a:rPr lang="en-GB" sz="1200">
              <a:solidFill>
                <a:schemeClr val="tx1"/>
              </a:solidFill>
              <a:effectLst/>
              <a:latin typeface="Arial" panose="020B0604020202020204" pitchFamily="34" charset="0"/>
              <a:ea typeface="+mn-ea"/>
              <a:cs typeface="Arial" panose="020B0604020202020204" pitchFamily="34" charset="0"/>
            </a:rPr>
            <a:t>Once</a:t>
          </a:r>
          <a:r>
            <a:rPr lang="en-GB" sz="1200" baseline="0">
              <a:solidFill>
                <a:schemeClr val="tx1"/>
              </a:solidFill>
              <a:effectLst/>
              <a:latin typeface="Arial" panose="020B0604020202020204" pitchFamily="34" charset="0"/>
              <a:ea typeface="+mn-ea"/>
              <a:cs typeface="Arial" panose="020B0604020202020204" pitchFamily="34" charset="0"/>
            </a:rPr>
            <a:t> you have completed the project information in </a:t>
          </a:r>
          <a:r>
            <a:rPr lang="en-GB" sz="1200">
              <a:solidFill>
                <a:schemeClr val="tx1"/>
              </a:solidFill>
              <a:effectLst/>
              <a:latin typeface="Arial" panose="020B0604020202020204" pitchFamily="34" charset="0"/>
              <a:ea typeface="+mn-ea"/>
              <a:cs typeface="Arial" panose="020B0604020202020204" pitchFamily="34" charset="0"/>
            </a:rPr>
            <a:t>the relevant project sheet(s), this Summary sheet will:</a:t>
          </a:r>
        </a:p>
        <a:p>
          <a:pPr marL="0" marR="0" lvl="0" indent="0" defTabSz="914400" eaLnBrk="1" fontAlgn="base" latinLnBrk="0" hangingPunct="1">
            <a:lnSpc>
              <a:spcPct val="100000"/>
            </a:lnSpc>
            <a:spcBef>
              <a:spcPts val="0"/>
            </a:spcBef>
            <a:spcAft>
              <a:spcPts val="0"/>
            </a:spcAft>
            <a:buClrTx/>
            <a:buSzTx/>
            <a:buFontTx/>
            <a:buNone/>
            <a:tabLst/>
            <a:defRPr/>
          </a:pPr>
          <a:endParaRPr lang="en-GB" sz="1200">
            <a:solidFill>
              <a:schemeClr val="tx1"/>
            </a:solidFill>
            <a:effectLst/>
            <a:latin typeface="Arial" panose="020B0604020202020204" pitchFamily="34" charset="0"/>
            <a:ea typeface="+mn-ea"/>
            <a:cs typeface="Arial" panose="020B0604020202020204" pitchFamily="34" charset="0"/>
          </a:endParaRP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a:solidFill>
                <a:schemeClr val="tx1"/>
              </a:solidFill>
              <a:effectLst/>
              <a:latin typeface="Arial" panose="020B0604020202020204" pitchFamily="34" charset="0"/>
              <a:ea typeface="+mn-ea"/>
              <a:cs typeface="Arial" panose="020B0604020202020204" pitchFamily="34" charset="0"/>
            </a:rPr>
            <a:t>Provide the final aggregated figures for your application (please ensure that all relevant check boxes are "OK").</a:t>
          </a: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a:solidFill>
                <a:schemeClr val="tx1"/>
              </a:solidFill>
              <a:effectLst/>
              <a:latin typeface="Arial" panose="020B0604020202020204" pitchFamily="34" charset="0"/>
              <a:ea typeface="+mn-ea"/>
              <a:cs typeface="Arial" panose="020B0604020202020204" pitchFamily="34" charset="0"/>
            </a:rPr>
            <a:t>Summarise the project cost, eligible cost and grant requested for the project</a:t>
          </a: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a:solidFill>
                <a:schemeClr val="tx1"/>
              </a:solidFill>
              <a:effectLst/>
              <a:latin typeface="Arial" panose="020B0604020202020204" pitchFamily="34" charset="0"/>
              <a:ea typeface="+mn-ea"/>
              <a:cs typeface="Arial" panose="020B0604020202020204" pitchFamily="34" charset="0"/>
            </a:rPr>
            <a:t>State whether the grants requested by all</a:t>
          </a:r>
          <a:r>
            <a:rPr lang="en-GB" sz="1200" baseline="0">
              <a:solidFill>
                <a:schemeClr val="tx1"/>
              </a:solidFill>
              <a:effectLst/>
              <a:latin typeface="Arial" panose="020B0604020202020204" pitchFamily="34" charset="0"/>
              <a:ea typeface="+mn-ea"/>
              <a:cs typeface="Arial" panose="020B0604020202020204" pitchFamily="34" charset="0"/>
            </a:rPr>
            <a:t> </a:t>
          </a:r>
          <a:r>
            <a:rPr lang="en-GB" sz="1200">
              <a:solidFill>
                <a:schemeClr val="tx1"/>
              </a:solidFill>
              <a:effectLst/>
              <a:latin typeface="Arial" panose="020B0604020202020204" pitchFamily="34" charset="0"/>
              <a:ea typeface="+mn-ea"/>
              <a:cs typeface="Arial" panose="020B0604020202020204" pitchFamily="34" charset="0"/>
            </a:rPr>
            <a:t>partners in the</a:t>
          </a:r>
          <a:r>
            <a:rPr lang="en-GB" sz="1200" baseline="0">
              <a:solidFill>
                <a:schemeClr val="tx1"/>
              </a:solidFill>
              <a:effectLst/>
              <a:latin typeface="Arial" panose="020B0604020202020204" pitchFamily="34" charset="0"/>
              <a:ea typeface="+mn-ea"/>
              <a:cs typeface="Arial" panose="020B0604020202020204" pitchFamily="34" charset="0"/>
            </a:rPr>
            <a:t> </a:t>
          </a:r>
          <a:r>
            <a:rPr lang="en-GB" sz="1200">
              <a:solidFill>
                <a:schemeClr val="tx1"/>
              </a:solidFill>
              <a:effectLst/>
              <a:latin typeface="Arial" panose="020B0604020202020204" pitchFamily="34" charset="0"/>
              <a:ea typeface="+mn-ea"/>
              <a:cs typeface="Arial" panose="020B0604020202020204" pitchFamily="34" charset="0"/>
            </a:rPr>
            <a:t>project are at or below the maximum available.</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State whether the total grant requested is within the required range for the</a:t>
          </a:r>
          <a:r>
            <a:rPr lang="en-GB" sz="1200" baseline="0">
              <a:solidFill>
                <a:schemeClr val="tx1"/>
              </a:solidFill>
              <a:effectLst/>
              <a:latin typeface="Arial" panose="020B0604020202020204" pitchFamily="34" charset="0"/>
              <a:ea typeface="+mn-ea"/>
              <a:cs typeface="Arial" panose="020B0604020202020204" pitchFamily="34" charset="0"/>
            </a:rPr>
            <a:t> </a:t>
          </a:r>
          <a:r>
            <a:rPr lang="en-GB" sz="1200">
              <a:solidFill>
                <a:schemeClr val="tx1"/>
              </a:solidFill>
              <a:effectLst/>
              <a:latin typeface="Arial" panose="020B0604020202020204" pitchFamily="34" charset="0"/>
              <a:ea typeface="+mn-ea"/>
              <a:cs typeface="Arial" panose="020B0604020202020204" pitchFamily="34" charset="0"/>
            </a:rPr>
            <a:t>project application. This range is £100,000-£14,000,000 for EE</a:t>
          </a:r>
          <a:r>
            <a:rPr lang="en-GB" sz="1200" baseline="0">
              <a:solidFill>
                <a:schemeClr val="tx1"/>
              </a:solidFill>
              <a:effectLst/>
              <a:latin typeface="Arial" panose="020B0604020202020204" pitchFamily="34" charset="0"/>
              <a:ea typeface="+mn-ea"/>
              <a:cs typeface="Arial" panose="020B0604020202020204" pitchFamily="34" charset="0"/>
            </a:rPr>
            <a:t> projects and £100,000-£30,000,000 for DD projects</a:t>
          </a:r>
          <a:r>
            <a:rPr lang="en-GB" sz="1200">
              <a:solidFill>
                <a:schemeClr val="tx1"/>
              </a:solidFill>
              <a:effectLst/>
              <a:latin typeface="Arial" panose="020B0604020202020204" pitchFamily="34" charset="0"/>
              <a:ea typeface="+mn-ea"/>
              <a:cs typeface="Arial" panose="020B0604020202020204" pitchFamily="34" charset="0"/>
            </a:rPr>
            <a:t>.</a:t>
          </a:r>
        </a:p>
        <a:p>
          <a:pPr marL="228600" lvl="0" indent="-228600" fontAlgn="base">
            <a:buFont typeface="+mj-lt"/>
            <a:buAutoNum type="arabicPeriod"/>
          </a:pPr>
          <a:r>
            <a:rPr lang="en-GB" sz="1200">
              <a:solidFill>
                <a:schemeClr val="tx1"/>
              </a:solidFill>
              <a:effectLst/>
              <a:latin typeface="Arial" panose="020B0604020202020204" pitchFamily="34" charset="0"/>
              <a:ea typeface="+mn-ea"/>
              <a:cs typeface="Arial" panose="020B0604020202020204" pitchFamily="34" charset="0"/>
            </a:rPr>
            <a:t>State whether the total research cost for the project is no more than 30% of the total eligible costs.</a:t>
          </a:r>
          <a:endParaRPr lang="en-GB" sz="1200" baseline="0">
            <a:solidFill>
              <a:schemeClr val="tx1"/>
            </a:solidFill>
            <a:effectLst/>
            <a:latin typeface="Arial" panose="020B0604020202020204" pitchFamily="34" charset="0"/>
            <a:ea typeface="+mn-ea"/>
            <a:cs typeface="Arial" panose="020B0604020202020204" pitchFamily="34" charset="0"/>
          </a:endParaRPr>
        </a:p>
        <a:p>
          <a:pPr lvl="0" fontAlgn="base"/>
          <a:endParaRPr lang="en-GB" sz="1200" baseline="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base" latinLnBrk="0" hangingPunct="1">
            <a:lnSpc>
              <a:spcPct val="100000"/>
            </a:lnSpc>
            <a:spcBef>
              <a:spcPts val="0"/>
            </a:spcBef>
            <a:spcAft>
              <a:spcPts val="0"/>
            </a:spcAft>
            <a:buClrTx/>
            <a:buSzTx/>
            <a:buFontTx/>
            <a:buNone/>
            <a:tabLst/>
            <a:defRPr/>
          </a:pPr>
          <a:r>
            <a:rPr lang="en-GB" sz="1200" b="1" baseline="0">
              <a:solidFill>
                <a:schemeClr val="tx1"/>
              </a:solidFill>
              <a:effectLst/>
              <a:latin typeface="Arial" panose="020B0604020202020204" pitchFamily="34" charset="0"/>
              <a:ea typeface="+mn-ea"/>
              <a:cs typeface="Arial" panose="020B0604020202020204" pitchFamily="34" charset="0"/>
            </a:rPr>
            <a:t>Please: </a:t>
          </a:r>
        </a:p>
        <a:p>
          <a:pPr marL="228600" marR="0" lvl="0" indent="-228600" defTabSz="914400" eaLnBrk="1" fontAlgn="base" latinLnBrk="0" hangingPunct="1">
            <a:lnSpc>
              <a:spcPct val="100000"/>
            </a:lnSpc>
            <a:spcBef>
              <a:spcPts val="0"/>
            </a:spcBef>
            <a:spcAft>
              <a:spcPts val="0"/>
            </a:spcAft>
            <a:buClrTx/>
            <a:buSzTx/>
            <a:buFont typeface="+mj-lt"/>
            <a:buAutoNum type="arabicPeriod"/>
            <a:tabLst/>
            <a:defRPr/>
          </a:pPr>
          <a:r>
            <a:rPr lang="en-GB" sz="1200">
              <a:solidFill>
                <a:schemeClr val="tx1"/>
              </a:solidFill>
              <a:effectLst/>
              <a:latin typeface="Arial" panose="020B0604020202020204" pitchFamily="34" charset="0"/>
              <a:ea typeface="+mn-ea"/>
              <a:cs typeface="Arial" panose="020B0604020202020204" pitchFamily="34" charset="0"/>
            </a:rPr>
            <a:t>Ensure that all relevant check boxes are "OK".</a:t>
          </a:r>
        </a:p>
      </xdr:txBody>
    </xdr:sp>
    <xdr:clientData/>
  </xdr:oneCellAnchor>
  <xdr:twoCellAnchor>
    <xdr:from>
      <xdr:col>3</xdr:col>
      <xdr:colOff>4126850</xdr:colOff>
      <xdr:row>37</xdr:row>
      <xdr:rowOff>145362</xdr:rowOff>
    </xdr:from>
    <xdr:to>
      <xdr:col>9</xdr:col>
      <xdr:colOff>254001</xdr:colOff>
      <xdr:row>47</xdr:row>
      <xdr:rowOff>184151</xdr:rowOff>
    </xdr:to>
    <xdr:cxnSp macro="">
      <xdr:nvCxnSpPr>
        <xdr:cNvPr id="4" name="Straight Arrow Connector 3">
          <a:extLst>
            <a:ext uri="{FF2B5EF4-FFF2-40B4-BE49-F238E27FC236}">
              <a16:creationId xmlns:a16="http://schemas.microsoft.com/office/drawing/2014/main" id="{E2871C84-44E0-4779-82AB-2E5B5990B763}"/>
            </a:ext>
          </a:extLst>
        </xdr:cNvPr>
        <xdr:cNvCxnSpPr/>
      </xdr:nvCxnSpPr>
      <xdr:spPr>
        <a:xfrm flipH="1" flipV="1">
          <a:off x="6896368" y="8614579"/>
          <a:ext cx="10334320" cy="2410476"/>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635124</xdr:colOff>
      <xdr:row>46</xdr:row>
      <xdr:rowOff>229090</xdr:rowOff>
    </xdr:from>
    <xdr:to>
      <xdr:col>11</xdr:col>
      <xdr:colOff>179138</xdr:colOff>
      <xdr:row>47</xdr:row>
      <xdr:rowOff>202091</xdr:rowOff>
    </xdr:to>
    <xdr:cxnSp macro="">
      <xdr:nvCxnSpPr>
        <xdr:cNvPr id="7" name="Straight Arrow Connector 6">
          <a:extLst>
            <a:ext uri="{FF2B5EF4-FFF2-40B4-BE49-F238E27FC236}">
              <a16:creationId xmlns:a16="http://schemas.microsoft.com/office/drawing/2014/main" id="{E5F4B6B1-5389-4D1B-A2F6-E45A301C0A2D}"/>
            </a:ext>
          </a:extLst>
        </xdr:cNvPr>
        <xdr:cNvCxnSpPr/>
      </xdr:nvCxnSpPr>
      <xdr:spPr>
        <a:xfrm flipH="1" flipV="1">
          <a:off x="16303558" y="10817524"/>
          <a:ext cx="3262207" cy="225471"/>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635123</xdr:colOff>
      <xdr:row>46</xdr:row>
      <xdr:rowOff>222863</xdr:rowOff>
    </xdr:from>
    <xdr:to>
      <xdr:col>10</xdr:col>
      <xdr:colOff>107109</xdr:colOff>
      <xdr:row>47</xdr:row>
      <xdr:rowOff>202091</xdr:rowOff>
    </xdr:to>
    <xdr:cxnSp macro="">
      <xdr:nvCxnSpPr>
        <xdr:cNvPr id="10" name="Straight Arrow Connector 9">
          <a:extLst>
            <a:ext uri="{FF2B5EF4-FFF2-40B4-BE49-F238E27FC236}">
              <a16:creationId xmlns:a16="http://schemas.microsoft.com/office/drawing/2014/main" id="{3EDA55AF-B339-435F-85B4-4ABF7EE24091}"/>
            </a:ext>
          </a:extLst>
        </xdr:cNvPr>
        <xdr:cNvCxnSpPr/>
      </xdr:nvCxnSpPr>
      <xdr:spPr>
        <a:xfrm flipH="1" flipV="1">
          <a:off x="16303557" y="10811297"/>
          <a:ext cx="2080841" cy="231698"/>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1111251</xdr:colOff>
      <xdr:row>1</xdr:row>
      <xdr:rowOff>111112</xdr:rowOff>
    </xdr:from>
    <xdr:to>
      <xdr:col>3</xdr:col>
      <xdr:colOff>3657600</xdr:colOff>
      <xdr:row>4</xdr:row>
      <xdr:rowOff>73066</xdr:rowOff>
    </xdr:to>
    <xdr:pic>
      <xdr:nvPicPr>
        <xdr:cNvPr id="6" name="Picture 5">
          <a:extLst>
            <a:ext uri="{FF2B5EF4-FFF2-40B4-BE49-F238E27FC236}">
              <a16:creationId xmlns:a16="http://schemas.microsoft.com/office/drawing/2014/main" id="{8304CA28-9122-4CA1-152D-2839FF5D74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5801" y="307962"/>
          <a:ext cx="4470399" cy="901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139700</xdr:colOff>
      <xdr:row>5</xdr:row>
      <xdr:rowOff>63500</xdr:rowOff>
    </xdr:from>
    <xdr:to>
      <xdr:col>21</xdr:col>
      <xdr:colOff>539750</xdr:colOff>
      <xdr:row>79</xdr:row>
      <xdr:rowOff>152400</xdr:rowOff>
    </xdr:to>
    <xdr:sp macro="" textlink="">
      <xdr:nvSpPr>
        <xdr:cNvPr id="2" name="TextBox 1">
          <a:extLst>
            <a:ext uri="{FF2B5EF4-FFF2-40B4-BE49-F238E27FC236}">
              <a16:creationId xmlns:a16="http://schemas.microsoft.com/office/drawing/2014/main" id="{A318D74C-CFAC-4D84-8941-600AA118FB1A}"/>
            </a:ext>
          </a:extLst>
        </xdr:cNvPr>
        <xdr:cNvSpPr txBox="1"/>
      </xdr:nvSpPr>
      <xdr:spPr>
        <a:xfrm>
          <a:off x="139700" y="1047750"/>
          <a:ext cx="16402050" cy="14706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i="0">
              <a:solidFill>
                <a:schemeClr val="dk1"/>
              </a:solidFill>
              <a:effectLst/>
              <a:latin typeface="Arial" panose="020B0604020202020204" pitchFamily="34" charset="0"/>
              <a:ea typeface="+mn-ea"/>
              <a:cs typeface="Arial" panose="020B0604020202020204" pitchFamily="34" charset="0"/>
            </a:rPr>
            <a:t>Guidance for completing the</a:t>
          </a:r>
          <a:r>
            <a:rPr lang="en-GB" sz="1400" b="1" i="0" baseline="0">
              <a:solidFill>
                <a:schemeClr val="dk1"/>
              </a:solidFill>
              <a:effectLst/>
              <a:latin typeface="Arial" panose="020B0604020202020204" pitchFamily="34" charset="0"/>
              <a:ea typeface="+mn-ea"/>
              <a:cs typeface="Arial" panose="020B0604020202020204" pitchFamily="34" charset="0"/>
            </a:rPr>
            <a:t> Deployment Project sheet</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pPr fontAlgn="base"/>
          <a:endParaRPr lang="en-GB" sz="1200" b="1">
            <a:solidFill>
              <a:schemeClr val="dk1"/>
            </a:solidFill>
            <a:effectLst/>
            <a:latin typeface="Arial" panose="020B0604020202020204" pitchFamily="34" charset="0"/>
            <a:ea typeface="+mn-ea"/>
            <a:cs typeface="Arial" panose="020B0604020202020204" pitchFamily="34" charset="0"/>
          </a:endParaRPr>
        </a:p>
        <a:p>
          <a:pPr fontAlgn="base"/>
          <a:r>
            <a:rPr lang="en-GB" sz="1200" b="1">
              <a:solidFill>
                <a:schemeClr val="dk1"/>
              </a:solidFill>
              <a:effectLst/>
              <a:latin typeface="Arial" panose="020B0604020202020204" pitchFamily="34" charset="0"/>
              <a:ea typeface="+mn-ea"/>
              <a:cs typeface="Arial" panose="020B0604020202020204" pitchFamily="34" charset="0"/>
            </a:rPr>
            <a:t>Background</a:t>
          </a:r>
          <a:endParaRPr lang="en-GB" sz="1200">
            <a:effectLst/>
            <a:latin typeface="Arial" panose="020B0604020202020204" pitchFamily="34" charset="0"/>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a:solidFill>
              <a:schemeClr val="dk1"/>
            </a:solidFill>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a:solidFill>
                <a:schemeClr val="dk1"/>
              </a:solidFill>
              <a:latin typeface="Arial" panose="020B0604020202020204" pitchFamily="34" charset="0"/>
              <a:ea typeface="+mn-ea"/>
              <a:cs typeface="Arial" panose="020B0604020202020204" pitchFamily="34" charset="0"/>
            </a:rPr>
            <a:t>Please ensure that you have filled in the Summary sheet before moving onto the Deployment Project sheet.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a:solidFill>
              <a:schemeClr val="dk1"/>
            </a:solidFill>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a:solidFill>
                <a:schemeClr val="dk1"/>
              </a:solidFill>
              <a:latin typeface="Arial" panose="020B0604020202020204" pitchFamily="34" charset="0"/>
              <a:ea typeface="+mn-ea"/>
              <a:cs typeface="Arial" panose="020B0604020202020204" pitchFamily="34" charset="0"/>
            </a:rPr>
            <a:t>The Deployment Project sheet contains five sections, with detailed guidance below.</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a:solidFill>
              <a:schemeClr val="dk1"/>
            </a:solidFill>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a:latin typeface="Arial" panose="020B0604020202020204" pitchFamily="34" charset="0"/>
              <a:cs typeface="Arial" panose="020B0604020202020204" pitchFamily="34" charset="0"/>
            </a:rPr>
            <a:t>Most</a:t>
          </a:r>
          <a:r>
            <a:rPr lang="en-GB" sz="1200" baseline="0">
              <a:latin typeface="Arial" panose="020B0604020202020204" pitchFamily="34" charset="0"/>
              <a:cs typeface="Arial" panose="020B0604020202020204" pitchFamily="34" charset="0"/>
            </a:rPr>
            <a:t> cells are colour-coded. Please refer to the key on the right.</a:t>
          </a:r>
          <a:endParaRPr lang="en-GB" sz="1200">
            <a:latin typeface="Arial" panose="020B0604020202020204" pitchFamily="34" charset="0"/>
            <a:cs typeface="Arial" panose="020B0604020202020204" pitchFamily="34" charset="0"/>
          </a:endParaRPr>
        </a:p>
        <a:p>
          <a:pPr marL="228600" indent="-228600">
            <a:buFont typeface="+mj-lt"/>
            <a:buAutoNum type="arabicPeriod"/>
          </a:pPr>
          <a:endParaRPr lang="en-GB" sz="1200" baseline="0">
            <a:latin typeface="Arial" panose="020B0604020202020204" pitchFamily="34" charset="0"/>
            <a:cs typeface="Arial" panose="020B0604020202020204" pitchFamily="34" charset="0"/>
          </a:endParaRPr>
        </a:p>
        <a:p>
          <a:pPr marL="228600" indent="-228600">
            <a:buFont typeface="+mj-lt"/>
            <a:buAutoNum type="arabicPeriod"/>
          </a:pPr>
          <a:r>
            <a:rPr lang="en-GB" sz="1200" baseline="0">
              <a:latin typeface="Arial" panose="020B0604020202020204" pitchFamily="34" charset="0"/>
              <a:cs typeface="Arial" panose="020B0604020202020204" pitchFamily="34" charset="0"/>
            </a:rPr>
            <a:t>We have had to expand all rows to allow for worksheet protection while avoiding compatibility issues. Worksheets therefore have a lot of rows but the information needed for most projects (that do not use partners) is in the first 150 rows.</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1 - Lead Applicant Project Expenditure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section captures the project cost detail split across the maximum two-year deployment period and</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broken down by:</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Direct Labour: total employee costs by role,</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based on PAYE records. This should include gross salary, National Insurance, company pension contribution, life insurance or other non-discretionary package costs.</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Overhead: this is a % of the related direct labour cost and could include a share of assistant, office and IT costs.</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Materials: components and hardware that remain in the project over its lifetime.</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Capital Equipment: new, second hand, or existing equipment used to help deploy the project.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T</a:t>
          </a:r>
          <a:r>
            <a:rPr lang="en-GB" sz="1100" b="0" i="0" u="none" strike="noStrike">
              <a:solidFill>
                <a:schemeClr val="dk1"/>
              </a:solidFill>
              <a:effectLst/>
              <a:latin typeface="Arial" panose="020B0604020202020204" pitchFamily="34" charset="0"/>
              <a:ea typeface="+mn-ea"/>
              <a:cs typeface="Arial" panose="020B0604020202020204" pitchFamily="34" charset="0"/>
            </a:rPr>
            <a:t>his is a depreciation charge</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that takes account of the value of the equipment at the start and end of use, and its % utilisation over the installation period.</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Subcontractors: used by the lead applicant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to undertake work on their behalf.</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Travel &amp; Subsistence: used by the lead applicant.</a:t>
          </a:r>
        </a:p>
        <a:p>
          <a:pPr marL="685800" lvl="1" indent="-228600">
            <a:buFont typeface="+mj-lt"/>
            <a:buAutoNum type="alphaLcPeriod"/>
          </a:pPr>
          <a:r>
            <a:rPr lang="en-GB" sz="1100" b="0" i="0" u="none" strike="noStrike">
              <a:solidFill>
                <a:schemeClr val="dk1"/>
              </a:solidFill>
              <a:effectLst/>
              <a:latin typeface="Arial" panose="020B0604020202020204" pitchFamily="34" charset="0"/>
              <a:ea typeface="+mn-ea"/>
              <a:cs typeface="Arial" panose="020B0604020202020204" pitchFamily="34" charset="0"/>
            </a:rPr>
            <a:t>Other:</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for any other cost item that does not fit within the above headings.</a:t>
          </a:r>
        </a:p>
        <a:p>
          <a:pPr marL="685800" lvl="1" indent="-228600">
            <a:buFont typeface="+mj-lt"/>
            <a:buAutoNum type="alphaLcPeriod"/>
          </a:pPr>
          <a:endParaRPr lang="en-GB" sz="1100" b="0" i="0" u="none" strike="noStrike" baseline="0">
            <a:solidFill>
              <a:schemeClr val="dk1"/>
            </a:solidFill>
            <a:effectLst/>
            <a:latin typeface="Arial" panose="020B0604020202020204" pitchFamily="34" charset="0"/>
            <a:ea typeface="+mn-ea"/>
            <a:cs typeface="Arial" panose="020B0604020202020204" pitchFamily="34" charset="0"/>
          </a:endParaRPr>
        </a:p>
        <a:p>
          <a:pPr marL="457200" lvl="1" indent="0">
            <a:buFontTx/>
            <a:buNone/>
          </a:pPr>
          <a:r>
            <a:rPr lang="en-GB" sz="1200" b="0" i="0" u="none" strike="noStrike" baseline="0">
              <a:solidFill>
                <a:schemeClr val="dk1"/>
              </a:solidFill>
              <a:effectLst/>
              <a:latin typeface="Arial" panose="020B0604020202020204" pitchFamily="34" charset="0"/>
              <a:ea typeface="+mn-ea"/>
              <a:cs typeface="Arial" panose="020B0604020202020204" pitchFamily="34" charset="0"/>
            </a:rPr>
            <a:t>Some of these costs may not be applicable.</a:t>
          </a:r>
        </a:p>
        <a:p>
          <a:pPr marL="457200" lvl="1" indent="0">
            <a:buFontTx/>
            <a:buNone/>
          </a:pPr>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FF0000"/>
              </a:solidFill>
              <a:effectLst/>
              <a:latin typeface="Arial" panose="020B0604020202020204" pitchFamily="34" charset="0"/>
              <a:ea typeface="+mn-ea"/>
              <a:cs typeface="Arial" panose="020B0604020202020204" pitchFamily="34" charset="0"/>
            </a:rPr>
            <a:t>Please ensure your estimates are as accurate as possible, taking into account the likely start date of your project, and include any assumptions you have made (for example, around inflation). These estimates must be justified. </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The</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form provides </a:t>
          </a:r>
          <a:r>
            <a:rPr lang="en-GB" sz="1200" b="0" i="0" u="none" strike="noStrike">
              <a:solidFill>
                <a:schemeClr val="dk1"/>
              </a:solidFill>
              <a:effectLst/>
              <a:latin typeface="Arial" panose="020B0604020202020204" pitchFamily="34" charset="0"/>
              <a:ea typeface="+mn-ea"/>
              <a:cs typeface="Arial" panose="020B0604020202020204" pitchFamily="34" charset="0"/>
            </a:rPr>
            <a:t>room for up to ten cost lines/rows per type (20 for Materials).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b="0" i="0">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a:solidFill>
                <a:schemeClr val="dk1"/>
              </a:solidFill>
              <a:effectLst/>
              <a:latin typeface="Arial" panose="020B0604020202020204" pitchFamily="34" charset="0"/>
              <a:ea typeface="+mn-ea"/>
              <a:cs typeface="Arial" panose="020B0604020202020204" pitchFamily="34" charset="0"/>
            </a:rPr>
            <a:t>Please justify your cost</a:t>
          </a:r>
          <a:r>
            <a:rPr lang="en-GB" sz="1200" b="0" i="0" baseline="0">
              <a:solidFill>
                <a:schemeClr val="dk1"/>
              </a:solidFill>
              <a:effectLst/>
              <a:latin typeface="Arial" panose="020B0604020202020204" pitchFamily="34" charset="0"/>
              <a:ea typeface="+mn-ea"/>
              <a:cs typeface="Arial" panose="020B0604020202020204" pitchFamily="34" charset="0"/>
            </a:rPr>
            <a:t> lines or workings in the space provided.</a:t>
          </a:r>
          <a:endParaRPr lang="en-GB" sz="1200">
            <a:latin typeface="Arial" panose="020B0604020202020204" pitchFamily="34" charset="0"/>
            <a:cs typeface="Arial" panose="020B0604020202020204" pitchFamily="34" charset="0"/>
          </a:endParaRP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rgbClr val="FF0000"/>
              </a:solidFill>
              <a:effectLst/>
              <a:latin typeface="Arial" panose="020B0604020202020204" pitchFamily="34" charset="0"/>
              <a:ea typeface="+mn-ea"/>
              <a:cs typeface="Arial" panose="020B0604020202020204" pitchFamily="34" charset="0"/>
            </a:rPr>
            <a:t>If applicable, please enter any Project Partner costs</a:t>
          </a:r>
          <a:r>
            <a:rPr lang="en-GB" sz="1200" b="0" i="0" u="none" strike="noStrike" baseline="0">
              <a:solidFill>
                <a:srgbClr val="FF0000"/>
              </a:solidFill>
              <a:effectLst/>
              <a:latin typeface="Arial" panose="020B0604020202020204" pitchFamily="34" charset="0"/>
              <a:ea typeface="+mn-ea"/>
              <a:cs typeface="Arial" panose="020B0604020202020204" pitchFamily="34" charset="0"/>
            </a:rPr>
            <a:t> separately in Section 5</a:t>
          </a:r>
        </a:p>
        <a:p>
          <a:endParaRPr lang="en-GB" sz="1200" b="0" i="0" u="none" strike="noStrike">
            <a:solidFill>
              <a:srgbClr val="FF0000"/>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2 - Total Project Eligible Costs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calculates the eligible project cost for the whole project (not for individual partners) for subsidy controls, once you have entered</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t</a:t>
          </a:r>
          <a:r>
            <a:rPr lang="en-GB" sz="1200" b="0" i="0" u="none" strike="noStrike">
              <a:solidFill>
                <a:schemeClr val="dk1"/>
              </a:solidFill>
              <a:effectLst/>
              <a:latin typeface="Arial" panose="020B0604020202020204" pitchFamily="34" charset="0"/>
              <a:ea typeface="+mn-ea"/>
              <a:cs typeface="Arial" panose="020B0604020202020204" pitchFamily="34" charset="0"/>
            </a:rPr>
            <a:t>he reference case cost.</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You will need to calculate the reference case cost separately, using the flow chart in the guidance document, and justify</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this</a:t>
          </a:r>
          <a:r>
            <a:rPr lang="en-GB" sz="1200" b="0" i="0" u="none" strike="noStrike">
              <a:solidFill>
                <a:schemeClr val="dk1"/>
              </a:solidFill>
              <a:effectLst/>
              <a:latin typeface="Arial" panose="020B0604020202020204" pitchFamily="34" charset="0"/>
              <a:ea typeface="+mn-ea"/>
              <a:cs typeface="Arial" panose="020B0604020202020204" pitchFamily="34" charset="0"/>
            </a:rPr>
            <a:t> qualitatively in the</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portal</a:t>
          </a:r>
          <a:r>
            <a:rPr lang="en-GB" sz="1200" b="0" i="0" u="none" strike="noStrike">
              <a:solidFill>
                <a:schemeClr val="dk1"/>
              </a:solidFill>
              <a:effectLst/>
              <a:latin typeface="Arial" panose="020B0604020202020204" pitchFamily="34" charset="0"/>
              <a:ea typeface="+mn-ea"/>
              <a:cs typeface="Arial" panose="020B0604020202020204" pitchFamily="34" charset="0"/>
            </a:rPr>
            <a:t>. The</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reference case cost may be zero.</a:t>
          </a:r>
        </a:p>
        <a:p>
          <a:pPr marL="228600" indent="-228600">
            <a:buFont typeface="+mj-lt"/>
            <a:buAutoNum type="arabicPeriod"/>
          </a:pPr>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baseline="0">
              <a:solidFill>
                <a:schemeClr val="dk1"/>
              </a:solidFill>
              <a:effectLst/>
              <a:latin typeface="Arial" panose="020B0604020202020204" pitchFamily="34" charset="0"/>
              <a:ea typeface="+mn-ea"/>
              <a:cs typeface="Arial" panose="020B0604020202020204" pitchFamily="34" charset="0"/>
            </a:rPr>
            <a:t>Please enter the total grant requested from the IETF and describe, in column R, how this is the minimum amount needed for the project to proceed.</a:t>
          </a:r>
          <a:endParaRPr lang="en-GB" sz="1200">
            <a:latin typeface="Arial" panose="020B0604020202020204" pitchFamily="34" charset="0"/>
            <a:cs typeface="Arial" panose="020B0604020202020204" pitchFamily="34" charset="0"/>
          </a:endParaRP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3 - Partner Eligible Costs, Subsidy Controls &amp; Research Check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checks that the support requested does not exceed the maximum available for the lead applicant and partners. The maximum support available will depend on business size or type of research organisation. </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Please enter the partner type from the drop-down menu in column F (this is already done for the lead applicant). If a partner is a business, you will need to know the size (small, medium or large). The maximum aid intensity will then be shown for each partner in column 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The total cost for the lead applicant and each partner will automatically populate in column H once you have entered the lead applicant and partner cost detail in Sections 1&amp;5.</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Please enter the eligible cost for the lead applicant and each partner in column I. The eligible cost must be calculated separately and should relate to the reference case cost used in Section 2 (eligible costs = total costs less reference case cost).</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T</a:t>
          </a:r>
          <a:r>
            <a:rPr lang="en-GB" sz="1200" b="0" i="0" u="none" strike="noStrike">
              <a:solidFill>
                <a:schemeClr val="dk1"/>
              </a:solidFill>
              <a:effectLst/>
              <a:latin typeface="Arial" panose="020B0604020202020204" pitchFamily="34" charset="0"/>
              <a:ea typeface="+mn-ea"/>
              <a:cs typeface="Arial" panose="020B0604020202020204" pitchFamily="34" charset="0"/>
            </a:rPr>
            <a:t>he sum of the eligible costs for the lead applicant and partners should be the same as for the eligible costs for the whole project in Section 2. The first blue arrow indicates this relationship. You will need to reconcile these numbers until they match.</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Please enter</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the grant requested for the lead applicant and each partner in column J. These will need to be less than or equal to the maximum available. Column N will flag whether each one is "OK" (highlighted green) or if you need to "Reduce grant" (highlighted red). </a:t>
          </a:r>
        </a:p>
        <a:p>
          <a:pPr marL="228600" indent="-228600">
            <a:buFont typeface="+mj-lt"/>
            <a:buAutoNum type="arabicPeriod"/>
          </a:pPr>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baseline="0">
              <a:solidFill>
                <a:schemeClr val="dk1"/>
              </a:solidFill>
              <a:effectLst/>
              <a:latin typeface="Arial" panose="020B0604020202020204" pitchFamily="34" charset="0"/>
              <a:ea typeface="+mn-ea"/>
              <a:cs typeface="Arial" panose="020B0604020202020204" pitchFamily="34" charset="0"/>
            </a:rPr>
            <a:t>T</a:t>
          </a:r>
          <a:r>
            <a:rPr lang="en-GB" sz="1200" b="0" i="0" u="none" strike="noStrike">
              <a:solidFill>
                <a:schemeClr val="dk1"/>
              </a:solidFill>
              <a:effectLst/>
              <a:latin typeface="Arial" panose="020B0604020202020204" pitchFamily="34" charset="0"/>
              <a:ea typeface="+mn-ea"/>
              <a:cs typeface="Arial" panose="020B0604020202020204" pitchFamily="34" charset="0"/>
            </a:rPr>
            <a:t>he sum of the grants requested by the lead applicant and partners should be the same as the grant requested for the whole project in Section 2. The second blue arrow indicates this relationship. You will need to reconcile these numbers until they match.</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All partners should seek the minimum grant needed rather than the maximum available.</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Column P checks that the maximum eligible cost for all research organisations has not been exceeded (30% of total project eligible costs). If this is too high, you will need to reduce the total eligible research costs to 30% (or below) of total eligible project costs and make sure the grant requested is less than or equal to the maximum available for this reduced level of research cost.</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4 - Match Funding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asks how the balance of the project funding will be sourced, whether internally or from third parties.</a:t>
          </a:r>
        </a:p>
        <a:p>
          <a:pPr marL="228600" indent="-228600">
            <a:buFont typeface="+mj-lt"/>
            <a:buAutoNum type="arabicPeriod"/>
          </a:pPr>
          <a:endParaRPr lang="en-GB" sz="1200">
            <a:latin typeface="Arial" panose="020B0604020202020204" pitchFamily="34" charset="0"/>
            <a:cs typeface="Arial" panose="020B0604020202020204" pitchFamily="34" charset="0"/>
          </a:endParaRPr>
        </a:p>
        <a:p>
          <a:pPr marL="228600" indent="-228600">
            <a:buFont typeface="+mj-lt"/>
            <a:buAutoNum type="arabicPeriod"/>
          </a:pPr>
          <a:r>
            <a:rPr lang="en-GB" sz="1200">
              <a:latin typeface="Arial" panose="020B0604020202020204" pitchFamily="34" charset="0"/>
              <a:cs typeface="Arial" panose="020B0604020202020204" pitchFamily="34" charset="0"/>
            </a:rPr>
            <a:t>You will then need to explain why private sector funding is not able to cover the grant you are requesting.</a:t>
          </a:r>
        </a:p>
        <a:p>
          <a:pPr marL="228600" indent="-228600">
            <a:buFont typeface="+mj-lt"/>
            <a:buAutoNum type="arabicPeriod"/>
          </a:pPr>
          <a:endParaRPr lang="en-GB" sz="1200">
            <a:latin typeface="Arial" panose="020B0604020202020204" pitchFamily="34" charset="0"/>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Section 5 - Partner Project Expenditure</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This is the same as Section 1 but for each project partner, if applicable, up to a maximum of five partners.</a:t>
          </a:r>
        </a:p>
        <a:p>
          <a:pPr marL="228600" indent="-228600">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GB" sz="1200" b="0" i="0" u="none" strike="noStrike">
              <a:solidFill>
                <a:schemeClr val="dk1"/>
              </a:solidFill>
              <a:effectLst/>
              <a:latin typeface="Arial" panose="020B0604020202020204" pitchFamily="34" charset="0"/>
              <a:ea typeface="+mn-ea"/>
              <a:cs typeface="Arial" panose="020B0604020202020204" pitchFamily="34" charset="0"/>
            </a:rPr>
            <a:t>Each partner will need to fill this in separately and enter their name in the grey box at the start of each partner section.</a:t>
          </a:r>
        </a:p>
        <a:p>
          <a:pPr marL="228600" indent="-228600" eaLnBrk="1" fontAlgn="auto" latinLnBrk="0" hangingPunct="1">
            <a:buFont typeface="+mj-lt"/>
            <a:buAutoNum type="arabicPeriod"/>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136447</xdr:rowOff>
    </xdr:from>
    <xdr:to>
      <xdr:col>5</xdr:col>
      <xdr:colOff>126093</xdr:colOff>
      <xdr:row>4</xdr:row>
      <xdr:rowOff>153007</xdr:rowOff>
    </xdr:to>
    <xdr:pic>
      <xdr:nvPicPr>
        <xdr:cNvPr id="4" name="Picture 3">
          <a:extLst>
            <a:ext uri="{FF2B5EF4-FFF2-40B4-BE49-F238E27FC236}">
              <a16:creationId xmlns:a16="http://schemas.microsoft.com/office/drawing/2014/main" id="{F08C20FA-AF83-50C0-5A73-D81F2443B944}"/>
            </a:ext>
          </a:extLst>
        </xdr:cNvPr>
        <xdr:cNvPicPr>
          <a:picLocks noChangeAspect="1"/>
        </xdr:cNvPicPr>
      </xdr:nvPicPr>
      <xdr:blipFill>
        <a:blip xmlns:r="http://schemas.openxmlformats.org/officeDocument/2006/relationships" r:embed="rId1"/>
        <a:stretch>
          <a:fillRect/>
        </a:stretch>
      </xdr:blipFill>
      <xdr:spPr>
        <a:xfrm>
          <a:off x="0" y="136447"/>
          <a:ext cx="3936093" cy="7967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1339850</xdr:colOff>
      <xdr:row>110</xdr:row>
      <xdr:rowOff>127000</xdr:rowOff>
    </xdr:from>
    <xdr:to>
      <xdr:col>18</xdr:col>
      <xdr:colOff>88900</xdr:colOff>
      <xdr:row>122</xdr:row>
      <xdr:rowOff>120650</xdr:rowOff>
    </xdr:to>
    <xdr:cxnSp macro="">
      <xdr:nvCxnSpPr>
        <xdr:cNvPr id="5" name="Straight Arrow Connector 4">
          <a:extLst>
            <a:ext uri="{FF2B5EF4-FFF2-40B4-BE49-F238E27FC236}">
              <a16:creationId xmlns:a16="http://schemas.microsoft.com/office/drawing/2014/main" id="{0FDA5AA4-4DCC-46E1-86C9-49123F2B4CB5}"/>
            </a:ext>
          </a:extLst>
        </xdr:cNvPr>
        <xdr:cNvCxnSpPr/>
      </xdr:nvCxnSpPr>
      <xdr:spPr>
        <a:xfrm flipV="1">
          <a:off x="14141450" y="6673850"/>
          <a:ext cx="4940300" cy="32321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1377950</xdr:colOff>
      <xdr:row>112</xdr:row>
      <xdr:rowOff>0</xdr:rowOff>
    </xdr:from>
    <xdr:to>
      <xdr:col>18</xdr:col>
      <xdr:colOff>762000</xdr:colOff>
      <xdr:row>122</xdr:row>
      <xdr:rowOff>114300</xdr:rowOff>
    </xdr:to>
    <xdr:cxnSp macro="">
      <xdr:nvCxnSpPr>
        <xdr:cNvPr id="6" name="Straight Arrow Connector 5">
          <a:extLst>
            <a:ext uri="{FF2B5EF4-FFF2-40B4-BE49-F238E27FC236}">
              <a16:creationId xmlns:a16="http://schemas.microsoft.com/office/drawing/2014/main" id="{DB75BC45-A7F0-4A8B-9E3C-086FFE24541E}"/>
            </a:ext>
          </a:extLst>
        </xdr:cNvPr>
        <xdr:cNvCxnSpPr/>
      </xdr:nvCxnSpPr>
      <xdr:spPr>
        <a:xfrm flipV="1">
          <a:off x="15601950" y="7054850"/>
          <a:ext cx="4152900" cy="28448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99218</xdr:colOff>
      <xdr:row>2</xdr:row>
      <xdr:rowOff>74065</xdr:rowOff>
    </xdr:from>
    <xdr:to>
      <xdr:col>7</xdr:col>
      <xdr:colOff>142081</xdr:colOff>
      <xdr:row>6</xdr:row>
      <xdr:rowOff>150017</xdr:rowOff>
    </xdr:to>
    <xdr:pic>
      <xdr:nvPicPr>
        <xdr:cNvPr id="3" name="Picture 2">
          <a:extLst>
            <a:ext uri="{FF2B5EF4-FFF2-40B4-BE49-F238E27FC236}">
              <a16:creationId xmlns:a16="http://schemas.microsoft.com/office/drawing/2014/main" id="{7C1733D0-C4BD-A8D7-6D99-615003D1C2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1145" y="550315"/>
          <a:ext cx="4471459" cy="90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beis/254/AMS%20-%20Sector%20Analysis/10%20eRGF/No-deal%20fund/eRGF%20App%20Pt2%20Mar%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chinedu_kay_beis_gov_uk/Documents/EE%20Analysis/IETF/IETF%20Phase%202%20Finance%20Form%2030.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A notes"/>
      <sheetName val="Section A Example"/>
      <sheetName val="Section A"/>
      <sheetName val="Section B notes"/>
      <sheetName val="Section B"/>
      <sheetName val="Section C notes"/>
      <sheetName val="Section C"/>
      <sheetName val="Section D notes"/>
      <sheetName val="Section D"/>
      <sheetName val="names of lists"/>
      <sheetName val="Working"/>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log"/>
      <sheetName val="GENERAL GUIDANCE"/>
      <sheetName val="Index"/>
      <sheetName val="EE Deployment Expenditure"/>
      <sheetName val="Sheet1"/>
      <sheetName val="TRL&amp;MRL"/>
      <sheetName val="DD Deployment Expenditure"/>
      <sheetName val="Feasibility Study Expenditure"/>
      <sheetName val="Engineering Study Expenditure"/>
      <sheetName val="Eligible Cost Flow Chart"/>
      <sheetName val="names of lists"/>
      <sheetName val="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industrial-energy-transformation-fun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EACDB-652D-41B2-B129-7CA533F341BB}">
  <sheetPr codeName="Sheet2">
    <tabColor theme="8" tint="0.39997558519241921"/>
    <pageSetUpPr autoPageBreaks="0"/>
  </sheetPr>
  <dimension ref="A1:S29"/>
  <sheetViews>
    <sheetView tabSelected="1" zoomScale="70" zoomScaleNormal="70" workbookViewId="0">
      <selection activeCell="N8" sqref="N8"/>
    </sheetView>
  </sheetViews>
  <sheetFormatPr defaultColWidth="0" defaultRowHeight="15.3" customHeight="1" zeroHeight="1" x14ac:dyDescent="0.25"/>
  <cols>
    <col min="1" max="19" width="10.7265625" style="1" customWidth="1"/>
    <col min="20" max="16384" width="8.81640625" style="1" hidden="1"/>
  </cols>
  <sheetData>
    <row r="1" spans="1:14" ht="15.6" x14ac:dyDescent="0.3">
      <c r="C1" s="300" t="s">
        <v>0</v>
      </c>
      <c r="D1" s="301"/>
      <c r="E1" s="301"/>
      <c r="F1" s="301"/>
      <c r="G1" s="301"/>
      <c r="H1" s="301"/>
      <c r="I1" s="301"/>
      <c r="J1" s="301"/>
      <c r="K1" s="302"/>
    </row>
    <row r="2" spans="1:14" ht="15" x14ac:dyDescent="0.25"/>
    <row r="3" spans="1:14" ht="15" x14ac:dyDescent="0.25">
      <c r="G3"/>
    </row>
    <row r="4" spans="1:14" ht="15" x14ac:dyDescent="0.25"/>
    <row r="5" spans="1:14" ht="15" x14ac:dyDescent="0.25"/>
    <row r="6" spans="1:14" ht="15" x14ac:dyDescent="0.25"/>
    <row r="7" spans="1:14" ht="42" customHeight="1" x14ac:dyDescent="0.3">
      <c r="C7" s="2"/>
      <c r="H7" s="303" t="s">
        <v>187</v>
      </c>
      <c r="I7" s="304"/>
      <c r="J7" s="304"/>
      <c r="K7" s="305"/>
    </row>
    <row r="8" spans="1:14" ht="65.099999999999994" customHeight="1" x14ac:dyDescent="0.25">
      <c r="H8" s="306" t="s">
        <v>1</v>
      </c>
      <c r="I8" s="307"/>
      <c r="J8" s="307"/>
      <c r="K8" s="308"/>
    </row>
    <row r="9" spans="1:14" ht="15" x14ac:dyDescent="0.25"/>
    <row r="10" spans="1:14" ht="15" x14ac:dyDescent="0.25"/>
    <row r="11" spans="1:14" ht="15" x14ac:dyDescent="0.25">
      <c r="C11" s="298"/>
      <c r="D11" s="299"/>
      <c r="E11" s="299"/>
      <c r="F11" s="299"/>
      <c r="G11" s="299"/>
      <c r="H11" s="299"/>
      <c r="I11" s="299"/>
      <c r="J11" s="299"/>
      <c r="K11" s="299"/>
      <c r="N11" s="3"/>
    </row>
    <row r="12" spans="1:14" s="5" customFormat="1" ht="15.6" x14ac:dyDescent="0.3">
      <c r="A12" s="4"/>
      <c r="C12" s="298"/>
      <c r="D12" s="299"/>
      <c r="E12" s="299"/>
      <c r="F12" s="299"/>
      <c r="G12" s="299"/>
      <c r="H12" s="299"/>
      <c r="I12" s="299"/>
      <c r="J12" s="299"/>
      <c r="K12" s="299"/>
      <c r="N12" s="6"/>
    </row>
    <row r="13" spans="1:14" s="5" customFormat="1" ht="15.6" x14ac:dyDescent="0.3">
      <c r="A13" s="4"/>
      <c r="C13" s="298"/>
      <c r="D13" s="299"/>
      <c r="E13" s="299"/>
      <c r="F13" s="299"/>
      <c r="G13" s="299"/>
      <c r="H13" s="299"/>
      <c r="I13" s="299"/>
      <c r="J13" s="299"/>
      <c r="K13" s="299"/>
      <c r="N13" s="6"/>
    </row>
    <row r="14" spans="1:14" ht="15" x14ac:dyDescent="0.25">
      <c r="A14" s="7"/>
    </row>
    <row r="15" spans="1:14" ht="15.6" x14ac:dyDescent="0.3">
      <c r="A15" s="8"/>
      <c r="C15" s="9"/>
    </row>
    <row r="16" spans="1:14" ht="15.6" x14ac:dyDescent="0.3">
      <c r="C16" s="10"/>
    </row>
    <row r="17" spans="3:3" ht="15.6" x14ac:dyDescent="0.3">
      <c r="C17" s="10"/>
    </row>
    <row r="18" spans="3:3" ht="15.6" x14ac:dyDescent="0.3">
      <c r="C18" s="10"/>
    </row>
    <row r="19" spans="3:3" ht="15.6" x14ac:dyDescent="0.3">
      <c r="C19" s="10"/>
    </row>
    <row r="20" spans="3:3" ht="15.6" x14ac:dyDescent="0.3">
      <c r="C20" s="10"/>
    </row>
    <row r="21" spans="3:3" ht="15.6" x14ac:dyDescent="0.3">
      <c r="C21" s="10"/>
    </row>
    <row r="22" spans="3:3" ht="15.6" x14ac:dyDescent="0.3">
      <c r="C22" s="10"/>
    </row>
    <row r="23" spans="3:3" ht="15.6" x14ac:dyDescent="0.3">
      <c r="C23" s="10"/>
    </row>
    <row r="24" spans="3:3" ht="15.6" x14ac:dyDescent="0.3">
      <c r="C24" s="10"/>
    </row>
    <row r="25" spans="3:3" ht="15.6" x14ac:dyDescent="0.3">
      <c r="C25" s="10"/>
    </row>
    <row r="26" spans="3:3" ht="15.6" x14ac:dyDescent="0.3">
      <c r="C26" s="10"/>
    </row>
    <row r="27" spans="3:3" ht="15" x14ac:dyDescent="0.25">
      <c r="C27" s="11"/>
    </row>
    <row r="28" spans="3:3" ht="15" x14ac:dyDescent="0.25"/>
    <row r="29" spans="3:3" ht="15" hidden="1" x14ac:dyDescent="0.25">
      <c r="C29" s="12"/>
    </row>
  </sheetData>
  <sheetProtection algorithmName="SHA-512" hashValue="O0i7f1vlI+7VGcoMxEt6+cEo7M1uFLAB2EfzWYYEi6c1dHDSLWYD5ljhUE/WZT1wh7LOQ/3mhAjYm9qNsA8+Wg==" saltValue="oiNOhmYKhSBL5F8TvmaE6A==" spinCount="100000" sheet="1" selectLockedCells="1"/>
  <mergeCells count="6">
    <mergeCell ref="C13:K13"/>
    <mergeCell ref="C1:K1"/>
    <mergeCell ref="H7:K7"/>
    <mergeCell ref="H8:K8"/>
    <mergeCell ref="C11:K11"/>
    <mergeCell ref="C12:K12"/>
  </mergeCells>
  <pageMargins left="0.6" right="0.36" top="0.98425196850393704" bottom="0.98425196850393704" header="0.51181102362204722" footer="0.51181102362204722"/>
  <pageSetup paperSize="9" scale="83" orientation="portrait" r:id="rId1"/>
  <headerFooter alignWithMargins="0">
    <oddHeader>&amp;C&amp;"Calibri"&amp;10&amp;K000000OFFICIAL-SENSITIVE: COMMERCIAL&amp;1#</oddHeader>
    <oddFooter>&amp;C&amp;1#&amp;"Calibri"&amp;10&amp;K000000OFFICIAL-SENSITIVE: COMMERCIAL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984A9-2441-4ABB-8259-ED4193B50C31}">
  <sheetPr codeName="Sheet1">
    <tabColor theme="9" tint="0.39997558519241921"/>
    <pageSetUpPr autoPageBreaks="0"/>
  </sheetPr>
  <dimension ref="A1:AN150"/>
  <sheetViews>
    <sheetView zoomScale="70" zoomScaleNormal="70" workbookViewId="0">
      <selection activeCell="C53" sqref="C53:D53"/>
    </sheetView>
  </sheetViews>
  <sheetFormatPr defaultColWidth="0" defaultRowHeight="0" customHeight="1" zeroHeight="1" x14ac:dyDescent="0.25"/>
  <cols>
    <col min="1" max="1" width="2.54296875" style="13" customWidth="1"/>
    <col min="2" max="2" width="7.26953125" style="13" customWidth="1"/>
    <col min="3" max="3" width="22.453125" style="13" customWidth="1"/>
    <col min="4" max="5" width="51.26953125" style="13" customWidth="1"/>
    <col min="6" max="6" width="16.453125" style="13" customWidth="1"/>
    <col min="7" max="7" width="31.7265625" style="13" customWidth="1"/>
    <col min="8" max="8" width="17.26953125" style="13" customWidth="1"/>
    <col min="9" max="10" width="15.26953125" style="13" customWidth="1"/>
    <col min="11" max="11" width="12.81640625" style="13" customWidth="1"/>
    <col min="12" max="12" width="18" style="13" bestFit="1" customWidth="1"/>
    <col min="13" max="13" width="14" style="13" customWidth="1"/>
    <col min="14" max="15" width="3.7265625" style="13" customWidth="1"/>
    <col min="16" max="16" width="11.08984375" style="13" customWidth="1"/>
    <col min="17" max="17" width="3.54296875" style="13" customWidth="1"/>
    <col min="18" max="18" width="8.7265625" style="13" customWidth="1"/>
    <col min="19" max="21" width="8.7265625" style="13" hidden="1" customWidth="1"/>
    <col min="22" max="40" width="0" style="13" hidden="1" customWidth="1"/>
    <col min="41" max="16384" width="8.7265625" style="13" hidden="1"/>
  </cols>
  <sheetData>
    <row r="1" spans="1:18" ht="15.6" x14ac:dyDescent="0.3">
      <c r="A1" s="250"/>
      <c r="B1" s="250"/>
      <c r="C1" s="251"/>
      <c r="D1" s="252" t="s">
        <v>0</v>
      </c>
      <c r="E1" s="253"/>
      <c r="F1" s="253"/>
      <c r="G1" s="253"/>
      <c r="H1" s="253"/>
      <c r="I1" s="253"/>
      <c r="J1" s="253"/>
      <c r="K1" s="253"/>
      <c r="L1" s="253"/>
      <c r="M1" s="250"/>
      <c r="N1" s="250"/>
      <c r="O1" s="250"/>
      <c r="P1" s="250"/>
      <c r="Q1" s="250"/>
      <c r="R1" s="250"/>
    </row>
    <row r="2" spans="1:18" ht="38.85" customHeight="1" x14ac:dyDescent="0.5">
      <c r="A2" s="22"/>
      <c r="B2" s="22"/>
      <c r="C2" s="22"/>
      <c r="D2" s="207"/>
      <c r="E2" s="22"/>
      <c r="F2" s="22"/>
      <c r="G2" s="22"/>
      <c r="H2" s="22"/>
      <c r="I2" s="22"/>
      <c r="J2" s="22"/>
      <c r="K2" s="22"/>
      <c r="L2" s="22"/>
      <c r="M2" s="22"/>
      <c r="N2" s="22"/>
      <c r="O2" s="22"/>
      <c r="P2" s="22"/>
      <c r="Q2" s="22"/>
      <c r="R2" s="22"/>
    </row>
    <row r="3" spans="1:18" ht="17.55" customHeight="1" x14ac:dyDescent="0.25">
      <c r="A3" s="22"/>
      <c r="B3" s="22"/>
      <c r="C3" s="22"/>
      <c r="D3"/>
      <c r="E3" s="22"/>
      <c r="F3" s="22"/>
      <c r="G3" s="22"/>
      <c r="H3" s="22"/>
      <c r="I3" s="22"/>
      <c r="J3" s="22"/>
      <c r="K3" s="22"/>
      <c r="L3" s="22"/>
      <c r="M3" s="22"/>
      <c r="N3" s="22"/>
      <c r="O3" s="22"/>
      <c r="P3" s="22"/>
      <c r="Q3" s="22"/>
      <c r="R3" s="22"/>
    </row>
    <row r="4" spans="1:18" ht="17.55" customHeight="1" x14ac:dyDescent="0.25">
      <c r="A4" s="22"/>
      <c r="B4" s="22"/>
      <c r="C4" s="22"/>
      <c r="D4" s="22"/>
      <c r="E4" s="22"/>
      <c r="F4" s="22"/>
      <c r="G4" s="22"/>
      <c r="H4" s="22"/>
      <c r="I4" s="22"/>
      <c r="J4" s="22"/>
      <c r="K4" s="22"/>
      <c r="L4" s="22"/>
      <c r="M4" s="22"/>
      <c r="N4" s="22"/>
      <c r="O4" s="22"/>
      <c r="P4" s="22"/>
      <c r="Q4" s="22"/>
      <c r="R4" s="22"/>
    </row>
    <row r="5" spans="1:18" ht="17.55" customHeight="1" x14ac:dyDescent="0.3">
      <c r="A5" s="22"/>
      <c r="B5" s="22"/>
      <c r="C5" s="22"/>
      <c r="D5" s="208" t="s">
        <v>188</v>
      </c>
      <c r="E5" s="22"/>
      <c r="F5" s="22"/>
      <c r="G5" s="22"/>
      <c r="H5" s="22"/>
      <c r="I5" s="22"/>
      <c r="J5" s="22"/>
      <c r="K5" s="22"/>
      <c r="L5" s="22"/>
      <c r="M5" s="22"/>
      <c r="N5" s="22"/>
      <c r="O5" s="22"/>
      <c r="P5" s="22"/>
      <c r="Q5" s="22"/>
      <c r="R5" s="22"/>
    </row>
    <row r="6" spans="1:18" ht="17.55" customHeight="1" x14ac:dyDescent="0.3">
      <c r="A6" s="22"/>
      <c r="B6" s="22"/>
      <c r="C6" s="22"/>
      <c r="D6" s="208"/>
      <c r="E6" s="22"/>
      <c r="F6" s="22"/>
      <c r="G6" s="22"/>
      <c r="H6" s="22"/>
      <c r="I6" s="22"/>
      <c r="J6" s="22"/>
      <c r="K6" s="22"/>
      <c r="L6" s="22"/>
      <c r="M6" s="22"/>
      <c r="N6" s="22"/>
      <c r="O6" s="22"/>
      <c r="P6" s="22"/>
      <c r="Q6" s="22"/>
      <c r="R6" s="22"/>
    </row>
    <row r="7" spans="1:18" ht="17.55" customHeight="1" x14ac:dyDescent="0.3">
      <c r="A7" s="22"/>
      <c r="B7" s="22"/>
      <c r="C7" s="209" t="s">
        <v>193</v>
      </c>
      <c r="D7" s="208"/>
      <c r="E7" s="22"/>
      <c r="F7" s="22"/>
      <c r="G7" s="22"/>
      <c r="H7" s="22"/>
      <c r="I7" s="22"/>
      <c r="J7" s="22"/>
      <c r="K7" s="22"/>
      <c r="L7" s="22"/>
      <c r="M7" s="22"/>
      <c r="N7" s="22"/>
      <c r="O7" s="22"/>
      <c r="P7" s="22"/>
      <c r="Q7" s="22"/>
      <c r="R7" s="22"/>
    </row>
    <row r="8" spans="1:18" ht="17.55" customHeight="1" x14ac:dyDescent="0.3">
      <c r="A8" s="22"/>
      <c r="B8" s="22"/>
      <c r="C8" s="22"/>
      <c r="D8" s="208"/>
      <c r="E8" s="22"/>
      <c r="F8" s="22"/>
      <c r="G8" s="22"/>
      <c r="H8" s="22"/>
      <c r="I8" s="22"/>
      <c r="J8" s="22"/>
      <c r="K8" s="22"/>
      <c r="L8" s="22"/>
      <c r="M8" s="22"/>
      <c r="N8" s="22"/>
      <c r="O8" s="22"/>
      <c r="P8" s="22"/>
      <c r="Q8" s="22"/>
      <c r="R8" s="22"/>
    </row>
    <row r="9" spans="1:18" ht="17.55" customHeight="1" x14ac:dyDescent="0.3">
      <c r="A9" s="22"/>
      <c r="B9" s="22"/>
      <c r="D9" s="208"/>
      <c r="E9" s="22"/>
      <c r="F9" s="22"/>
      <c r="G9" s="22"/>
      <c r="K9" s="22"/>
      <c r="L9" s="22"/>
      <c r="M9" s="22"/>
      <c r="N9" s="22"/>
      <c r="O9" s="22"/>
      <c r="P9" s="22"/>
      <c r="Q9" s="22"/>
      <c r="R9" s="22"/>
    </row>
    <row r="10" spans="1:18" ht="17.55" customHeight="1" x14ac:dyDescent="0.3">
      <c r="A10" s="22"/>
      <c r="B10" s="22"/>
      <c r="D10" s="208"/>
      <c r="E10" s="22"/>
      <c r="F10" s="22"/>
      <c r="G10" s="22"/>
      <c r="K10" s="22"/>
      <c r="L10" s="22"/>
      <c r="M10" s="22"/>
      <c r="N10" s="22"/>
      <c r="O10" s="22"/>
      <c r="P10" s="22"/>
      <c r="Q10" s="22"/>
      <c r="R10" s="22"/>
    </row>
    <row r="11" spans="1:18" ht="17.55" customHeight="1" x14ac:dyDescent="0.3">
      <c r="A11" s="22"/>
      <c r="B11" s="22"/>
      <c r="D11" s="208"/>
      <c r="E11" s="22"/>
      <c r="F11" s="22"/>
      <c r="G11" s="22"/>
      <c r="K11" s="22"/>
      <c r="L11" s="22"/>
      <c r="M11" s="22"/>
      <c r="N11" s="22"/>
      <c r="O11" s="22"/>
      <c r="P11" s="22"/>
      <c r="Q11" s="22"/>
      <c r="R11" s="22"/>
    </row>
    <row r="12" spans="1:18" ht="17.55" customHeight="1" thickBot="1" x14ac:dyDescent="0.35">
      <c r="A12" s="22"/>
      <c r="B12" s="22"/>
      <c r="D12" s="208"/>
      <c r="E12" s="22"/>
      <c r="F12" s="22"/>
      <c r="G12" s="14" t="s">
        <v>2</v>
      </c>
      <c r="H12" s="14"/>
      <c r="I12" s="14"/>
      <c r="J12" s="22"/>
      <c r="K12" s="22"/>
      <c r="L12" s="22"/>
      <c r="M12" s="22"/>
      <c r="N12" s="22"/>
      <c r="O12" s="22"/>
      <c r="P12" s="22"/>
      <c r="Q12" s="22"/>
      <c r="R12" s="22"/>
    </row>
    <row r="13" spans="1:18" ht="17.55" customHeight="1" x14ac:dyDescent="0.3">
      <c r="A13" s="22"/>
      <c r="B13" s="22"/>
      <c r="D13" s="208"/>
      <c r="E13" s="22"/>
      <c r="F13" s="22"/>
      <c r="G13" s="323" t="s">
        <v>3</v>
      </c>
      <c r="H13" s="324"/>
      <c r="I13" s="325"/>
      <c r="J13" s="22"/>
      <c r="K13" s="22"/>
      <c r="L13" s="22"/>
      <c r="M13" s="22"/>
      <c r="N13" s="22"/>
      <c r="O13" s="22"/>
      <c r="P13" s="22"/>
      <c r="Q13" s="22"/>
      <c r="R13" s="22"/>
    </row>
    <row r="14" spans="1:18" ht="17.55" customHeight="1" x14ac:dyDescent="0.3">
      <c r="A14" s="22"/>
      <c r="B14" s="22"/>
      <c r="D14" s="208"/>
      <c r="E14" s="22"/>
      <c r="F14" s="22"/>
      <c r="G14" s="326" t="s">
        <v>4</v>
      </c>
      <c r="H14" s="327"/>
      <c r="I14" s="328"/>
      <c r="J14" s="22"/>
      <c r="K14" s="22"/>
      <c r="L14" s="22"/>
      <c r="M14" s="22"/>
      <c r="N14" s="22"/>
      <c r="O14" s="22"/>
      <c r="P14" s="22"/>
      <c r="Q14" s="22"/>
      <c r="R14" s="22"/>
    </row>
    <row r="15" spans="1:18" ht="17.55" customHeight="1" x14ac:dyDescent="0.3">
      <c r="A15" s="22"/>
      <c r="B15" s="22"/>
      <c r="D15" s="208"/>
      <c r="E15" s="22"/>
      <c r="F15" s="22"/>
      <c r="G15" s="329" t="s">
        <v>5</v>
      </c>
      <c r="H15" s="330"/>
      <c r="I15" s="331"/>
      <c r="J15" s="22"/>
      <c r="K15" s="22"/>
      <c r="L15" s="22"/>
      <c r="M15" s="22"/>
      <c r="N15" s="22"/>
      <c r="O15" s="22"/>
      <c r="P15" s="22"/>
      <c r="Q15" s="22"/>
      <c r="R15" s="22"/>
    </row>
    <row r="16" spans="1:18" ht="17.55" customHeight="1" x14ac:dyDescent="0.3">
      <c r="A16" s="22"/>
      <c r="B16" s="22"/>
      <c r="D16" s="208"/>
      <c r="E16" s="22"/>
      <c r="F16" s="22"/>
      <c r="G16" s="317" t="s">
        <v>6</v>
      </c>
      <c r="H16" s="318"/>
      <c r="I16" s="319"/>
      <c r="J16" s="22"/>
      <c r="K16" s="22"/>
      <c r="L16" s="22"/>
      <c r="M16" s="22"/>
      <c r="N16" s="22"/>
      <c r="O16" s="22"/>
      <c r="P16" s="22"/>
      <c r="Q16" s="22"/>
      <c r="R16" s="22"/>
    </row>
    <row r="17" spans="1:18" ht="17.55" customHeight="1" thickBot="1" x14ac:dyDescent="0.35">
      <c r="A17" s="22"/>
      <c r="B17" s="22"/>
      <c r="D17" s="208"/>
      <c r="E17" s="22"/>
      <c r="F17" s="22"/>
      <c r="G17" s="310" t="s">
        <v>7</v>
      </c>
      <c r="H17" s="311"/>
      <c r="I17" s="312"/>
      <c r="J17" s="22"/>
      <c r="K17" s="22"/>
      <c r="L17" s="22"/>
      <c r="M17" s="22"/>
      <c r="N17" s="22"/>
      <c r="O17" s="22"/>
      <c r="P17" s="22"/>
      <c r="Q17" s="22"/>
      <c r="R17" s="22"/>
    </row>
    <row r="18" spans="1:18" ht="17.55" customHeight="1" x14ac:dyDescent="0.3">
      <c r="A18" s="22"/>
      <c r="B18" s="22"/>
      <c r="D18" s="208"/>
      <c r="E18" s="22"/>
      <c r="F18" s="22"/>
      <c r="G18" s="22"/>
      <c r="H18" s="22"/>
      <c r="I18" s="22"/>
      <c r="J18" s="22"/>
      <c r="K18" s="22"/>
      <c r="L18" s="22"/>
      <c r="M18" s="22"/>
      <c r="N18" s="22"/>
      <c r="O18" s="22"/>
      <c r="P18" s="22"/>
      <c r="Q18" s="22"/>
      <c r="R18" s="22"/>
    </row>
    <row r="19" spans="1:18" ht="17.55" customHeight="1" x14ac:dyDescent="0.3">
      <c r="A19" s="22"/>
      <c r="B19" s="22"/>
      <c r="D19" s="208"/>
      <c r="E19" s="22"/>
      <c r="F19" s="22"/>
      <c r="G19" s="22"/>
      <c r="H19" s="22"/>
      <c r="I19" s="22"/>
      <c r="J19" s="22"/>
      <c r="K19" s="22"/>
      <c r="L19" s="22"/>
      <c r="M19" s="22"/>
      <c r="N19" s="22"/>
      <c r="O19" s="22"/>
      <c r="P19" s="22"/>
      <c r="Q19" s="22"/>
      <c r="R19" s="22"/>
    </row>
    <row r="20" spans="1:18" ht="17.55" customHeight="1" x14ac:dyDescent="0.3">
      <c r="A20" s="22"/>
      <c r="B20" s="22"/>
      <c r="D20" s="208"/>
      <c r="E20" s="22"/>
      <c r="F20" s="22"/>
      <c r="G20" s="22"/>
      <c r="H20" s="22"/>
      <c r="I20" s="22"/>
      <c r="J20" s="22"/>
      <c r="K20" s="22"/>
      <c r="L20" s="22"/>
      <c r="M20" s="22"/>
      <c r="N20" s="22"/>
      <c r="O20" s="22"/>
      <c r="P20" s="22"/>
      <c r="Q20" s="22"/>
      <c r="R20" s="22"/>
    </row>
    <row r="21" spans="1:18" ht="17.55" customHeight="1" x14ac:dyDescent="0.3">
      <c r="A21" s="22"/>
      <c r="B21" s="22"/>
      <c r="D21" s="208"/>
      <c r="E21" s="22"/>
      <c r="F21" s="22"/>
      <c r="G21" s="22"/>
      <c r="H21" s="22"/>
      <c r="I21" s="22"/>
      <c r="J21" s="22"/>
      <c r="K21" s="22"/>
      <c r="L21" s="22"/>
      <c r="M21" s="22"/>
      <c r="N21" s="22"/>
      <c r="O21" s="22"/>
      <c r="P21" s="22"/>
      <c r="Q21" s="22"/>
      <c r="R21" s="22"/>
    </row>
    <row r="22" spans="1:18" ht="17.55" customHeight="1" x14ac:dyDescent="0.3">
      <c r="A22" s="22"/>
      <c r="B22" s="22"/>
      <c r="D22" s="208"/>
      <c r="E22" s="22"/>
      <c r="F22" s="22"/>
      <c r="G22" s="22"/>
      <c r="H22" s="22"/>
      <c r="I22" s="22"/>
      <c r="J22" s="22"/>
      <c r="K22" s="22"/>
      <c r="L22" s="22"/>
      <c r="M22" s="22"/>
      <c r="N22" s="22"/>
      <c r="O22" s="22"/>
      <c r="P22" s="22"/>
      <c r="Q22" s="22"/>
      <c r="R22" s="22"/>
    </row>
    <row r="23" spans="1:18" ht="17.55" customHeight="1" x14ac:dyDescent="0.3">
      <c r="A23" s="22"/>
      <c r="B23" s="22"/>
      <c r="D23" s="208"/>
      <c r="E23" s="22"/>
      <c r="F23" s="22"/>
      <c r="G23" s="22"/>
      <c r="H23" s="22"/>
      <c r="I23" s="22"/>
      <c r="J23" s="22"/>
      <c r="K23" s="22"/>
      <c r="L23" s="22"/>
      <c r="M23" s="22"/>
      <c r="N23" s="22"/>
      <c r="O23" s="22"/>
      <c r="P23" s="22"/>
      <c r="Q23" s="22"/>
      <c r="R23" s="22"/>
    </row>
    <row r="24" spans="1:18" ht="17.55" customHeight="1" x14ac:dyDescent="0.3">
      <c r="A24" s="22"/>
      <c r="B24" s="22"/>
      <c r="D24" s="208"/>
      <c r="E24" s="22"/>
      <c r="F24" s="22"/>
      <c r="G24" s="22"/>
      <c r="H24" s="22"/>
      <c r="I24" s="22"/>
      <c r="J24" s="22"/>
      <c r="K24" s="22"/>
      <c r="L24" s="22"/>
      <c r="M24" s="22"/>
      <c r="N24" s="22"/>
      <c r="O24" s="22"/>
      <c r="P24" s="22"/>
      <c r="Q24" s="22"/>
      <c r="R24" s="22"/>
    </row>
    <row r="25" spans="1:18" ht="17.55" customHeight="1" x14ac:dyDescent="0.3">
      <c r="A25" s="22"/>
      <c r="B25" s="22"/>
      <c r="D25" s="208"/>
      <c r="E25" s="22"/>
      <c r="F25" s="22"/>
      <c r="G25" s="22"/>
      <c r="H25" s="22"/>
      <c r="I25" s="22"/>
      <c r="J25" s="22"/>
      <c r="K25" s="22"/>
      <c r="L25" s="22"/>
      <c r="M25" s="22"/>
      <c r="N25" s="22"/>
      <c r="O25" s="22"/>
      <c r="P25" s="22"/>
      <c r="Q25" s="22"/>
      <c r="R25" s="22"/>
    </row>
    <row r="26" spans="1:18" ht="17.55" customHeight="1" x14ac:dyDescent="0.3">
      <c r="A26" s="22"/>
      <c r="B26" s="22"/>
      <c r="D26" s="208"/>
      <c r="E26" s="22"/>
      <c r="F26" s="22"/>
      <c r="G26" s="22"/>
      <c r="H26" s="22"/>
      <c r="I26" s="22"/>
      <c r="J26" s="22"/>
      <c r="K26" s="22"/>
      <c r="L26" s="22"/>
      <c r="M26" s="22"/>
      <c r="N26" s="22"/>
      <c r="O26" s="22"/>
      <c r="P26" s="22"/>
      <c r="Q26" s="22"/>
      <c r="R26" s="22"/>
    </row>
    <row r="27" spans="1:18" ht="17.55" customHeight="1" x14ac:dyDescent="0.3">
      <c r="A27" s="22"/>
      <c r="B27" s="22"/>
      <c r="D27" s="208"/>
      <c r="E27" s="22"/>
      <c r="F27" s="22"/>
      <c r="G27" s="22"/>
      <c r="H27" s="22"/>
      <c r="I27" s="22"/>
      <c r="J27" s="22"/>
      <c r="K27" s="22"/>
      <c r="L27" s="22"/>
      <c r="M27" s="22"/>
      <c r="N27" s="22"/>
      <c r="O27" s="22"/>
      <c r="P27" s="22"/>
      <c r="Q27" s="22"/>
      <c r="R27" s="22"/>
    </row>
    <row r="28" spans="1:18" ht="17.55" customHeight="1" x14ac:dyDescent="0.3">
      <c r="A28" s="22"/>
      <c r="B28" s="22"/>
      <c r="D28" s="208"/>
      <c r="E28" s="22"/>
      <c r="F28" s="22"/>
      <c r="G28" s="22"/>
      <c r="H28" s="22"/>
      <c r="I28" s="22"/>
      <c r="J28" s="22"/>
      <c r="K28" s="22"/>
      <c r="L28" s="22"/>
      <c r="M28" s="22"/>
      <c r="N28" s="22"/>
      <c r="O28" s="22"/>
      <c r="P28" s="22"/>
      <c r="Q28" s="22"/>
      <c r="R28" s="22"/>
    </row>
    <row r="29" spans="1:18" ht="17.55" customHeight="1" x14ac:dyDescent="0.3">
      <c r="A29" s="22"/>
      <c r="B29" s="22"/>
      <c r="D29" s="208"/>
      <c r="E29" s="22"/>
      <c r="F29" s="22"/>
      <c r="G29" s="22"/>
      <c r="H29" s="22"/>
      <c r="I29" s="22"/>
      <c r="J29" s="22"/>
      <c r="K29" s="22"/>
      <c r="L29" s="22"/>
      <c r="M29" s="22"/>
      <c r="N29" s="22"/>
      <c r="O29" s="22"/>
      <c r="P29" s="22"/>
      <c r="Q29" s="22"/>
      <c r="R29" s="22"/>
    </row>
    <row r="30" spans="1:18" ht="17.55" customHeight="1" x14ac:dyDescent="0.3">
      <c r="A30" s="22"/>
      <c r="B30" s="22"/>
      <c r="D30" s="208"/>
      <c r="E30" s="22"/>
      <c r="F30" s="22"/>
      <c r="G30" s="22"/>
      <c r="H30" s="22"/>
      <c r="I30" s="22"/>
      <c r="J30" s="22"/>
      <c r="K30" s="22"/>
      <c r="L30" s="22"/>
      <c r="M30" s="22"/>
      <c r="N30" s="22"/>
      <c r="O30" s="22"/>
      <c r="P30" s="22"/>
      <c r="Q30" s="22"/>
      <c r="R30" s="22"/>
    </row>
    <row r="31" spans="1:18" ht="17.55" customHeight="1" x14ac:dyDescent="0.3">
      <c r="A31" s="22"/>
      <c r="B31" s="22"/>
      <c r="D31" s="208"/>
      <c r="E31" s="22"/>
      <c r="F31" s="22"/>
      <c r="G31" s="22"/>
      <c r="H31" s="22"/>
      <c r="I31" s="22"/>
      <c r="J31" s="22"/>
      <c r="K31" s="22"/>
      <c r="L31" s="22"/>
      <c r="M31" s="22"/>
      <c r="N31" s="22"/>
      <c r="O31" s="22"/>
      <c r="P31" s="22"/>
      <c r="Q31" s="22"/>
      <c r="R31" s="22"/>
    </row>
    <row r="32" spans="1:18" ht="17.55" customHeight="1" thickBot="1" x14ac:dyDescent="0.35">
      <c r="A32" s="22"/>
      <c r="B32" s="22"/>
      <c r="D32" s="208"/>
      <c r="E32" s="22"/>
      <c r="F32" s="22"/>
      <c r="G32" s="22"/>
      <c r="H32" s="22"/>
      <c r="I32" s="22"/>
      <c r="J32" s="22"/>
      <c r="K32" s="22"/>
      <c r="L32" s="22"/>
      <c r="M32" s="22"/>
      <c r="N32" s="22"/>
      <c r="O32" s="22"/>
      <c r="P32" s="22" t="s">
        <v>8</v>
      </c>
      <c r="Q32" s="22"/>
      <c r="R32" s="22"/>
    </row>
    <row r="33" spans="1:28" ht="18" customHeight="1" thickTop="1" x14ac:dyDescent="0.25">
      <c r="A33" s="22"/>
      <c r="B33" s="24"/>
      <c r="C33" s="25"/>
      <c r="D33" s="25"/>
      <c r="E33" s="25"/>
      <c r="F33" s="25"/>
      <c r="G33" s="25"/>
      <c r="H33" s="25"/>
      <c r="I33" s="25"/>
      <c r="J33" s="25"/>
      <c r="K33" s="25"/>
      <c r="L33" s="25"/>
      <c r="M33" s="25"/>
      <c r="N33" s="25"/>
      <c r="O33" s="25"/>
      <c r="P33" s="210"/>
      <c r="Q33" s="211"/>
      <c r="R33" s="22"/>
    </row>
    <row r="34" spans="1:28" ht="17.55" customHeight="1" x14ac:dyDescent="0.3">
      <c r="A34" s="22"/>
      <c r="B34" s="29"/>
      <c r="D34" s="14" t="s">
        <v>9</v>
      </c>
      <c r="E34" s="22"/>
      <c r="F34" s="22"/>
      <c r="G34" s="22"/>
      <c r="H34" s="22"/>
      <c r="I34" s="22"/>
      <c r="J34" s="22"/>
      <c r="K34" s="22"/>
      <c r="L34" s="22"/>
      <c r="M34" s="22"/>
      <c r="N34" s="22"/>
      <c r="O34" s="22"/>
      <c r="P34" s="22"/>
      <c r="Q34" s="212"/>
      <c r="R34" s="22"/>
    </row>
    <row r="35" spans="1:28" ht="17.55" customHeight="1" x14ac:dyDescent="0.3">
      <c r="A35" s="22"/>
      <c r="B35" s="29"/>
      <c r="D35" s="258" t="s">
        <v>10</v>
      </c>
      <c r="E35" s="269">
        <f>H51</f>
        <v>0</v>
      </c>
      <c r="F35" s="22"/>
      <c r="G35" s="22"/>
      <c r="H35" s="22"/>
      <c r="I35" s="22"/>
      <c r="J35" s="22"/>
      <c r="K35" s="22"/>
      <c r="L35" s="22"/>
      <c r="M35" s="22"/>
      <c r="N35" s="22"/>
      <c r="O35" s="22"/>
      <c r="P35" s="22"/>
      <c r="Q35" s="212"/>
      <c r="R35" s="22"/>
    </row>
    <row r="36" spans="1:28" ht="17.55" customHeight="1" x14ac:dyDescent="0.3">
      <c r="A36" s="22"/>
      <c r="B36" s="29"/>
      <c r="D36" s="258" t="s">
        <v>11</v>
      </c>
      <c r="E36" s="269">
        <f>I51</f>
        <v>0</v>
      </c>
      <c r="F36" s="22"/>
      <c r="G36" s="22"/>
      <c r="H36" s="22"/>
      <c r="I36" s="22"/>
      <c r="J36" s="22"/>
      <c r="K36" s="22"/>
      <c r="L36" s="22"/>
      <c r="M36" s="22"/>
      <c r="N36" s="22"/>
      <c r="O36" s="22"/>
      <c r="P36" s="22"/>
      <c r="Q36" s="212"/>
      <c r="R36" s="22"/>
    </row>
    <row r="37" spans="1:28" ht="17.55" customHeight="1" x14ac:dyDescent="0.3">
      <c r="A37" s="22"/>
      <c r="B37" s="29"/>
      <c r="D37" s="258" t="s">
        <v>12</v>
      </c>
      <c r="E37" s="269">
        <f>J51</f>
        <v>0</v>
      </c>
      <c r="F37" s="22"/>
      <c r="G37" s="22"/>
      <c r="H37" s="22"/>
      <c r="I37" s="22"/>
      <c r="J37" s="22"/>
      <c r="K37" s="22"/>
      <c r="L37" s="22"/>
      <c r="M37" s="22"/>
      <c r="N37" s="22"/>
      <c r="O37" s="22"/>
      <c r="P37" s="22"/>
      <c r="Q37" s="212"/>
      <c r="R37" s="22"/>
    </row>
    <row r="38" spans="1:28" ht="17.55" customHeight="1" x14ac:dyDescent="0.3">
      <c r="A38" s="22"/>
      <c r="B38" s="29"/>
      <c r="D38" s="208" t="s">
        <v>13</v>
      </c>
      <c r="E38" s="208"/>
      <c r="F38" s="22"/>
      <c r="G38" s="22"/>
      <c r="H38" s="22"/>
      <c r="I38" s="22"/>
      <c r="J38" s="22"/>
      <c r="K38" s="22"/>
      <c r="L38" s="22"/>
      <c r="M38" s="22"/>
      <c r="N38" s="22"/>
      <c r="O38" s="22"/>
      <c r="P38" s="22"/>
      <c r="Q38" s="212"/>
      <c r="R38" s="22"/>
    </row>
    <row r="39" spans="1:28" ht="17.55" customHeight="1" thickBot="1" x14ac:dyDescent="0.3">
      <c r="A39" s="22"/>
      <c r="B39" s="29"/>
      <c r="C39" s="22"/>
      <c r="D39" s="22"/>
      <c r="E39" s="22"/>
      <c r="F39" s="22"/>
      <c r="G39" s="22"/>
      <c r="H39" s="22"/>
      <c r="I39" s="22"/>
      <c r="J39" s="22"/>
      <c r="K39" s="22"/>
      <c r="L39" s="22"/>
      <c r="M39"/>
      <c r="N39"/>
      <c r="O39"/>
      <c r="P39" s="22"/>
      <c r="Q39" s="212"/>
      <c r="R39" s="22"/>
    </row>
    <row r="40" spans="1:28" ht="18" customHeight="1" thickTop="1" x14ac:dyDescent="0.25">
      <c r="A40" s="22"/>
      <c r="B40" s="24"/>
      <c r="C40" s="25"/>
      <c r="D40" s="25"/>
      <c r="E40" s="25"/>
      <c r="F40" s="25"/>
      <c r="G40" s="25"/>
      <c r="H40" s="25"/>
      <c r="I40" s="25"/>
      <c r="J40" s="25"/>
      <c r="K40" s="25"/>
      <c r="L40" s="25"/>
      <c r="M40" s="25"/>
      <c r="N40" s="25"/>
      <c r="O40" s="25"/>
      <c r="P40" s="210"/>
      <c r="Q40" s="211"/>
      <c r="R40" s="22"/>
    </row>
    <row r="41" spans="1:28" ht="18" customHeight="1" thickBot="1" x14ac:dyDescent="0.35">
      <c r="A41" s="22"/>
      <c r="B41" s="29"/>
      <c r="C41" s="22"/>
      <c r="D41" s="14" t="s">
        <v>14</v>
      </c>
      <c r="E41" s="22"/>
      <c r="F41" s="22"/>
      <c r="J41" s="22"/>
      <c r="K41" s="22"/>
      <c r="L41" s="22"/>
      <c r="M41" s="22"/>
      <c r="N41" s="22"/>
      <c r="O41" s="22"/>
      <c r="P41" s="22"/>
      <c r="Q41" s="212"/>
      <c r="R41" s="22"/>
    </row>
    <row r="42" spans="1:28" ht="18" customHeight="1" x14ac:dyDescent="0.25">
      <c r="A42" s="22"/>
      <c r="B42" s="29"/>
      <c r="C42" s="22"/>
      <c r="D42" s="320" t="s">
        <v>194</v>
      </c>
      <c r="E42" s="313"/>
      <c r="F42" s="22"/>
      <c r="J42" s="22"/>
      <c r="K42" s="22"/>
      <c r="L42" s="22"/>
      <c r="M42" s="22"/>
      <c r="N42" s="22"/>
      <c r="O42" s="22"/>
      <c r="P42" s="22"/>
      <c r="Q42" s="212"/>
      <c r="R42" s="22"/>
    </row>
    <row r="43" spans="1:28" ht="18" customHeight="1" x14ac:dyDescent="0.25">
      <c r="A43" s="22"/>
      <c r="B43" s="29"/>
      <c r="C43" s="22"/>
      <c r="D43" s="321"/>
      <c r="E43" s="314"/>
      <c r="F43" s="22"/>
      <c r="J43" s="22"/>
      <c r="K43" s="22"/>
      <c r="L43" s="22"/>
      <c r="M43" s="22"/>
      <c r="N43" s="22"/>
      <c r="O43" s="22"/>
      <c r="P43" s="22"/>
      <c r="Q43" s="212"/>
      <c r="R43" s="22"/>
    </row>
    <row r="44" spans="1:28" ht="19.95" customHeight="1" x14ac:dyDescent="0.3">
      <c r="A44" s="22"/>
      <c r="B44" s="29"/>
      <c r="C44" s="22"/>
      <c r="D44" s="213" t="s">
        <v>15</v>
      </c>
      <c r="E44" s="247"/>
      <c r="F44" s="34"/>
      <c r="J44" s="22"/>
      <c r="K44" s="22"/>
      <c r="L44" s="22"/>
      <c r="M44" s="22"/>
      <c r="N44" s="22"/>
      <c r="O44" s="22"/>
      <c r="P44" s="22"/>
      <c r="Q44" s="212"/>
      <c r="R44" s="22"/>
      <c r="W44" s="38"/>
      <c r="X44" s="38"/>
      <c r="Y44" s="38"/>
      <c r="Z44" s="38"/>
      <c r="AA44" s="38"/>
      <c r="AB44" s="38"/>
    </row>
    <row r="45" spans="1:28" ht="19.95" customHeight="1" x14ac:dyDescent="0.3">
      <c r="A45" s="22"/>
      <c r="B45" s="29"/>
      <c r="C45" s="22"/>
      <c r="D45" s="213" t="s">
        <v>16</v>
      </c>
      <c r="E45" s="21"/>
      <c r="F45" s="22"/>
      <c r="J45" s="22"/>
      <c r="K45" s="22"/>
      <c r="L45" s="22"/>
      <c r="M45" s="22"/>
      <c r="N45" s="22"/>
      <c r="O45" s="22"/>
      <c r="P45" s="22"/>
      <c r="Q45" s="212"/>
      <c r="R45" s="22"/>
      <c r="W45" s="38"/>
      <c r="X45" s="38"/>
      <c r="Y45" s="38"/>
      <c r="Z45" s="38"/>
      <c r="AA45" s="38"/>
      <c r="AB45" s="38"/>
    </row>
    <row r="46" spans="1:28" ht="19.95" customHeight="1" thickBot="1" x14ac:dyDescent="0.35">
      <c r="A46" s="22"/>
      <c r="B46" s="29"/>
      <c r="C46" s="22"/>
      <c r="D46" s="214" t="s">
        <v>17</v>
      </c>
      <c r="E46" s="246"/>
      <c r="F46" s="22"/>
      <c r="J46" s="22"/>
      <c r="K46" s="22"/>
      <c r="L46" s="22"/>
      <c r="M46" s="22"/>
      <c r="N46" s="22"/>
      <c r="O46" s="22"/>
      <c r="P46" s="22"/>
      <c r="Q46" s="212"/>
      <c r="R46" s="22"/>
      <c r="W46" s="38"/>
      <c r="X46" s="38"/>
      <c r="Y46" s="38"/>
      <c r="Z46" s="38"/>
      <c r="AA46" s="38"/>
      <c r="AB46" s="38"/>
    </row>
    <row r="47" spans="1:28" ht="20.100000000000001" customHeight="1" x14ac:dyDescent="0.3">
      <c r="A47" s="22"/>
      <c r="B47" s="29"/>
      <c r="C47" s="22"/>
      <c r="F47" s="215"/>
      <c r="K47" s="22"/>
      <c r="L47" s="22"/>
      <c r="M47" s="22"/>
      <c r="N47" s="22"/>
      <c r="O47" s="22"/>
      <c r="P47" s="22"/>
      <c r="Q47" s="212"/>
      <c r="R47" s="22"/>
      <c r="W47" s="38"/>
      <c r="X47" s="38"/>
      <c r="Y47" s="38"/>
      <c r="Z47" s="38"/>
      <c r="AA47" s="38"/>
      <c r="AB47" s="38"/>
    </row>
    <row r="48" spans="1:28" ht="18" thickBot="1" x14ac:dyDescent="0.35">
      <c r="A48" s="216"/>
      <c r="B48" s="29"/>
      <c r="C48" s="14" t="s">
        <v>190</v>
      </c>
      <c r="E48" s="22"/>
      <c r="F48" s="22"/>
      <c r="J48" s="22"/>
      <c r="K48" s="22"/>
      <c r="L48" s="217"/>
      <c r="M48" s="217"/>
      <c r="N48" s="217"/>
      <c r="O48" s="217"/>
      <c r="P48" s="217"/>
      <c r="Q48" s="212"/>
      <c r="R48" s="22"/>
      <c r="W48" s="218"/>
      <c r="X48" s="218"/>
      <c r="Y48" s="218"/>
      <c r="Z48" s="218"/>
      <c r="AA48" s="218"/>
      <c r="AB48" s="218"/>
    </row>
    <row r="49" spans="1:40" ht="42" thickBot="1" x14ac:dyDescent="0.35">
      <c r="A49" s="216"/>
      <c r="B49" s="219"/>
      <c r="C49" s="239" t="s">
        <v>192</v>
      </c>
      <c r="D49" s="240" t="s">
        <v>18</v>
      </c>
      <c r="E49" s="240" t="s">
        <v>19</v>
      </c>
      <c r="F49" s="241" t="s">
        <v>20</v>
      </c>
      <c r="G49" s="241" t="s">
        <v>196</v>
      </c>
      <c r="H49" s="242" t="s">
        <v>21</v>
      </c>
      <c r="I49" s="242" t="s">
        <v>22</v>
      </c>
      <c r="J49" s="242" t="s">
        <v>23</v>
      </c>
      <c r="K49" s="243" t="s">
        <v>24</v>
      </c>
      <c r="L49" s="242" t="s">
        <v>25</v>
      </c>
      <c r="M49" s="243" t="s">
        <v>26</v>
      </c>
      <c r="N49" s="216"/>
      <c r="O49" s="216"/>
      <c r="P49" s="217"/>
      <c r="Q49" s="212"/>
      <c r="R49" s="22"/>
      <c r="W49" s="218"/>
      <c r="X49" s="218"/>
      <c r="Y49" s="218"/>
      <c r="Z49" s="218"/>
      <c r="AA49" s="218"/>
      <c r="AB49" s="218"/>
    </row>
    <row r="50" spans="1:40" ht="19.5" customHeight="1" thickBot="1" x14ac:dyDescent="0.35">
      <c r="A50" s="216"/>
      <c r="B50" s="219"/>
      <c r="C50" s="297" t="s">
        <v>191</v>
      </c>
      <c r="D50" s="234"/>
      <c r="E50" s="234"/>
      <c r="F50" s="235"/>
      <c r="G50" s="235"/>
      <c r="H50" s="236">
        <f>'Deployment Project '!H$123</f>
        <v>0</v>
      </c>
      <c r="I50" s="236">
        <f>'Deployment Project '!I$123</f>
        <v>0</v>
      </c>
      <c r="J50" s="221">
        <f>'Deployment Project '!K$123</f>
        <v>0</v>
      </c>
      <c r="K50" s="236" t="str">
        <f>IF(OR(J50=0,$E$42=""),"N/A",IF(AND(J50&gt;=$H$58,J50&lt;=$H$59),"OK", IF(J50&lt;$H$58,"Below Minimum", IF(J50&gt;$H$59, "Above Maximum"))))</f>
        <v>N/A</v>
      </c>
      <c r="L50" s="237" t="str">
        <f>'Deployment Project '!Q$123</f>
        <v>N/A</v>
      </c>
      <c r="M50" s="238" t="str">
        <f>'Deployment Project '!S$126</f>
        <v>N/A</v>
      </c>
      <c r="P50" s="217"/>
      <c r="Q50" s="212"/>
      <c r="R50" s="22"/>
      <c r="S50" s="220"/>
      <c r="V50" s="220"/>
      <c r="AF50" s="220"/>
      <c r="AG50" s="220"/>
      <c r="AH50" s="220"/>
      <c r="AI50" s="220"/>
      <c r="AJ50" s="220"/>
      <c r="AK50" s="220"/>
      <c r="AL50" s="220"/>
      <c r="AM50" s="220"/>
      <c r="AN50" s="220"/>
    </row>
    <row r="51" spans="1:40" ht="19.5" customHeight="1" thickBot="1" x14ac:dyDescent="0.35">
      <c r="A51" s="216"/>
      <c r="B51" s="219"/>
      <c r="C51" s="233" t="s">
        <v>200</v>
      </c>
      <c r="D51" s="322" t="str">
        <f>IF(K50="Below Minimum","Please ensure the total sum of all aggregated proposals is larger than the minimum threshold","")</f>
        <v/>
      </c>
      <c r="E51" s="322"/>
      <c r="F51" s="231"/>
      <c r="G51" s="231"/>
      <c r="H51" s="244">
        <f>SUM(H50:H50)</f>
        <v>0</v>
      </c>
      <c r="I51" s="248">
        <f>SUM(I50:I50)</f>
        <v>0</v>
      </c>
      <c r="J51" s="248">
        <f>SUM(J50:J50)</f>
        <v>0</v>
      </c>
      <c r="K51" s="249" t="str">
        <f>IF(OR(J51=0,$E$42=""),"N/A",IF(AND(J51&gt;$H$58,J51&lt;$H$59),"OK", IF(J51&lt;$H$58,"Below Minimum", IF(J51&gt;$H$59, "Above Maximum"))))</f>
        <v>N/A</v>
      </c>
      <c r="L51" s="244"/>
      <c r="M51" s="232"/>
      <c r="N51" s="222"/>
      <c r="O51" s="222"/>
      <c r="P51" s="222"/>
      <c r="Q51" s="212"/>
      <c r="R51" s="22"/>
      <c r="S51" s="220"/>
      <c r="V51" s="220"/>
      <c r="AF51" s="220"/>
      <c r="AG51" s="220"/>
      <c r="AH51" s="220"/>
      <c r="AI51" s="220"/>
      <c r="AJ51" s="220"/>
      <c r="AK51" s="220"/>
      <c r="AL51" s="220"/>
      <c r="AM51" s="220"/>
      <c r="AN51" s="220"/>
    </row>
    <row r="52" spans="1:40" ht="19.5" customHeight="1" thickBot="1" x14ac:dyDescent="0.35">
      <c r="A52" s="216"/>
      <c r="B52" s="219"/>
      <c r="C52" s="223"/>
      <c r="G52" s="127"/>
      <c r="H52" s="127"/>
      <c r="I52" s="127"/>
      <c r="J52" s="127"/>
      <c r="K52" s="22"/>
      <c r="L52" s="222"/>
      <c r="M52" s="222"/>
      <c r="N52" s="222"/>
      <c r="O52" s="222"/>
      <c r="P52" s="222"/>
      <c r="Q52" s="212"/>
      <c r="R52" s="22"/>
      <c r="S52" s="220"/>
      <c r="V52" s="220"/>
      <c r="AF52" s="220"/>
      <c r="AG52" s="220"/>
      <c r="AH52" s="220"/>
      <c r="AI52" s="220"/>
      <c r="AJ52" s="220"/>
      <c r="AK52" s="220"/>
      <c r="AL52" s="220"/>
      <c r="AM52" s="220"/>
      <c r="AN52" s="220"/>
    </row>
    <row r="53" spans="1:40" ht="19.5" customHeight="1" thickBot="1" x14ac:dyDescent="0.35">
      <c r="A53" s="216"/>
      <c r="B53" s="219"/>
      <c r="C53" s="315" t="s">
        <v>189</v>
      </c>
      <c r="D53" s="316"/>
      <c r="E53" s="208"/>
      <c r="H53" s="22"/>
      <c r="I53" s="22"/>
      <c r="J53" s="22"/>
      <c r="K53" s="22"/>
      <c r="L53" s="222"/>
      <c r="M53" s="222"/>
      <c r="N53" s="222"/>
      <c r="O53" s="222"/>
      <c r="P53" s="222"/>
      <c r="Q53" s="212"/>
      <c r="R53" s="22"/>
      <c r="S53" s="220"/>
      <c r="V53" s="220"/>
      <c r="AF53" s="220"/>
      <c r="AG53" s="220"/>
      <c r="AH53" s="220"/>
      <c r="AI53" s="220"/>
      <c r="AJ53" s="220"/>
      <c r="AK53" s="220"/>
      <c r="AL53" s="220"/>
      <c r="AM53" s="220"/>
      <c r="AN53" s="220"/>
    </row>
    <row r="54" spans="1:40" ht="16.05" customHeight="1" thickBot="1" x14ac:dyDescent="0.3">
      <c r="A54" s="22"/>
      <c r="B54" s="180"/>
      <c r="C54" s="181"/>
      <c r="D54" s="224"/>
      <c r="E54" s="224"/>
      <c r="F54" s="224"/>
      <c r="G54" s="224"/>
      <c r="H54" s="224"/>
      <c r="I54" s="224"/>
      <c r="J54" s="224"/>
      <c r="K54" s="224"/>
      <c r="L54" s="224"/>
      <c r="M54" s="224"/>
      <c r="N54" s="224"/>
      <c r="O54" s="224"/>
      <c r="P54" s="224"/>
      <c r="Q54" s="225"/>
      <c r="R54" s="22"/>
    </row>
    <row r="55" spans="1:40" ht="16.05" customHeight="1" thickTop="1" thickBot="1" x14ac:dyDescent="0.3">
      <c r="A55" s="22"/>
      <c r="B55" s="219"/>
      <c r="C55" s="22"/>
      <c r="D55" s="22"/>
      <c r="E55" s="22"/>
      <c r="F55" s="22"/>
      <c r="G55" s="22"/>
      <c r="H55" s="22"/>
      <c r="I55" s="22"/>
      <c r="J55" s="22"/>
      <c r="K55" s="22"/>
      <c r="L55" s="22"/>
      <c r="M55" s="22"/>
      <c r="N55" s="22"/>
      <c r="O55" s="22"/>
      <c r="P55" s="22"/>
      <c r="Q55" s="212"/>
      <c r="R55" s="22"/>
    </row>
    <row r="56" spans="1:40" ht="17.399999999999999" x14ac:dyDescent="0.3">
      <c r="B56" s="219"/>
      <c r="E56" s="226" t="s">
        <v>27</v>
      </c>
      <c r="F56" s="227"/>
      <c r="G56" s="227"/>
      <c r="H56" s="228"/>
      <c r="Q56" s="212"/>
    </row>
    <row r="57" spans="1:40" ht="16.05" customHeight="1" x14ac:dyDescent="0.3">
      <c r="B57" s="219"/>
      <c r="E57" s="289" t="s">
        <v>28</v>
      </c>
      <c r="F57" s="282" t="s">
        <v>29</v>
      </c>
      <c r="G57" s="279" t="s">
        <v>30</v>
      </c>
      <c r="H57" s="290"/>
      <c r="Q57" s="212"/>
    </row>
    <row r="58" spans="1:40" ht="15.6" x14ac:dyDescent="0.3">
      <c r="B58" s="219"/>
      <c r="E58" s="229" t="s">
        <v>31</v>
      </c>
      <c r="F58" s="283" t="s">
        <v>31</v>
      </c>
      <c r="G58" s="272" t="str">
        <f>IF(BusinessSize="Large Business","Min (Large Business)","Min (SME)")</f>
        <v>Min (SME)</v>
      </c>
      <c r="H58" s="245">
        <f>IF(BusinessSize="Large Business",100000,75000)</f>
        <v>75000</v>
      </c>
      <c r="Q58" s="212"/>
    </row>
    <row r="59" spans="1:40" ht="15.6" x14ac:dyDescent="0.3">
      <c r="B59" s="219"/>
      <c r="E59" s="229" t="s">
        <v>32</v>
      </c>
      <c r="F59" s="284">
        <v>0.8</v>
      </c>
      <c r="G59" s="272" t="str">
        <f>IF(ProjectType="EE","Max (EE)",IF(ProjectType="D","Max (D)","D or EE?"))</f>
        <v>D or EE?</v>
      </c>
      <c r="H59" s="270" t="str">
        <f>IF(G59="Max (EE)",14000000,IF(G59="Max (D)",30000000,"D or EE?"))</f>
        <v>D or EE?</v>
      </c>
      <c r="Q59" s="212"/>
    </row>
    <row r="60" spans="1:40" ht="16.8" customHeight="1" x14ac:dyDescent="0.3">
      <c r="B60" s="219"/>
      <c r="E60" s="229" t="s">
        <v>33</v>
      </c>
      <c r="F60" s="284">
        <v>1</v>
      </c>
      <c r="G60" s="280" t="s">
        <v>199</v>
      </c>
      <c r="H60" s="291"/>
      <c r="Q60" s="212"/>
    </row>
    <row r="61" spans="1:40" ht="15.6" x14ac:dyDescent="0.3">
      <c r="B61" s="219"/>
      <c r="E61" s="229" t="s">
        <v>34</v>
      </c>
      <c r="F61" s="284">
        <v>0.5</v>
      </c>
      <c r="G61" s="272"/>
      <c r="H61" s="275"/>
      <c r="Q61" s="212"/>
    </row>
    <row r="62" spans="1:40" ht="15.6" x14ac:dyDescent="0.3">
      <c r="B62" s="219"/>
      <c r="E62" s="229" t="s">
        <v>35</v>
      </c>
      <c r="F62" s="284">
        <v>0.55000000000000004</v>
      </c>
      <c r="G62" s="272"/>
      <c r="H62" s="275"/>
      <c r="Q62" s="212"/>
    </row>
    <row r="63" spans="1:40" ht="15.6" x14ac:dyDescent="0.3">
      <c r="B63" s="219"/>
      <c r="E63" s="229" t="s">
        <v>36</v>
      </c>
      <c r="F63" s="284">
        <v>0.65</v>
      </c>
      <c r="G63" s="281" t="s">
        <v>37</v>
      </c>
      <c r="H63" s="292"/>
      <c r="Q63" s="212"/>
    </row>
    <row r="64" spans="1:40" ht="15.6" x14ac:dyDescent="0.3">
      <c r="B64" s="219"/>
      <c r="E64" s="229" t="s">
        <v>38</v>
      </c>
      <c r="F64" s="284">
        <v>0.4</v>
      </c>
      <c r="G64" s="288" t="s">
        <v>195</v>
      </c>
      <c r="H64" s="293" t="s">
        <v>39</v>
      </c>
      <c r="Q64" s="212"/>
    </row>
    <row r="65" spans="2:17" ht="15.6" x14ac:dyDescent="0.3">
      <c r="B65" s="219"/>
      <c r="E65" s="229" t="s">
        <v>40</v>
      </c>
      <c r="F65" s="284">
        <v>0.45</v>
      </c>
      <c r="G65" s="278" t="s">
        <v>41</v>
      </c>
      <c r="H65" s="275" t="s">
        <v>31</v>
      </c>
      <c r="Q65" s="212"/>
    </row>
    <row r="66" spans="2:17" ht="15.6" x14ac:dyDescent="0.3">
      <c r="B66" s="219"/>
      <c r="E66" s="229" t="s">
        <v>42</v>
      </c>
      <c r="F66" s="284">
        <v>0.55000000000000004</v>
      </c>
      <c r="G66" s="285" t="s">
        <v>43</v>
      </c>
      <c r="H66" s="291" t="s">
        <v>31</v>
      </c>
      <c r="Q66" s="212"/>
    </row>
    <row r="67" spans="2:17" ht="15.6" x14ac:dyDescent="0.3">
      <c r="B67" s="219"/>
      <c r="E67" s="229" t="s">
        <v>44</v>
      </c>
      <c r="F67" s="284">
        <v>0.3</v>
      </c>
      <c r="G67" s="272"/>
      <c r="H67" s="275"/>
      <c r="Q67" s="212"/>
    </row>
    <row r="68" spans="2:17" ht="15.6" x14ac:dyDescent="0.3">
      <c r="B68" s="219"/>
      <c r="E68" s="229" t="s">
        <v>45</v>
      </c>
      <c r="F68" s="284">
        <v>0.35</v>
      </c>
      <c r="G68" s="272"/>
      <c r="H68" s="275"/>
      <c r="Q68" s="212"/>
    </row>
    <row r="69" spans="2:17" ht="15.6" x14ac:dyDescent="0.3">
      <c r="B69" s="219"/>
      <c r="E69" s="294" t="s">
        <v>46</v>
      </c>
      <c r="F69" s="286">
        <v>0.45</v>
      </c>
      <c r="G69" s="272"/>
      <c r="H69" s="275"/>
      <c r="Q69" s="212"/>
    </row>
    <row r="70" spans="2:17" ht="15.6" x14ac:dyDescent="0.3">
      <c r="B70" s="219"/>
      <c r="E70" s="229"/>
      <c r="F70" s="272"/>
      <c r="G70" s="272"/>
      <c r="H70" s="275"/>
      <c r="Q70" s="212"/>
    </row>
    <row r="71" spans="2:17" ht="15.6" x14ac:dyDescent="0.3">
      <c r="B71" s="219"/>
      <c r="E71" s="274" t="s">
        <v>198</v>
      </c>
      <c r="F71" s="273" t="s">
        <v>197</v>
      </c>
      <c r="G71" s="272"/>
      <c r="H71" s="275"/>
      <c r="Q71" s="212"/>
    </row>
    <row r="72" spans="2:17" ht="15.6" x14ac:dyDescent="0.3">
      <c r="B72" s="219"/>
      <c r="E72" s="271" t="s">
        <v>31</v>
      </c>
      <c r="F72" s="287" t="s">
        <v>31</v>
      </c>
      <c r="G72" s="272"/>
      <c r="H72" s="275"/>
      <c r="Q72" s="212"/>
    </row>
    <row r="73" spans="2:17" ht="15.6" x14ac:dyDescent="0.3">
      <c r="B73" s="219"/>
      <c r="E73" s="229" t="s">
        <v>32</v>
      </c>
      <c r="F73" s="284">
        <v>0.8</v>
      </c>
      <c r="G73" s="272"/>
      <c r="H73" s="275"/>
      <c r="Q73" s="212"/>
    </row>
    <row r="74" spans="2:17" ht="15.6" x14ac:dyDescent="0.3">
      <c r="B74" s="219"/>
      <c r="E74" s="229" t="s">
        <v>33</v>
      </c>
      <c r="F74" s="284">
        <v>1</v>
      </c>
      <c r="G74" s="272"/>
      <c r="H74" s="275"/>
      <c r="Q74" s="212"/>
    </row>
    <row r="75" spans="2:17" ht="15.6" x14ac:dyDescent="0.3">
      <c r="B75" s="219"/>
      <c r="E75" s="229" t="s">
        <v>47</v>
      </c>
      <c r="F75" s="284">
        <v>0.7</v>
      </c>
      <c r="G75" s="272"/>
      <c r="H75" s="275"/>
      <c r="Q75" s="212"/>
    </row>
    <row r="76" spans="2:17" ht="15.6" x14ac:dyDescent="0.3">
      <c r="B76" s="219"/>
      <c r="E76" s="229" t="s">
        <v>48</v>
      </c>
      <c r="F76" s="284">
        <f>F75+5%</f>
        <v>0.75</v>
      </c>
      <c r="G76" s="272"/>
      <c r="H76" s="275"/>
      <c r="Q76" s="212"/>
    </row>
    <row r="77" spans="2:17" ht="15.6" x14ac:dyDescent="0.3">
      <c r="B77" s="219"/>
      <c r="E77" s="229" t="s">
        <v>49</v>
      </c>
      <c r="F77" s="284">
        <f>F75+15%</f>
        <v>0.85</v>
      </c>
      <c r="G77" s="272"/>
      <c r="H77" s="275"/>
      <c r="Q77" s="212"/>
    </row>
    <row r="78" spans="2:17" ht="15.6" x14ac:dyDescent="0.3">
      <c r="B78" s="219"/>
      <c r="E78" s="229" t="s">
        <v>50</v>
      </c>
      <c r="F78" s="284">
        <v>0.6</v>
      </c>
      <c r="G78" s="272"/>
      <c r="H78" s="275"/>
      <c r="Q78" s="212"/>
    </row>
    <row r="79" spans="2:17" ht="15.6" x14ac:dyDescent="0.3">
      <c r="B79" s="219"/>
      <c r="E79" s="229" t="s">
        <v>51</v>
      </c>
      <c r="F79" s="284">
        <v>0.65</v>
      </c>
      <c r="G79" s="272"/>
      <c r="H79" s="275"/>
      <c r="Q79" s="212"/>
    </row>
    <row r="80" spans="2:17" ht="15.6" x14ac:dyDescent="0.3">
      <c r="B80" s="219"/>
      <c r="E80" s="229" t="s">
        <v>52</v>
      </c>
      <c r="F80" s="284">
        <v>0.75</v>
      </c>
      <c r="G80" s="272"/>
      <c r="H80" s="275"/>
      <c r="Q80" s="212"/>
    </row>
    <row r="81" spans="1:18" ht="15.6" x14ac:dyDescent="0.3">
      <c r="B81" s="219"/>
      <c r="E81" s="229" t="s">
        <v>53</v>
      </c>
      <c r="F81" s="284">
        <v>0.6</v>
      </c>
      <c r="G81" s="272"/>
      <c r="H81" s="275"/>
      <c r="Q81" s="212"/>
    </row>
    <row r="82" spans="1:18" ht="15.6" x14ac:dyDescent="0.3">
      <c r="B82" s="219"/>
      <c r="E82" s="229" t="s">
        <v>54</v>
      </c>
      <c r="F82" s="284">
        <f>F81+5%</f>
        <v>0.65</v>
      </c>
      <c r="G82" s="272"/>
      <c r="H82" s="275"/>
      <c r="Q82" s="212"/>
    </row>
    <row r="83" spans="1:18" ht="15.6" x14ac:dyDescent="0.3">
      <c r="B83" s="219"/>
      <c r="E83" s="229" t="s">
        <v>55</v>
      </c>
      <c r="F83" s="284">
        <f>F81+15%</f>
        <v>0.75</v>
      </c>
      <c r="G83" s="272"/>
      <c r="H83" s="275"/>
      <c r="Q83" s="212"/>
    </row>
    <row r="84" spans="1:18" ht="15.6" x14ac:dyDescent="0.3">
      <c r="B84" s="219"/>
      <c r="E84" s="229" t="s">
        <v>56</v>
      </c>
      <c r="F84" s="284">
        <v>0.5</v>
      </c>
      <c r="G84" s="272"/>
      <c r="H84" s="275"/>
      <c r="Q84" s="212"/>
    </row>
    <row r="85" spans="1:18" ht="15.6" x14ac:dyDescent="0.3">
      <c r="B85" s="219"/>
      <c r="E85" s="229" t="s">
        <v>57</v>
      </c>
      <c r="F85" s="284">
        <v>0.55000000000000004</v>
      </c>
      <c r="G85" s="272"/>
      <c r="H85" s="275"/>
      <c r="Q85" s="212"/>
    </row>
    <row r="86" spans="1:18" ht="15.6" x14ac:dyDescent="0.3">
      <c r="B86" s="219"/>
      <c r="E86" s="229" t="s">
        <v>58</v>
      </c>
      <c r="F86" s="284">
        <v>0.65</v>
      </c>
      <c r="G86" s="272"/>
      <c r="H86" s="275"/>
      <c r="Q86" s="212"/>
    </row>
    <row r="87" spans="1:18" ht="15.6" x14ac:dyDescent="0.3">
      <c r="B87" s="219"/>
      <c r="E87" s="229" t="s">
        <v>59</v>
      </c>
      <c r="F87" s="284">
        <v>0.5</v>
      </c>
      <c r="G87" s="272"/>
      <c r="H87" s="275"/>
      <c r="Q87" s="212"/>
    </row>
    <row r="88" spans="1:18" ht="15.6" x14ac:dyDescent="0.3">
      <c r="B88" s="219"/>
      <c r="E88" s="229" t="s">
        <v>60</v>
      </c>
      <c r="F88" s="284">
        <f>F87+5%</f>
        <v>0.55000000000000004</v>
      </c>
      <c r="G88" s="272"/>
      <c r="H88" s="275"/>
      <c r="Q88" s="212"/>
    </row>
    <row r="89" spans="1:18" ht="15.6" x14ac:dyDescent="0.3">
      <c r="B89" s="219"/>
      <c r="E89" s="229" t="s">
        <v>61</v>
      </c>
      <c r="F89" s="284">
        <f>F87+15%</f>
        <v>0.65</v>
      </c>
      <c r="G89" s="272"/>
      <c r="H89" s="275"/>
      <c r="Q89" s="212"/>
    </row>
    <row r="90" spans="1:18" ht="15.6" x14ac:dyDescent="0.3">
      <c r="B90" s="219"/>
      <c r="E90" s="229" t="s">
        <v>62</v>
      </c>
      <c r="F90" s="284">
        <v>0.4</v>
      </c>
      <c r="G90" s="272"/>
      <c r="H90" s="275"/>
      <c r="Q90" s="212"/>
    </row>
    <row r="91" spans="1:18" ht="15.6" x14ac:dyDescent="0.3">
      <c r="B91" s="219"/>
      <c r="E91" s="229" t="s">
        <v>63</v>
      </c>
      <c r="F91" s="284">
        <v>0.45</v>
      </c>
      <c r="G91" s="272"/>
      <c r="H91" s="275"/>
      <c r="Q91" s="212"/>
    </row>
    <row r="92" spans="1:18" ht="16.2" thickBot="1" x14ac:dyDescent="0.35">
      <c r="B92" s="219"/>
      <c r="E92" s="230" t="s">
        <v>64</v>
      </c>
      <c r="F92" s="295">
        <v>0.55000000000000004</v>
      </c>
      <c r="G92" s="276"/>
      <c r="H92" s="277"/>
      <c r="Q92" s="212"/>
    </row>
    <row r="93" spans="1:18" ht="15" x14ac:dyDescent="0.25">
      <c r="B93" s="219"/>
      <c r="Q93" s="212"/>
    </row>
    <row r="94" spans="1:18" ht="15.3" customHeight="1" x14ac:dyDescent="0.3">
      <c r="B94" s="219"/>
      <c r="E94" s="309" t="s">
        <v>65</v>
      </c>
      <c r="F94" s="309"/>
      <c r="G94" s="309"/>
      <c r="H94" s="254"/>
      <c r="I94" s="254"/>
      <c r="Q94" s="212"/>
    </row>
    <row r="95" spans="1:18" ht="15.3" customHeight="1" x14ac:dyDescent="0.3">
      <c r="B95" s="219"/>
      <c r="E95" s="309"/>
      <c r="F95" s="309"/>
      <c r="G95" s="309"/>
      <c r="H95" s="254"/>
      <c r="I95" s="254"/>
      <c r="Q95" s="212"/>
    </row>
    <row r="96" spans="1:18" ht="16.05" customHeight="1" thickBot="1" x14ac:dyDescent="0.3">
      <c r="A96" s="22"/>
      <c r="B96" s="180"/>
      <c r="C96" s="181"/>
      <c r="D96" s="224"/>
      <c r="E96" s="224"/>
      <c r="F96" s="224"/>
      <c r="G96" s="224"/>
      <c r="H96" s="224"/>
      <c r="I96" s="224"/>
      <c r="J96" s="224"/>
      <c r="K96" s="224"/>
      <c r="L96" s="224"/>
      <c r="M96" s="224"/>
      <c r="N96" s="224"/>
      <c r="O96" s="224"/>
      <c r="P96" s="224"/>
      <c r="Q96" s="225"/>
      <c r="R96" s="22"/>
    </row>
    <row r="97" spans="1:18" ht="16.05" customHeight="1" thickTop="1" x14ac:dyDescent="0.25">
      <c r="A97" s="22"/>
      <c r="B97" s="22"/>
      <c r="C97" s="22"/>
      <c r="D97" s="22"/>
      <c r="E97" s="22"/>
      <c r="F97" s="22"/>
      <c r="G97" s="22"/>
      <c r="H97" s="22"/>
      <c r="I97" s="22"/>
      <c r="J97" s="22"/>
      <c r="K97" s="22"/>
      <c r="L97" s="22"/>
      <c r="M97" s="22"/>
      <c r="N97" s="22"/>
      <c r="O97" s="22"/>
      <c r="P97" s="22"/>
      <c r="Q97" s="22"/>
      <c r="R97" s="22"/>
    </row>
    <row r="98" spans="1:18" ht="15" x14ac:dyDescent="0.25"/>
    <row r="99" spans="1:18" ht="15" x14ac:dyDescent="0.25"/>
    <row r="100" spans="1:18" ht="15" x14ac:dyDescent="0.25"/>
    <row r="101" spans="1:18" ht="15" x14ac:dyDescent="0.25"/>
    <row r="102" spans="1:18" ht="15" x14ac:dyDescent="0.25"/>
    <row r="103" spans="1:18" ht="15" x14ac:dyDescent="0.25"/>
    <row r="104" spans="1:18" ht="15" x14ac:dyDescent="0.25"/>
    <row r="105" spans="1:18" ht="15" x14ac:dyDescent="0.25"/>
    <row r="106" spans="1:18" ht="15" x14ac:dyDescent="0.25"/>
    <row r="107" spans="1:18" ht="15" x14ac:dyDescent="0.25"/>
    <row r="108" spans="1:18" ht="15" x14ac:dyDescent="0.25"/>
    <row r="109" spans="1:18" ht="15" x14ac:dyDescent="0.25"/>
    <row r="110" spans="1:18" ht="15" x14ac:dyDescent="0.25"/>
    <row r="111" spans="1:18" ht="15" x14ac:dyDescent="0.25"/>
    <row r="112" spans="1:18"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sheetData>
  <sheetProtection algorithmName="SHA-512" hashValue="/0Th9p7rBTVvSXURWV4ZrIFEQMnP3BlN6J8nQr0Zy6QZH1syVEXSH52+Whx7D/7lmEIJdcatelVOfTfIQQ1xAg==" saltValue="3LoCHtm8z4MnvHjPIz1kUA==" spinCount="100000" sheet="1" selectLockedCells="1"/>
  <mergeCells count="10">
    <mergeCell ref="G13:I13"/>
    <mergeCell ref="G14:I14"/>
    <mergeCell ref="G15:I15"/>
    <mergeCell ref="E94:G95"/>
    <mergeCell ref="G17:I17"/>
    <mergeCell ref="E42:E43"/>
    <mergeCell ref="C53:D53"/>
    <mergeCell ref="G16:I16"/>
    <mergeCell ref="D42:D43"/>
    <mergeCell ref="D51:E51"/>
  </mergeCells>
  <conditionalFormatting sqref="D51:E51">
    <cfRule type="containsText" dxfId="40" priority="1" operator="containsText" text="Please ensure the total sum of all aggregated proposals is larger than the minimum threshold">
      <formula>NOT(ISERROR(SEARCH("Please ensure the total sum of all aggregated proposals is larger than the minimum threshold",D51)))</formula>
    </cfRule>
  </conditionalFormatting>
  <conditionalFormatting sqref="K50:K51">
    <cfRule type="expression" dxfId="39" priority="20">
      <formula>K50="OK"</formula>
    </cfRule>
    <cfRule type="expression" dxfId="38" priority="21">
      <formula>K50="Above Maximum"</formula>
    </cfRule>
    <cfRule type="expression" dxfId="37" priority="22">
      <formula>K50="Below Minimum"</formula>
    </cfRule>
  </conditionalFormatting>
  <conditionalFormatting sqref="L50">
    <cfRule type="expression" dxfId="36" priority="79">
      <formula>L50="Reduce Grant"</formula>
    </cfRule>
  </conditionalFormatting>
  <conditionalFormatting sqref="L50:M50">
    <cfRule type="expression" dxfId="35" priority="68">
      <formula>L50="OK"</formula>
    </cfRule>
  </conditionalFormatting>
  <conditionalFormatting sqref="M50">
    <cfRule type="expression" dxfId="34" priority="69">
      <formula>M50="Reduce Research Costs"</formula>
    </cfRule>
  </conditionalFormatting>
  <dataValidations xWindow="892" yWindow="577" count="9">
    <dataValidation type="list" allowBlank="1" showInputMessage="1" showErrorMessage="1" prompt="Please choose the applicant company size from the drop-down menu._x000a_" sqref="E45" xr:uid="{DF96BC3D-EF59-4AFE-AD5D-5F077C482BAB}">
      <formula1>"Small Business, Medium Business, Large Business"</formula1>
    </dataValidation>
    <dataValidation allowBlank="1" showInputMessage="1" showErrorMessage="1" prompt="Please enter the site name and address." sqref="E50" xr:uid="{C151C6E0-2654-4D95-A437-62A038DDD54D}"/>
    <dataValidation allowBlank="1" showInputMessage="1" showErrorMessage="1" prompt="Please enter the project name." sqref="D50" xr:uid="{BBD39C64-DBC5-472F-A1B8-9532CA4B2D82}"/>
    <dataValidation allowBlank="1" showInputMessage="1" showErrorMessage="1" prompt="Please provide a contact email address." sqref="E46" xr:uid="{37944DCD-A223-409A-821E-F960D754E045}"/>
    <dataValidation allowBlank="1" showInputMessage="1" showErrorMessage="1" prompt="Please provide the applicant company name." sqref="E44" xr:uid="{A2D051DA-E3E3-4AF8-A919-81EF3646A874}"/>
    <dataValidation type="custom" allowBlank="1" showInputMessage="1" showErrorMessage="1" sqref="C50 C53:D53" xr:uid="{EB1550A6-53C4-4D74-A488-FCF4D3DBD115}">
      <formula1>"&lt;0&gt;0"</formula1>
    </dataValidation>
    <dataValidation type="list" allowBlank="1" showInputMessage="1" showErrorMessage="1" prompt="Please state whether the project is affected by the NIP." sqref="G50" xr:uid="{66FE16F9-6C47-405E-B0C4-1549CC3E08BE}">
      <formula1>INDIRECT(ProjectType)</formula1>
    </dataValidation>
    <dataValidation type="list" allowBlank="1" showInputMessage="1" showErrorMessage="1" sqref="G42 E42:E43" xr:uid="{0224DCD0-64AD-4815-B6DB-40D64EE1881F}">
      <formula1>$G$64:$H$64</formula1>
    </dataValidation>
    <dataValidation type="list" allowBlank="1" showInputMessage="1" showErrorMessage="1" prompt="Please choose the EAA status of the site location from the drop-down menu." sqref="F50" xr:uid="{FC18E1AF-E3E1-4032-8C41-95A9349AE745}">
      <formula1>"No EAA,Tier 1,Tier 2"</formula1>
    </dataValidation>
  </dataValidations>
  <hyperlinks>
    <hyperlink ref="C50" location="Summary!A1" display="Project" xr:uid="{91A79379-64F0-4105-AC5D-9440AD5986A8}"/>
    <hyperlink ref="C53:D53" r:id="rId1" location="ietf-phase-2" display="Link to IETF Phase 3 Guidance" xr:uid="{B4EAA33A-08BB-40D8-8D61-1AB14BEB3289}"/>
  </hyperlinks>
  <pageMargins left="0.70000000000000007" right="0.70000000000000007" top="0.75" bottom="0.75" header="0.30000000000000004" footer="0.30000000000000004"/>
  <pageSetup paperSize="9" fitToWidth="0" fitToHeight="0" orientation="portrait" verticalDpi="0" r:id="rId2"/>
  <headerFooter>
    <oddHeader>&amp;C&amp;"Calibri"&amp;10&amp;K000000OFFICIAL-SENSITIVE: COMMERCIAL&amp;1#</oddHeader>
    <oddFooter>&amp;C&amp;1#&amp;"Calibri"&amp;10&amp;K000000OFFICIAL-SENSITIVE: COMMERCIAL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BB8B-9F0E-4857-A2BF-CFF74F45FA70}">
  <sheetPr codeName="Sheet3">
    <tabColor theme="8" tint="0.39997558519241921"/>
    <pageSetUpPr autoPageBreaks="0"/>
  </sheetPr>
  <dimension ref="A1:Z84"/>
  <sheetViews>
    <sheetView zoomScale="70" zoomScaleNormal="70" workbookViewId="0">
      <selection activeCell="S3" sqref="S3"/>
    </sheetView>
  </sheetViews>
  <sheetFormatPr defaultColWidth="0" defaultRowHeight="15" zeroHeight="1" x14ac:dyDescent="0.25"/>
  <cols>
    <col min="1" max="22" width="8.81640625" style="13" customWidth="1"/>
    <col min="23" max="23" width="15.26953125" style="13" customWidth="1"/>
    <col min="24" max="24" width="8.81640625" style="13" customWidth="1"/>
    <col min="25" max="25" width="17.7265625" style="13" customWidth="1"/>
    <col min="26" max="26" width="8.81640625" style="13" customWidth="1"/>
    <col min="27" max="16384" width="8.81640625" style="13" hidden="1"/>
  </cols>
  <sheetData>
    <row r="1" spans="23:25" x14ac:dyDescent="0.25"/>
    <row r="2" spans="23:25" x14ac:dyDescent="0.25"/>
    <row r="3" spans="23:25" x14ac:dyDescent="0.25"/>
    <row r="4" spans="23:25" x14ac:dyDescent="0.25"/>
    <row r="5" spans="23:25" x14ac:dyDescent="0.25"/>
    <row r="6" spans="23:25" ht="18" thickBot="1" x14ac:dyDescent="0.35">
      <c r="W6" s="14" t="s">
        <v>2</v>
      </c>
      <c r="X6" s="14"/>
      <c r="Y6" s="14"/>
    </row>
    <row r="7" spans="23:25" x14ac:dyDescent="0.25">
      <c r="W7" s="323" t="s">
        <v>3</v>
      </c>
      <c r="X7" s="324"/>
      <c r="Y7" s="325"/>
    </row>
    <row r="8" spans="23:25" x14ac:dyDescent="0.25">
      <c r="W8" s="326" t="s">
        <v>66</v>
      </c>
      <c r="X8" s="327"/>
      <c r="Y8" s="328"/>
    </row>
    <row r="9" spans="23:25" x14ac:dyDescent="0.25">
      <c r="W9" s="329" t="s">
        <v>67</v>
      </c>
      <c r="X9" s="330"/>
      <c r="Y9" s="331"/>
    </row>
    <row r="10" spans="23:25" x14ac:dyDescent="0.25">
      <c r="W10" s="317" t="s">
        <v>6</v>
      </c>
      <c r="X10" s="318"/>
      <c r="Y10" s="319"/>
    </row>
    <row r="11" spans="23:25" ht="16.05" customHeight="1" thickBot="1" x14ac:dyDescent="0.3">
      <c r="W11" s="310" t="s">
        <v>7</v>
      </c>
      <c r="X11" s="311"/>
      <c r="Y11" s="312"/>
    </row>
    <row r="12" spans="23:25" x14ac:dyDescent="0.25"/>
    <row r="13" spans="23:25" x14ac:dyDescent="0.25"/>
    <row r="14" spans="23:25" x14ac:dyDescent="0.25"/>
    <row r="15" spans="23:25" x14ac:dyDescent="0.25"/>
    <row r="16" spans="23: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sheetData>
  <sheetProtection algorithmName="SHA-512" hashValue="mmJk/vFnxbGmX86QGDQsOHn8ynR5gGT8Y1cg+peBUbPEQ67ZAD/+/pOtFlPocDi5+Xf31Y43GSufEnXEn/jnyw==" saltValue="5qXYVcPfpMepYtXBrmv+Bw==" spinCount="100000" sheet="1" selectLockedCells="1" selectUnlockedCells="1"/>
  <mergeCells count="5">
    <mergeCell ref="W7:Y7"/>
    <mergeCell ref="W8:Y8"/>
    <mergeCell ref="W9:Y9"/>
    <mergeCell ref="W10:Y10"/>
    <mergeCell ref="W11:Y11"/>
  </mergeCells>
  <pageMargins left="0.7" right="0.7" top="0.75" bottom="0.75" header="0.3" footer="0.3"/>
  <pageSetup paperSize="9" orientation="portrait" verticalDpi="0" r:id="rId1"/>
  <headerFooter>
    <oddHeader>&amp;C&amp;"Calibri"&amp;10&amp;K000000OFFICIAL-SENSITIVE: COMMERCIAL&amp;1#</oddHeader>
    <oddFooter>&amp;C&amp;1#&amp;"Calibri"&amp;10&amp;K000000OFFICIAL-SENSITIVE: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73AF-B933-409F-AC8A-23D474AB21C5}">
  <sheetPr codeName="Sheet4">
    <tabColor theme="9" tint="-0.249977111117893"/>
    <pageSetUpPr autoPageBreaks="0"/>
  </sheetPr>
  <dimension ref="A1:CU2026"/>
  <sheetViews>
    <sheetView topLeftCell="D1" zoomScale="50" zoomScaleNormal="85" workbookViewId="0">
      <selection activeCell="I642" sqref="I642"/>
    </sheetView>
  </sheetViews>
  <sheetFormatPr defaultColWidth="0" defaultRowHeight="0" customHeight="1" zeroHeight="1" outlineLevelRow="2" outlineLevelCol="1" x14ac:dyDescent="0.25"/>
  <cols>
    <col min="1" max="1" width="2" style="13" customWidth="1"/>
    <col min="2" max="2" width="1.08984375" style="13" customWidth="1"/>
    <col min="3" max="3" width="2.26953125" style="13" bestFit="1" customWidth="1"/>
    <col min="4" max="4" width="75.7265625" style="13" customWidth="1"/>
    <col min="5" max="5" width="2.54296875" style="13" customWidth="1" outlineLevel="1"/>
    <col min="6" max="6" width="32.54296875" style="13" customWidth="1" outlineLevel="1"/>
    <col min="7" max="11" width="16.54296875" style="13" customWidth="1" outlineLevel="1"/>
    <col min="12" max="12" width="2.7265625" style="13" customWidth="1"/>
    <col min="13" max="13" width="15.54296875" style="23" customWidth="1"/>
    <col min="14" max="14" width="2.7265625" style="13" customWidth="1"/>
    <col min="15" max="15" width="15.54296875" style="23" customWidth="1"/>
    <col min="16" max="16" width="2.453125" style="23" customWidth="1"/>
    <col min="17" max="17" width="15.54296875" style="23" customWidth="1"/>
    <col min="18" max="18" width="2.54296875" style="23" customWidth="1"/>
    <col min="19" max="19" width="16.54296875" style="13" customWidth="1"/>
    <col min="20" max="20" width="2.54296875" style="13" customWidth="1"/>
    <col min="21" max="21" width="85.26953125" style="13" customWidth="1"/>
    <col min="22" max="23" width="2.54296875" style="13" customWidth="1"/>
    <col min="24" max="24" width="9.7265625" style="13" customWidth="1"/>
    <col min="25" max="37" width="8.7265625" style="13" customWidth="1"/>
    <col min="38" max="38" width="29.26953125" style="13" customWidth="1"/>
    <col min="39" max="50" width="8.81640625" style="13" customWidth="1"/>
    <col min="51" max="51" width="9.54296875" style="13" bestFit="1" customWidth="1"/>
    <col min="52" max="53" width="8.81640625" style="13" customWidth="1"/>
    <col min="54" max="99" width="0" style="13" hidden="1" customWidth="1"/>
    <col min="100" max="16384" width="8.81640625" style="13" hidden="1"/>
  </cols>
  <sheetData>
    <row r="1" spans="1:53" customFormat="1" ht="21" x14ac:dyDescent="0.4">
      <c r="A1" s="22"/>
      <c r="B1" s="23"/>
      <c r="C1" s="23"/>
      <c r="D1" s="255" t="s">
        <v>68</v>
      </c>
      <c r="E1" s="15"/>
      <c r="F1" s="15"/>
      <c r="G1" s="15"/>
      <c r="H1" s="15"/>
      <c r="I1" s="15"/>
      <c r="J1" s="15"/>
      <c r="K1" s="15"/>
      <c r="L1" s="15"/>
      <c r="M1" s="198"/>
      <c r="N1" s="15"/>
      <c r="O1" s="198"/>
      <c r="P1" s="198"/>
      <c r="Q1" s="198"/>
      <c r="R1" s="198"/>
      <c r="S1" s="198"/>
      <c r="T1" s="198"/>
      <c r="U1" s="198"/>
      <c r="V1" s="198"/>
      <c r="W1" s="198"/>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row>
    <row r="2" spans="1:53" customFormat="1" ht="17.55" customHeight="1" thickBot="1" x14ac:dyDescent="0.3">
      <c r="A2" s="22"/>
      <c r="B2" s="23"/>
      <c r="C2" s="23"/>
      <c r="D2" s="255" t="s">
        <v>69</v>
      </c>
      <c r="E2" s="13"/>
      <c r="F2" s="13"/>
      <c r="G2" s="13"/>
      <c r="H2" s="13"/>
      <c r="I2" s="13"/>
      <c r="J2" s="13"/>
      <c r="K2" s="13"/>
      <c r="L2" s="13"/>
      <c r="M2" s="22"/>
      <c r="N2" s="13"/>
      <c r="O2" s="22"/>
      <c r="P2" s="23"/>
      <c r="Q2" s="22"/>
      <c r="R2" s="22"/>
      <c r="S2" s="22"/>
      <c r="T2" s="23"/>
      <c r="U2" s="22"/>
      <c r="V2" s="23"/>
      <c r="W2" s="13"/>
      <c r="X2" s="22"/>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row>
    <row r="3" spans="1:53" customFormat="1" ht="10.5" customHeight="1" thickTop="1" x14ac:dyDescent="0.25">
      <c r="A3" s="22"/>
      <c r="B3" s="24"/>
      <c r="C3" s="25"/>
      <c r="D3" s="25"/>
      <c r="E3" s="26"/>
      <c r="F3" s="26"/>
      <c r="G3" s="26"/>
      <c r="H3" s="26"/>
      <c r="I3" s="26"/>
      <c r="J3" s="26"/>
      <c r="K3" s="26"/>
      <c r="L3" s="26"/>
      <c r="M3" s="25"/>
      <c r="N3" s="26"/>
      <c r="O3" s="25"/>
      <c r="P3" s="27"/>
      <c r="Q3" s="25"/>
      <c r="R3" s="25"/>
      <c r="S3" s="25"/>
      <c r="T3" s="27"/>
      <c r="U3" s="25"/>
      <c r="V3" s="27"/>
      <c r="W3" s="28"/>
      <c r="X3" s="22"/>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customFormat="1" ht="19.350000000000001" customHeight="1" x14ac:dyDescent="0.4">
      <c r="A4" s="22"/>
      <c r="B4" s="29"/>
      <c r="C4" s="22"/>
      <c r="D4" s="30" t="str">
        <f>"IETF Phase 3 "&amp;Summary!E42&amp;" Deployment Project Expenditure Form"</f>
        <v>IETF Phase 3  Deployment Project Expenditure Form</v>
      </c>
      <c r="E4" s="30"/>
      <c r="F4" s="30"/>
      <c r="G4" s="30"/>
      <c r="H4" s="30"/>
      <c r="I4" s="30"/>
      <c r="J4" s="30"/>
      <c r="K4" s="30"/>
      <c r="L4" s="30"/>
      <c r="M4" s="30"/>
      <c r="N4" s="30"/>
      <c r="O4" s="30"/>
      <c r="P4" s="30"/>
      <c r="Q4" s="30"/>
      <c r="R4" s="30"/>
      <c r="S4" s="30"/>
      <c r="T4" s="30"/>
      <c r="U4" s="30"/>
      <c r="V4" s="31"/>
      <c r="W4" s="32"/>
      <c r="X4" s="3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row>
    <row r="5" spans="1:53" customFormat="1" ht="15.6" customHeight="1" thickBot="1" x14ac:dyDescent="0.35">
      <c r="A5" s="22"/>
      <c r="B5" s="29"/>
      <c r="C5" s="22"/>
      <c r="D5" s="34"/>
      <c r="E5" s="34"/>
      <c r="F5" s="34"/>
      <c r="G5" s="34"/>
      <c r="H5" s="34"/>
      <c r="I5" s="34"/>
      <c r="J5" s="34"/>
      <c r="K5" s="34"/>
      <c r="L5" s="34"/>
      <c r="M5" s="34"/>
      <c r="N5" s="34"/>
      <c r="O5" s="34"/>
      <c r="P5" s="34"/>
      <c r="Q5" s="34"/>
      <c r="R5" s="34"/>
      <c r="S5" s="34"/>
      <c r="T5" s="34"/>
      <c r="U5" s="34"/>
      <c r="V5" s="35"/>
      <c r="W5" s="36"/>
      <c r="X5" s="3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customFormat="1" ht="19.95" customHeight="1" thickBot="1" x14ac:dyDescent="0.35">
      <c r="A6" s="22"/>
      <c r="B6" s="29"/>
      <c r="C6" s="22"/>
      <c r="D6" s="37">
        <f>Summary!D50</f>
        <v>0</v>
      </c>
      <c r="E6" s="34"/>
      <c r="G6" s="34"/>
      <c r="H6" s="34"/>
      <c r="I6" s="34"/>
      <c r="J6" s="34"/>
      <c r="K6" s="34"/>
      <c r="L6" s="34"/>
      <c r="M6" s="34"/>
      <c r="N6" s="34"/>
      <c r="O6" s="34"/>
      <c r="P6" s="34"/>
      <c r="Q6" s="34"/>
      <c r="R6" s="34"/>
      <c r="S6" s="34"/>
      <c r="T6" s="34"/>
      <c r="U6" s="34"/>
      <c r="V6" s="35"/>
      <c r="W6" s="36"/>
      <c r="X6" s="3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s="47" customFormat="1" ht="15.75" customHeight="1" thickBot="1" x14ac:dyDescent="0.35">
      <c r="A7" s="39"/>
      <c r="B7" s="40"/>
      <c r="C7" s="41"/>
      <c r="D7" s="41"/>
      <c r="E7" s="42"/>
      <c r="F7" s="42"/>
      <c r="G7" s="42"/>
      <c r="H7" s="42"/>
      <c r="I7" s="42"/>
      <c r="J7" s="42"/>
      <c r="K7" s="42"/>
      <c r="L7" s="43"/>
      <c r="M7" s="42"/>
      <c r="N7" s="43"/>
      <c r="O7" s="42"/>
      <c r="P7" s="43"/>
      <c r="Q7" s="42"/>
      <c r="R7" s="42"/>
      <c r="S7" s="42"/>
      <c r="T7" s="43"/>
      <c r="U7" s="42"/>
      <c r="V7" s="43"/>
      <c r="W7" s="44"/>
      <c r="X7" s="45"/>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row>
    <row r="8" spans="1:53" s="47" customFormat="1" ht="17.25" customHeight="1" thickTop="1" x14ac:dyDescent="0.25">
      <c r="A8" s="39"/>
      <c r="B8" s="48"/>
      <c r="C8" s="39"/>
      <c r="D8" s="49"/>
      <c r="E8" s="50"/>
      <c r="F8" s="50"/>
      <c r="G8" s="50"/>
      <c r="H8" s="50"/>
      <c r="I8" s="50"/>
      <c r="J8" s="50"/>
      <c r="K8" s="50"/>
      <c r="L8" s="51"/>
      <c r="M8" s="52"/>
      <c r="N8" s="51"/>
      <c r="O8" s="52"/>
      <c r="P8" s="53"/>
      <c r="Q8" s="52"/>
      <c r="R8" s="52"/>
      <c r="S8" s="50"/>
      <c r="T8" s="51"/>
      <c r="U8" s="50"/>
      <c r="V8" s="51"/>
      <c r="W8" s="54"/>
      <c r="X8" s="45"/>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row>
    <row r="9" spans="1:53" s="47" customFormat="1" ht="15.6" customHeight="1" thickBot="1" x14ac:dyDescent="0.35">
      <c r="A9" s="39"/>
      <c r="B9" s="48"/>
      <c r="C9" s="39"/>
      <c r="D9" s="55"/>
      <c r="E9" s="56"/>
      <c r="F9" s="56"/>
      <c r="G9" s="56"/>
      <c r="H9" s="56"/>
      <c r="I9" s="56"/>
      <c r="J9" s="56"/>
      <c r="K9" s="56"/>
      <c r="L9" s="56"/>
      <c r="M9" s="56"/>
      <c r="N9" s="56"/>
      <c r="O9" s="56"/>
      <c r="P9" s="56"/>
      <c r="Q9" s="56"/>
      <c r="R9" s="56"/>
      <c r="S9" s="57"/>
      <c r="T9" s="57"/>
      <c r="U9" s="57"/>
      <c r="V9" s="58"/>
      <c r="W9" s="59"/>
      <c r="X9" s="45"/>
      <c r="Y9" s="60"/>
      <c r="Z9" s="60"/>
      <c r="AA9" s="60"/>
      <c r="AB9" s="60"/>
      <c r="AC9" s="60"/>
      <c r="AD9" s="60"/>
      <c r="AE9" s="60"/>
      <c r="AF9" s="60"/>
      <c r="AG9" s="60"/>
      <c r="AH9" s="60"/>
      <c r="AI9" s="60"/>
      <c r="AJ9" s="60"/>
      <c r="AK9" s="60"/>
      <c r="AL9" s="46"/>
      <c r="AM9" s="46"/>
      <c r="AN9" s="46"/>
      <c r="AO9" s="46"/>
      <c r="AP9" s="46"/>
      <c r="AQ9" s="46"/>
      <c r="AR9" s="46"/>
      <c r="AS9" s="46"/>
      <c r="AT9" s="46"/>
      <c r="AU9" s="46"/>
      <c r="AV9" s="61"/>
      <c r="AW9" s="46"/>
      <c r="AX9" s="46"/>
      <c r="AY9" s="46"/>
      <c r="AZ9" s="46"/>
      <c r="BA9" s="46"/>
    </row>
    <row r="10" spans="1:53" s="47" customFormat="1" ht="31.5" customHeight="1" thickBot="1" x14ac:dyDescent="0.35">
      <c r="A10" s="39"/>
      <c r="B10" s="48"/>
      <c r="C10" s="39"/>
      <c r="D10" s="62" t="s">
        <v>70</v>
      </c>
      <c r="E10" s="56"/>
      <c r="F10" s="63"/>
      <c r="G10" s="63"/>
      <c r="H10" s="63"/>
      <c r="I10" s="63"/>
      <c r="J10" s="63"/>
      <c r="K10" s="63"/>
      <c r="L10" s="63"/>
      <c r="M10" s="63"/>
      <c r="N10" s="63"/>
      <c r="O10" s="63"/>
      <c r="P10" s="63"/>
      <c r="Q10" s="63"/>
      <c r="R10" s="63"/>
      <c r="S10" s="63"/>
      <c r="T10" s="63"/>
      <c r="U10" s="63"/>
      <c r="V10" s="46"/>
      <c r="W10" s="59"/>
      <c r="X10" s="45"/>
      <c r="Y10" s="60"/>
      <c r="Z10" s="60"/>
      <c r="AA10" s="60"/>
      <c r="AB10" s="60"/>
      <c r="AC10" s="60"/>
      <c r="AD10" s="60"/>
      <c r="AE10" s="60"/>
      <c r="AF10" s="60"/>
      <c r="AG10" s="60"/>
      <c r="AH10" s="60"/>
      <c r="AI10" s="60"/>
      <c r="AJ10" s="60"/>
      <c r="AK10" s="60"/>
      <c r="AL10" s="46"/>
      <c r="AM10" s="46"/>
      <c r="AN10" s="46"/>
      <c r="AO10" s="46"/>
      <c r="AP10" s="46"/>
      <c r="AQ10" s="46"/>
      <c r="AR10" s="46"/>
      <c r="AS10" s="46"/>
      <c r="AT10" s="46"/>
      <c r="AU10" s="46"/>
      <c r="AV10" s="61"/>
      <c r="AW10" s="46"/>
      <c r="AX10" s="46"/>
      <c r="AY10" s="46"/>
      <c r="AZ10" s="46"/>
      <c r="BA10" s="46"/>
    </row>
    <row r="11" spans="1:53" s="47" customFormat="1" ht="19.95" customHeight="1" x14ac:dyDescent="0.25">
      <c r="A11" s="39"/>
      <c r="B11" s="48"/>
      <c r="C11" s="39"/>
      <c r="D11" s="199"/>
      <c r="E11" s="65"/>
      <c r="F11" s="334"/>
      <c r="G11" s="334"/>
      <c r="H11" s="334"/>
      <c r="I11" s="334"/>
      <c r="J11" s="334"/>
      <c r="K11" s="334"/>
      <c r="L11" s="65"/>
      <c r="M11" s="66" t="s">
        <v>71</v>
      </c>
      <c r="N11" s="65"/>
      <c r="O11" s="66" t="s">
        <v>72</v>
      </c>
      <c r="P11" s="67"/>
      <c r="Q11" s="66" t="s">
        <v>73</v>
      </c>
      <c r="R11" s="68"/>
      <c r="S11" s="69" t="s">
        <v>74</v>
      </c>
      <c r="T11" s="70"/>
      <c r="U11" s="71"/>
      <c r="V11" s="72"/>
      <c r="W11" s="59"/>
      <c r="X11" s="45"/>
      <c r="Y11" s="60"/>
      <c r="Z11" s="60"/>
      <c r="AA11" s="60"/>
      <c r="AB11" s="60"/>
      <c r="AC11" s="60"/>
      <c r="AD11" s="60"/>
      <c r="AE11" s="60"/>
      <c r="AF11" s="60"/>
      <c r="AG11" s="60"/>
      <c r="AH11" s="60"/>
      <c r="AI11" s="60"/>
      <c r="AJ11" s="60"/>
      <c r="AK11" s="60"/>
      <c r="AL11" s="46"/>
      <c r="AM11" s="46"/>
      <c r="AN11" s="46"/>
      <c r="AO11" s="46"/>
      <c r="AP11" s="46"/>
      <c r="AQ11" s="46"/>
      <c r="AR11" s="46"/>
      <c r="AS11" s="46"/>
      <c r="AT11" s="46"/>
      <c r="AU11" s="46"/>
      <c r="AV11" s="61"/>
      <c r="AW11" s="46"/>
      <c r="AX11" s="46"/>
      <c r="AY11" s="46"/>
      <c r="AZ11" s="46"/>
      <c r="BA11" s="46"/>
    </row>
    <row r="12" spans="1:53" s="91" customFormat="1" ht="19.95" customHeight="1" x14ac:dyDescent="0.25">
      <c r="A12" s="76"/>
      <c r="B12" s="77"/>
      <c r="C12" s="76"/>
      <c r="D12" s="78" t="s">
        <v>75</v>
      </c>
      <c r="E12" s="65"/>
      <c r="F12" s="79"/>
      <c r="G12" s="340"/>
      <c r="H12" s="340"/>
      <c r="I12" s="340"/>
      <c r="J12" s="340"/>
      <c r="K12" s="340"/>
      <c r="L12" s="65"/>
      <c r="M12" s="80">
        <f>SUM(M18:M27)</f>
        <v>0</v>
      </c>
      <c r="N12" s="65"/>
      <c r="O12" s="80">
        <f>SUM(O18:O27)</f>
        <v>0</v>
      </c>
      <c r="P12" s="81"/>
      <c r="Q12" s="80">
        <f>SUM(Q18:Q27)</f>
        <v>0</v>
      </c>
      <c r="R12" s="82"/>
      <c r="S12" s="83">
        <f>SUM(S18:S27)</f>
        <v>0</v>
      </c>
      <c r="T12" s="84"/>
      <c r="U12" s="85"/>
      <c r="V12" s="86"/>
      <c r="W12" s="59"/>
      <c r="X12" s="87"/>
      <c r="Y12" s="88"/>
      <c r="Z12" s="88"/>
      <c r="AA12" s="88"/>
      <c r="AB12" s="88"/>
      <c r="AC12" s="88"/>
      <c r="AD12" s="88"/>
      <c r="AE12" s="88"/>
      <c r="AF12" s="88"/>
      <c r="AG12" s="88"/>
      <c r="AH12" s="88"/>
      <c r="AI12" s="88"/>
      <c r="AJ12" s="88"/>
      <c r="AK12" s="88"/>
      <c r="AL12" s="89"/>
      <c r="AM12" s="89"/>
      <c r="AN12" s="89"/>
      <c r="AO12" s="89"/>
      <c r="AP12" s="89"/>
      <c r="AQ12" s="89"/>
      <c r="AR12" s="89"/>
      <c r="AS12" s="89"/>
      <c r="AT12" s="89"/>
      <c r="AU12" s="89"/>
      <c r="AV12" s="90"/>
      <c r="AW12" s="89"/>
      <c r="AX12" s="89"/>
      <c r="AY12" s="89"/>
      <c r="AZ12" s="89"/>
      <c r="BA12" s="89"/>
    </row>
    <row r="13" spans="1:53" s="91" customFormat="1" ht="19.95" customHeight="1" outlineLevel="1" x14ac:dyDescent="0.25">
      <c r="A13" s="76"/>
      <c r="B13" s="77"/>
      <c r="C13" s="76"/>
      <c r="D13" s="78"/>
      <c r="E13" s="65"/>
      <c r="F13" s="92"/>
      <c r="G13" s="341" t="s">
        <v>76</v>
      </c>
      <c r="H13" s="342"/>
      <c r="I13" s="342"/>
      <c r="J13" s="342"/>
      <c r="K13" s="343"/>
      <c r="L13" s="65"/>
      <c r="M13" s="80"/>
      <c r="N13" s="65"/>
      <c r="O13" s="80"/>
      <c r="P13" s="81"/>
      <c r="Q13" s="80"/>
      <c r="R13" s="82"/>
      <c r="S13" s="83"/>
      <c r="T13" s="84"/>
      <c r="U13" s="85"/>
      <c r="V13" s="86"/>
      <c r="W13" s="59"/>
      <c r="X13" s="87"/>
      <c r="Y13" s="88"/>
      <c r="Z13" s="88"/>
      <c r="AA13" s="88"/>
      <c r="AB13" s="88"/>
      <c r="AC13" s="88"/>
      <c r="AD13" s="88"/>
      <c r="AE13" s="88"/>
      <c r="AF13" s="88"/>
      <c r="AG13" s="88"/>
      <c r="AH13" s="88"/>
      <c r="AI13" s="88"/>
      <c r="AJ13" s="88"/>
      <c r="AK13" s="88"/>
      <c r="AL13" s="89"/>
      <c r="AM13" s="89"/>
      <c r="AN13" s="89"/>
      <c r="AO13" s="89"/>
      <c r="AP13" s="89"/>
      <c r="AQ13" s="89"/>
      <c r="AR13" s="89"/>
      <c r="AS13" s="89"/>
      <c r="AT13" s="89"/>
      <c r="AU13" s="89"/>
      <c r="AV13" s="90"/>
      <c r="AW13" s="89"/>
      <c r="AX13" s="89"/>
      <c r="AY13" s="89"/>
      <c r="AZ13" s="89"/>
      <c r="BA13" s="89"/>
    </row>
    <row r="14" spans="1:53" s="91" customFormat="1" ht="19.95" customHeight="1" outlineLevel="1" x14ac:dyDescent="0.25">
      <c r="A14" s="76"/>
      <c r="B14" s="77"/>
      <c r="C14" s="76"/>
      <c r="D14" s="78"/>
      <c r="E14" s="65"/>
      <c r="F14" s="93"/>
      <c r="G14" s="94" t="s">
        <v>77</v>
      </c>
      <c r="H14" s="95" t="s">
        <v>78</v>
      </c>
      <c r="I14" s="95" t="s">
        <v>79</v>
      </c>
      <c r="J14" s="95"/>
      <c r="K14" s="96" t="s">
        <v>80</v>
      </c>
      <c r="L14" s="65"/>
      <c r="M14" s="80"/>
      <c r="N14" s="65"/>
      <c r="O14" s="80"/>
      <c r="P14" s="81"/>
      <c r="Q14" s="80"/>
      <c r="R14" s="82"/>
      <c r="S14" s="83"/>
      <c r="T14" s="84"/>
      <c r="U14" s="85"/>
      <c r="V14" s="86"/>
      <c r="W14" s="59"/>
      <c r="X14" s="87"/>
      <c r="Y14" s="88"/>
      <c r="Z14" s="88"/>
      <c r="AA14" s="88"/>
      <c r="AB14" s="88"/>
      <c r="AC14" s="88"/>
      <c r="AD14" s="88"/>
      <c r="AE14" s="88"/>
      <c r="AF14" s="88"/>
      <c r="AG14" s="88"/>
      <c r="AH14" s="88"/>
      <c r="AI14" s="88"/>
      <c r="AJ14" s="88"/>
      <c r="AK14" s="88"/>
      <c r="AL14" s="89"/>
      <c r="AM14" s="89"/>
      <c r="AN14" s="89"/>
      <c r="AO14" s="89"/>
      <c r="AP14" s="89"/>
      <c r="AQ14" s="89"/>
      <c r="AR14" s="89"/>
      <c r="AS14" s="89"/>
      <c r="AT14" s="89"/>
      <c r="AU14" s="89"/>
      <c r="AV14" s="90"/>
      <c r="AW14" s="89"/>
      <c r="AX14" s="89"/>
      <c r="AY14" s="89"/>
      <c r="AZ14" s="89"/>
      <c r="BA14" s="89"/>
    </row>
    <row r="15" spans="1:53" s="91" customFormat="1" ht="19.95" customHeight="1" outlineLevel="1" x14ac:dyDescent="0.2">
      <c r="A15" s="76"/>
      <c r="B15" s="77"/>
      <c r="C15" s="76"/>
      <c r="D15" s="78"/>
      <c r="E15" s="65"/>
      <c r="F15" s="93"/>
      <c r="G15" s="97">
        <f>52*5</f>
        <v>260</v>
      </c>
      <c r="H15" s="98">
        <v>8</v>
      </c>
      <c r="I15" s="186">
        <v>20</v>
      </c>
      <c r="J15" s="296"/>
      <c r="K15" s="99">
        <f>G15-H15-I15</f>
        <v>232</v>
      </c>
      <c r="L15" s="65"/>
      <c r="M15" s="80"/>
      <c r="N15" s="65"/>
      <c r="O15" s="80"/>
      <c r="P15" s="81"/>
      <c r="Q15" s="80"/>
      <c r="R15" s="82"/>
      <c r="S15" s="83"/>
      <c r="T15" s="84"/>
      <c r="U15" s="85"/>
      <c r="V15" s="86"/>
      <c r="W15" s="59"/>
      <c r="X15" s="87"/>
      <c r="Y15" s="88"/>
      <c r="Z15" s="88"/>
      <c r="AA15" s="88"/>
      <c r="AB15" s="88"/>
      <c r="AC15" s="88"/>
      <c r="AD15" s="88"/>
      <c r="AE15" s="88"/>
      <c r="AF15" s="88"/>
      <c r="AG15" s="88"/>
      <c r="AH15" s="88"/>
      <c r="AI15" s="88"/>
      <c r="AJ15" s="88"/>
      <c r="AK15" s="88"/>
      <c r="AL15" s="89"/>
      <c r="AM15" s="89"/>
      <c r="AN15" s="89"/>
      <c r="AO15" s="89"/>
      <c r="AP15" s="89"/>
      <c r="AQ15" s="89"/>
      <c r="AR15" s="89"/>
      <c r="AS15" s="89"/>
      <c r="AT15" s="89"/>
      <c r="AU15" s="89"/>
      <c r="AV15" s="90"/>
      <c r="AW15" s="89"/>
      <c r="AX15" s="89"/>
      <c r="AY15" s="89"/>
      <c r="AZ15" s="89"/>
      <c r="BA15" s="89"/>
    </row>
    <row r="16" spans="1:53" s="91" customFormat="1" ht="19.95" customHeight="1" outlineLevel="1" x14ac:dyDescent="0.25">
      <c r="A16" s="76"/>
      <c r="B16" s="77"/>
      <c r="C16" s="76"/>
      <c r="D16" s="78"/>
      <c r="E16" s="65"/>
      <c r="F16" s="93"/>
      <c r="G16" s="93"/>
      <c r="H16" s="93"/>
      <c r="I16" s="93"/>
      <c r="J16" s="93"/>
      <c r="K16" s="93"/>
      <c r="L16" s="65"/>
      <c r="M16" s="80"/>
      <c r="N16" s="65"/>
      <c r="O16" s="80"/>
      <c r="P16" s="81"/>
      <c r="Q16" s="80"/>
      <c r="R16" s="82"/>
      <c r="S16" s="83"/>
      <c r="T16" s="84"/>
      <c r="U16" s="85"/>
      <c r="V16" s="86"/>
      <c r="W16" s="59"/>
      <c r="X16" s="87"/>
      <c r="Y16" s="88"/>
      <c r="Z16" s="88"/>
      <c r="AA16" s="88"/>
      <c r="AB16" s="88"/>
      <c r="AC16" s="88"/>
      <c r="AD16" s="88"/>
      <c r="AE16" s="88"/>
      <c r="AF16" s="88"/>
      <c r="AG16" s="88"/>
      <c r="AH16" s="88"/>
      <c r="AI16" s="88"/>
      <c r="AJ16" s="88"/>
      <c r="AK16" s="88"/>
      <c r="AL16" s="89"/>
      <c r="AM16" s="89"/>
      <c r="AN16" s="89"/>
      <c r="AO16" s="89"/>
      <c r="AP16" s="89"/>
      <c r="AQ16" s="89"/>
      <c r="AR16" s="89"/>
      <c r="AS16" s="89"/>
      <c r="AT16" s="89"/>
      <c r="AU16" s="89"/>
      <c r="AV16" s="90"/>
      <c r="AW16" s="89"/>
      <c r="AX16" s="89"/>
      <c r="AY16" s="89"/>
      <c r="AZ16" s="89"/>
      <c r="BA16" s="89"/>
    </row>
    <row r="17" spans="1:53" s="91" customFormat="1" ht="24.75" customHeight="1" outlineLevel="1" x14ac:dyDescent="0.25">
      <c r="A17" s="76"/>
      <c r="B17" s="77"/>
      <c r="C17" s="76"/>
      <c r="D17" s="100" t="s">
        <v>81</v>
      </c>
      <c r="E17" s="65"/>
      <c r="F17" s="93"/>
      <c r="G17" s="101" t="s">
        <v>82</v>
      </c>
      <c r="H17" s="101" t="s">
        <v>83</v>
      </c>
      <c r="I17" s="102" t="s">
        <v>84</v>
      </c>
      <c r="J17" s="102" t="s">
        <v>85</v>
      </c>
      <c r="K17" s="102" t="s">
        <v>86</v>
      </c>
      <c r="L17" s="103"/>
      <c r="M17" s="101" t="s">
        <v>87</v>
      </c>
      <c r="N17" s="103"/>
      <c r="O17" s="101" t="s">
        <v>88</v>
      </c>
      <c r="P17" s="195"/>
      <c r="Q17" s="101" t="s">
        <v>89</v>
      </c>
      <c r="R17" s="196"/>
      <c r="S17" s="101" t="s">
        <v>90</v>
      </c>
      <c r="T17" s="89"/>
      <c r="U17" s="85"/>
      <c r="V17" s="86"/>
      <c r="W17" s="59"/>
      <c r="X17" s="87"/>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row>
    <row r="18" spans="1:53" s="47" customFormat="1" ht="19.95" customHeight="1" outlineLevel="1" x14ac:dyDescent="0.25">
      <c r="A18" s="39"/>
      <c r="B18" s="48"/>
      <c r="C18" s="106">
        <v>1</v>
      </c>
      <c r="D18" s="184"/>
      <c r="E18" s="65"/>
      <c r="F18" s="93"/>
      <c r="G18" s="185">
        <v>0</v>
      </c>
      <c r="H18" s="107">
        <f>G18/K15</f>
        <v>0</v>
      </c>
      <c r="I18" s="187">
        <v>0</v>
      </c>
      <c r="J18" s="187">
        <v>0</v>
      </c>
      <c r="K18" s="187">
        <v>0</v>
      </c>
      <c r="L18" s="46"/>
      <c r="M18" s="107">
        <f>$H18*I18</f>
        <v>0</v>
      </c>
      <c r="N18" s="46"/>
      <c r="O18" s="107">
        <f>$H18*J18</f>
        <v>0</v>
      </c>
      <c r="P18" s="108"/>
      <c r="Q18" s="107">
        <f t="shared" ref="Q18:Q27" si="0">$H18*K18</f>
        <v>0</v>
      </c>
      <c r="R18" s="109"/>
      <c r="S18" s="107">
        <f>SUM(M18,O18,Q18)</f>
        <v>0</v>
      </c>
      <c r="T18" s="108"/>
      <c r="U18" s="85"/>
      <c r="V18" s="86"/>
      <c r="W18" s="59"/>
      <c r="X18" s="45"/>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row>
    <row r="19" spans="1:53" s="47" customFormat="1" ht="19.95" customHeight="1" outlineLevel="1" x14ac:dyDescent="0.25">
      <c r="A19" s="39"/>
      <c r="B19" s="48"/>
      <c r="C19" s="106">
        <v>2</v>
      </c>
      <c r="D19" s="184"/>
      <c r="E19" s="65"/>
      <c r="F19" s="93"/>
      <c r="G19" s="185">
        <v>0</v>
      </c>
      <c r="H19" s="107">
        <f>G19/K15</f>
        <v>0</v>
      </c>
      <c r="I19" s="187">
        <v>0</v>
      </c>
      <c r="J19" s="187">
        <v>0</v>
      </c>
      <c r="K19" s="187">
        <v>0</v>
      </c>
      <c r="L19" s="46"/>
      <c r="M19" s="107">
        <f t="shared" ref="M19:M27" si="1">$H19*I19</f>
        <v>0</v>
      </c>
      <c r="N19" s="46"/>
      <c r="O19" s="107">
        <f t="shared" ref="O19:O27" si="2">$H19*J19</f>
        <v>0</v>
      </c>
      <c r="P19" s="108"/>
      <c r="Q19" s="107">
        <f t="shared" si="0"/>
        <v>0</v>
      </c>
      <c r="R19" s="109"/>
      <c r="S19" s="107">
        <f t="shared" ref="S19:S27" si="3">SUM(M19,O19,Q19)</f>
        <v>0</v>
      </c>
      <c r="T19" s="108"/>
      <c r="U19" s="85"/>
      <c r="V19" s="86"/>
      <c r="W19" s="59"/>
      <c r="X19" s="45"/>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row>
    <row r="20" spans="1:53" s="47" customFormat="1" ht="19.95" customHeight="1" outlineLevel="1" x14ac:dyDescent="0.25">
      <c r="A20" s="39"/>
      <c r="B20" s="48"/>
      <c r="C20" s="106">
        <v>3</v>
      </c>
      <c r="D20" s="184"/>
      <c r="E20" s="65"/>
      <c r="F20" s="93"/>
      <c r="G20" s="185">
        <v>0</v>
      </c>
      <c r="H20" s="107">
        <f>G20/K15</f>
        <v>0</v>
      </c>
      <c r="I20" s="187">
        <v>0</v>
      </c>
      <c r="J20" s="187">
        <v>0</v>
      </c>
      <c r="K20" s="187">
        <v>0</v>
      </c>
      <c r="L20" s="46"/>
      <c r="M20" s="107">
        <f t="shared" si="1"/>
        <v>0</v>
      </c>
      <c r="N20" s="46"/>
      <c r="O20" s="107">
        <f t="shared" si="2"/>
        <v>0</v>
      </c>
      <c r="P20" s="108"/>
      <c r="Q20" s="107">
        <f t="shared" si="0"/>
        <v>0</v>
      </c>
      <c r="R20" s="109"/>
      <c r="S20" s="107">
        <f t="shared" si="3"/>
        <v>0</v>
      </c>
      <c r="T20" s="108"/>
      <c r="U20" s="85"/>
      <c r="V20" s="86"/>
      <c r="W20" s="59"/>
      <c r="X20" s="45"/>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row>
    <row r="21" spans="1:53" s="47" customFormat="1" ht="19.95" customHeight="1" outlineLevel="1" x14ac:dyDescent="0.25">
      <c r="A21" s="39"/>
      <c r="B21" s="48"/>
      <c r="C21" s="106">
        <v>4</v>
      </c>
      <c r="D21" s="184"/>
      <c r="E21" s="65"/>
      <c r="F21" s="93"/>
      <c r="G21" s="185">
        <v>0</v>
      </c>
      <c r="H21" s="107">
        <f>G21/K15</f>
        <v>0</v>
      </c>
      <c r="I21" s="187">
        <v>0</v>
      </c>
      <c r="J21" s="187">
        <v>0</v>
      </c>
      <c r="K21" s="187">
        <v>0</v>
      </c>
      <c r="L21" s="46"/>
      <c r="M21" s="107">
        <f t="shared" si="1"/>
        <v>0</v>
      </c>
      <c r="N21" s="46"/>
      <c r="O21" s="107">
        <f t="shared" si="2"/>
        <v>0</v>
      </c>
      <c r="P21" s="108"/>
      <c r="Q21" s="107">
        <f t="shared" si="0"/>
        <v>0</v>
      </c>
      <c r="R21" s="109"/>
      <c r="S21" s="107">
        <f t="shared" si="3"/>
        <v>0</v>
      </c>
      <c r="T21" s="108"/>
      <c r="U21" s="85"/>
      <c r="V21" s="86"/>
      <c r="W21" s="59"/>
      <c r="X21" s="45"/>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row>
    <row r="22" spans="1:53" s="47" customFormat="1" ht="19.95" customHeight="1" outlineLevel="1" x14ac:dyDescent="0.25">
      <c r="A22" s="39"/>
      <c r="B22" s="48"/>
      <c r="C22" s="106">
        <v>5</v>
      </c>
      <c r="D22" s="184"/>
      <c r="E22" s="65"/>
      <c r="F22" s="93"/>
      <c r="G22" s="185">
        <v>0</v>
      </c>
      <c r="H22" s="107">
        <f>G22/K15</f>
        <v>0</v>
      </c>
      <c r="I22" s="187">
        <v>0</v>
      </c>
      <c r="J22" s="187">
        <v>0</v>
      </c>
      <c r="K22" s="187">
        <v>0</v>
      </c>
      <c r="L22" s="46"/>
      <c r="M22" s="107">
        <f t="shared" si="1"/>
        <v>0</v>
      </c>
      <c r="N22" s="46"/>
      <c r="O22" s="107">
        <f t="shared" si="2"/>
        <v>0</v>
      </c>
      <c r="P22" s="108"/>
      <c r="Q22" s="107">
        <f t="shared" si="0"/>
        <v>0</v>
      </c>
      <c r="R22" s="109"/>
      <c r="S22" s="107">
        <f t="shared" si="3"/>
        <v>0</v>
      </c>
      <c r="T22" s="108"/>
      <c r="U22" s="85"/>
      <c r="V22" s="86"/>
      <c r="W22" s="59"/>
      <c r="X22" s="45"/>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row>
    <row r="23" spans="1:53" s="47" customFormat="1" ht="19.95" customHeight="1" outlineLevel="1" x14ac:dyDescent="0.25">
      <c r="A23" s="39"/>
      <c r="B23" s="48"/>
      <c r="C23" s="106">
        <v>6</v>
      </c>
      <c r="D23" s="184"/>
      <c r="E23" s="65"/>
      <c r="F23" s="93"/>
      <c r="G23" s="185">
        <v>0</v>
      </c>
      <c r="H23" s="107">
        <f>G23/K15</f>
        <v>0</v>
      </c>
      <c r="I23" s="187">
        <v>0</v>
      </c>
      <c r="J23" s="187">
        <v>0</v>
      </c>
      <c r="K23" s="187">
        <v>0</v>
      </c>
      <c r="L23" s="46"/>
      <c r="M23" s="107">
        <f t="shared" si="1"/>
        <v>0</v>
      </c>
      <c r="N23" s="46"/>
      <c r="O23" s="107">
        <f t="shared" si="2"/>
        <v>0</v>
      </c>
      <c r="P23" s="108"/>
      <c r="Q23" s="107">
        <f t="shared" si="0"/>
        <v>0</v>
      </c>
      <c r="R23" s="109"/>
      <c r="S23" s="107">
        <f t="shared" si="3"/>
        <v>0</v>
      </c>
      <c r="T23" s="108"/>
      <c r="U23" s="85"/>
      <c r="V23" s="86"/>
      <c r="W23" s="59"/>
      <c r="X23" s="45"/>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row>
    <row r="24" spans="1:53" s="47" customFormat="1" ht="19.95" customHeight="1" outlineLevel="1" x14ac:dyDescent="0.25">
      <c r="A24" s="39"/>
      <c r="B24" s="48"/>
      <c r="C24" s="106">
        <v>7</v>
      </c>
      <c r="D24" s="184"/>
      <c r="E24" s="65"/>
      <c r="F24" s="93"/>
      <c r="G24" s="185">
        <v>0</v>
      </c>
      <c r="H24" s="107">
        <f>G24/K15</f>
        <v>0</v>
      </c>
      <c r="I24" s="187">
        <v>0</v>
      </c>
      <c r="J24" s="187">
        <v>0</v>
      </c>
      <c r="K24" s="187">
        <v>0</v>
      </c>
      <c r="L24" s="46"/>
      <c r="M24" s="107">
        <f t="shared" si="1"/>
        <v>0</v>
      </c>
      <c r="N24" s="46"/>
      <c r="O24" s="107">
        <f t="shared" si="2"/>
        <v>0</v>
      </c>
      <c r="P24" s="108"/>
      <c r="Q24" s="107">
        <f t="shared" si="0"/>
        <v>0</v>
      </c>
      <c r="R24" s="109"/>
      <c r="S24" s="107">
        <f t="shared" si="3"/>
        <v>0</v>
      </c>
      <c r="T24" s="108"/>
      <c r="U24" s="85"/>
      <c r="V24" s="86"/>
      <c r="W24" s="59"/>
      <c r="X24" s="45"/>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row>
    <row r="25" spans="1:53" s="47" customFormat="1" ht="19.95" customHeight="1" outlineLevel="1" x14ac:dyDescent="0.25">
      <c r="A25" s="39"/>
      <c r="B25" s="48"/>
      <c r="C25" s="106">
        <v>8</v>
      </c>
      <c r="D25" s="184"/>
      <c r="E25" s="65"/>
      <c r="F25" s="93"/>
      <c r="G25" s="185">
        <v>0</v>
      </c>
      <c r="H25" s="107">
        <f>G25/K15</f>
        <v>0</v>
      </c>
      <c r="I25" s="187">
        <v>0</v>
      </c>
      <c r="J25" s="187">
        <v>0</v>
      </c>
      <c r="K25" s="187">
        <v>0</v>
      </c>
      <c r="L25" s="46"/>
      <c r="M25" s="107">
        <f t="shared" si="1"/>
        <v>0</v>
      </c>
      <c r="N25" s="46"/>
      <c r="O25" s="107">
        <f t="shared" si="2"/>
        <v>0</v>
      </c>
      <c r="P25" s="108"/>
      <c r="Q25" s="107">
        <f t="shared" si="0"/>
        <v>0</v>
      </c>
      <c r="R25" s="109"/>
      <c r="S25" s="107">
        <f t="shared" si="3"/>
        <v>0</v>
      </c>
      <c r="T25" s="108"/>
      <c r="U25" s="85"/>
      <c r="V25" s="86"/>
      <c r="W25" s="59"/>
      <c r="X25" s="45"/>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row>
    <row r="26" spans="1:53" s="47" customFormat="1" ht="19.95" customHeight="1" outlineLevel="1" x14ac:dyDescent="0.25">
      <c r="A26" s="39"/>
      <c r="B26" s="48"/>
      <c r="C26" s="106">
        <v>9</v>
      </c>
      <c r="D26" s="184"/>
      <c r="E26" s="65"/>
      <c r="F26" s="93"/>
      <c r="G26" s="185">
        <v>0</v>
      </c>
      <c r="H26" s="107">
        <f>G26/K15</f>
        <v>0</v>
      </c>
      <c r="I26" s="187">
        <v>0</v>
      </c>
      <c r="J26" s="187">
        <v>0</v>
      </c>
      <c r="K26" s="187">
        <v>0</v>
      </c>
      <c r="L26" s="46"/>
      <c r="M26" s="107">
        <f t="shared" si="1"/>
        <v>0</v>
      </c>
      <c r="N26" s="46"/>
      <c r="O26" s="107">
        <f t="shared" si="2"/>
        <v>0</v>
      </c>
      <c r="P26" s="108"/>
      <c r="Q26" s="107">
        <f t="shared" si="0"/>
        <v>0</v>
      </c>
      <c r="R26" s="109"/>
      <c r="S26" s="107">
        <f t="shared" si="3"/>
        <v>0</v>
      </c>
      <c r="T26" s="108"/>
      <c r="U26" s="85"/>
      <c r="V26" s="86"/>
      <c r="W26" s="59"/>
      <c r="X26" s="45"/>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row>
    <row r="27" spans="1:53" s="47" customFormat="1" ht="19.95" customHeight="1" outlineLevel="1" x14ac:dyDescent="0.25">
      <c r="A27" s="39"/>
      <c r="B27" s="48"/>
      <c r="C27" s="106">
        <v>10</v>
      </c>
      <c r="D27" s="184"/>
      <c r="E27" s="65"/>
      <c r="F27" s="93"/>
      <c r="G27" s="185">
        <v>0</v>
      </c>
      <c r="H27" s="107">
        <f>G27/K15</f>
        <v>0</v>
      </c>
      <c r="I27" s="187">
        <v>0</v>
      </c>
      <c r="J27" s="187">
        <v>0</v>
      </c>
      <c r="K27" s="187">
        <v>0</v>
      </c>
      <c r="L27" s="46"/>
      <c r="M27" s="107">
        <f t="shared" si="1"/>
        <v>0</v>
      </c>
      <c r="N27" s="46"/>
      <c r="O27" s="107">
        <f t="shared" si="2"/>
        <v>0</v>
      </c>
      <c r="P27" s="108"/>
      <c r="Q27" s="107">
        <f t="shared" si="0"/>
        <v>0</v>
      </c>
      <c r="R27" s="109"/>
      <c r="S27" s="107">
        <f t="shared" si="3"/>
        <v>0</v>
      </c>
      <c r="T27" s="108"/>
      <c r="U27" s="85"/>
      <c r="V27" s="86"/>
      <c r="W27" s="59"/>
      <c r="X27" s="45"/>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row>
    <row r="28" spans="1:53" s="47" customFormat="1" ht="19.95" customHeight="1" outlineLevel="1" x14ac:dyDescent="0.25">
      <c r="A28" s="39"/>
      <c r="B28" s="48"/>
      <c r="C28" s="39"/>
      <c r="D28" s="110"/>
      <c r="E28" s="65"/>
      <c r="F28" s="65"/>
      <c r="G28" s="65"/>
      <c r="H28" s="65"/>
      <c r="I28" s="65"/>
      <c r="J28" s="65"/>
      <c r="K28" s="65"/>
      <c r="L28" s="65"/>
      <c r="M28" s="108"/>
      <c r="N28" s="65"/>
      <c r="O28" s="108"/>
      <c r="P28" s="108"/>
      <c r="Q28" s="108"/>
      <c r="R28" s="108"/>
      <c r="S28" s="108"/>
      <c r="T28" s="108"/>
      <c r="U28" s="111"/>
      <c r="V28" s="111"/>
      <c r="W28" s="59"/>
      <c r="X28" s="45"/>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row>
    <row r="29" spans="1:53" s="91" customFormat="1" ht="19.95" customHeight="1" x14ac:dyDescent="0.25">
      <c r="A29" s="76"/>
      <c r="B29" s="77"/>
      <c r="C29" s="76"/>
      <c r="D29" s="78" t="s">
        <v>91</v>
      </c>
      <c r="E29" s="65"/>
      <c r="F29" s="95"/>
      <c r="G29" s="95"/>
      <c r="H29" s="95"/>
      <c r="I29" s="95"/>
      <c r="J29" s="95"/>
      <c r="K29" s="95"/>
      <c r="L29" s="65"/>
      <c r="M29" s="80">
        <f>SUM(M31:M40)</f>
        <v>0</v>
      </c>
      <c r="N29" s="65"/>
      <c r="O29" s="80">
        <f>SUM(O31:O40)</f>
        <v>0</v>
      </c>
      <c r="P29" s="81"/>
      <c r="Q29" s="80">
        <f>SUM(Q31:Q40)</f>
        <v>0</v>
      </c>
      <c r="R29" s="81"/>
      <c r="S29" s="83">
        <f>SUM(S31:S40)</f>
        <v>0</v>
      </c>
      <c r="T29" s="84"/>
      <c r="U29" s="85"/>
      <c r="V29" s="86"/>
      <c r="W29" s="59"/>
      <c r="X29" s="87"/>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row>
    <row r="30" spans="1:53" s="91" customFormat="1" ht="19.95" customHeight="1" outlineLevel="1" x14ac:dyDescent="0.25">
      <c r="A30" s="76"/>
      <c r="B30" s="77"/>
      <c r="C30" s="76"/>
      <c r="D30" s="100" t="s">
        <v>92</v>
      </c>
      <c r="E30" s="112"/>
      <c r="F30" s="113"/>
      <c r="G30" s="345" t="s">
        <v>93</v>
      </c>
      <c r="H30" s="345"/>
      <c r="I30" s="101" t="s">
        <v>71</v>
      </c>
      <c r="J30" s="101" t="s">
        <v>72</v>
      </c>
      <c r="K30" s="101" t="s">
        <v>73</v>
      </c>
      <c r="L30" s="114"/>
      <c r="M30" s="101" t="s">
        <v>94</v>
      </c>
      <c r="N30" s="114"/>
      <c r="O30" s="101" t="s">
        <v>95</v>
      </c>
      <c r="P30" s="195"/>
      <c r="Q30" s="101" t="s">
        <v>96</v>
      </c>
      <c r="R30" s="196"/>
      <c r="S30" s="101" t="s">
        <v>97</v>
      </c>
      <c r="T30" s="89"/>
      <c r="U30" s="85"/>
      <c r="V30" s="110"/>
      <c r="W30" s="115"/>
      <c r="X30" s="87"/>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row>
    <row r="31" spans="1:53" s="47" customFormat="1" ht="19.95" customHeight="1" outlineLevel="1" x14ac:dyDescent="0.25">
      <c r="A31" s="39"/>
      <c r="B31" s="48"/>
      <c r="C31" s="106">
        <v>1</v>
      </c>
      <c r="D31" s="184"/>
      <c r="E31" s="65"/>
      <c r="F31" s="100"/>
      <c r="G31" s="100"/>
      <c r="H31" s="100"/>
      <c r="I31" s="188">
        <v>0</v>
      </c>
      <c r="J31" s="188">
        <v>0</v>
      </c>
      <c r="K31" s="188">
        <v>0</v>
      </c>
      <c r="L31" s="116"/>
      <c r="M31" s="107">
        <f>I31*M18</f>
        <v>0</v>
      </c>
      <c r="N31" s="116"/>
      <c r="O31" s="107">
        <f>J31*O18</f>
        <v>0</v>
      </c>
      <c r="P31" s="108"/>
      <c r="Q31" s="107">
        <f t="shared" ref="Q31:Q40" si="4">K31*Q18</f>
        <v>0</v>
      </c>
      <c r="R31" s="108"/>
      <c r="S31" s="107">
        <f>SUM(M31,O31,Q31)</f>
        <v>0</v>
      </c>
      <c r="T31" s="108"/>
      <c r="U31" s="85"/>
      <c r="V31" s="117"/>
      <c r="W31" s="59"/>
      <c r="X31" s="45"/>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row>
    <row r="32" spans="1:53" s="47" customFormat="1" ht="19.95" customHeight="1" outlineLevel="1" x14ac:dyDescent="0.25">
      <c r="A32" s="39"/>
      <c r="B32" s="48"/>
      <c r="C32" s="106">
        <v>2</v>
      </c>
      <c r="D32" s="184"/>
      <c r="E32" s="65"/>
      <c r="F32" s="100"/>
      <c r="G32" s="100"/>
      <c r="H32" s="100"/>
      <c r="I32" s="188">
        <v>0</v>
      </c>
      <c r="J32" s="188">
        <v>0</v>
      </c>
      <c r="K32" s="188">
        <v>0</v>
      </c>
      <c r="L32" s="116"/>
      <c r="M32" s="107">
        <f t="shared" ref="M32:M40" si="5">I32*M19</f>
        <v>0</v>
      </c>
      <c r="N32" s="116"/>
      <c r="O32" s="107">
        <f t="shared" ref="O32:O40" si="6">J32*O19</f>
        <v>0</v>
      </c>
      <c r="P32" s="108"/>
      <c r="Q32" s="107">
        <f t="shared" si="4"/>
        <v>0</v>
      </c>
      <c r="R32" s="108"/>
      <c r="S32" s="107">
        <f t="shared" ref="S32:S40" si="7">SUM(M32,O32,Q32)</f>
        <v>0</v>
      </c>
      <c r="T32" s="108"/>
      <c r="U32" s="85"/>
      <c r="V32" s="117"/>
      <c r="W32" s="59"/>
      <c r="X32" s="45"/>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row>
    <row r="33" spans="1:53" s="47" customFormat="1" ht="19.95" customHeight="1" outlineLevel="1" x14ac:dyDescent="0.25">
      <c r="A33" s="39"/>
      <c r="B33" s="48"/>
      <c r="C33" s="106">
        <v>3</v>
      </c>
      <c r="D33" s="184"/>
      <c r="E33" s="65"/>
      <c r="F33" s="100"/>
      <c r="G33" s="100"/>
      <c r="H33" s="100"/>
      <c r="I33" s="188">
        <v>0</v>
      </c>
      <c r="J33" s="188">
        <v>0</v>
      </c>
      <c r="K33" s="188">
        <v>0</v>
      </c>
      <c r="L33" s="116"/>
      <c r="M33" s="107">
        <f t="shared" si="5"/>
        <v>0</v>
      </c>
      <c r="N33" s="116"/>
      <c r="O33" s="107">
        <f t="shared" si="6"/>
        <v>0</v>
      </c>
      <c r="P33" s="108"/>
      <c r="Q33" s="107">
        <f t="shared" si="4"/>
        <v>0</v>
      </c>
      <c r="R33" s="108"/>
      <c r="S33" s="107">
        <f t="shared" si="7"/>
        <v>0</v>
      </c>
      <c r="T33" s="108"/>
      <c r="U33" s="85"/>
      <c r="V33" s="117"/>
      <c r="W33" s="59"/>
      <c r="X33" s="45"/>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row>
    <row r="34" spans="1:53" s="47" customFormat="1" ht="19.95" customHeight="1" outlineLevel="1" x14ac:dyDescent="0.25">
      <c r="A34" s="39"/>
      <c r="B34" s="48"/>
      <c r="C34" s="106">
        <v>4</v>
      </c>
      <c r="D34" s="184"/>
      <c r="E34" s="65"/>
      <c r="F34" s="100"/>
      <c r="G34" s="100"/>
      <c r="H34" s="100"/>
      <c r="I34" s="188">
        <v>0</v>
      </c>
      <c r="J34" s="188">
        <v>0</v>
      </c>
      <c r="K34" s="188">
        <v>0</v>
      </c>
      <c r="L34" s="116"/>
      <c r="M34" s="107">
        <f t="shared" si="5"/>
        <v>0</v>
      </c>
      <c r="N34" s="116"/>
      <c r="O34" s="107">
        <f t="shared" si="6"/>
        <v>0</v>
      </c>
      <c r="P34" s="108"/>
      <c r="Q34" s="107">
        <f t="shared" si="4"/>
        <v>0</v>
      </c>
      <c r="R34" s="108"/>
      <c r="S34" s="107">
        <f>SUM(M34,O34,Q34)</f>
        <v>0</v>
      </c>
      <c r="T34" s="108"/>
      <c r="U34" s="85"/>
      <c r="V34" s="117"/>
      <c r="W34" s="59"/>
      <c r="X34" s="45"/>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row>
    <row r="35" spans="1:53" s="47" customFormat="1" ht="19.95" customHeight="1" outlineLevel="1" x14ac:dyDescent="0.25">
      <c r="A35" s="39"/>
      <c r="B35" s="48"/>
      <c r="C35" s="106">
        <v>5</v>
      </c>
      <c r="D35" s="184"/>
      <c r="E35" s="65"/>
      <c r="F35" s="100"/>
      <c r="G35" s="100"/>
      <c r="H35" s="100"/>
      <c r="I35" s="188">
        <v>0</v>
      </c>
      <c r="J35" s="188">
        <v>0</v>
      </c>
      <c r="K35" s="188">
        <v>0</v>
      </c>
      <c r="L35" s="116"/>
      <c r="M35" s="107">
        <f t="shared" si="5"/>
        <v>0</v>
      </c>
      <c r="N35" s="116"/>
      <c r="O35" s="107">
        <f t="shared" si="6"/>
        <v>0</v>
      </c>
      <c r="P35" s="108"/>
      <c r="Q35" s="107">
        <f t="shared" si="4"/>
        <v>0</v>
      </c>
      <c r="R35" s="108"/>
      <c r="S35" s="107">
        <f t="shared" si="7"/>
        <v>0</v>
      </c>
      <c r="T35" s="108"/>
      <c r="U35" s="85"/>
      <c r="V35" s="117"/>
      <c r="W35" s="59"/>
      <c r="X35" s="45"/>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row>
    <row r="36" spans="1:53" s="47" customFormat="1" ht="19.95" customHeight="1" outlineLevel="1" x14ac:dyDescent="0.25">
      <c r="A36" s="39"/>
      <c r="B36" s="48"/>
      <c r="C36" s="106">
        <v>6</v>
      </c>
      <c r="D36" s="184"/>
      <c r="E36" s="65"/>
      <c r="F36" s="100"/>
      <c r="G36" s="100"/>
      <c r="H36" s="100"/>
      <c r="I36" s="188">
        <v>0</v>
      </c>
      <c r="J36" s="188">
        <v>0</v>
      </c>
      <c r="K36" s="188">
        <v>0</v>
      </c>
      <c r="L36" s="116"/>
      <c r="M36" s="107">
        <f t="shared" si="5"/>
        <v>0</v>
      </c>
      <c r="N36" s="116"/>
      <c r="O36" s="107">
        <f t="shared" si="6"/>
        <v>0</v>
      </c>
      <c r="P36" s="108"/>
      <c r="Q36" s="107">
        <f t="shared" si="4"/>
        <v>0</v>
      </c>
      <c r="R36" s="108"/>
      <c r="S36" s="107">
        <f t="shared" si="7"/>
        <v>0</v>
      </c>
      <c r="T36" s="108"/>
      <c r="U36" s="85"/>
      <c r="V36" s="117"/>
      <c r="W36" s="59"/>
      <c r="X36" s="45"/>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row>
    <row r="37" spans="1:53" s="47" customFormat="1" ht="19.95" customHeight="1" outlineLevel="1" x14ac:dyDescent="0.25">
      <c r="A37" s="39"/>
      <c r="B37" s="48"/>
      <c r="C37" s="106">
        <v>7</v>
      </c>
      <c r="D37" s="184"/>
      <c r="E37" s="65"/>
      <c r="F37" s="100"/>
      <c r="G37" s="100"/>
      <c r="H37" s="100"/>
      <c r="I37" s="188">
        <v>0</v>
      </c>
      <c r="J37" s="188">
        <v>0</v>
      </c>
      <c r="K37" s="188">
        <v>0</v>
      </c>
      <c r="L37" s="116"/>
      <c r="M37" s="107">
        <f t="shared" si="5"/>
        <v>0</v>
      </c>
      <c r="N37" s="116"/>
      <c r="O37" s="107">
        <f t="shared" si="6"/>
        <v>0</v>
      </c>
      <c r="P37" s="108"/>
      <c r="Q37" s="107">
        <f t="shared" si="4"/>
        <v>0</v>
      </c>
      <c r="R37" s="108"/>
      <c r="S37" s="107">
        <f t="shared" si="7"/>
        <v>0</v>
      </c>
      <c r="T37" s="108"/>
      <c r="U37" s="85"/>
      <c r="V37" s="117"/>
      <c r="W37" s="59"/>
      <c r="X37" s="45"/>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row>
    <row r="38" spans="1:53" s="47" customFormat="1" ht="19.95" customHeight="1" outlineLevel="1" x14ac:dyDescent="0.25">
      <c r="A38" s="39"/>
      <c r="B38" s="48"/>
      <c r="C38" s="106">
        <v>8</v>
      </c>
      <c r="D38" s="184"/>
      <c r="E38" s="65"/>
      <c r="F38" s="100"/>
      <c r="G38" s="100"/>
      <c r="H38" s="100"/>
      <c r="I38" s="188">
        <v>0</v>
      </c>
      <c r="J38" s="188">
        <v>0</v>
      </c>
      <c r="K38" s="188">
        <v>0</v>
      </c>
      <c r="L38" s="116"/>
      <c r="M38" s="107">
        <f t="shared" si="5"/>
        <v>0</v>
      </c>
      <c r="N38" s="116"/>
      <c r="O38" s="107">
        <f t="shared" si="6"/>
        <v>0</v>
      </c>
      <c r="P38" s="108"/>
      <c r="Q38" s="107">
        <f t="shared" si="4"/>
        <v>0</v>
      </c>
      <c r="R38" s="108"/>
      <c r="S38" s="107">
        <f t="shared" si="7"/>
        <v>0</v>
      </c>
      <c r="T38" s="108"/>
      <c r="U38" s="85"/>
      <c r="V38" s="117"/>
      <c r="W38" s="59"/>
      <c r="X38" s="45"/>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row>
    <row r="39" spans="1:53" s="47" customFormat="1" ht="19.95" customHeight="1" outlineLevel="1" x14ac:dyDescent="0.25">
      <c r="A39" s="39"/>
      <c r="B39" s="48"/>
      <c r="C39" s="106">
        <v>9</v>
      </c>
      <c r="D39" s="184"/>
      <c r="E39" s="65"/>
      <c r="F39" s="100"/>
      <c r="G39" s="100"/>
      <c r="H39" s="100"/>
      <c r="I39" s="188">
        <v>0</v>
      </c>
      <c r="J39" s="188">
        <v>0</v>
      </c>
      <c r="K39" s="188">
        <v>0</v>
      </c>
      <c r="L39" s="116"/>
      <c r="M39" s="107">
        <f t="shared" si="5"/>
        <v>0</v>
      </c>
      <c r="N39" s="116"/>
      <c r="O39" s="107">
        <f t="shared" si="6"/>
        <v>0</v>
      </c>
      <c r="P39" s="108"/>
      <c r="Q39" s="107">
        <f t="shared" si="4"/>
        <v>0</v>
      </c>
      <c r="R39" s="108"/>
      <c r="S39" s="107">
        <f t="shared" si="7"/>
        <v>0</v>
      </c>
      <c r="T39" s="108"/>
      <c r="U39" s="85"/>
      <c r="V39" s="117"/>
      <c r="W39" s="59"/>
      <c r="X39" s="45"/>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row>
    <row r="40" spans="1:53" s="47" customFormat="1" ht="19.95" customHeight="1" outlineLevel="1" x14ac:dyDescent="0.25">
      <c r="A40" s="39"/>
      <c r="B40" s="48"/>
      <c r="C40" s="106">
        <v>10</v>
      </c>
      <c r="D40" s="184"/>
      <c r="E40" s="65"/>
      <c r="F40" s="100"/>
      <c r="G40" s="100"/>
      <c r="H40" s="100"/>
      <c r="I40" s="188">
        <v>0</v>
      </c>
      <c r="J40" s="188">
        <v>0</v>
      </c>
      <c r="K40" s="188">
        <v>0</v>
      </c>
      <c r="L40" s="116"/>
      <c r="M40" s="107">
        <f t="shared" si="5"/>
        <v>0</v>
      </c>
      <c r="N40" s="116"/>
      <c r="O40" s="107">
        <f t="shared" si="6"/>
        <v>0</v>
      </c>
      <c r="P40" s="108"/>
      <c r="Q40" s="107">
        <f t="shared" si="4"/>
        <v>0</v>
      </c>
      <c r="R40" s="108"/>
      <c r="S40" s="107">
        <f t="shared" si="7"/>
        <v>0</v>
      </c>
      <c r="T40" s="108"/>
      <c r="U40" s="85"/>
      <c r="V40" s="117"/>
      <c r="W40" s="59"/>
      <c r="X40" s="45"/>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row>
    <row r="41" spans="1:53" s="46" customFormat="1" ht="19.95" customHeight="1" outlineLevel="1" x14ac:dyDescent="0.25">
      <c r="A41" s="73"/>
      <c r="B41" s="74"/>
      <c r="C41" s="73"/>
      <c r="D41" s="110"/>
      <c r="E41" s="65"/>
      <c r="F41" s="109"/>
      <c r="G41" s="116"/>
      <c r="H41" s="65"/>
      <c r="I41" s="65"/>
      <c r="J41" s="65"/>
      <c r="K41" s="65"/>
      <c r="L41" s="65"/>
      <c r="M41" s="108"/>
      <c r="N41" s="65"/>
      <c r="O41" s="108"/>
      <c r="P41" s="108"/>
      <c r="Q41" s="108"/>
      <c r="R41" s="108"/>
      <c r="S41" s="108"/>
      <c r="T41" s="108"/>
      <c r="U41" s="111"/>
      <c r="V41" s="111"/>
      <c r="W41" s="59"/>
      <c r="X41" s="75"/>
    </row>
    <row r="42" spans="1:53" s="89" customFormat="1" ht="19.95" customHeight="1" x14ac:dyDescent="0.25">
      <c r="A42" s="118"/>
      <c r="B42" s="119"/>
      <c r="C42" s="118"/>
      <c r="D42" s="120" t="s">
        <v>98</v>
      </c>
      <c r="E42" s="65"/>
      <c r="F42" s="95"/>
      <c r="G42" s="95"/>
      <c r="H42" s="95"/>
      <c r="I42" s="95"/>
      <c r="J42" s="95"/>
      <c r="K42" s="95"/>
      <c r="L42" s="65"/>
      <c r="M42" s="80">
        <f>SUM(M44:M63)</f>
        <v>0</v>
      </c>
      <c r="N42" s="65"/>
      <c r="O42" s="80">
        <f>SUM(O44:O63)</f>
        <v>0</v>
      </c>
      <c r="P42" s="81"/>
      <c r="Q42" s="80">
        <f>SUM(Q44:Q63)</f>
        <v>0</v>
      </c>
      <c r="R42" s="81"/>
      <c r="S42" s="83">
        <f>SUM(S44:S63)</f>
        <v>0</v>
      </c>
      <c r="T42" s="84"/>
      <c r="U42" s="121"/>
      <c r="V42" s="122"/>
      <c r="W42" s="59"/>
      <c r="X42" s="123"/>
    </row>
    <row r="43" spans="1:53" s="89" customFormat="1" ht="19.95" customHeight="1" outlineLevel="1" x14ac:dyDescent="0.25">
      <c r="A43" s="76"/>
      <c r="B43" s="77"/>
      <c r="C43" s="76"/>
      <c r="D43" s="100" t="s">
        <v>99</v>
      </c>
      <c r="E43" s="112"/>
      <c r="F43" s="113"/>
      <c r="G43" s="113"/>
      <c r="H43" s="101" t="s">
        <v>100</v>
      </c>
      <c r="I43" s="101" t="s">
        <v>101</v>
      </c>
      <c r="J43" s="101" t="s">
        <v>102</v>
      </c>
      <c r="K43" s="101" t="s">
        <v>103</v>
      </c>
      <c r="L43" s="197"/>
      <c r="M43" s="101" t="s">
        <v>104</v>
      </c>
      <c r="N43" s="197"/>
      <c r="O43" s="101" t="s">
        <v>105</v>
      </c>
      <c r="P43" s="195"/>
      <c r="Q43" s="101" t="s">
        <v>106</v>
      </c>
      <c r="R43" s="196"/>
      <c r="S43" s="101" t="s">
        <v>107</v>
      </c>
      <c r="U43" s="121"/>
      <c r="V43" s="122"/>
      <c r="W43" s="115"/>
      <c r="X43" s="87"/>
      <c r="Y43" s="124"/>
      <c r="Z43" s="124"/>
      <c r="AA43" s="124"/>
      <c r="AB43" s="124"/>
      <c r="AC43" s="124"/>
      <c r="AD43" s="124"/>
      <c r="AE43" s="124"/>
      <c r="AF43" s="124"/>
      <c r="AG43" s="124"/>
      <c r="AH43" s="124"/>
      <c r="AI43" s="124"/>
      <c r="AJ43" s="124"/>
      <c r="AK43" s="124"/>
    </row>
    <row r="44" spans="1:53" s="46" customFormat="1" ht="19.95" customHeight="1" outlineLevel="1" x14ac:dyDescent="0.25">
      <c r="A44" s="39"/>
      <c r="B44" s="48"/>
      <c r="C44" s="106">
        <v>1</v>
      </c>
      <c r="D44" s="184"/>
      <c r="E44" s="65"/>
      <c r="F44" s="100"/>
      <c r="G44" s="100"/>
      <c r="H44" s="185">
        <v>0</v>
      </c>
      <c r="I44" s="187">
        <v>0</v>
      </c>
      <c r="J44" s="187">
        <v>0</v>
      </c>
      <c r="K44" s="187">
        <v>0</v>
      </c>
      <c r="L44" s="125"/>
      <c r="M44" s="107">
        <f>$H44*I44</f>
        <v>0</v>
      </c>
      <c r="N44" s="125"/>
      <c r="O44" s="107">
        <f>$H44*J44</f>
        <v>0</v>
      </c>
      <c r="P44" s="108"/>
      <c r="Q44" s="107">
        <f t="shared" ref="Q44:Q63" si="8">$H44*K44</f>
        <v>0</v>
      </c>
      <c r="R44" s="108"/>
      <c r="S44" s="107">
        <f>SUM(M44,O44,Q44)</f>
        <v>0</v>
      </c>
      <c r="T44" s="108"/>
      <c r="U44" s="121"/>
      <c r="V44" s="122"/>
      <c r="W44" s="59"/>
      <c r="X44" s="45"/>
      <c r="Y44" s="13"/>
      <c r="Z44" s="13"/>
      <c r="AA44" s="13"/>
      <c r="AB44" s="13"/>
      <c r="AC44" s="13"/>
      <c r="AD44" s="13"/>
      <c r="AE44" s="13"/>
      <c r="AF44" s="13"/>
      <c r="AG44" s="13"/>
      <c r="AH44" s="13"/>
      <c r="AI44" s="13"/>
      <c r="AJ44" s="13"/>
      <c r="AK44" s="13"/>
    </row>
    <row r="45" spans="1:53" s="46" customFormat="1" ht="19.8" customHeight="1" outlineLevel="1" x14ac:dyDescent="0.25">
      <c r="A45" s="39"/>
      <c r="B45" s="48"/>
      <c r="C45" s="106">
        <v>2</v>
      </c>
      <c r="D45" s="184"/>
      <c r="E45" s="65"/>
      <c r="F45" s="100"/>
      <c r="G45" s="100"/>
      <c r="H45" s="185">
        <v>0</v>
      </c>
      <c r="I45" s="187">
        <v>0</v>
      </c>
      <c r="J45" s="187">
        <v>0</v>
      </c>
      <c r="K45" s="187">
        <v>0</v>
      </c>
      <c r="L45" s="125"/>
      <c r="M45" s="107">
        <f t="shared" ref="M45:M63" si="9">$H45*I45</f>
        <v>0</v>
      </c>
      <c r="N45" s="125"/>
      <c r="O45" s="107">
        <f t="shared" ref="O45:O63" si="10">$H45*J45</f>
        <v>0</v>
      </c>
      <c r="P45" s="108"/>
      <c r="Q45" s="107">
        <f t="shared" si="8"/>
        <v>0</v>
      </c>
      <c r="R45" s="108"/>
      <c r="S45" s="107">
        <f t="shared" ref="S45:S63" si="11">SUM(M45,O45,Q45)</f>
        <v>0</v>
      </c>
      <c r="T45" s="108"/>
      <c r="U45" s="121"/>
      <c r="V45" s="122"/>
      <c r="W45" s="59"/>
      <c r="X45" s="45"/>
      <c r="Y45" s="13"/>
      <c r="Z45" s="13"/>
      <c r="AA45" s="13"/>
      <c r="AB45" s="13"/>
      <c r="AC45" s="13"/>
      <c r="AD45" s="13"/>
      <c r="AE45" s="13"/>
      <c r="AF45" s="13"/>
      <c r="AG45" s="13"/>
      <c r="AH45" s="13"/>
      <c r="AI45" s="13"/>
      <c r="AJ45" s="13"/>
      <c r="AK45" s="13"/>
    </row>
    <row r="46" spans="1:53" s="46" customFormat="1" ht="19.8" customHeight="1" outlineLevel="1" x14ac:dyDescent="0.25">
      <c r="A46" s="39"/>
      <c r="B46" s="48"/>
      <c r="C46" s="106">
        <v>3</v>
      </c>
      <c r="D46" s="184"/>
      <c r="E46" s="65"/>
      <c r="F46" s="100"/>
      <c r="G46" s="100"/>
      <c r="H46" s="185">
        <v>0</v>
      </c>
      <c r="I46" s="187">
        <v>0</v>
      </c>
      <c r="J46" s="187">
        <v>0</v>
      </c>
      <c r="K46" s="187">
        <v>0</v>
      </c>
      <c r="L46" s="125"/>
      <c r="M46" s="107">
        <f t="shared" si="9"/>
        <v>0</v>
      </c>
      <c r="N46" s="125"/>
      <c r="O46" s="107">
        <f t="shared" si="10"/>
        <v>0</v>
      </c>
      <c r="P46" s="108"/>
      <c r="Q46" s="107">
        <f t="shared" si="8"/>
        <v>0</v>
      </c>
      <c r="R46" s="108"/>
      <c r="S46" s="107">
        <f t="shared" si="11"/>
        <v>0</v>
      </c>
      <c r="T46" s="108"/>
      <c r="U46" s="121"/>
      <c r="V46" s="122"/>
      <c r="W46" s="59"/>
      <c r="X46" s="45"/>
      <c r="Y46" s="13"/>
      <c r="Z46" s="13"/>
      <c r="AA46" s="13"/>
      <c r="AB46" s="13"/>
      <c r="AC46" s="13"/>
      <c r="AD46" s="13"/>
      <c r="AE46" s="13"/>
      <c r="AF46" s="13"/>
      <c r="AG46" s="13"/>
      <c r="AH46" s="13"/>
      <c r="AI46" s="13"/>
      <c r="AJ46" s="13"/>
      <c r="AK46" s="13"/>
    </row>
    <row r="47" spans="1:53" s="46" customFormat="1" ht="19.95" customHeight="1" outlineLevel="1" x14ac:dyDescent="0.25">
      <c r="A47" s="39"/>
      <c r="B47" s="48"/>
      <c r="C47" s="106">
        <v>4</v>
      </c>
      <c r="D47" s="184"/>
      <c r="E47" s="65"/>
      <c r="F47" s="100"/>
      <c r="G47" s="100"/>
      <c r="H47" s="185">
        <v>0</v>
      </c>
      <c r="I47" s="187">
        <v>0</v>
      </c>
      <c r="J47" s="187">
        <v>0</v>
      </c>
      <c r="K47" s="187">
        <v>0</v>
      </c>
      <c r="L47" s="125"/>
      <c r="M47" s="107">
        <f t="shared" si="9"/>
        <v>0</v>
      </c>
      <c r="N47" s="125"/>
      <c r="O47" s="107">
        <f t="shared" si="10"/>
        <v>0</v>
      </c>
      <c r="P47" s="108"/>
      <c r="Q47" s="107">
        <f t="shared" si="8"/>
        <v>0</v>
      </c>
      <c r="R47" s="108"/>
      <c r="S47" s="107">
        <f t="shared" si="11"/>
        <v>0</v>
      </c>
      <c r="T47" s="108"/>
      <c r="U47" s="121"/>
      <c r="V47" s="122"/>
      <c r="W47" s="59"/>
      <c r="X47" s="45"/>
      <c r="Y47" s="13"/>
      <c r="Z47" s="13"/>
      <c r="AA47" s="13"/>
      <c r="AB47" s="13"/>
      <c r="AC47" s="13"/>
      <c r="AD47" s="13"/>
      <c r="AE47" s="13"/>
      <c r="AF47" s="13"/>
      <c r="AG47" s="13"/>
      <c r="AH47" s="13"/>
      <c r="AI47" s="13"/>
      <c r="AJ47" s="13"/>
      <c r="AK47" s="13"/>
    </row>
    <row r="48" spans="1:53" s="46" customFormat="1" ht="19.95" customHeight="1" outlineLevel="1" x14ac:dyDescent="0.25">
      <c r="A48" s="39"/>
      <c r="B48" s="48"/>
      <c r="C48" s="106">
        <v>5</v>
      </c>
      <c r="D48" s="184"/>
      <c r="E48" s="65"/>
      <c r="F48" s="100"/>
      <c r="G48" s="100"/>
      <c r="H48" s="185">
        <v>0</v>
      </c>
      <c r="I48" s="187">
        <v>0</v>
      </c>
      <c r="J48" s="187">
        <v>0</v>
      </c>
      <c r="K48" s="187">
        <v>0</v>
      </c>
      <c r="L48" s="125"/>
      <c r="M48" s="107">
        <f t="shared" si="9"/>
        <v>0</v>
      </c>
      <c r="N48" s="125"/>
      <c r="O48" s="107">
        <f t="shared" si="10"/>
        <v>0</v>
      </c>
      <c r="P48" s="108"/>
      <c r="Q48" s="107">
        <f t="shared" si="8"/>
        <v>0</v>
      </c>
      <c r="R48" s="108"/>
      <c r="S48" s="107">
        <f t="shared" si="11"/>
        <v>0</v>
      </c>
      <c r="T48" s="108"/>
      <c r="U48" s="121"/>
      <c r="V48" s="122"/>
      <c r="W48" s="59"/>
      <c r="X48" s="45"/>
      <c r="Y48" s="13"/>
      <c r="Z48" s="13"/>
      <c r="AA48" s="13"/>
      <c r="AB48" s="13"/>
      <c r="AC48" s="13"/>
      <c r="AD48" s="13"/>
      <c r="AE48" s="13"/>
      <c r="AF48" s="13"/>
      <c r="AG48" s="13"/>
      <c r="AH48" s="13"/>
      <c r="AI48" s="13"/>
      <c r="AJ48" s="13"/>
      <c r="AK48" s="13"/>
    </row>
    <row r="49" spans="1:37" s="46" customFormat="1" ht="19.95" customHeight="1" outlineLevel="1" x14ac:dyDescent="0.25">
      <c r="A49" s="39"/>
      <c r="B49" s="48"/>
      <c r="C49" s="106">
        <v>6</v>
      </c>
      <c r="D49" s="184"/>
      <c r="E49" s="65"/>
      <c r="F49" s="100"/>
      <c r="G49" s="100"/>
      <c r="H49" s="185">
        <v>0</v>
      </c>
      <c r="I49" s="187">
        <v>0</v>
      </c>
      <c r="J49" s="187">
        <v>0</v>
      </c>
      <c r="K49" s="187">
        <v>0</v>
      </c>
      <c r="L49" s="125"/>
      <c r="M49" s="107">
        <f t="shared" si="9"/>
        <v>0</v>
      </c>
      <c r="N49" s="125"/>
      <c r="O49" s="107">
        <f t="shared" si="10"/>
        <v>0</v>
      </c>
      <c r="P49" s="108"/>
      <c r="Q49" s="107">
        <f t="shared" si="8"/>
        <v>0</v>
      </c>
      <c r="R49" s="108"/>
      <c r="S49" s="107">
        <f t="shared" si="11"/>
        <v>0</v>
      </c>
      <c r="T49" s="108"/>
      <c r="U49" s="121"/>
      <c r="V49" s="122"/>
      <c r="W49" s="59"/>
      <c r="X49" s="45"/>
      <c r="Y49" s="13"/>
      <c r="Z49" s="13"/>
      <c r="AA49" s="13"/>
      <c r="AB49" s="13"/>
      <c r="AC49" s="13"/>
      <c r="AD49" s="13"/>
      <c r="AE49" s="13"/>
      <c r="AF49" s="13"/>
      <c r="AG49" s="13"/>
      <c r="AH49" s="13"/>
      <c r="AI49" s="13"/>
      <c r="AJ49" s="13"/>
      <c r="AK49" s="13"/>
    </row>
    <row r="50" spans="1:37" s="46" customFormat="1" ht="19.95" customHeight="1" outlineLevel="1" x14ac:dyDescent="0.25">
      <c r="A50" s="39"/>
      <c r="B50" s="48"/>
      <c r="C50" s="106">
        <v>7</v>
      </c>
      <c r="D50" s="184"/>
      <c r="E50" s="65"/>
      <c r="F50" s="100"/>
      <c r="G50" s="100"/>
      <c r="H50" s="185">
        <v>0</v>
      </c>
      <c r="I50" s="187">
        <v>0</v>
      </c>
      <c r="J50" s="187">
        <v>0</v>
      </c>
      <c r="K50" s="187">
        <v>0</v>
      </c>
      <c r="L50" s="125"/>
      <c r="M50" s="107">
        <f t="shared" si="9"/>
        <v>0</v>
      </c>
      <c r="N50" s="125"/>
      <c r="O50" s="107">
        <f t="shared" si="10"/>
        <v>0</v>
      </c>
      <c r="P50" s="108"/>
      <c r="Q50" s="107">
        <f t="shared" si="8"/>
        <v>0</v>
      </c>
      <c r="R50" s="108"/>
      <c r="S50" s="107">
        <f t="shared" si="11"/>
        <v>0</v>
      </c>
      <c r="T50" s="108"/>
      <c r="U50" s="121"/>
      <c r="V50" s="122"/>
      <c r="W50" s="59"/>
      <c r="X50" s="45"/>
      <c r="Y50" s="13"/>
      <c r="Z50" s="13"/>
      <c r="AA50" s="13"/>
      <c r="AB50" s="13"/>
      <c r="AC50" s="13"/>
      <c r="AD50" s="13"/>
      <c r="AE50" s="13"/>
      <c r="AF50" s="13"/>
      <c r="AG50" s="13"/>
      <c r="AH50" s="13"/>
      <c r="AI50" s="13"/>
      <c r="AJ50" s="13"/>
      <c r="AK50" s="13"/>
    </row>
    <row r="51" spans="1:37" s="46" customFormat="1" ht="19.95" customHeight="1" outlineLevel="1" x14ac:dyDescent="0.25">
      <c r="A51" s="39"/>
      <c r="B51" s="48"/>
      <c r="C51" s="106">
        <v>8</v>
      </c>
      <c r="D51" s="184"/>
      <c r="E51" s="65"/>
      <c r="F51" s="100"/>
      <c r="G51" s="100"/>
      <c r="H51" s="185">
        <v>0</v>
      </c>
      <c r="I51" s="187">
        <v>0</v>
      </c>
      <c r="J51" s="187">
        <v>0</v>
      </c>
      <c r="K51" s="187">
        <v>0</v>
      </c>
      <c r="L51" s="125"/>
      <c r="M51" s="107">
        <f t="shared" si="9"/>
        <v>0</v>
      </c>
      <c r="N51" s="125"/>
      <c r="O51" s="107">
        <f t="shared" si="10"/>
        <v>0</v>
      </c>
      <c r="P51" s="108"/>
      <c r="Q51" s="107">
        <f t="shared" si="8"/>
        <v>0</v>
      </c>
      <c r="R51" s="108"/>
      <c r="S51" s="107">
        <f t="shared" si="11"/>
        <v>0</v>
      </c>
      <c r="T51" s="108"/>
      <c r="U51" s="121"/>
      <c r="V51" s="122"/>
      <c r="W51" s="59"/>
      <c r="X51" s="45"/>
      <c r="Y51" s="13"/>
      <c r="Z51" s="13"/>
      <c r="AA51" s="13"/>
      <c r="AB51" s="13"/>
      <c r="AC51" s="13"/>
      <c r="AD51" s="13"/>
      <c r="AE51" s="13"/>
      <c r="AF51" s="13"/>
      <c r="AG51" s="13"/>
      <c r="AH51" s="13"/>
      <c r="AI51" s="13"/>
      <c r="AJ51" s="13"/>
      <c r="AK51" s="13"/>
    </row>
    <row r="52" spans="1:37" s="46" customFormat="1" ht="19.95" customHeight="1" outlineLevel="1" x14ac:dyDescent="0.25">
      <c r="A52" s="39"/>
      <c r="B52" s="48"/>
      <c r="C52" s="106">
        <v>9</v>
      </c>
      <c r="D52" s="184"/>
      <c r="E52" s="65"/>
      <c r="F52" s="100"/>
      <c r="G52" s="100"/>
      <c r="H52" s="185">
        <v>0</v>
      </c>
      <c r="I52" s="187">
        <v>0</v>
      </c>
      <c r="J52" s="187">
        <v>0</v>
      </c>
      <c r="K52" s="187">
        <v>0</v>
      </c>
      <c r="L52" s="125"/>
      <c r="M52" s="107">
        <f t="shared" si="9"/>
        <v>0</v>
      </c>
      <c r="N52" s="125"/>
      <c r="O52" s="107">
        <f t="shared" si="10"/>
        <v>0</v>
      </c>
      <c r="P52" s="108"/>
      <c r="Q52" s="107">
        <f t="shared" si="8"/>
        <v>0</v>
      </c>
      <c r="R52" s="108"/>
      <c r="S52" s="107">
        <f t="shared" si="11"/>
        <v>0</v>
      </c>
      <c r="T52" s="108"/>
      <c r="U52" s="121"/>
      <c r="V52" s="122"/>
      <c r="W52" s="59"/>
      <c r="X52" s="45"/>
      <c r="Y52" s="13"/>
      <c r="Z52" s="13"/>
      <c r="AA52" s="13"/>
      <c r="AB52" s="13"/>
      <c r="AC52" s="13"/>
      <c r="AD52" s="13"/>
      <c r="AE52" s="13"/>
      <c r="AF52" s="13"/>
      <c r="AG52" s="13"/>
      <c r="AH52" s="13"/>
      <c r="AI52" s="13"/>
      <c r="AJ52" s="13"/>
      <c r="AK52" s="13"/>
    </row>
    <row r="53" spans="1:37" s="46" customFormat="1" ht="19.95" customHeight="1" outlineLevel="1" x14ac:dyDescent="0.25">
      <c r="A53" s="39"/>
      <c r="B53" s="48"/>
      <c r="C53" s="106">
        <v>10</v>
      </c>
      <c r="D53" s="184"/>
      <c r="E53" s="65"/>
      <c r="F53" s="100"/>
      <c r="G53" s="100"/>
      <c r="H53" s="185">
        <v>0</v>
      </c>
      <c r="I53" s="187">
        <v>0</v>
      </c>
      <c r="J53" s="187">
        <v>0</v>
      </c>
      <c r="K53" s="187">
        <v>0</v>
      </c>
      <c r="L53" s="125"/>
      <c r="M53" s="107">
        <f t="shared" ref="M53:M62" si="12">$H53*I53</f>
        <v>0</v>
      </c>
      <c r="N53" s="125"/>
      <c r="O53" s="107">
        <f t="shared" si="10"/>
        <v>0</v>
      </c>
      <c r="P53" s="108"/>
      <c r="Q53" s="107">
        <f t="shared" si="8"/>
        <v>0</v>
      </c>
      <c r="R53" s="108"/>
      <c r="S53" s="107">
        <f t="shared" si="11"/>
        <v>0</v>
      </c>
      <c r="T53" s="108"/>
      <c r="U53" s="121"/>
      <c r="V53" s="122"/>
      <c r="W53" s="59"/>
      <c r="X53" s="45"/>
      <c r="Y53" s="13"/>
      <c r="Z53" s="13"/>
      <c r="AA53" s="13"/>
      <c r="AB53" s="13"/>
      <c r="AC53" s="13"/>
      <c r="AD53" s="13"/>
      <c r="AE53" s="13"/>
      <c r="AF53" s="13"/>
      <c r="AG53" s="13"/>
      <c r="AH53" s="13"/>
      <c r="AI53" s="13"/>
      <c r="AJ53" s="13"/>
      <c r="AK53" s="13"/>
    </row>
    <row r="54" spans="1:37" s="46" customFormat="1" ht="19.95" customHeight="1" outlineLevel="1" x14ac:dyDescent="0.25">
      <c r="A54" s="39"/>
      <c r="B54" s="48"/>
      <c r="C54" s="106">
        <v>11</v>
      </c>
      <c r="D54" s="184"/>
      <c r="E54" s="65"/>
      <c r="F54" s="100"/>
      <c r="G54" s="100"/>
      <c r="H54" s="185">
        <v>0</v>
      </c>
      <c r="I54" s="187">
        <v>0</v>
      </c>
      <c r="J54" s="187">
        <v>0</v>
      </c>
      <c r="K54" s="187">
        <v>0</v>
      </c>
      <c r="L54" s="125"/>
      <c r="M54" s="107">
        <f t="shared" si="12"/>
        <v>0</v>
      </c>
      <c r="N54" s="125"/>
      <c r="O54" s="107">
        <f t="shared" si="10"/>
        <v>0</v>
      </c>
      <c r="P54" s="108"/>
      <c r="Q54" s="107">
        <f t="shared" si="8"/>
        <v>0</v>
      </c>
      <c r="R54" s="108"/>
      <c r="S54" s="107">
        <f t="shared" si="11"/>
        <v>0</v>
      </c>
      <c r="T54" s="108"/>
      <c r="U54" s="121"/>
      <c r="V54" s="122"/>
      <c r="W54" s="59"/>
      <c r="X54" s="45"/>
      <c r="Y54" s="13"/>
      <c r="Z54" s="13"/>
      <c r="AA54" s="13"/>
      <c r="AB54" s="13"/>
      <c r="AC54" s="13"/>
      <c r="AD54" s="13"/>
      <c r="AE54" s="13"/>
      <c r="AF54" s="13"/>
      <c r="AG54" s="13"/>
      <c r="AH54" s="13"/>
      <c r="AI54" s="13"/>
      <c r="AJ54" s="13"/>
      <c r="AK54" s="13"/>
    </row>
    <row r="55" spans="1:37" s="46" customFormat="1" ht="19.95" customHeight="1" outlineLevel="1" x14ac:dyDescent="0.25">
      <c r="A55" s="39"/>
      <c r="B55" s="48"/>
      <c r="C55" s="106">
        <v>12</v>
      </c>
      <c r="D55" s="184"/>
      <c r="E55" s="65"/>
      <c r="F55" s="100"/>
      <c r="G55" s="100"/>
      <c r="H55" s="185">
        <v>0</v>
      </c>
      <c r="I55" s="187">
        <v>0</v>
      </c>
      <c r="J55" s="187">
        <v>0</v>
      </c>
      <c r="K55" s="187">
        <v>0</v>
      </c>
      <c r="L55" s="125"/>
      <c r="M55" s="107">
        <f t="shared" si="12"/>
        <v>0</v>
      </c>
      <c r="N55" s="125"/>
      <c r="O55" s="107">
        <f t="shared" si="10"/>
        <v>0</v>
      </c>
      <c r="P55" s="108"/>
      <c r="Q55" s="107">
        <f t="shared" si="8"/>
        <v>0</v>
      </c>
      <c r="R55" s="108"/>
      <c r="S55" s="107">
        <f t="shared" si="11"/>
        <v>0</v>
      </c>
      <c r="T55" s="108"/>
      <c r="U55" s="121"/>
      <c r="V55" s="122"/>
      <c r="W55" s="59"/>
      <c r="X55" s="45"/>
      <c r="Y55" s="13"/>
      <c r="Z55" s="13"/>
      <c r="AA55" s="13"/>
      <c r="AB55" s="13"/>
      <c r="AC55" s="13"/>
      <c r="AD55" s="13"/>
      <c r="AE55" s="13"/>
      <c r="AF55" s="13"/>
      <c r="AG55" s="13"/>
      <c r="AH55" s="13"/>
      <c r="AI55" s="13"/>
      <c r="AJ55" s="13"/>
      <c r="AK55" s="13"/>
    </row>
    <row r="56" spans="1:37" s="46" customFormat="1" ht="19.95" customHeight="1" outlineLevel="1" x14ac:dyDescent="0.25">
      <c r="A56" s="39"/>
      <c r="B56" s="48"/>
      <c r="C56" s="106">
        <v>13</v>
      </c>
      <c r="D56" s="184"/>
      <c r="E56" s="65"/>
      <c r="F56" s="100"/>
      <c r="G56" s="100"/>
      <c r="H56" s="185">
        <v>0</v>
      </c>
      <c r="I56" s="187">
        <v>0</v>
      </c>
      <c r="J56" s="187">
        <v>0</v>
      </c>
      <c r="K56" s="187">
        <v>0</v>
      </c>
      <c r="L56" s="125"/>
      <c r="M56" s="107">
        <f t="shared" si="12"/>
        <v>0</v>
      </c>
      <c r="N56" s="125"/>
      <c r="O56" s="107">
        <f t="shared" si="10"/>
        <v>0</v>
      </c>
      <c r="P56" s="108"/>
      <c r="Q56" s="107">
        <f t="shared" si="8"/>
        <v>0</v>
      </c>
      <c r="R56" s="108"/>
      <c r="S56" s="107">
        <f t="shared" si="11"/>
        <v>0</v>
      </c>
      <c r="T56" s="108"/>
      <c r="U56" s="121"/>
      <c r="V56" s="122"/>
      <c r="W56" s="59"/>
      <c r="X56" s="45"/>
      <c r="Y56" s="13"/>
      <c r="Z56" s="13"/>
      <c r="AA56" s="13"/>
      <c r="AB56" s="13"/>
      <c r="AC56" s="13"/>
      <c r="AD56" s="13"/>
      <c r="AE56" s="13"/>
      <c r="AF56" s="13"/>
      <c r="AG56" s="13"/>
      <c r="AH56" s="13"/>
      <c r="AI56" s="13"/>
      <c r="AJ56" s="13"/>
      <c r="AK56" s="13"/>
    </row>
    <row r="57" spans="1:37" s="46" customFormat="1" ht="19.95" customHeight="1" outlineLevel="1" x14ac:dyDescent="0.25">
      <c r="A57" s="39"/>
      <c r="B57" s="48"/>
      <c r="C57" s="106">
        <v>14</v>
      </c>
      <c r="D57" s="184"/>
      <c r="E57" s="65"/>
      <c r="F57" s="100"/>
      <c r="G57" s="100"/>
      <c r="H57" s="185">
        <v>0</v>
      </c>
      <c r="I57" s="187">
        <v>0</v>
      </c>
      <c r="J57" s="187">
        <v>0</v>
      </c>
      <c r="K57" s="187">
        <v>0</v>
      </c>
      <c r="L57" s="125"/>
      <c r="M57" s="107">
        <f t="shared" si="12"/>
        <v>0</v>
      </c>
      <c r="N57" s="125"/>
      <c r="O57" s="107">
        <f t="shared" si="10"/>
        <v>0</v>
      </c>
      <c r="P57" s="108"/>
      <c r="Q57" s="107">
        <f t="shared" si="8"/>
        <v>0</v>
      </c>
      <c r="R57" s="108"/>
      <c r="S57" s="107">
        <f t="shared" si="11"/>
        <v>0</v>
      </c>
      <c r="T57" s="108"/>
      <c r="U57" s="121"/>
      <c r="V57" s="122"/>
      <c r="W57" s="59"/>
      <c r="X57" s="45"/>
      <c r="Y57" s="13"/>
      <c r="Z57" s="13"/>
      <c r="AA57" s="13"/>
      <c r="AB57" s="13"/>
      <c r="AC57" s="13"/>
      <c r="AD57" s="13"/>
      <c r="AE57" s="13"/>
      <c r="AF57" s="13"/>
      <c r="AG57" s="13"/>
      <c r="AH57" s="13"/>
      <c r="AI57" s="13"/>
      <c r="AJ57" s="13"/>
      <c r="AK57" s="13"/>
    </row>
    <row r="58" spans="1:37" s="46" customFormat="1" ht="19.95" customHeight="1" outlineLevel="1" x14ac:dyDescent="0.25">
      <c r="A58" s="39"/>
      <c r="B58" s="48"/>
      <c r="C58" s="106">
        <v>15</v>
      </c>
      <c r="D58" s="184"/>
      <c r="E58" s="65"/>
      <c r="F58" s="100"/>
      <c r="G58" s="100"/>
      <c r="H58" s="185">
        <v>0</v>
      </c>
      <c r="I58" s="187">
        <v>0</v>
      </c>
      <c r="J58" s="187">
        <v>0</v>
      </c>
      <c r="K58" s="187">
        <v>0</v>
      </c>
      <c r="L58" s="125"/>
      <c r="M58" s="107">
        <f t="shared" si="12"/>
        <v>0</v>
      </c>
      <c r="N58" s="125"/>
      <c r="O58" s="107">
        <f t="shared" si="10"/>
        <v>0</v>
      </c>
      <c r="P58" s="108"/>
      <c r="Q58" s="107">
        <f t="shared" si="8"/>
        <v>0</v>
      </c>
      <c r="R58" s="108"/>
      <c r="S58" s="107">
        <f t="shared" si="11"/>
        <v>0</v>
      </c>
      <c r="T58" s="108"/>
      <c r="U58" s="121"/>
      <c r="V58" s="122"/>
      <c r="W58" s="59"/>
      <c r="X58" s="45"/>
      <c r="Y58" s="13"/>
      <c r="Z58" s="13"/>
      <c r="AA58" s="13"/>
      <c r="AB58" s="13"/>
      <c r="AC58" s="13"/>
      <c r="AD58" s="13"/>
      <c r="AE58" s="13"/>
      <c r="AF58" s="13"/>
      <c r="AG58" s="13"/>
      <c r="AH58" s="13"/>
      <c r="AI58" s="13"/>
      <c r="AJ58" s="13"/>
      <c r="AK58" s="13"/>
    </row>
    <row r="59" spans="1:37" s="46" customFormat="1" ht="19.95" customHeight="1" outlineLevel="1" x14ac:dyDescent="0.25">
      <c r="A59" s="39"/>
      <c r="B59" s="48"/>
      <c r="C59" s="106">
        <v>16</v>
      </c>
      <c r="D59" s="184"/>
      <c r="E59" s="65"/>
      <c r="F59" s="100"/>
      <c r="G59" s="100"/>
      <c r="H59" s="185">
        <v>0</v>
      </c>
      <c r="I59" s="187">
        <v>0</v>
      </c>
      <c r="J59" s="187">
        <v>0</v>
      </c>
      <c r="K59" s="187">
        <v>0</v>
      </c>
      <c r="L59" s="125"/>
      <c r="M59" s="107">
        <f t="shared" si="12"/>
        <v>0</v>
      </c>
      <c r="N59" s="125"/>
      <c r="O59" s="107">
        <f t="shared" si="10"/>
        <v>0</v>
      </c>
      <c r="P59" s="108"/>
      <c r="Q59" s="107">
        <f t="shared" si="8"/>
        <v>0</v>
      </c>
      <c r="R59" s="108"/>
      <c r="S59" s="107">
        <f>SUM(M59,O59,Q59)</f>
        <v>0</v>
      </c>
      <c r="T59" s="108"/>
      <c r="U59" s="121"/>
      <c r="V59" s="122"/>
      <c r="W59" s="59"/>
      <c r="X59" s="45"/>
      <c r="Y59" s="13"/>
      <c r="Z59" s="13"/>
      <c r="AA59" s="13"/>
      <c r="AB59" s="13"/>
      <c r="AC59" s="13"/>
      <c r="AD59" s="13"/>
      <c r="AE59" s="13"/>
      <c r="AF59" s="13"/>
      <c r="AG59" s="13"/>
      <c r="AH59" s="13"/>
      <c r="AI59" s="13"/>
      <c r="AJ59" s="13"/>
      <c r="AK59" s="13"/>
    </row>
    <row r="60" spans="1:37" s="46" customFormat="1" ht="19.95" customHeight="1" outlineLevel="1" x14ac:dyDescent="0.25">
      <c r="A60" s="39"/>
      <c r="B60" s="48"/>
      <c r="C60" s="106">
        <v>17</v>
      </c>
      <c r="D60" s="184"/>
      <c r="E60" s="65"/>
      <c r="F60" s="100"/>
      <c r="G60" s="100"/>
      <c r="H60" s="185">
        <v>0</v>
      </c>
      <c r="I60" s="187">
        <v>0</v>
      </c>
      <c r="J60" s="187">
        <v>0</v>
      </c>
      <c r="K60" s="187">
        <v>0</v>
      </c>
      <c r="L60" s="125"/>
      <c r="M60" s="107">
        <f t="shared" si="12"/>
        <v>0</v>
      </c>
      <c r="N60" s="125"/>
      <c r="O60" s="107">
        <f>$H60*J60</f>
        <v>0</v>
      </c>
      <c r="P60" s="108"/>
      <c r="Q60" s="107">
        <f t="shared" si="8"/>
        <v>0</v>
      </c>
      <c r="R60" s="108"/>
      <c r="S60" s="107">
        <f t="shared" si="11"/>
        <v>0</v>
      </c>
      <c r="T60" s="108"/>
      <c r="U60" s="121"/>
      <c r="V60" s="122"/>
      <c r="W60" s="59"/>
      <c r="X60" s="45"/>
      <c r="Y60" s="13"/>
      <c r="Z60" s="13"/>
      <c r="AA60" s="13"/>
      <c r="AB60" s="13"/>
      <c r="AC60" s="13"/>
      <c r="AD60" s="13"/>
      <c r="AE60" s="13"/>
      <c r="AF60" s="13"/>
      <c r="AG60" s="13"/>
      <c r="AH60" s="13"/>
      <c r="AI60" s="13"/>
      <c r="AJ60" s="13"/>
      <c r="AK60" s="13"/>
    </row>
    <row r="61" spans="1:37" s="46" customFormat="1" ht="19.95" customHeight="1" outlineLevel="1" x14ac:dyDescent="0.25">
      <c r="A61" s="39"/>
      <c r="B61" s="48"/>
      <c r="C61" s="106">
        <v>18</v>
      </c>
      <c r="D61" s="184"/>
      <c r="E61" s="65"/>
      <c r="F61" s="100"/>
      <c r="G61" s="100"/>
      <c r="H61" s="185">
        <v>0</v>
      </c>
      <c r="I61" s="187">
        <v>0</v>
      </c>
      <c r="J61" s="187">
        <v>0</v>
      </c>
      <c r="K61" s="187">
        <v>0</v>
      </c>
      <c r="L61" s="125"/>
      <c r="M61" s="107">
        <f t="shared" si="12"/>
        <v>0</v>
      </c>
      <c r="N61" s="125"/>
      <c r="O61" s="107">
        <f t="shared" si="10"/>
        <v>0</v>
      </c>
      <c r="P61" s="108"/>
      <c r="Q61" s="107">
        <f t="shared" si="8"/>
        <v>0</v>
      </c>
      <c r="R61" s="108"/>
      <c r="S61" s="107">
        <f t="shared" si="11"/>
        <v>0</v>
      </c>
      <c r="T61" s="108"/>
      <c r="U61" s="121"/>
      <c r="V61" s="122"/>
      <c r="W61" s="59"/>
      <c r="X61" s="45"/>
      <c r="Y61" s="13"/>
      <c r="Z61" s="13"/>
      <c r="AA61" s="13"/>
      <c r="AB61" s="13"/>
      <c r="AC61" s="13"/>
      <c r="AD61" s="13"/>
      <c r="AE61" s="13"/>
      <c r="AF61" s="13"/>
      <c r="AG61" s="13"/>
      <c r="AH61" s="13"/>
      <c r="AI61" s="13"/>
      <c r="AJ61" s="13"/>
      <c r="AK61" s="13"/>
    </row>
    <row r="62" spans="1:37" s="46" customFormat="1" ht="19.95" customHeight="1" outlineLevel="1" x14ac:dyDescent="0.25">
      <c r="A62" s="39"/>
      <c r="B62" s="48"/>
      <c r="C62" s="106">
        <v>19</v>
      </c>
      <c r="D62" s="184"/>
      <c r="E62" s="65"/>
      <c r="F62" s="100"/>
      <c r="G62" s="100"/>
      <c r="H62" s="185">
        <v>0</v>
      </c>
      <c r="I62" s="187">
        <v>0</v>
      </c>
      <c r="J62" s="187">
        <v>0</v>
      </c>
      <c r="K62" s="187">
        <v>0</v>
      </c>
      <c r="L62" s="125"/>
      <c r="M62" s="107">
        <f t="shared" si="12"/>
        <v>0</v>
      </c>
      <c r="N62" s="125"/>
      <c r="O62" s="107">
        <f t="shared" si="10"/>
        <v>0</v>
      </c>
      <c r="P62" s="108"/>
      <c r="Q62" s="107">
        <f t="shared" si="8"/>
        <v>0</v>
      </c>
      <c r="R62" s="108"/>
      <c r="S62" s="107">
        <f t="shared" si="11"/>
        <v>0</v>
      </c>
      <c r="T62" s="108"/>
      <c r="U62" s="121"/>
      <c r="V62" s="122"/>
      <c r="W62" s="59"/>
      <c r="X62" s="45"/>
      <c r="Y62" s="13"/>
      <c r="Z62" s="13"/>
      <c r="AA62" s="13"/>
      <c r="AB62" s="13"/>
      <c r="AC62" s="13"/>
      <c r="AD62" s="13"/>
      <c r="AE62" s="13"/>
      <c r="AF62" s="13"/>
      <c r="AG62" s="13"/>
      <c r="AH62" s="13"/>
      <c r="AI62" s="13"/>
      <c r="AJ62" s="13"/>
      <c r="AK62" s="13"/>
    </row>
    <row r="63" spans="1:37" s="46" customFormat="1" ht="19.95" customHeight="1" outlineLevel="1" x14ac:dyDescent="0.25">
      <c r="A63" s="39"/>
      <c r="B63" s="48"/>
      <c r="C63" s="106">
        <v>20</v>
      </c>
      <c r="D63" s="184"/>
      <c r="E63" s="65"/>
      <c r="F63" s="100"/>
      <c r="G63" s="100"/>
      <c r="H63" s="185">
        <v>0</v>
      </c>
      <c r="I63" s="187">
        <v>0</v>
      </c>
      <c r="J63" s="187">
        <v>0</v>
      </c>
      <c r="K63" s="187">
        <v>0</v>
      </c>
      <c r="L63" s="125"/>
      <c r="M63" s="107">
        <f t="shared" si="9"/>
        <v>0</v>
      </c>
      <c r="N63" s="125"/>
      <c r="O63" s="107">
        <f t="shared" si="10"/>
        <v>0</v>
      </c>
      <c r="P63" s="108"/>
      <c r="Q63" s="107">
        <f t="shared" si="8"/>
        <v>0</v>
      </c>
      <c r="R63" s="108"/>
      <c r="S63" s="107">
        <f t="shared" si="11"/>
        <v>0</v>
      </c>
      <c r="T63" s="108"/>
      <c r="U63" s="121"/>
      <c r="V63" s="122"/>
      <c r="W63" s="59"/>
      <c r="X63" s="45"/>
      <c r="Y63" s="13"/>
      <c r="Z63" s="13"/>
      <c r="AA63" s="13"/>
      <c r="AB63" s="13"/>
      <c r="AC63" s="13"/>
      <c r="AD63" s="13"/>
      <c r="AE63" s="13"/>
      <c r="AF63" s="13"/>
      <c r="AG63" s="13"/>
      <c r="AH63" s="13"/>
      <c r="AI63" s="13"/>
      <c r="AJ63" s="13"/>
      <c r="AK63" s="13"/>
    </row>
    <row r="64" spans="1:37" s="46" customFormat="1" ht="19.95" customHeight="1" outlineLevel="1" x14ac:dyDescent="0.25">
      <c r="A64" s="73"/>
      <c r="B64" s="74"/>
      <c r="C64" s="73"/>
      <c r="D64" s="110"/>
      <c r="E64" s="65"/>
      <c r="F64" s="109"/>
      <c r="G64" s="116"/>
      <c r="H64" s="65"/>
      <c r="I64" s="65"/>
      <c r="J64" s="65"/>
      <c r="K64" s="65"/>
      <c r="L64" s="65"/>
      <c r="M64" s="108"/>
      <c r="N64" s="65"/>
      <c r="O64" s="108"/>
      <c r="P64" s="108"/>
      <c r="Q64" s="108"/>
      <c r="R64" s="108"/>
      <c r="S64" s="108"/>
      <c r="T64" s="108"/>
      <c r="U64" s="111"/>
      <c r="V64" s="111"/>
      <c r="W64" s="59"/>
      <c r="X64" s="75"/>
    </row>
    <row r="65" spans="1:53" s="89" customFormat="1" ht="19.95" customHeight="1" x14ac:dyDescent="0.25">
      <c r="A65" s="118"/>
      <c r="B65" s="119"/>
      <c r="C65" s="118"/>
      <c r="D65" s="120" t="s">
        <v>120</v>
      </c>
      <c r="E65" s="65"/>
      <c r="F65" s="95"/>
      <c r="G65" s="95"/>
      <c r="H65" s="95"/>
      <c r="I65" s="95"/>
      <c r="J65" s="95"/>
      <c r="K65" s="95"/>
      <c r="L65" s="65"/>
      <c r="M65" s="80">
        <f>SUM(M67:M76)</f>
        <v>0</v>
      </c>
      <c r="N65" s="65"/>
      <c r="O65" s="80">
        <f>SUM(O67:O76)</f>
        <v>0</v>
      </c>
      <c r="P65" s="81"/>
      <c r="Q65" s="80">
        <f>SUM(Q67:Q76)</f>
        <v>0</v>
      </c>
      <c r="R65" s="81"/>
      <c r="S65" s="83">
        <f>SUM(S67:S76)</f>
        <v>0</v>
      </c>
      <c r="T65" s="81"/>
      <c r="U65" s="85"/>
      <c r="V65" s="86"/>
      <c r="W65" s="59"/>
      <c r="X65" s="123"/>
      <c r="Y65" s="124"/>
      <c r="Z65" s="124"/>
      <c r="AA65" s="124"/>
      <c r="AB65" s="124"/>
      <c r="AC65" s="124"/>
      <c r="AD65" s="124"/>
      <c r="AE65" s="124"/>
      <c r="AF65" s="124"/>
      <c r="AG65" s="124"/>
      <c r="AH65" s="124"/>
      <c r="AI65" s="124"/>
      <c r="AJ65" s="124"/>
      <c r="AK65" s="124"/>
    </row>
    <row r="66" spans="1:53" s="91" customFormat="1" ht="24.75" customHeight="1" outlineLevel="1" x14ac:dyDescent="0.25">
      <c r="A66" s="76"/>
      <c r="B66" s="77"/>
      <c r="C66" s="76"/>
      <c r="D66" s="100" t="s">
        <v>121</v>
      </c>
      <c r="E66" s="112"/>
      <c r="F66" s="336" t="s">
        <v>122</v>
      </c>
      <c r="G66" s="336"/>
      <c r="H66" s="336"/>
      <c r="I66" s="101" t="s">
        <v>123</v>
      </c>
      <c r="J66" s="101" t="s">
        <v>124</v>
      </c>
      <c r="K66" s="101" t="s">
        <v>125</v>
      </c>
      <c r="L66" s="114"/>
      <c r="M66" s="101" t="s">
        <v>126</v>
      </c>
      <c r="N66" s="114"/>
      <c r="O66" s="101" t="s">
        <v>127</v>
      </c>
      <c r="P66" s="104"/>
      <c r="Q66" s="101" t="s">
        <v>128</v>
      </c>
      <c r="R66" s="105"/>
      <c r="S66" s="101" t="s">
        <v>129</v>
      </c>
      <c r="T66" s="84"/>
      <c r="U66" s="85"/>
      <c r="V66" s="110"/>
      <c r="W66" s="115"/>
      <c r="X66" s="87"/>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row>
    <row r="67" spans="1:53" s="47" customFormat="1" ht="19.95" customHeight="1" outlineLevel="1" x14ac:dyDescent="0.25">
      <c r="A67" s="39"/>
      <c r="B67" s="48"/>
      <c r="C67" s="106">
        <v>1</v>
      </c>
      <c r="D67" s="184"/>
      <c r="E67" s="65"/>
      <c r="F67" s="337"/>
      <c r="G67" s="338"/>
      <c r="H67" s="339"/>
      <c r="I67" s="190">
        <v>0</v>
      </c>
      <c r="J67" s="190">
        <v>0</v>
      </c>
      <c r="K67" s="190">
        <v>0</v>
      </c>
      <c r="L67" s="65"/>
      <c r="M67" s="107">
        <f>I67</f>
        <v>0</v>
      </c>
      <c r="N67" s="65"/>
      <c r="O67" s="107">
        <f>J67</f>
        <v>0</v>
      </c>
      <c r="P67" s="108"/>
      <c r="Q67" s="107">
        <f t="shared" ref="Q67:Q76" si="13">K67</f>
        <v>0</v>
      </c>
      <c r="R67" s="108"/>
      <c r="S67" s="107">
        <f>SUM(M67,O67,Q67)</f>
        <v>0</v>
      </c>
      <c r="T67" s="108"/>
      <c r="U67" s="85"/>
      <c r="V67" s="109"/>
      <c r="W67" s="59"/>
      <c r="X67" s="45"/>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row>
    <row r="68" spans="1:53" s="47" customFormat="1" ht="19.95" customHeight="1" outlineLevel="1" x14ac:dyDescent="0.25">
      <c r="A68" s="39"/>
      <c r="B68" s="48"/>
      <c r="C68" s="106">
        <v>2</v>
      </c>
      <c r="D68" s="184"/>
      <c r="E68" s="65"/>
      <c r="F68" s="337"/>
      <c r="G68" s="338"/>
      <c r="H68" s="339"/>
      <c r="I68" s="190">
        <v>0</v>
      </c>
      <c r="J68" s="190">
        <v>0</v>
      </c>
      <c r="K68" s="190">
        <v>0</v>
      </c>
      <c r="L68" s="65"/>
      <c r="M68" s="107">
        <f>I68</f>
        <v>0</v>
      </c>
      <c r="N68" s="65"/>
      <c r="O68" s="107">
        <f t="shared" ref="O68:O76" si="14">J68</f>
        <v>0</v>
      </c>
      <c r="P68" s="108"/>
      <c r="Q68" s="107">
        <f t="shared" si="13"/>
        <v>0</v>
      </c>
      <c r="R68" s="108"/>
      <c r="S68" s="107">
        <f t="shared" ref="S68:S76" si="15">SUM(M68,O68,Q68)</f>
        <v>0</v>
      </c>
      <c r="T68" s="108"/>
      <c r="U68" s="85"/>
      <c r="V68" s="109"/>
      <c r="W68" s="59"/>
      <c r="X68" s="45"/>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row>
    <row r="69" spans="1:53" s="47" customFormat="1" ht="19.95" customHeight="1" outlineLevel="1" x14ac:dyDescent="0.25">
      <c r="A69" s="39"/>
      <c r="B69" s="48"/>
      <c r="C69" s="106">
        <v>3</v>
      </c>
      <c r="D69" s="184"/>
      <c r="E69" s="65"/>
      <c r="F69" s="337"/>
      <c r="G69" s="338"/>
      <c r="H69" s="339"/>
      <c r="I69" s="190">
        <v>0</v>
      </c>
      <c r="J69" s="190">
        <v>0</v>
      </c>
      <c r="K69" s="190">
        <v>0</v>
      </c>
      <c r="L69" s="65"/>
      <c r="M69" s="107">
        <f t="shared" ref="M69:M76" si="16">I69</f>
        <v>0</v>
      </c>
      <c r="N69" s="65"/>
      <c r="O69" s="107">
        <f t="shared" si="14"/>
        <v>0</v>
      </c>
      <c r="P69" s="108"/>
      <c r="Q69" s="107">
        <f t="shared" si="13"/>
        <v>0</v>
      </c>
      <c r="R69" s="108"/>
      <c r="S69" s="107">
        <f t="shared" si="15"/>
        <v>0</v>
      </c>
      <c r="T69" s="108"/>
      <c r="U69" s="85"/>
      <c r="V69" s="109"/>
      <c r="W69" s="59"/>
      <c r="X69" s="45"/>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row>
    <row r="70" spans="1:53" s="47" customFormat="1" ht="19.95" customHeight="1" outlineLevel="1" x14ac:dyDescent="0.25">
      <c r="A70" s="39"/>
      <c r="B70" s="48"/>
      <c r="C70" s="106">
        <v>4</v>
      </c>
      <c r="D70" s="184"/>
      <c r="E70" s="65"/>
      <c r="F70" s="337"/>
      <c r="G70" s="338"/>
      <c r="H70" s="339"/>
      <c r="I70" s="190">
        <v>0</v>
      </c>
      <c r="J70" s="190">
        <v>0</v>
      </c>
      <c r="K70" s="190">
        <v>0</v>
      </c>
      <c r="L70" s="65"/>
      <c r="M70" s="107">
        <f t="shared" si="16"/>
        <v>0</v>
      </c>
      <c r="N70" s="65"/>
      <c r="O70" s="107">
        <f t="shared" si="14"/>
        <v>0</v>
      </c>
      <c r="P70" s="108"/>
      <c r="Q70" s="107">
        <f t="shared" si="13"/>
        <v>0</v>
      </c>
      <c r="R70" s="108"/>
      <c r="S70" s="107">
        <f t="shared" si="15"/>
        <v>0</v>
      </c>
      <c r="T70" s="108"/>
      <c r="U70" s="85"/>
      <c r="V70" s="109"/>
      <c r="W70" s="59"/>
      <c r="X70" s="45"/>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row>
    <row r="71" spans="1:53" s="47" customFormat="1" ht="19.95" customHeight="1" outlineLevel="1" x14ac:dyDescent="0.25">
      <c r="A71" s="39"/>
      <c r="B71" s="48"/>
      <c r="C71" s="106">
        <v>5</v>
      </c>
      <c r="D71" s="184"/>
      <c r="E71" s="65"/>
      <c r="F71" s="335"/>
      <c r="G71" s="335"/>
      <c r="H71" s="335"/>
      <c r="I71" s="190">
        <v>0</v>
      </c>
      <c r="J71" s="190">
        <v>0</v>
      </c>
      <c r="K71" s="190">
        <v>0</v>
      </c>
      <c r="L71" s="65"/>
      <c r="M71" s="107">
        <f t="shared" si="16"/>
        <v>0</v>
      </c>
      <c r="N71" s="65"/>
      <c r="O71" s="107">
        <f t="shared" si="14"/>
        <v>0</v>
      </c>
      <c r="P71" s="108"/>
      <c r="Q71" s="107">
        <f t="shared" si="13"/>
        <v>0</v>
      </c>
      <c r="R71" s="108"/>
      <c r="S71" s="107">
        <f t="shared" si="15"/>
        <v>0</v>
      </c>
      <c r="T71" s="108"/>
      <c r="U71" s="85"/>
      <c r="V71" s="109"/>
      <c r="W71" s="59"/>
      <c r="X71" s="45"/>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row>
    <row r="72" spans="1:53" s="47" customFormat="1" ht="19.95" customHeight="1" outlineLevel="1" x14ac:dyDescent="0.25">
      <c r="A72" s="39"/>
      <c r="B72" s="48"/>
      <c r="C72" s="106">
        <v>6</v>
      </c>
      <c r="D72" s="184"/>
      <c r="E72" s="65"/>
      <c r="F72" s="335"/>
      <c r="G72" s="335"/>
      <c r="H72" s="335"/>
      <c r="I72" s="190">
        <v>0</v>
      </c>
      <c r="J72" s="190">
        <v>0</v>
      </c>
      <c r="K72" s="190">
        <v>0</v>
      </c>
      <c r="L72" s="65"/>
      <c r="M72" s="107">
        <f t="shared" si="16"/>
        <v>0</v>
      </c>
      <c r="N72" s="65"/>
      <c r="O72" s="107">
        <f t="shared" si="14"/>
        <v>0</v>
      </c>
      <c r="P72" s="108"/>
      <c r="Q72" s="107">
        <f t="shared" si="13"/>
        <v>0</v>
      </c>
      <c r="R72" s="108"/>
      <c r="S72" s="107">
        <f t="shared" si="15"/>
        <v>0</v>
      </c>
      <c r="T72" s="108"/>
      <c r="U72" s="85"/>
      <c r="V72" s="109"/>
      <c r="W72" s="59"/>
      <c r="X72" s="45"/>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row>
    <row r="73" spans="1:53" s="47" customFormat="1" ht="19.95" customHeight="1" outlineLevel="1" x14ac:dyDescent="0.25">
      <c r="A73" s="39"/>
      <c r="B73" s="48"/>
      <c r="C73" s="106">
        <v>7</v>
      </c>
      <c r="D73" s="184"/>
      <c r="E73" s="65"/>
      <c r="F73" s="335"/>
      <c r="G73" s="335"/>
      <c r="H73" s="335"/>
      <c r="I73" s="190">
        <v>0</v>
      </c>
      <c r="J73" s="190">
        <v>0</v>
      </c>
      <c r="K73" s="190">
        <v>0</v>
      </c>
      <c r="L73" s="65"/>
      <c r="M73" s="107">
        <f t="shared" si="16"/>
        <v>0</v>
      </c>
      <c r="N73" s="65"/>
      <c r="O73" s="107">
        <f t="shared" si="14"/>
        <v>0</v>
      </c>
      <c r="P73" s="108"/>
      <c r="Q73" s="107">
        <f t="shared" si="13"/>
        <v>0</v>
      </c>
      <c r="R73" s="108"/>
      <c r="S73" s="107">
        <f t="shared" si="15"/>
        <v>0</v>
      </c>
      <c r="T73" s="108"/>
      <c r="U73" s="85"/>
      <c r="V73" s="109"/>
      <c r="W73" s="59"/>
      <c r="X73" s="45"/>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row>
    <row r="74" spans="1:53" s="47" customFormat="1" ht="19.95" customHeight="1" outlineLevel="1" x14ac:dyDescent="0.25">
      <c r="A74" s="39"/>
      <c r="B74" s="48"/>
      <c r="C74" s="106">
        <v>8</v>
      </c>
      <c r="D74" s="184"/>
      <c r="E74" s="65"/>
      <c r="F74" s="335"/>
      <c r="G74" s="335"/>
      <c r="H74" s="335"/>
      <c r="I74" s="190">
        <v>0</v>
      </c>
      <c r="J74" s="190">
        <v>0</v>
      </c>
      <c r="K74" s="190">
        <v>0</v>
      </c>
      <c r="L74" s="65"/>
      <c r="M74" s="107">
        <f t="shared" si="16"/>
        <v>0</v>
      </c>
      <c r="N74" s="65"/>
      <c r="O74" s="107">
        <f t="shared" si="14"/>
        <v>0</v>
      </c>
      <c r="P74" s="108"/>
      <c r="Q74" s="107">
        <f t="shared" si="13"/>
        <v>0</v>
      </c>
      <c r="R74" s="108"/>
      <c r="S74" s="107">
        <f t="shared" si="15"/>
        <v>0</v>
      </c>
      <c r="T74" s="108"/>
      <c r="U74" s="85"/>
      <c r="V74" s="109"/>
      <c r="W74" s="59"/>
      <c r="X74" s="45"/>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row>
    <row r="75" spans="1:53" s="47" customFormat="1" ht="19.95" customHeight="1" outlineLevel="1" x14ac:dyDescent="0.25">
      <c r="A75" s="39"/>
      <c r="B75" s="48"/>
      <c r="C75" s="106">
        <v>9</v>
      </c>
      <c r="D75" s="184"/>
      <c r="E75" s="65"/>
      <c r="F75" s="335"/>
      <c r="G75" s="335"/>
      <c r="H75" s="335"/>
      <c r="I75" s="190">
        <v>0</v>
      </c>
      <c r="J75" s="190">
        <v>0</v>
      </c>
      <c r="K75" s="190">
        <v>0</v>
      </c>
      <c r="L75" s="65"/>
      <c r="M75" s="107">
        <f t="shared" si="16"/>
        <v>0</v>
      </c>
      <c r="N75" s="65"/>
      <c r="O75" s="107">
        <f t="shared" si="14"/>
        <v>0</v>
      </c>
      <c r="P75" s="108"/>
      <c r="Q75" s="107">
        <f t="shared" si="13"/>
        <v>0</v>
      </c>
      <c r="R75" s="108"/>
      <c r="S75" s="107">
        <f t="shared" si="15"/>
        <v>0</v>
      </c>
      <c r="T75" s="108"/>
      <c r="U75" s="85"/>
      <c r="V75" s="109"/>
      <c r="W75" s="59"/>
      <c r="X75" s="45"/>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row>
    <row r="76" spans="1:53" s="47" customFormat="1" ht="19.95" customHeight="1" outlineLevel="1" x14ac:dyDescent="0.25">
      <c r="A76" s="39"/>
      <c r="B76" s="48"/>
      <c r="C76" s="106">
        <v>10</v>
      </c>
      <c r="D76" s="184"/>
      <c r="E76" s="65"/>
      <c r="F76" s="335"/>
      <c r="G76" s="335"/>
      <c r="H76" s="335"/>
      <c r="I76" s="190">
        <v>0</v>
      </c>
      <c r="J76" s="190">
        <v>0</v>
      </c>
      <c r="K76" s="190">
        <v>0</v>
      </c>
      <c r="L76" s="65"/>
      <c r="M76" s="107">
        <f t="shared" si="16"/>
        <v>0</v>
      </c>
      <c r="N76" s="65"/>
      <c r="O76" s="107">
        <f t="shared" si="14"/>
        <v>0</v>
      </c>
      <c r="P76" s="108"/>
      <c r="Q76" s="107">
        <f t="shared" si="13"/>
        <v>0</v>
      </c>
      <c r="R76" s="108"/>
      <c r="S76" s="107">
        <f t="shared" si="15"/>
        <v>0</v>
      </c>
      <c r="T76" s="108"/>
      <c r="U76" s="85"/>
      <c r="V76" s="109"/>
      <c r="W76" s="59"/>
      <c r="X76" s="45"/>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row>
    <row r="77" spans="1:53" s="46" customFormat="1" ht="19.95" customHeight="1" outlineLevel="1" x14ac:dyDescent="0.25">
      <c r="A77" s="73"/>
      <c r="B77" s="74"/>
      <c r="C77" s="73"/>
      <c r="D77" s="110"/>
      <c r="E77" s="65"/>
      <c r="F77" s="65"/>
      <c r="G77" s="65"/>
      <c r="H77" s="65"/>
      <c r="I77" s="65"/>
      <c r="J77" s="65"/>
      <c r="K77" s="65"/>
      <c r="L77" s="65"/>
      <c r="M77" s="108"/>
      <c r="N77" s="65"/>
      <c r="O77" s="108"/>
      <c r="P77" s="108"/>
      <c r="Q77" s="108"/>
      <c r="R77" s="108"/>
      <c r="S77" s="108"/>
      <c r="T77" s="108"/>
      <c r="U77" s="111"/>
      <c r="V77" s="111"/>
      <c r="W77" s="59"/>
      <c r="X77" s="75"/>
    </row>
    <row r="78" spans="1:53" s="89" customFormat="1" ht="19.95" customHeight="1" x14ac:dyDescent="0.25">
      <c r="A78" s="118"/>
      <c r="B78" s="119"/>
      <c r="C78" s="118"/>
      <c r="D78" s="120" t="s">
        <v>130</v>
      </c>
      <c r="E78" s="65"/>
      <c r="F78" s="95"/>
      <c r="G78" s="95"/>
      <c r="H78" s="95"/>
      <c r="I78" s="95"/>
      <c r="J78" s="95"/>
      <c r="K78" s="95"/>
      <c r="L78" s="65"/>
      <c r="M78" s="80">
        <f>SUM(M80:M89)</f>
        <v>0</v>
      </c>
      <c r="N78" s="65"/>
      <c r="O78" s="80">
        <f>SUM(O80:O89)</f>
        <v>0</v>
      </c>
      <c r="P78" s="81"/>
      <c r="Q78" s="80">
        <f>SUM(Q80:Q89)</f>
        <v>0</v>
      </c>
      <c r="R78" s="81"/>
      <c r="S78" s="83">
        <f>SUM(S80:S89)</f>
        <v>0</v>
      </c>
      <c r="T78" s="81"/>
      <c r="U78" s="85"/>
      <c r="V78" s="86"/>
      <c r="W78" s="59"/>
      <c r="X78" s="123"/>
    </row>
    <row r="79" spans="1:53" s="91" customFormat="1" ht="24.75" customHeight="1" outlineLevel="1" x14ac:dyDescent="0.25">
      <c r="A79" s="76"/>
      <c r="B79" s="77"/>
      <c r="C79" s="76"/>
      <c r="D79" s="100" t="s">
        <v>131</v>
      </c>
      <c r="E79" s="112"/>
      <c r="F79" s="113"/>
      <c r="G79" s="113"/>
      <c r="H79" s="101" t="s">
        <v>132</v>
      </c>
      <c r="I79" s="101" t="s">
        <v>133</v>
      </c>
      <c r="J79" s="101" t="s">
        <v>133</v>
      </c>
      <c r="K79" s="101" t="s">
        <v>134</v>
      </c>
      <c r="L79" s="103"/>
      <c r="M79" s="101" t="s">
        <v>135</v>
      </c>
      <c r="N79" s="103"/>
      <c r="O79" s="101" t="s">
        <v>136</v>
      </c>
      <c r="P79" s="104"/>
      <c r="Q79" s="101" t="s">
        <v>137</v>
      </c>
      <c r="R79" s="105"/>
      <c r="S79" s="101" t="s">
        <v>138</v>
      </c>
      <c r="T79" s="84"/>
      <c r="U79" s="85"/>
      <c r="V79" s="110"/>
      <c r="W79" s="115"/>
      <c r="X79" s="87"/>
      <c r="Y79" s="124"/>
      <c r="Z79" s="124"/>
      <c r="AA79" s="124"/>
      <c r="AB79" s="124"/>
      <c r="AC79" s="124"/>
      <c r="AD79" s="124"/>
      <c r="AE79" s="124"/>
      <c r="AF79" s="124"/>
      <c r="AG79" s="124"/>
      <c r="AH79" s="124"/>
      <c r="AI79" s="124"/>
      <c r="AJ79" s="124"/>
      <c r="AK79" s="124"/>
      <c r="AL79" s="89"/>
      <c r="AM79" s="89"/>
      <c r="AN79" s="89"/>
      <c r="AO79" s="89"/>
      <c r="AP79" s="89"/>
      <c r="AQ79" s="89"/>
      <c r="AR79" s="89"/>
      <c r="AS79" s="89"/>
      <c r="AT79" s="89"/>
      <c r="AU79" s="89"/>
      <c r="AV79" s="89"/>
      <c r="AW79" s="89"/>
      <c r="AX79" s="89"/>
      <c r="AY79" s="89"/>
      <c r="AZ79" s="89"/>
      <c r="BA79" s="89"/>
    </row>
    <row r="80" spans="1:53" s="47" customFormat="1" ht="19.95" customHeight="1" outlineLevel="1" x14ac:dyDescent="0.25">
      <c r="A80" s="39"/>
      <c r="B80" s="48"/>
      <c r="C80" s="106">
        <v>1</v>
      </c>
      <c r="D80" s="184"/>
      <c r="E80" s="112"/>
      <c r="F80" s="100"/>
      <c r="G80" s="100"/>
      <c r="H80" s="185">
        <v>0</v>
      </c>
      <c r="I80" s="187">
        <v>0</v>
      </c>
      <c r="J80" s="187">
        <v>0</v>
      </c>
      <c r="K80" s="187">
        <v>0</v>
      </c>
      <c r="L80" s="125"/>
      <c r="M80" s="107">
        <f>$H80*I80</f>
        <v>0</v>
      </c>
      <c r="N80" s="125"/>
      <c r="O80" s="107">
        <f>$H80*J80</f>
        <v>0</v>
      </c>
      <c r="P80" s="108"/>
      <c r="Q80" s="107">
        <f t="shared" ref="Q80:Q89" si="17">$H80*K80</f>
        <v>0</v>
      </c>
      <c r="R80" s="108"/>
      <c r="S80" s="107">
        <f>SUM(M80,O80,Q80)</f>
        <v>0</v>
      </c>
      <c r="T80" s="127"/>
      <c r="U80" s="85"/>
      <c r="V80" s="109"/>
      <c r="W80" s="115"/>
      <c r="X80" s="45"/>
      <c r="Y80" s="13"/>
      <c r="Z80" s="13"/>
      <c r="AA80" s="13"/>
      <c r="AB80" s="13"/>
      <c r="AC80" s="13"/>
      <c r="AD80" s="13"/>
      <c r="AE80" s="13"/>
      <c r="AF80" s="13"/>
      <c r="AG80" s="13"/>
      <c r="AH80" s="13"/>
      <c r="AI80" s="13"/>
      <c r="AJ80" s="13"/>
      <c r="AK80" s="13"/>
      <c r="AL80" s="46"/>
      <c r="AM80" s="46"/>
      <c r="AN80" s="46"/>
      <c r="AO80" s="46"/>
      <c r="AP80" s="46"/>
      <c r="AQ80" s="46"/>
      <c r="AR80" s="46"/>
      <c r="AS80" s="46"/>
      <c r="AT80" s="46"/>
      <c r="AU80" s="46"/>
      <c r="AV80" s="46"/>
      <c r="AW80" s="46"/>
      <c r="AX80" s="46"/>
      <c r="AY80" s="46"/>
      <c r="AZ80" s="46"/>
      <c r="BA80" s="46"/>
    </row>
    <row r="81" spans="1:53" s="47" customFormat="1" ht="19.95" customHeight="1" outlineLevel="1" x14ac:dyDescent="0.25">
      <c r="A81" s="39"/>
      <c r="B81" s="48"/>
      <c r="C81" s="106">
        <v>2</v>
      </c>
      <c r="D81" s="184"/>
      <c r="E81" s="112"/>
      <c r="F81" s="100"/>
      <c r="G81" s="100"/>
      <c r="H81" s="185">
        <v>0</v>
      </c>
      <c r="I81" s="187">
        <v>0</v>
      </c>
      <c r="J81" s="187">
        <v>0</v>
      </c>
      <c r="K81" s="187">
        <v>0</v>
      </c>
      <c r="L81" s="125"/>
      <c r="M81" s="107">
        <f t="shared" ref="M81:M89" si="18">$H81*I81</f>
        <v>0</v>
      </c>
      <c r="N81" s="125"/>
      <c r="O81" s="107">
        <f t="shared" ref="O81:O89" si="19">$H81*J81</f>
        <v>0</v>
      </c>
      <c r="P81" s="108"/>
      <c r="Q81" s="107">
        <f t="shared" si="17"/>
        <v>0</v>
      </c>
      <c r="R81" s="108"/>
      <c r="S81" s="107">
        <f t="shared" ref="S81:S89" si="20">SUM(M81,O81,Q81)</f>
        <v>0</v>
      </c>
      <c r="T81" s="127"/>
      <c r="U81" s="85"/>
      <c r="V81" s="109"/>
      <c r="W81" s="115"/>
      <c r="X81" s="45"/>
      <c r="Y81" s="13"/>
      <c r="Z81" s="13"/>
      <c r="AA81" s="13"/>
      <c r="AB81" s="13"/>
      <c r="AC81" s="13"/>
      <c r="AD81" s="13"/>
      <c r="AE81" s="13"/>
      <c r="AF81" s="13"/>
      <c r="AG81" s="13"/>
      <c r="AH81" s="13"/>
      <c r="AI81" s="13"/>
      <c r="AJ81" s="13"/>
      <c r="AK81" s="13"/>
      <c r="AL81" s="46"/>
      <c r="AM81" s="46"/>
      <c r="AN81" s="46"/>
      <c r="AO81" s="46"/>
      <c r="AP81" s="46"/>
      <c r="AQ81" s="46"/>
      <c r="AR81" s="46"/>
      <c r="AS81" s="46"/>
      <c r="AT81" s="46"/>
      <c r="AU81" s="46"/>
      <c r="AV81" s="46"/>
      <c r="AW81" s="46"/>
      <c r="AX81" s="46"/>
      <c r="AY81" s="46"/>
      <c r="AZ81" s="46"/>
      <c r="BA81" s="46"/>
    </row>
    <row r="82" spans="1:53" s="47" customFormat="1" ht="19.95" customHeight="1" outlineLevel="1" x14ac:dyDescent="0.25">
      <c r="A82" s="39"/>
      <c r="B82" s="48"/>
      <c r="C82" s="106">
        <v>3</v>
      </c>
      <c r="D82" s="184"/>
      <c r="E82" s="112"/>
      <c r="F82" s="100"/>
      <c r="G82" s="100"/>
      <c r="H82" s="185">
        <v>0</v>
      </c>
      <c r="I82" s="187">
        <v>0</v>
      </c>
      <c r="J82" s="187">
        <v>0</v>
      </c>
      <c r="K82" s="187">
        <v>0</v>
      </c>
      <c r="L82" s="125"/>
      <c r="M82" s="107">
        <f t="shared" si="18"/>
        <v>0</v>
      </c>
      <c r="N82" s="125"/>
      <c r="O82" s="107">
        <f t="shared" si="19"/>
        <v>0</v>
      </c>
      <c r="P82" s="108"/>
      <c r="Q82" s="107">
        <f t="shared" si="17"/>
        <v>0</v>
      </c>
      <c r="R82" s="108"/>
      <c r="S82" s="107">
        <f>SUM(M82,O82,Q82)</f>
        <v>0</v>
      </c>
      <c r="T82" s="127"/>
      <c r="U82" s="85"/>
      <c r="V82" s="109"/>
      <c r="W82" s="115"/>
      <c r="X82" s="45"/>
      <c r="Y82" s="13"/>
      <c r="Z82" s="13"/>
      <c r="AA82" s="13"/>
      <c r="AB82" s="13"/>
      <c r="AC82" s="13"/>
      <c r="AD82" s="13"/>
      <c r="AE82" s="13"/>
      <c r="AF82" s="13"/>
      <c r="AG82" s="13"/>
      <c r="AH82" s="13"/>
      <c r="AI82" s="13"/>
      <c r="AJ82" s="13"/>
      <c r="AK82" s="13"/>
      <c r="AL82" s="46"/>
      <c r="AM82" s="46"/>
      <c r="AN82" s="46"/>
      <c r="AO82" s="46"/>
      <c r="AP82" s="46"/>
      <c r="AQ82" s="46"/>
      <c r="AR82" s="46"/>
      <c r="AS82" s="46"/>
      <c r="AT82" s="46"/>
      <c r="AU82" s="46"/>
      <c r="AV82" s="46"/>
      <c r="AW82" s="46"/>
      <c r="AX82" s="46"/>
      <c r="AY82" s="46"/>
      <c r="AZ82" s="46"/>
      <c r="BA82" s="46"/>
    </row>
    <row r="83" spans="1:53" s="47" customFormat="1" ht="19.95" customHeight="1" outlineLevel="1" x14ac:dyDescent="0.25">
      <c r="A83" s="39"/>
      <c r="B83" s="48"/>
      <c r="C83" s="106">
        <v>4</v>
      </c>
      <c r="D83" s="184"/>
      <c r="E83" s="112"/>
      <c r="F83" s="100"/>
      <c r="G83" s="100"/>
      <c r="H83" s="185">
        <v>0</v>
      </c>
      <c r="I83" s="187">
        <v>0</v>
      </c>
      <c r="J83" s="187">
        <v>0</v>
      </c>
      <c r="K83" s="187">
        <v>0</v>
      </c>
      <c r="L83" s="125"/>
      <c r="M83" s="107">
        <f t="shared" si="18"/>
        <v>0</v>
      </c>
      <c r="N83" s="125"/>
      <c r="O83" s="107">
        <f t="shared" si="19"/>
        <v>0</v>
      </c>
      <c r="P83" s="108"/>
      <c r="Q83" s="107">
        <f t="shared" si="17"/>
        <v>0</v>
      </c>
      <c r="R83" s="108"/>
      <c r="S83" s="107">
        <f t="shared" si="20"/>
        <v>0</v>
      </c>
      <c r="T83" s="127"/>
      <c r="U83" s="85"/>
      <c r="V83" s="109"/>
      <c r="W83" s="115"/>
      <c r="X83" s="45"/>
      <c r="Y83" s="13"/>
      <c r="Z83" s="13"/>
      <c r="AA83" s="13"/>
      <c r="AB83" s="13"/>
      <c r="AC83" s="13"/>
      <c r="AD83" s="13"/>
      <c r="AE83" s="13"/>
      <c r="AF83" s="13"/>
      <c r="AG83" s="13"/>
      <c r="AH83" s="13"/>
      <c r="AI83" s="13"/>
      <c r="AJ83" s="13"/>
      <c r="AK83" s="13"/>
      <c r="AL83" s="46"/>
      <c r="AM83" s="46"/>
      <c r="AN83" s="46"/>
      <c r="AO83" s="46"/>
      <c r="AP83" s="46"/>
      <c r="AQ83" s="46"/>
      <c r="AR83" s="46"/>
      <c r="AS83" s="46"/>
      <c r="AT83" s="46"/>
      <c r="AU83" s="46"/>
      <c r="AV83" s="46"/>
      <c r="AW83" s="46"/>
      <c r="AX83" s="46"/>
      <c r="AY83" s="46"/>
      <c r="AZ83" s="46"/>
      <c r="BA83" s="46"/>
    </row>
    <row r="84" spans="1:53" s="47" customFormat="1" ht="19.95" customHeight="1" outlineLevel="1" x14ac:dyDescent="0.25">
      <c r="A84" s="39"/>
      <c r="B84" s="48"/>
      <c r="C84" s="106">
        <v>5</v>
      </c>
      <c r="D84" s="184"/>
      <c r="E84" s="112"/>
      <c r="F84" s="100"/>
      <c r="G84" s="100"/>
      <c r="H84" s="185">
        <v>0</v>
      </c>
      <c r="I84" s="187">
        <v>0</v>
      </c>
      <c r="J84" s="187">
        <v>0</v>
      </c>
      <c r="K84" s="187">
        <v>0</v>
      </c>
      <c r="L84" s="125"/>
      <c r="M84" s="107">
        <f t="shared" si="18"/>
        <v>0</v>
      </c>
      <c r="N84" s="125"/>
      <c r="O84" s="107">
        <f t="shared" si="19"/>
        <v>0</v>
      </c>
      <c r="P84" s="108"/>
      <c r="Q84" s="107">
        <f t="shared" si="17"/>
        <v>0</v>
      </c>
      <c r="R84" s="108"/>
      <c r="S84" s="107">
        <f t="shared" si="20"/>
        <v>0</v>
      </c>
      <c r="T84" s="127"/>
      <c r="U84" s="85"/>
      <c r="V84" s="109"/>
      <c r="W84" s="115"/>
      <c r="X84" s="45"/>
      <c r="Y84" s="13"/>
      <c r="Z84" s="13"/>
      <c r="AA84" s="13"/>
      <c r="AB84" s="13"/>
      <c r="AC84" s="13"/>
      <c r="AD84" s="13"/>
      <c r="AE84" s="13"/>
      <c r="AF84" s="13"/>
      <c r="AG84" s="13"/>
      <c r="AH84" s="13"/>
      <c r="AI84" s="13"/>
      <c r="AJ84" s="13"/>
      <c r="AK84" s="13"/>
      <c r="AL84" s="46"/>
      <c r="AM84" s="46"/>
      <c r="AN84" s="46"/>
      <c r="AO84" s="46"/>
      <c r="AP84" s="46"/>
      <c r="AQ84" s="46"/>
      <c r="AR84" s="46"/>
      <c r="AS84" s="46"/>
      <c r="AT84" s="46"/>
      <c r="AU84" s="46"/>
      <c r="AV84" s="46"/>
      <c r="AW84" s="46"/>
      <c r="AX84" s="46"/>
      <c r="AY84" s="46"/>
      <c r="AZ84" s="46"/>
      <c r="BA84" s="46"/>
    </row>
    <row r="85" spans="1:53" s="47" customFormat="1" ht="19.95" customHeight="1" outlineLevel="1" x14ac:dyDescent="0.25">
      <c r="A85" s="39"/>
      <c r="B85" s="48"/>
      <c r="C85" s="106">
        <v>6</v>
      </c>
      <c r="D85" s="184"/>
      <c r="E85" s="112"/>
      <c r="F85" s="100"/>
      <c r="G85" s="100"/>
      <c r="H85" s="185">
        <v>0</v>
      </c>
      <c r="I85" s="187">
        <v>0</v>
      </c>
      <c r="J85" s="187">
        <v>0</v>
      </c>
      <c r="K85" s="187">
        <v>0</v>
      </c>
      <c r="L85" s="125"/>
      <c r="M85" s="107">
        <f t="shared" si="18"/>
        <v>0</v>
      </c>
      <c r="N85" s="125"/>
      <c r="O85" s="107">
        <f t="shared" si="19"/>
        <v>0</v>
      </c>
      <c r="P85" s="108"/>
      <c r="Q85" s="107">
        <f t="shared" si="17"/>
        <v>0</v>
      </c>
      <c r="R85" s="108"/>
      <c r="S85" s="107">
        <f t="shared" si="20"/>
        <v>0</v>
      </c>
      <c r="T85" s="127"/>
      <c r="U85" s="85"/>
      <c r="V85" s="109"/>
      <c r="W85" s="115"/>
      <c r="X85" s="45"/>
      <c r="Y85" s="13"/>
      <c r="Z85" s="13"/>
      <c r="AA85" s="13"/>
      <c r="AB85" s="13"/>
      <c r="AC85" s="13"/>
      <c r="AD85" s="13"/>
      <c r="AE85" s="13"/>
      <c r="AF85" s="13"/>
      <c r="AG85" s="13"/>
      <c r="AH85" s="13"/>
      <c r="AI85" s="13"/>
      <c r="AJ85" s="13"/>
      <c r="AK85" s="13"/>
      <c r="AL85" s="46"/>
      <c r="AM85" s="46"/>
      <c r="AN85" s="46"/>
      <c r="AO85" s="46"/>
      <c r="AP85" s="46"/>
      <c r="AQ85" s="46"/>
      <c r="AR85" s="46"/>
      <c r="AS85" s="46"/>
      <c r="AT85" s="46"/>
      <c r="AU85" s="46"/>
      <c r="AV85" s="46"/>
      <c r="AW85" s="46"/>
      <c r="AX85" s="46"/>
      <c r="AY85" s="46"/>
      <c r="AZ85" s="46"/>
      <c r="BA85" s="46"/>
    </row>
    <row r="86" spans="1:53" s="47" customFormat="1" ht="19.95" customHeight="1" outlineLevel="1" x14ac:dyDescent="0.25">
      <c r="A86" s="39"/>
      <c r="B86" s="48"/>
      <c r="C86" s="106">
        <v>7</v>
      </c>
      <c r="D86" s="184"/>
      <c r="E86" s="112"/>
      <c r="F86" s="100"/>
      <c r="G86" s="100"/>
      <c r="H86" s="185">
        <v>0</v>
      </c>
      <c r="I86" s="187">
        <v>0</v>
      </c>
      <c r="J86" s="187">
        <v>0</v>
      </c>
      <c r="K86" s="187">
        <v>0</v>
      </c>
      <c r="L86" s="125"/>
      <c r="M86" s="107">
        <f t="shared" si="18"/>
        <v>0</v>
      </c>
      <c r="N86" s="125"/>
      <c r="O86" s="107">
        <f t="shared" si="19"/>
        <v>0</v>
      </c>
      <c r="P86" s="108"/>
      <c r="Q86" s="107">
        <f t="shared" si="17"/>
        <v>0</v>
      </c>
      <c r="R86" s="108"/>
      <c r="S86" s="107">
        <f t="shared" si="20"/>
        <v>0</v>
      </c>
      <c r="T86" s="127"/>
      <c r="U86" s="85"/>
      <c r="V86" s="109"/>
      <c r="W86" s="115"/>
      <c r="X86" s="45"/>
      <c r="Y86" s="13"/>
      <c r="Z86" s="13"/>
      <c r="AA86" s="13"/>
      <c r="AB86" s="13"/>
      <c r="AC86" s="13"/>
      <c r="AD86" s="13"/>
      <c r="AE86" s="13"/>
      <c r="AF86" s="13"/>
      <c r="AG86" s="13"/>
      <c r="AH86" s="13"/>
      <c r="AI86" s="13"/>
      <c r="AJ86" s="13"/>
      <c r="AK86" s="13"/>
      <c r="AL86" s="46"/>
      <c r="AM86" s="46"/>
      <c r="AN86" s="46"/>
      <c r="AO86" s="46"/>
      <c r="AP86" s="46"/>
      <c r="AQ86" s="46"/>
      <c r="AR86" s="46"/>
      <c r="AS86" s="46"/>
      <c r="AT86" s="46"/>
      <c r="AU86" s="46"/>
      <c r="AV86" s="46"/>
      <c r="AW86" s="46"/>
      <c r="AX86" s="46"/>
      <c r="AY86" s="46"/>
      <c r="AZ86" s="46"/>
      <c r="BA86" s="46"/>
    </row>
    <row r="87" spans="1:53" s="47" customFormat="1" ht="19.95" customHeight="1" outlineLevel="1" x14ac:dyDescent="0.25">
      <c r="A87" s="39"/>
      <c r="B87" s="48"/>
      <c r="C87" s="106">
        <v>8</v>
      </c>
      <c r="D87" s="184"/>
      <c r="E87" s="112"/>
      <c r="F87" s="100"/>
      <c r="G87" s="100"/>
      <c r="H87" s="185">
        <v>0</v>
      </c>
      <c r="I87" s="187">
        <v>0</v>
      </c>
      <c r="J87" s="187">
        <v>0</v>
      </c>
      <c r="K87" s="187">
        <v>0</v>
      </c>
      <c r="L87" s="125"/>
      <c r="M87" s="107">
        <f t="shared" si="18"/>
        <v>0</v>
      </c>
      <c r="N87" s="125"/>
      <c r="O87" s="107">
        <f t="shared" si="19"/>
        <v>0</v>
      </c>
      <c r="P87" s="108"/>
      <c r="Q87" s="107">
        <f t="shared" si="17"/>
        <v>0</v>
      </c>
      <c r="R87" s="108"/>
      <c r="S87" s="107">
        <f t="shared" si="20"/>
        <v>0</v>
      </c>
      <c r="T87" s="127"/>
      <c r="U87" s="85"/>
      <c r="V87" s="109"/>
      <c r="W87" s="115"/>
      <c r="X87" s="45"/>
      <c r="Y87" s="13"/>
      <c r="Z87" s="13"/>
      <c r="AA87" s="13"/>
      <c r="AB87" s="13"/>
      <c r="AC87" s="13"/>
      <c r="AD87" s="13"/>
      <c r="AE87" s="13"/>
      <c r="AF87" s="13"/>
      <c r="AG87" s="13"/>
      <c r="AH87" s="13"/>
      <c r="AI87" s="13"/>
      <c r="AJ87" s="13"/>
      <c r="AK87" s="13"/>
      <c r="AL87" s="46"/>
      <c r="AM87" s="46"/>
      <c r="AN87" s="46"/>
      <c r="AO87" s="46"/>
      <c r="AP87" s="46"/>
      <c r="AQ87" s="46"/>
      <c r="AR87" s="46"/>
      <c r="AS87" s="46"/>
      <c r="AT87" s="46"/>
      <c r="AU87" s="46"/>
      <c r="AV87" s="46"/>
      <c r="AW87" s="46"/>
      <c r="AX87" s="46"/>
      <c r="AY87" s="46"/>
      <c r="AZ87" s="46"/>
      <c r="BA87" s="46"/>
    </row>
    <row r="88" spans="1:53" s="47" customFormat="1" ht="19.95" customHeight="1" outlineLevel="1" x14ac:dyDescent="0.25">
      <c r="A88" s="39"/>
      <c r="B88" s="48"/>
      <c r="C88" s="106">
        <v>9</v>
      </c>
      <c r="D88" s="184"/>
      <c r="E88" s="112"/>
      <c r="F88" s="100"/>
      <c r="G88" s="100"/>
      <c r="H88" s="185">
        <v>0</v>
      </c>
      <c r="I88" s="187">
        <v>0</v>
      </c>
      <c r="J88" s="187">
        <v>0</v>
      </c>
      <c r="K88" s="187">
        <v>0</v>
      </c>
      <c r="L88" s="125"/>
      <c r="M88" s="107">
        <f t="shared" si="18"/>
        <v>0</v>
      </c>
      <c r="N88" s="125"/>
      <c r="O88" s="107">
        <f t="shared" si="19"/>
        <v>0</v>
      </c>
      <c r="P88" s="108"/>
      <c r="Q88" s="107">
        <f t="shared" si="17"/>
        <v>0</v>
      </c>
      <c r="R88" s="108"/>
      <c r="S88" s="107">
        <f t="shared" si="20"/>
        <v>0</v>
      </c>
      <c r="T88" s="127"/>
      <c r="U88" s="85"/>
      <c r="V88" s="109"/>
      <c r="W88" s="115"/>
      <c r="X88" s="45"/>
      <c r="Y88" s="13"/>
      <c r="Z88" s="13"/>
      <c r="AA88" s="13"/>
      <c r="AB88" s="13"/>
      <c r="AC88" s="13"/>
      <c r="AD88" s="13"/>
      <c r="AE88" s="13"/>
      <c r="AF88" s="13"/>
      <c r="AG88" s="13"/>
      <c r="AH88" s="13"/>
      <c r="AI88" s="13"/>
      <c r="AJ88" s="13"/>
      <c r="AK88" s="13"/>
      <c r="AL88" s="46"/>
      <c r="AM88" s="46"/>
      <c r="AN88" s="46"/>
      <c r="AO88" s="46"/>
      <c r="AP88" s="46"/>
      <c r="AQ88" s="46"/>
      <c r="AR88" s="46"/>
      <c r="AS88" s="46"/>
      <c r="AT88" s="46"/>
      <c r="AU88" s="46"/>
      <c r="AV88" s="46"/>
      <c r="AW88" s="46"/>
      <c r="AX88" s="46"/>
      <c r="AY88" s="46"/>
      <c r="AZ88" s="46"/>
      <c r="BA88" s="46"/>
    </row>
    <row r="89" spans="1:53" s="47" customFormat="1" ht="19.95" customHeight="1" outlineLevel="1" x14ac:dyDescent="0.25">
      <c r="A89" s="39"/>
      <c r="B89" s="48"/>
      <c r="C89" s="106">
        <v>10</v>
      </c>
      <c r="D89" s="184"/>
      <c r="E89" s="112"/>
      <c r="F89" s="100"/>
      <c r="G89" s="100"/>
      <c r="H89" s="185">
        <v>0</v>
      </c>
      <c r="I89" s="187">
        <v>0</v>
      </c>
      <c r="J89" s="187">
        <v>0</v>
      </c>
      <c r="K89" s="187">
        <v>0</v>
      </c>
      <c r="L89" s="125"/>
      <c r="M89" s="107">
        <f t="shared" si="18"/>
        <v>0</v>
      </c>
      <c r="N89" s="125"/>
      <c r="O89" s="107">
        <f t="shared" si="19"/>
        <v>0</v>
      </c>
      <c r="P89" s="108"/>
      <c r="Q89" s="107">
        <f t="shared" si="17"/>
        <v>0</v>
      </c>
      <c r="R89" s="108"/>
      <c r="S89" s="107">
        <f t="shared" si="20"/>
        <v>0</v>
      </c>
      <c r="T89" s="127"/>
      <c r="U89" s="85"/>
      <c r="V89" s="109"/>
      <c r="W89" s="115"/>
      <c r="X89" s="45"/>
      <c r="Y89" s="13"/>
      <c r="Z89" s="13"/>
      <c r="AA89" s="13"/>
      <c r="AB89" s="13"/>
      <c r="AC89" s="13"/>
      <c r="AD89" s="13"/>
      <c r="AE89" s="13"/>
      <c r="AF89" s="13"/>
      <c r="AG89" s="13"/>
      <c r="AH89" s="13"/>
      <c r="AI89" s="13"/>
      <c r="AJ89" s="13"/>
      <c r="AK89" s="13"/>
      <c r="AL89" s="46"/>
      <c r="AM89" s="46"/>
      <c r="AN89" s="46"/>
      <c r="AO89" s="46"/>
      <c r="AP89" s="46"/>
      <c r="AQ89" s="46"/>
      <c r="AR89" s="46"/>
      <c r="AS89" s="46"/>
      <c r="AT89" s="46"/>
      <c r="AU89" s="46"/>
      <c r="AV89" s="46"/>
      <c r="AW89" s="46"/>
      <c r="AX89" s="46"/>
      <c r="AY89" s="46"/>
      <c r="AZ89" s="46"/>
      <c r="BA89" s="46"/>
    </row>
    <row r="90" spans="1:53" s="46" customFormat="1" ht="19.95" customHeight="1" outlineLevel="1" collapsed="1" x14ac:dyDescent="0.25">
      <c r="A90" s="73"/>
      <c r="B90" s="74"/>
      <c r="C90" s="73"/>
      <c r="D90" s="128"/>
      <c r="E90" s="112"/>
      <c r="F90" s="112"/>
      <c r="G90" s="112"/>
      <c r="H90" s="112"/>
      <c r="I90" s="112"/>
      <c r="J90" s="112"/>
      <c r="K90" s="112"/>
      <c r="L90" s="112"/>
      <c r="M90" s="108"/>
      <c r="N90" s="112"/>
      <c r="O90" s="108"/>
      <c r="P90" s="108"/>
      <c r="Q90" s="108"/>
      <c r="R90" s="108"/>
      <c r="S90" s="127"/>
      <c r="T90" s="127"/>
      <c r="U90" s="108"/>
      <c r="V90" s="108"/>
      <c r="W90" s="115"/>
      <c r="X90" s="75"/>
      <c r="Y90" s="13"/>
      <c r="Z90" s="13"/>
      <c r="AA90" s="13"/>
      <c r="AB90" s="13"/>
      <c r="AC90" s="13"/>
      <c r="AD90" s="13"/>
      <c r="AE90" s="13"/>
      <c r="AF90" s="13"/>
      <c r="AG90" s="13"/>
      <c r="AH90" s="13"/>
      <c r="AI90" s="13"/>
      <c r="AJ90" s="13"/>
      <c r="AK90" s="13"/>
    </row>
    <row r="91" spans="1:53" s="89" customFormat="1" ht="19.95" customHeight="1" x14ac:dyDescent="0.25">
      <c r="A91" s="118"/>
      <c r="B91" s="119"/>
      <c r="C91" s="118"/>
      <c r="D91" s="120" t="s">
        <v>139</v>
      </c>
      <c r="E91" s="112"/>
      <c r="F91" s="95"/>
      <c r="G91" s="95"/>
      <c r="H91" s="95"/>
      <c r="I91" s="95"/>
      <c r="J91" s="95"/>
      <c r="K91" s="95"/>
      <c r="L91" s="112"/>
      <c r="M91" s="80">
        <f>SUM(M93:M102)</f>
        <v>0</v>
      </c>
      <c r="N91" s="112"/>
      <c r="O91" s="80">
        <f>SUM(O93:O102)</f>
        <v>0</v>
      </c>
      <c r="P91" s="81"/>
      <c r="Q91" s="80">
        <f>SUM(Q93:Q102)</f>
        <v>0</v>
      </c>
      <c r="R91" s="81"/>
      <c r="S91" s="83">
        <f>SUM(S93:S102)</f>
        <v>0</v>
      </c>
      <c r="T91" s="84"/>
      <c r="U91" s="85"/>
      <c r="V91" s="86"/>
      <c r="W91" s="115"/>
      <c r="X91" s="123"/>
      <c r="Y91" s="124"/>
      <c r="Z91" s="124"/>
      <c r="AA91" s="124"/>
      <c r="AB91" s="124"/>
      <c r="AC91" s="124"/>
      <c r="AD91" s="124"/>
      <c r="AE91" s="124"/>
      <c r="AF91" s="124"/>
      <c r="AG91" s="124"/>
      <c r="AH91" s="124"/>
      <c r="AI91" s="124"/>
      <c r="AJ91" s="124"/>
      <c r="AK91" s="124"/>
    </row>
    <row r="92" spans="1:53" s="91" customFormat="1" ht="19.95" customHeight="1" outlineLevel="1" x14ac:dyDescent="0.25">
      <c r="A92" s="76"/>
      <c r="B92" s="77"/>
      <c r="C92" s="76"/>
      <c r="D92" s="100" t="s">
        <v>140</v>
      </c>
      <c r="E92" s="112"/>
      <c r="F92" s="100" t="s">
        <v>141</v>
      </c>
      <c r="G92" s="100"/>
      <c r="H92" s="100"/>
      <c r="I92" s="101" t="s">
        <v>123</v>
      </c>
      <c r="J92" s="101" t="s">
        <v>124</v>
      </c>
      <c r="K92" s="101" t="s">
        <v>125</v>
      </c>
      <c r="L92" s="112"/>
      <c r="M92" s="101" t="s">
        <v>142</v>
      </c>
      <c r="N92" s="112"/>
      <c r="O92" s="101" t="s">
        <v>143</v>
      </c>
      <c r="P92" s="104"/>
      <c r="Q92" s="101" t="s">
        <v>144</v>
      </c>
      <c r="R92" s="105"/>
      <c r="S92" s="101" t="s">
        <v>145</v>
      </c>
      <c r="T92" s="84"/>
      <c r="U92" s="85"/>
      <c r="V92" s="122"/>
      <c r="W92" s="115"/>
      <c r="X92" s="87"/>
      <c r="Y92" s="124"/>
      <c r="Z92" s="124"/>
      <c r="AA92" s="124"/>
      <c r="AB92" s="124"/>
      <c r="AC92" s="124"/>
      <c r="AD92" s="124"/>
      <c r="AE92" s="124"/>
      <c r="AF92" s="124"/>
      <c r="AG92" s="124"/>
      <c r="AH92" s="124"/>
      <c r="AI92" s="124"/>
      <c r="AJ92" s="124"/>
      <c r="AK92" s="124"/>
      <c r="AL92" s="89"/>
      <c r="AM92" s="89"/>
      <c r="AN92" s="89"/>
      <c r="AO92" s="89"/>
      <c r="AP92" s="89"/>
      <c r="AQ92" s="89"/>
      <c r="AR92" s="89"/>
      <c r="AS92" s="89"/>
      <c r="AT92" s="89"/>
      <c r="AU92" s="89"/>
      <c r="AV92" s="89"/>
      <c r="AW92" s="89"/>
      <c r="AX92" s="89"/>
      <c r="AY92" s="89"/>
      <c r="AZ92" s="89"/>
      <c r="BA92" s="89"/>
    </row>
    <row r="93" spans="1:53" s="47" customFormat="1" ht="19.95" customHeight="1" outlineLevel="1" x14ac:dyDescent="0.25">
      <c r="A93" s="39"/>
      <c r="B93" s="48"/>
      <c r="C93" s="106">
        <v>1</v>
      </c>
      <c r="D93" s="184"/>
      <c r="E93" s="112"/>
      <c r="F93" s="335"/>
      <c r="G93" s="335"/>
      <c r="H93" s="335"/>
      <c r="I93" s="190">
        <v>0</v>
      </c>
      <c r="J93" s="190">
        <v>0</v>
      </c>
      <c r="K93" s="190">
        <v>0</v>
      </c>
      <c r="L93" s="112"/>
      <c r="M93" s="107">
        <f>I93</f>
        <v>0</v>
      </c>
      <c r="N93" s="112"/>
      <c r="O93" s="107">
        <f>J93</f>
        <v>0</v>
      </c>
      <c r="P93" s="108"/>
      <c r="Q93" s="107">
        <f t="shared" ref="Q93:Q102" si="21">K93</f>
        <v>0</v>
      </c>
      <c r="R93" s="108"/>
      <c r="S93" s="107">
        <f>SUM(M93,O93,Q93)</f>
        <v>0</v>
      </c>
      <c r="T93" s="127"/>
      <c r="U93" s="85"/>
      <c r="V93" s="109"/>
      <c r="W93" s="115"/>
      <c r="X93" s="45"/>
      <c r="Y93" s="13"/>
      <c r="Z93" s="13"/>
      <c r="AA93" s="13"/>
      <c r="AB93" s="13"/>
      <c r="AC93" s="13"/>
      <c r="AD93" s="13"/>
      <c r="AE93" s="13"/>
      <c r="AF93" s="13"/>
      <c r="AG93" s="13"/>
      <c r="AH93" s="13"/>
      <c r="AI93" s="13"/>
      <c r="AJ93" s="13"/>
      <c r="AK93" s="13"/>
      <c r="AL93" s="46"/>
      <c r="AM93" s="46"/>
      <c r="AN93" s="46"/>
      <c r="AO93" s="46"/>
      <c r="AP93" s="46"/>
      <c r="AQ93" s="46"/>
      <c r="AR93" s="46"/>
      <c r="AS93" s="46"/>
      <c r="AT93" s="46"/>
      <c r="AU93" s="46"/>
      <c r="AV93" s="46"/>
      <c r="AW93" s="46"/>
      <c r="AX93" s="46"/>
      <c r="AY93" s="46"/>
      <c r="AZ93" s="46"/>
      <c r="BA93" s="46"/>
    </row>
    <row r="94" spans="1:53" s="47" customFormat="1" ht="19.95" customHeight="1" outlineLevel="1" x14ac:dyDescent="0.25">
      <c r="A94" s="39"/>
      <c r="B94" s="48"/>
      <c r="C94" s="106">
        <v>2</v>
      </c>
      <c r="D94" s="184"/>
      <c r="E94" s="112"/>
      <c r="F94" s="335"/>
      <c r="G94" s="335"/>
      <c r="H94" s="335"/>
      <c r="I94" s="190">
        <v>0</v>
      </c>
      <c r="J94" s="190">
        <v>0</v>
      </c>
      <c r="K94" s="190">
        <v>0</v>
      </c>
      <c r="L94" s="112"/>
      <c r="M94" s="107">
        <f>I94</f>
        <v>0</v>
      </c>
      <c r="N94" s="112"/>
      <c r="O94" s="107">
        <f t="shared" ref="O94:O102" si="22">J94</f>
        <v>0</v>
      </c>
      <c r="P94" s="108"/>
      <c r="Q94" s="107">
        <f t="shared" si="21"/>
        <v>0</v>
      </c>
      <c r="R94" s="108"/>
      <c r="S94" s="107">
        <f t="shared" ref="S94:S102" si="23">SUM(M94,O94,Q94)</f>
        <v>0</v>
      </c>
      <c r="T94" s="127"/>
      <c r="U94" s="85"/>
      <c r="V94" s="109"/>
      <c r="W94" s="115"/>
      <c r="X94" s="45"/>
      <c r="Y94" s="13"/>
      <c r="Z94" s="13"/>
      <c r="AA94" s="13"/>
      <c r="AB94" s="13"/>
      <c r="AC94" s="13"/>
      <c r="AD94" s="13"/>
      <c r="AE94" s="13"/>
      <c r="AF94" s="13"/>
      <c r="AG94" s="13"/>
      <c r="AH94" s="13"/>
      <c r="AI94" s="13"/>
      <c r="AJ94" s="13"/>
      <c r="AK94" s="13"/>
      <c r="AL94" s="46"/>
      <c r="AM94" s="46"/>
      <c r="AN94" s="46"/>
      <c r="AO94" s="46"/>
      <c r="AP94" s="46"/>
      <c r="AQ94" s="46"/>
      <c r="AR94" s="46"/>
      <c r="AS94" s="46"/>
      <c r="AT94" s="46"/>
      <c r="AU94" s="46"/>
      <c r="AV94" s="46"/>
      <c r="AW94" s="46"/>
      <c r="AX94" s="46"/>
      <c r="AY94" s="46"/>
      <c r="AZ94" s="46"/>
      <c r="BA94" s="46"/>
    </row>
    <row r="95" spans="1:53" s="47" customFormat="1" ht="19.8" customHeight="1" outlineLevel="1" x14ac:dyDescent="0.25">
      <c r="A95" s="39"/>
      <c r="B95" s="48"/>
      <c r="C95" s="106">
        <v>3</v>
      </c>
      <c r="D95" s="184"/>
      <c r="E95" s="112"/>
      <c r="F95" s="335"/>
      <c r="G95" s="335"/>
      <c r="H95" s="335"/>
      <c r="I95" s="190">
        <v>0</v>
      </c>
      <c r="J95" s="190">
        <v>0</v>
      </c>
      <c r="K95" s="190">
        <v>0</v>
      </c>
      <c r="L95" s="112"/>
      <c r="M95" s="107">
        <f t="shared" ref="M95:M102" si="24">I95</f>
        <v>0</v>
      </c>
      <c r="N95" s="112"/>
      <c r="O95" s="107">
        <f t="shared" si="22"/>
        <v>0</v>
      </c>
      <c r="P95" s="108"/>
      <c r="Q95" s="107">
        <f t="shared" si="21"/>
        <v>0</v>
      </c>
      <c r="R95" s="108"/>
      <c r="S95" s="107">
        <f t="shared" si="23"/>
        <v>0</v>
      </c>
      <c r="T95" s="127"/>
      <c r="U95" s="85"/>
      <c r="V95" s="109"/>
      <c r="W95" s="115"/>
      <c r="X95" s="45"/>
      <c r="Y95" s="13"/>
      <c r="Z95" s="13"/>
      <c r="AA95" s="13"/>
      <c r="AB95" s="13"/>
      <c r="AC95" s="13"/>
      <c r="AD95" s="13"/>
      <c r="AE95" s="13"/>
      <c r="AF95" s="13"/>
      <c r="AG95" s="13"/>
      <c r="AH95" s="13"/>
      <c r="AI95" s="13"/>
      <c r="AJ95" s="13"/>
      <c r="AK95" s="13"/>
      <c r="AL95" s="46"/>
      <c r="AM95" s="46"/>
      <c r="AN95" s="46"/>
      <c r="AO95" s="46"/>
      <c r="AP95" s="46"/>
      <c r="AQ95" s="46"/>
      <c r="AR95" s="46"/>
      <c r="AS95" s="46"/>
      <c r="AT95" s="46"/>
      <c r="AU95" s="46"/>
      <c r="AV95" s="46"/>
      <c r="AW95" s="46"/>
      <c r="AX95" s="46"/>
      <c r="AY95" s="46"/>
      <c r="AZ95" s="46"/>
      <c r="BA95" s="46"/>
    </row>
    <row r="96" spans="1:53" s="47" customFormat="1" ht="19.8" customHeight="1" outlineLevel="1" x14ac:dyDescent="0.25">
      <c r="A96" s="39"/>
      <c r="B96" s="48"/>
      <c r="C96" s="106">
        <v>4</v>
      </c>
      <c r="D96" s="184"/>
      <c r="E96" s="112"/>
      <c r="F96" s="335"/>
      <c r="G96" s="335"/>
      <c r="H96" s="335"/>
      <c r="I96" s="190">
        <v>0</v>
      </c>
      <c r="J96" s="190">
        <v>0</v>
      </c>
      <c r="K96" s="190">
        <v>0</v>
      </c>
      <c r="L96" s="112"/>
      <c r="M96" s="107">
        <f t="shared" si="24"/>
        <v>0</v>
      </c>
      <c r="N96" s="112"/>
      <c r="O96" s="107">
        <f t="shared" si="22"/>
        <v>0</v>
      </c>
      <c r="P96" s="108"/>
      <c r="Q96" s="107">
        <f t="shared" si="21"/>
        <v>0</v>
      </c>
      <c r="R96" s="108"/>
      <c r="S96" s="107">
        <f t="shared" si="23"/>
        <v>0</v>
      </c>
      <c r="T96" s="127"/>
      <c r="U96" s="85"/>
      <c r="V96" s="109"/>
      <c r="W96" s="115"/>
      <c r="X96" s="45"/>
      <c r="Y96" s="13"/>
      <c r="Z96" s="13"/>
      <c r="AA96" s="13"/>
      <c r="AB96" s="13"/>
      <c r="AC96" s="13"/>
      <c r="AD96" s="13"/>
      <c r="AE96" s="13"/>
      <c r="AF96" s="13"/>
      <c r="AG96" s="13"/>
      <c r="AH96" s="13"/>
      <c r="AI96" s="13"/>
      <c r="AJ96" s="13"/>
      <c r="AK96" s="13"/>
      <c r="AL96" s="46"/>
      <c r="AM96" s="46"/>
      <c r="AN96" s="46"/>
      <c r="AO96" s="46"/>
      <c r="AP96" s="46"/>
      <c r="AQ96" s="46"/>
      <c r="AR96" s="46"/>
      <c r="AS96" s="46"/>
      <c r="AT96" s="46"/>
      <c r="AU96" s="46"/>
      <c r="AV96" s="46"/>
      <c r="AW96" s="46"/>
      <c r="AX96" s="46"/>
      <c r="AY96" s="46"/>
      <c r="AZ96" s="46"/>
      <c r="BA96" s="46"/>
    </row>
    <row r="97" spans="1:53" s="47" customFormat="1" ht="19.95" customHeight="1" outlineLevel="1" x14ac:dyDescent="0.25">
      <c r="A97" s="39"/>
      <c r="B97" s="48"/>
      <c r="C97" s="106">
        <v>5</v>
      </c>
      <c r="D97" s="184"/>
      <c r="E97" s="112"/>
      <c r="F97" s="335"/>
      <c r="G97" s="335"/>
      <c r="H97" s="335"/>
      <c r="I97" s="190">
        <v>0</v>
      </c>
      <c r="J97" s="190">
        <v>0</v>
      </c>
      <c r="K97" s="190">
        <v>0</v>
      </c>
      <c r="L97" s="112"/>
      <c r="M97" s="107">
        <f t="shared" si="24"/>
        <v>0</v>
      </c>
      <c r="N97" s="112"/>
      <c r="O97" s="107">
        <f t="shared" si="22"/>
        <v>0</v>
      </c>
      <c r="P97" s="108"/>
      <c r="Q97" s="107">
        <f t="shared" si="21"/>
        <v>0</v>
      </c>
      <c r="R97" s="108"/>
      <c r="S97" s="107">
        <f t="shared" si="23"/>
        <v>0</v>
      </c>
      <c r="T97" s="127"/>
      <c r="U97" s="85"/>
      <c r="V97" s="109"/>
      <c r="W97" s="115"/>
      <c r="X97" s="45"/>
      <c r="Y97" s="13"/>
      <c r="Z97" s="13"/>
      <c r="AA97" s="13"/>
      <c r="AB97" s="13"/>
      <c r="AC97" s="13"/>
      <c r="AD97" s="13"/>
      <c r="AE97" s="13"/>
      <c r="AF97" s="13"/>
      <c r="AG97" s="13"/>
      <c r="AH97" s="13"/>
      <c r="AI97" s="13"/>
      <c r="AJ97" s="13"/>
      <c r="AK97" s="13"/>
      <c r="AL97" s="46"/>
      <c r="AM97" s="46"/>
      <c r="AN97" s="46"/>
      <c r="AO97" s="46"/>
      <c r="AP97" s="46"/>
      <c r="AQ97" s="46"/>
      <c r="AR97" s="46"/>
      <c r="AS97" s="46"/>
      <c r="AT97" s="46"/>
      <c r="AU97" s="46"/>
      <c r="AV97" s="46"/>
      <c r="AW97" s="46"/>
      <c r="AX97" s="46"/>
      <c r="AY97" s="46"/>
      <c r="AZ97" s="46"/>
      <c r="BA97" s="46"/>
    </row>
    <row r="98" spans="1:53" s="47" customFormat="1" ht="19.95" customHeight="1" outlineLevel="1" x14ac:dyDescent="0.25">
      <c r="A98" s="39"/>
      <c r="B98" s="48"/>
      <c r="C98" s="106">
        <v>6</v>
      </c>
      <c r="D98" s="184"/>
      <c r="E98" s="112"/>
      <c r="F98" s="335"/>
      <c r="G98" s="335"/>
      <c r="H98" s="335"/>
      <c r="I98" s="190">
        <v>0</v>
      </c>
      <c r="J98" s="190">
        <v>0</v>
      </c>
      <c r="K98" s="190">
        <v>0</v>
      </c>
      <c r="L98" s="112"/>
      <c r="M98" s="107">
        <f t="shared" si="24"/>
        <v>0</v>
      </c>
      <c r="N98" s="112"/>
      <c r="O98" s="107">
        <f t="shared" si="22"/>
        <v>0</v>
      </c>
      <c r="P98" s="108"/>
      <c r="Q98" s="107">
        <f t="shared" si="21"/>
        <v>0</v>
      </c>
      <c r="R98" s="108"/>
      <c r="S98" s="107">
        <f t="shared" si="23"/>
        <v>0</v>
      </c>
      <c r="T98" s="127"/>
      <c r="U98" s="85"/>
      <c r="V98" s="109"/>
      <c r="W98" s="115"/>
      <c r="X98" s="45"/>
      <c r="Y98" s="13"/>
      <c r="Z98" s="13"/>
      <c r="AA98" s="13"/>
      <c r="AB98" s="13"/>
      <c r="AC98" s="13"/>
      <c r="AD98" s="13"/>
      <c r="AE98" s="13"/>
      <c r="AF98" s="13"/>
      <c r="AG98" s="13"/>
      <c r="AH98" s="13"/>
      <c r="AI98" s="13"/>
      <c r="AJ98" s="13"/>
      <c r="AK98" s="13"/>
      <c r="AL98" s="46"/>
      <c r="AM98" s="46"/>
      <c r="AN98" s="46"/>
      <c r="AO98" s="46"/>
      <c r="AP98" s="46"/>
      <c r="AQ98" s="46"/>
      <c r="AR98" s="46"/>
      <c r="AS98" s="46"/>
      <c r="AT98" s="46"/>
      <c r="AU98" s="46"/>
      <c r="AV98" s="46"/>
      <c r="AW98" s="46"/>
      <c r="AX98" s="46"/>
      <c r="AY98" s="46"/>
      <c r="AZ98" s="46"/>
      <c r="BA98" s="46"/>
    </row>
    <row r="99" spans="1:53" s="47" customFormat="1" ht="19.95" customHeight="1" outlineLevel="1" x14ac:dyDescent="0.25">
      <c r="A99" s="39"/>
      <c r="B99" s="48"/>
      <c r="C99" s="106">
        <v>7</v>
      </c>
      <c r="D99" s="184"/>
      <c r="E99" s="112"/>
      <c r="F99" s="335"/>
      <c r="G99" s="335"/>
      <c r="H99" s="335"/>
      <c r="I99" s="190">
        <v>0</v>
      </c>
      <c r="J99" s="190">
        <v>0</v>
      </c>
      <c r="K99" s="190">
        <v>0</v>
      </c>
      <c r="L99" s="112"/>
      <c r="M99" s="107">
        <f t="shared" si="24"/>
        <v>0</v>
      </c>
      <c r="N99" s="112"/>
      <c r="O99" s="107">
        <f t="shared" si="22"/>
        <v>0</v>
      </c>
      <c r="P99" s="108"/>
      <c r="Q99" s="107">
        <f t="shared" si="21"/>
        <v>0</v>
      </c>
      <c r="R99" s="108"/>
      <c r="S99" s="107">
        <f t="shared" si="23"/>
        <v>0</v>
      </c>
      <c r="T99" s="127"/>
      <c r="U99" s="85"/>
      <c r="V99" s="109"/>
      <c r="W99" s="115"/>
      <c r="X99" s="45"/>
      <c r="Y99" s="13"/>
      <c r="Z99" s="13"/>
      <c r="AA99" s="13"/>
      <c r="AB99" s="13"/>
      <c r="AC99" s="13"/>
      <c r="AD99" s="13"/>
      <c r="AE99" s="13"/>
      <c r="AF99" s="13"/>
      <c r="AG99" s="13"/>
      <c r="AH99" s="13"/>
      <c r="AI99" s="13"/>
      <c r="AJ99" s="13"/>
      <c r="AK99" s="13"/>
      <c r="AL99" s="46"/>
      <c r="AM99" s="46"/>
      <c r="AN99" s="46"/>
      <c r="AO99" s="46"/>
      <c r="AP99" s="46"/>
      <c r="AQ99" s="46"/>
      <c r="AR99" s="46"/>
      <c r="AS99" s="46"/>
      <c r="AT99" s="46"/>
      <c r="AU99" s="46"/>
      <c r="AV99" s="46"/>
      <c r="AW99" s="46"/>
      <c r="AX99" s="46"/>
      <c r="AY99" s="46"/>
      <c r="AZ99" s="46"/>
      <c r="BA99" s="46"/>
    </row>
    <row r="100" spans="1:53" s="47" customFormat="1" ht="19.95" customHeight="1" outlineLevel="1" x14ac:dyDescent="0.25">
      <c r="A100" s="39"/>
      <c r="B100" s="48"/>
      <c r="C100" s="106">
        <v>8</v>
      </c>
      <c r="D100" s="184"/>
      <c r="E100" s="112"/>
      <c r="F100" s="335"/>
      <c r="G100" s="335"/>
      <c r="H100" s="335"/>
      <c r="I100" s="190">
        <v>0</v>
      </c>
      <c r="J100" s="190">
        <v>0</v>
      </c>
      <c r="K100" s="190">
        <v>0</v>
      </c>
      <c r="L100" s="112"/>
      <c r="M100" s="107">
        <f t="shared" si="24"/>
        <v>0</v>
      </c>
      <c r="N100" s="112"/>
      <c r="O100" s="107">
        <f t="shared" si="22"/>
        <v>0</v>
      </c>
      <c r="P100" s="108"/>
      <c r="Q100" s="107">
        <f t="shared" si="21"/>
        <v>0</v>
      </c>
      <c r="R100" s="108"/>
      <c r="S100" s="107">
        <f t="shared" si="23"/>
        <v>0</v>
      </c>
      <c r="T100" s="127"/>
      <c r="U100" s="85"/>
      <c r="V100" s="109"/>
      <c r="W100" s="115"/>
      <c r="X100" s="45"/>
      <c r="Y100" s="13"/>
      <c r="Z100" s="13"/>
      <c r="AA100" s="13"/>
      <c r="AB100" s="13"/>
      <c r="AC100" s="13"/>
      <c r="AD100" s="13"/>
      <c r="AE100" s="13"/>
      <c r="AF100" s="13"/>
      <c r="AG100" s="13"/>
      <c r="AH100" s="13"/>
      <c r="AI100" s="13"/>
      <c r="AJ100" s="13"/>
      <c r="AK100" s="13"/>
      <c r="AL100" s="46"/>
      <c r="AM100" s="46"/>
      <c r="AN100" s="46"/>
      <c r="AO100" s="46"/>
      <c r="AP100" s="46"/>
      <c r="AQ100" s="46"/>
      <c r="AR100" s="46"/>
      <c r="AS100" s="46"/>
      <c r="AT100" s="46"/>
      <c r="AU100" s="46"/>
      <c r="AV100" s="46"/>
      <c r="AW100" s="46"/>
      <c r="AX100" s="46"/>
      <c r="AY100" s="46"/>
      <c r="AZ100" s="46"/>
      <c r="BA100" s="46"/>
    </row>
    <row r="101" spans="1:53" s="47" customFormat="1" ht="19.95" customHeight="1" outlineLevel="1" x14ac:dyDescent="0.25">
      <c r="A101" s="39"/>
      <c r="B101" s="48"/>
      <c r="C101" s="106">
        <v>9</v>
      </c>
      <c r="D101" s="184"/>
      <c r="E101" s="112"/>
      <c r="F101" s="335"/>
      <c r="G101" s="335"/>
      <c r="H101" s="335"/>
      <c r="I101" s="190">
        <v>0</v>
      </c>
      <c r="J101" s="190">
        <v>0</v>
      </c>
      <c r="K101" s="190">
        <v>0</v>
      </c>
      <c r="L101" s="112"/>
      <c r="M101" s="107">
        <f t="shared" si="24"/>
        <v>0</v>
      </c>
      <c r="N101" s="112"/>
      <c r="O101" s="107">
        <f t="shared" si="22"/>
        <v>0</v>
      </c>
      <c r="P101" s="108"/>
      <c r="Q101" s="107">
        <f t="shared" si="21"/>
        <v>0</v>
      </c>
      <c r="R101" s="108"/>
      <c r="S101" s="107">
        <f t="shared" si="23"/>
        <v>0</v>
      </c>
      <c r="T101" s="127"/>
      <c r="U101" s="85"/>
      <c r="V101" s="109"/>
      <c r="W101" s="115"/>
      <c r="X101" s="45"/>
      <c r="Y101" s="13"/>
      <c r="Z101" s="13"/>
      <c r="AA101" s="13"/>
      <c r="AB101" s="13"/>
      <c r="AC101" s="13"/>
      <c r="AD101" s="13"/>
      <c r="AE101" s="13"/>
      <c r="AF101" s="13"/>
      <c r="AG101" s="13"/>
      <c r="AH101" s="13"/>
      <c r="AI101" s="13"/>
      <c r="AJ101" s="13"/>
      <c r="AK101" s="13"/>
      <c r="AL101" s="46"/>
      <c r="AM101" s="46"/>
      <c r="AN101" s="46"/>
      <c r="AO101" s="46"/>
      <c r="AP101" s="46"/>
      <c r="AQ101" s="46"/>
      <c r="AR101" s="46"/>
      <c r="AS101" s="46"/>
      <c r="AT101" s="46"/>
      <c r="AU101" s="46"/>
      <c r="AV101" s="46"/>
      <c r="AW101" s="46"/>
      <c r="AX101" s="46"/>
      <c r="AY101" s="46"/>
      <c r="AZ101" s="46"/>
      <c r="BA101" s="46"/>
    </row>
    <row r="102" spans="1:53" s="47" customFormat="1" ht="19.95" customHeight="1" outlineLevel="1" x14ac:dyDescent="0.25">
      <c r="A102" s="39"/>
      <c r="B102" s="48"/>
      <c r="C102" s="106">
        <v>10</v>
      </c>
      <c r="D102" s="184"/>
      <c r="E102" s="112"/>
      <c r="F102" s="335"/>
      <c r="G102" s="335"/>
      <c r="H102" s="335"/>
      <c r="I102" s="190">
        <v>0</v>
      </c>
      <c r="J102" s="190">
        <v>0</v>
      </c>
      <c r="K102" s="190">
        <v>0</v>
      </c>
      <c r="L102" s="112"/>
      <c r="M102" s="107">
        <f t="shared" si="24"/>
        <v>0</v>
      </c>
      <c r="N102" s="112"/>
      <c r="O102" s="107">
        <f t="shared" si="22"/>
        <v>0</v>
      </c>
      <c r="P102" s="108"/>
      <c r="Q102" s="107">
        <f t="shared" si="21"/>
        <v>0</v>
      </c>
      <c r="R102" s="108"/>
      <c r="S102" s="107">
        <f t="shared" si="23"/>
        <v>0</v>
      </c>
      <c r="T102" s="127"/>
      <c r="U102" s="85"/>
      <c r="V102" s="109"/>
      <c r="W102" s="115"/>
      <c r="X102" s="45"/>
      <c r="Y102" s="13"/>
      <c r="Z102" s="13"/>
      <c r="AA102" s="13"/>
      <c r="AB102" s="13"/>
      <c r="AC102" s="13"/>
      <c r="AD102" s="13"/>
      <c r="AE102" s="13"/>
      <c r="AF102" s="13"/>
      <c r="AG102" s="13"/>
      <c r="AH102" s="13"/>
      <c r="AI102" s="13"/>
      <c r="AJ102" s="13"/>
      <c r="AK102" s="13"/>
      <c r="AL102" s="46"/>
      <c r="AM102" s="46"/>
      <c r="AN102" s="46"/>
      <c r="AO102" s="46"/>
      <c r="AP102" s="46"/>
      <c r="AQ102" s="46"/>
      <c r="AR102" s="46"/>
      <c r="AS102" s="46"/>
      <c r="AT102" s="46"/>
      <c r="AU102" s="46"/>
      <c r="AV102" s="46"/>
      <c r="AW102" s="46"/>
      <c r="AX102" s="46"/>
      <c r="AY102" s="46"/>
      <c r="AZ102" s="46"/>
      <c r="BA102" s="46"/>
    </row>
    <row r="103" spans="1:53" s="46" customFormat="1" ht="19.95" customHeight="1" outlineLevel="1" x14ac:dyDescent="0.25">
      <c r="A103" s="73"/>
      <c r="B103" s="74"/>
      <c r="C103" s="73"/>
      <c r="D103" s="128"/>
      <c r="E103" s="112"/>
      <c r="F103" s="109"/>
      <c r="G103" s="112"/>
      <c r="H103" s="112"/>
      <c r="I103" s="112"/>
      <c r="J103" s="112"/>
      <c r="K103" s="112"/>
      <c r="L103" s="112"/>
      <c r="M103" s="108"/>
      <c r="N103" s="112"/>
      <c r="O103" s="108"/>
      <c r="P103" s="108"/>
      <c r="Q103" s="108"/>
      <c r="R103" s="108"/>
      <c r="S103" s="127"/>
      <c r="T103" s="127"/>
      <c r="U103" s="129"/>
      <c r="V103" s="129"/>
      <c r="W103" s="115"/>
      <c r="X103" s="75"/>
      <c r="Y103" s="13"/>
      <c r="Z103" s="13"/>
      <c r="AA103" s="13"/>
      <c r="AB103" s="13"/>
      <c r="AC103" s="13"/>
      <c r="AD103" s="13"/>
      <c r="AE103" s="13"/>
      <c r="AF103" s="13"/>
      <c r="AG103" s="13"/>
      <c r="AH103" s="13"/>
      <c r="AI103" s="13"/>
      <c r="AJ103" s="13"/>
      <c r="AK103" s="13"/>
    </row>
    <row r="104" spans="1:53" s="47" customFormat="1" ht="19.95" customHeight="1" x14ac:dyDescent="0.3">
      <c r="A104" s="39"/>
      <c r="B104" s="48"/>
      <c r="C104" s="39"/>
      <c r="D104" s="130" t="s">
        <v>146</v>
      </c>
      <c r="E104" s="112"/>
      <c r="F104" s="131"/>
      <c r="G104" s="131"/>
      <c r="H104" s="131"/>
      <c r="I104" s="131"/>
      <c r="J104" s="131"/>
      <c r="K104" s="131"/>
      <c r="L104" s="112"/>
      <c r="M104" s="260">
        <f>SUM(M12,M29,M42,M65,M78,M91)</f>
        <v>0</v>
      </c>
      <c r="N104" s="112"/>
      <c r="O104" s="260">
        <f>SUM(O12,O29,O42,O65,O78,O91)</f>
        <v>0</v>
      </c>
      <c r="P104" s="261"/>
      <c r="Q104" s="260">
        <f>SUM(Q12,Q29,Q42,Q65,Q78,Q91)</f>
        <v>0</v>
      </c>
      <c r="R104" s="262"/>
      <c r="S104" s="263">
        <f>SUM(S12,S29,S42,S65,S78,S91)</f>
        <v>0</v>
      </c>
      <c r="T104" s="136"/>
      <c r="U104" s="85"/>
      <c r="V104" s="86"/>
      <c r="W104" s="115"/>
      <c r="X104" s="137"/>
      <c r="Y104" s="13"/>
      <c r="Z104" s="13"/>
      <c r="AA104" s="13"/>
      <c r="AB104" s="13"/>
      <c r="AC104" s="13"/>
      <c r="AD104" s="13"/>
      <c r="AE104" s="13"/>
      <c r="AF104" s="13"/>
      <c r="AG104" s="13"/>
      <c r="AH104" s="13"/>
      <c r="AI104" s="13"/>
      <c r="AJ104" s="13"/>
      <c r="AK104" s="13"/>
      <c r="AL104" s="46"/>
      <c r="AM104" s="46"/>
      <c r="AN104" s="46"/>
      <c r="AO104" s="46"/>
      <c r="AP104" s="46"/>
      <c r="AQ104" s="46"/>
      <c r="AR104" s="46"/>
      <c r="AS104" s="46"/>
      <c r="AT104" s="46"/>
      <c r="AU104" s="46"/>
      <c r="AV104" s="46"/>
      <c r="AW104" s="46"/>
      <c r="AX104" s="46"/>
      <c r="AY104" s="46"/>
      <c r="AZ104" s="46"/>
      <c r="BA104" s="46"/>
    </row>
    <row r="105" spans="1:53" s="46" customFormat="1" ht="19.95" customHeight="1" x14ac:dyDescent="0.25">
      <c r="A105" s="73"/>
      <c r="B105" s="74"/>
      <c r="C105" s="73"/>
      <c r="D105" s="200"/>
      <c r="E105" s="138"/>
      <c r="F105" s="201"/>
      <c r="G105" s="201"/>
      <c r="H105" s="201"/>
      <c r="I105" s="201"/>
      <c r="J105" s="201"/>
      <c r="K105" s="201"/>
      <c r="L105" s="138"/>
      <c r="M105" s="202"/>
      <c r="N105" s="138"/>
      <c r="O105" s="202"/>
      <c r="P105" s="104"/>
      <c r="Q105" s="202"/>
      <c r="R105" s="104"/>
      <c r="S105" s="202"/>
      <c r="T105" s="203"/>
      <c r="U105" s="86"/>
      <c r="V105" s="86"/>
      <c r="W105" s="139"/>
      <c r="X105" s="75"/>
      <c r="Y105" s="13"/>
      <c r="Z105" s="13"/>
      <c r="AA105" s="13"/>
      <c r="AB105" s="13"/>
      <c r="AC105" s="13"/>
      <c r="AD105" s="13"/>
      <c r="AE105" s="13"/>
      <c r="AF105" s="13"/>
      <c r="AG105" s="13"/>
      <c r="AH105" s="13"/>
      <c r="AI105" s="13"/>
      <c r="AJ105" s="13"/>
      <c r="AK105" s="13"/>
    </row>
    <row r="106" spans="1:53" s="47" customFormat="1" ht="19.95" customHeight="1" thickBot="1" x14ac:dyDescent="0.35">
      <c r="A106" s="39"/>
      <c r="B106" s="48"/>
      <c r="C106" s="22"/>
      <c r="D106" s="257" t="s">
        <v>147</v>
      </c>
      <c r="E106" s="140"/>
      <c r="F106" s="140"/>
      <c r="G106" s="140"/>
      <c r="H106" s="140"/>
      <c r="I106" s="140"/>
      <c r="J106" s="140"/>
      <c r="K106" s="140"/>
      <c r="L106" s="140"/>
      <c r="M106" s="140"/>
      <c r="N106" s="140"/>
      <c r="O106" s="140"/>
      <c r="P106" s="140"/>
      <c r="Q106" s="140"/>
      <c r="R106" s="140"/>
      <c r="S106" s="140"/>
      <c r="T106" s="140"/>
      <c r="U106" s="140"/>
      <c r="V106" s="23"/>
      <c r="W106" s="59"/>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46"/>
      <c r="AV106" s="46"/>
      <c r="AW106" s="46"/>
      <c r="AX106" s="46"/>
      <c r="AY106" s="46"/>
      <c r="AZ106" s="46"/>
      <c r="BA106" s="46"/>
    </row>
    <row r="107" spans="1:53" s="47" customFormat="1" ht="31.35" customHeight="1" thickBot="1" x14ac:dyDescent="0.35">
      <c r="A107" s="39"/>
      <c r="B107" s="48"/>
      <c r="C107" s="39"/>
      <c r="D107" s="62" t="s">
        <v>148</v>
      </c>
      <c r="E107" s="56"/>
      <c r="F107" s="63"/>
      <c r="G107" s="63"/>
      <c r="H107" s="63"/>
      <c r="I107" s="63"/>
      <c r="J107" s="63"/>
      <c r="K107" s="63"/>
      <c r="L107" s="63"/>
      <c r="M107" s="63"/>
      <c r="N107" s="63"/>
      <c r="O107" s="63"/>
      <c r="P107" s="63"/>
      <c r="Q107" s="63"/>
      <c r="R107" s="63"/>
      <c r="S107" s="63"/>
      <c r="T107" s="63"/>
      <c r="U107" s="63"/>
      <c r="V107" s="46"/>
      <c r="W107" s="139"/>
      <c r="X107" s="45"/>
      <c r="Y107" s="13"/>
      <c r="Z107" s="13"/>
      <c r="AA107" s="13"/>
      <c r="AB107" s="13"/>
      <c r="AC107" s="13"/>
      <c r="AD107" s="13"/>
      <c r="AE107" s="13"/>
      <c r="AF107" s="13"/>
      <c r="AG107" s="13"/>
      <c r="AH107" s="13"/>
      <c r="AI107" s="13"/>
      <c r="AJ107" s="13"/>
      <c r="AK107" s="13"/>
      <c r="AL107" s="46"/>
      <c r="AM107" s="46"/>
      <c r="AN107" s="46"/>
      <c r="AO107" s="46"/>
      <c r="AP107" s="46"/>
      <c r="AQ107" s="46"/>
      <c r="AR107" s="46"/>
      <c r="AS107" s="46"/>
      <c r="AT107" s="46"/>
      <c r="AU107" s="46"/>
      <c r="AV107" s="46"/>
      <c r="AW107" s="46"/>
      <c r="AX107" s="46"/>
      <c r="AY107" s="46"/>
      <c r="AZ107" s="46"/>
      <c r="BA107" s="46"/>
    </row>
    <row r="108" spans="1:53" s="47" customFormat="1" ht="30.75" customHeight="1" x14ac:dyDescent="0.3">
      <c r="A108" s="39"/>
      <c r="B108" s="48"/>
      <c r="C108" s="39"/>
      <c r="D108" s="100"/>
      <c r="E108" s="141"/>
      <c r="F108" s="142"/>
      <c r="G108" s="142"/>
      <c r="H108" s="142"/>
      <c r="I108" s="142"/>
      <c r="J108" s="142"/>
      <c r="K108" s="142"/>
      <c r="L108" s="141"/>
      <c r="M108" s="66" t="s">
        <v>71</v>
      </c>
      <c r="N108" s="141"/>
      <c r="O108" s="66" t="s">
        <v>72</v>
      </c>
      <c r="P108" s="67"/>
      <c r="Q108" s="66" t="s">
        <v>73</v>
      </c>
      <c r="R108" s="68"/>
      <c r="S108" s="69" t="s">
        <v>74</v>
      </c>
      <c r="T108" s="143"/>
      <c r="U108" s="100"/>
      <c r="V108" s="141"/>
      <c r="W108" s="144"/>
      <c r="X108" s="45"/>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row>
    <row r="109" spans="1:53" s="47" customFormat="1" ht="36.75" customHeight="1" x14ac:dyDescent="0.3">
      <c r="A109" s="39"/>
      <c r="B109" s="48"/>
      <c r="C109" s="39"/>
      <c r="D109" s="145" t="s">
        <v>149</v>
      </c>
      <c r="E109" s="141"/>
      <c r="F109" s="142"/>
      <c r="G109" s="142"/>
      <c r="H109" s="142"/>
      <c r="I109" s="142"/>
      <c r="J109" s="142"/>
      <c r="K109" s="142"/>
      <c r="L109" s="141"/>
      <c r="M109" s="107">
        <f>M104+M680</f>
        <v>0</v>
      </c>
      <c r="N109" s="141"/>
      <c r="O109" s="107">
        <f>O104+O680</f>
        <v>0</v>
      </c>
      <c r="P109" s="109"/>
      <c r="Q109" s="107">
        <f>Q104+Q680</f>
        <v>0</v>
      </c>
      <c r="R109" s="109"/>
      <c r="S109" s="146">
        <f>S104+S680</f>
        <v>0</v>
      </c>
      <c r="T109" s="46"/>
      <c r="U109" s="100"/>
      <c r="V109" s="147"/>
      <c r="W109" s="144"/>
      <c r="X109" s="45"/>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row>
    <row r="110" spans="1:53" s="47" customFormat="1" ht="19.8" customHeight="1" x14ac:dyDescent="0.25">
      <c r="A110" s="39"/>
      <c r="B110" s="48"/>
      <c r="C110" s="39"/>
      <c r="D110" s="148" t="s">
        <v>150</v>
      </c>
      <c r="E110" s="149"/>
      <c r="F110" s="344"/>
      <c r="G110" s="344"/>
      <c r="H110" s="344"/>
      <c r="I110" s="344"/>
      <c r="J110" s="344"/>
      <c r="K110" s="344"/>
      <c r="L110" s="149"/>
      <c r="M110" s="107">
        <f>IF(ISNUMBER(M$109/$S$109*$S110),M$109/$S$109*$S110,0)</f>
        <v>0</v>
      </c>
      <c r="N110" s="149"/>
      <c r="O110" s="107">
        <f>IF(ISNUMBER(O$109/$S$109*$S110),O$109/$S$109*$S110,0)</f>
        <v>0</v>
      </c>
      <c r="P110" s="109"/>
      <c r="Q110" s="107">
        <f>IF(ISNUMBER(Q$109/$S$109*$S110),Q$109/$S$109*$S110,0)</f>
        <v>0</v>
      </c>
      <c r="R110" s="109"/>
      <c r="S110" s="192">
        <v>0</v>
      </c>
      <c r="T110" s="46"/>
      <c r="U110" s="100"/>
      <c r="V110" s="147"/>
      <c r="W110" s="150"/>
      <c r="X110" s="45"/>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row>
    <row r="111" spans="1:53" s="47" customFormat="1" ht="19.95" customHeight="1" x14ac:dyDescent="0.25">
      <c r="A111" s="39"/>
      <c r="B111" s="48"/>
      <c r="C111" s="39"/>
      <c r="D111" s="145" t="s">
        <v>151</v>
      </c>
      <c r="E111" s="112"/>
      <c r="F111" s="142"/>
      <c r="G111" s="142"/>
      <c r="H111" s="142"/>
      <c r="I111" s="142"/>
      <c r="J111" s="142"/>
      <c r="K111" s="142"/>
      <c r="L111" s="112"/>
      <c r="M111" s="107">
        <f>M109-M110</f>
        <v>0</v>
      </c>
      <c r="N111" s="112"/>
      <c r="O111" s="107">
        <f>O109-O110</f>
        <v>0</v>
      </c>
      <c r="P111" s="109"/>
      <c r="Q111" s="107">
        <f>Q109-Q110</f>
        <v>0</v>
      </c>
      <c r="R111" s="109"/>
      <c r="S111" s="146">
        <f>ROUND(S109-S110,0)</f>
        <v>0</v>
      </c>
      <c r="T111" s="46"/>
      <c r="U111" s="100"/>
      <c r="V111" s="147"/>
      <c r="W111" s="115"/>
      <c r="X111" s="45"/>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row>
    <row r="112" spans="1:53" s="47" customFormat="1" ht="19.95" customHeight="1" x14ac:dyDescent="0.25">
      <c r="A112" s="39"/>
      <c r="B112" s="48"/>
      <c r="C112" s="39"/>
      <c r="D112" s="71" t="s">
        <v>152</v>
      </c>
      <c r="E112" s="138"/>
      <c r="F112" s="142"/>
      <c r="G112" s="142"/>
      <c r="H112" s="142"/>
      <c r="I112" s="142"/>
      <c r="J112" s="142"/>
      <c r="K112" s="142"/>
      <c r="L112" s="138"/>
      <c r="M112" s="107">
        <f>IF(ISNUMBER(M$109/$S$109*$S112),M$109/$S$109*$S112,0)</f>
        <v>0</v>
      </c>
      <c r="N112" s="138"/>
      <c r="O112" s="107">
        <f>IF(ISNUMBER(O$109/$S$109*$S112),O$109/$S$109*$S112,0)</f>
        <v>0</v>
      </c>
      <c r="P112" s="109"/>
      <c r="Q112" s="107">
        <f>IF(ISNUMBER(Q$109/$S$109*$S112),Q$109/$S$109*$S112,0)</f>
        <v>0</v>
      </c>
      <c r="R112" s="109"/>
      <c r="S112" s="192">
        <v>0</v>
      </c>
      <c r="T112" s="46"/>
      <c r="U112" s="100"/>
      <c r="V112" s="147"/>
      <c r="W112" s="139"/>
      <c r="X112" s="45"/>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row>
    <row r="113" spans="1:53" s="47" customFormat="1" ht="19.8" customHeight="1" thickBot="1" x14ac:dyDescent="0.3">
      <c r="A113" s="39"/>
      <c r="B113" s="48"/>
      <c r="C113" s="39"/>
      <c r="D113" s="63"/>
      <c r="E113" s="56"/>
      <c r="F113" s="63"/>
      <c r="G113" s="63"/>
      <c r="H113" s="63"/>
      <c r="I113" s="63"/>
      <c r="J113" s="63"/>
      <c r="K113" s="63"/>
      <c r="L113" s="63"/>
      <c r="M113" s="63"/>
      <c r="N113" s="63"/>
      <c r="O113" s="63"/>
      <c r="P113" s="63"/>
      <c r="Q113" s="63"/>
      <c r="R113" s="63"/>
      <c r="S113" s="63"/>
      <c r="T113" s="63"/>
      <c r="U113" s="63"/>
      <c r="V113" s="46"/>
      <c r="W113" s="139"/>
      <c r="X113" s="45"/>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row>
    <row r="114" spans="1:53" s="47" customFormat="1" ht="31.35" customHeight="1" thickBot="1" x14ac:dyDescent="0.35">
      <c r="A114" s="39"/>
      <c r="B114" s="48"/>
      <c r="C114" s="39"/>
      <c r="D114" s="62" t="s">
        <v>153</v>
      </c>
      <c r="E114" s="56"/>
      <c r="F114" s="63"/>
      <c r="G114" s="63"/>
      <c r="H114" s="63"/>
      <c r="I114" s="63"/>
      <c r="J114" s="63"/>
      <c r="K114" s="63"/>
      <c r="L114" s="63"/>
      <c r="M114" s="63"/>
      <c r="N114" s="63"/>
      <c r="O114" s="63"/>
      <c r="P114" s="63"/>
      <c r="Q114" s="63"/>
      <c r="R114" s="63"/>
      <c r="S114" s="63"/>
      <c r="T114" s="63"/>
      <c r="U114" s="63"/>
      <c r="V114" s="46"/>
      <c r="W114" s="139"/>
      <c r="X114" s="45"/>
      <c r="Y114" s="13"/>
      <c r="Z114" s="13"/>
      <c r="AA114" s="13"/>
      <c r="AB114" s="13"/>
      <c r="AC114" s="13"/>
      <c r="AD114" s="13"/>
      <c r="AE114" s="13"/>
      <c r="AF114" s="13"/>
      <c r="AG114" s="13"/>
      <c r="AH114" s="13"/>
      <c r="AI114" s="13"/>
      <c r="AJ114" s="13"/>
      <c r="AK114" s="13"/>
      <c r="AL114" s="46"/>
      <c r="AM114" s="46"/>
      <c r="AN114" s="46"/>
      <c r="AO114" s="46"/>
      <c r="AP114" s="46"/>
      <c r="AQ114" s="46"/>
      <c r="AR114" s="46"/>
      <c r="AS114" s="46"/>
      <c r="AT114" s="46"/>
      <c r="AU114" s="46"/>
      <c r="AV114" s="46"/>
      <c r="AW114" s="46"/>
      <c r="AX114" s="46"/>
      <c r="AY114" s="46"/>
      <c r="AZ114" s="46"/>
      <c r="BA114" s="46"/>
    </row>
    <row r="115" spans="1:53" s="47" customFormat="1" ht="19.350000000000001" customHeight="1" x14ac:dyDescent="0.25">
      <c r="A115" s="39"/>
      <c r="B115" s="48"/>
      <c r="C115" s="39"/>
      <c r="D115" s="64"/>
      <c r="E115" s="65"/>
      <c r="F115" s="334" t="s">
        <v>154</v>
      </c>
      <c r="G115" s="334"/>
      <c r="H115" s="334"/>
      <c r="I115" s="334"/>
      <c r="J115" s="334"/>
      <c r="K115" s="334"/>
      <c r="L115" s="46"/>
      <c r="M115" s="332" t="s">
        <v>155</v>
      </c>
      <c r="N115" s="46"/>
      <c r="O115" s="332"/>
      <c r="P115" s="151"/>
      <c r="Q115" s="332" t="s">
        <v>156</v>
      </c>
      <c r="R115" s="151"/>
      <c r="S115" s="332" t="s">
        <v>157</v>
      </c>
      <c r="T115" s="46"/>
      <c r="U115" s="113"/>
      <c r="V115" s="46"/>
      <c r="W115" s="139"/>
      <c r="X115" s="45"/>
      <c r="Y115" s="13"/>
      <c r="Z115" s="13"/>
      <c r="AA115" s="13"/>
      <c r="AB115" s="13"/>
      <c r="AC115" s="13"/>
      <c r="AD115" s="13"/>
      <c r="AE115" s="13"/>
      <c r="AF115" s="13"/>
      <c r="AG115" s="13"/>
      <c r="AH115" s="13"/>
      <c r="AI115" s="13"/>
      <c r="AJ115" s="13"/>
      <c r="AK115" s="13"/>
      <c r="AL115" s="46"/>
      <c r="AM115" s="46"/>
      <c r="AN115" s="46"/>
      <c r="AO115" s="46"/>
      <c r="AP115" s="46"/>
      <c r="AQ115" s="46"/>
      <c r="AR115" s="46"/>
      <c r="AS115" s="46"/>
      <c r="AT115" s="46"/>
      <c r="AU115" s="46"/>
      <c r="AV115" s="46"/>
      <c r="AW115" s="46"/>
      <c r="AX115" s="46"/>
      <c r="AY115" s="46"/>
      <c r="AZ115" s="46"/>
      <c r="BA115" s="46"/>
    </row>
    <row r="116" spans="1:53" s="91" customFormat="1" ht="24" x14ac:dyDescent="0.25">
      <c r="A116" s="76"/>
      <c r="B116" s="77"/>
      <c r="C116" s="76"/>
      <c r="D116" s="78" t="s">
        <v>158</v>
      </c>
      <c r="E116" s="152"/>
      <c r="F116" s="153" t="s">
        <v>159</v>
      </c>
      <c r="G116" s="101" t="s">
        <v>160</v>
      </c>
      <c r="H116" s="102" t="s">
        <v>161</v>
      </c>
      <c r="I116" s="102" t="s">
        <v>162</v>
      </c>
      <c r="J116" s="102"/>
      <c r="K116" s="102" t="s">
        <v>163</v>
      </c>
      <c r="L116" s="103"/>
      <c r="M116" s="333"/>
      <c r="N116" s="103"/>
      <c r="O116" s="333"/>
      <c r="P116" s="103"/>
      <c r="Q116" s="333"/>
      <c r="R116" s="154"/>
      <c r="S116" s="333"/>
      <c r="T116" s="155"/>
      <c r="U116" s="71"/>
      <c r="V116" s="156"/>
      <c r="W116" s="157"/>
      <c r="X116" s="87"/>
      <c r="Y116" s="124"/>
      <c r="Z116" s="124"/>
      <c r="AA116" s="124"/>
      <c r="AB116" s="124"/>
      <c r="AC116" s="124"/>
      <c r="AD116" s="124"/>
      <c r="AE116" s="124"/>
      <c r="AF116" s="124"/>
      <c r="AG116" s="124"/>
      <c r="AH116" s="124"/>
      <c r="AI116" s="124"/>
      <c r="AJ116" s="124"/>
      <c r="AK116" s="124"/>
      <c r="AL116" s="89"/>
      <c r="AM116" s="89"/>
      <c r="AN116" s="89"/>
      <c r="AO116" s="89"/>
      <c r="AP116" s="89"/>
      <c r="AQ116" s="89"/>
      <c r="AR116" s="89"/>
      <c r="AS116" s="89"/>
      <c r="AT116" s="89"/>
      <c r="AU116" s="89"/>
      <c r="AV116" s="89"/>
      <c r="AW116" s="89"/>
      <c r="AX116" s="89"/>
      <c r="AY116" s="89"/>
      <c r="AZ116" s="89"/>
      <c r="BA116" s="89"/>
    </row>
    <row r="117" spans="1:53" s="47" customFormat="1" ht="19.95" customHeight="1" x14ac:dyDescent="0.25">
      <c r="A117" s="39"/>
      <c r="B117" s="48"/>
      <c r="C117" s="39"/>
      <c r="D117" s="158" t="str">
        <f>Summary!E44&amp;" (Lead Applicant)"</f>
        <v xml:space="preserve"> (Lead Applicant)</v>
      </c>
      <c r="E117" s="159"/>
      <c r="F117" s="160" t="str">
        <f>IF(BusinessSize=0,"N/A",IF(ProjectType="D",BusinessSize&amp;" - "&amp;Summary!G50&amp;", "&amp;Summary!F50,IF(ProjectType="EE",BusinessSize&amp;" - "&amp;Summary!F50)))</f>
        <v>N/A</v>
      </c>
      <c r="G117" s="16" t="str">
        <f>IF(F117="N/A","N/A",IF([0]!ProjectType="EE",INDEX(EEAidIntensity,MATCH(F117,EEPartnerType,0),2),IF(ProjectType="D",INDEX(DDAidIntensity,MATCH(F117,DDPartnerType,0),2))))</f>
        <v>N/A</v>
      </c>
      <c r="H117" s="161">
        <f>S104</f>
        <v>0</v>
      </c>
      <c r="I117" s="194">
        <v>0</v>
      </c>
      <c r="J117" s="102"/>
      <c r="K117" s="194">
        <v>0</v>
      </c>
      <c r="L117" s="17"/>
      <c r="M117" s="16" t="str">
        <f t="shared" ref="M117:M122" si="25">IF(ISNUMBER(K117/I117),(K117/I117),"N/A")</f>
        <v>N/A</v>
      </c>
      <c r="N117" s="17"/>
      <c r="O117" s="167"/>
      <c r="P117" s="18"/>
      <c r="Q117" s="16" t="str">
        <f>IF(ISERROR(G117),"N/A",IF(G117="N/A","N/A",IF(M117="N/A","N/A",IF(M117&gt;G117,"Reduce Grant","OK"))))</f>
        <v>N/A</v>
      </c>
      <c r="R117" s="162"/>
      <c r="S117" s="107" t="s">
        <v>31</v>
      </c>
      <c r="T117" s="155"/>
      <c r="U117" s="71"/>
      <c r="V117" s="163"/>
      <c r="W117" s="139"/>
      <c r="X117" s="45"/>
      <c r="Y117" s="13"/>
      <c r="Z117" s="13"/>
      <c r="AA117" s="13"/>
      <c r="AB117" s="13"/>
      <c r="AC117" s="13"/>
      <c r="AD117" s="13"/>
      <c r="AE117" s="13"/>
      <c r="AF117" s="13"/>
      <c r="AG117" s="13"/>
      <c r="AH117" s="13"/>
      <c r="AI117" s="13"/>
      <c r="AJ117" s="13"/>
      <c r="AK117" s="13"/>
      <c r="AL117" s="46"/>
      <c r="AM117" s="46"/>
      <c r="AN117" s="46"/>
      <c r="AO117" s="46"/>
      <c r="AP117" s="46"/>
      <c r="AQ117" s="46"/>
      <c r="AR117" s="46"/>
      <c r="AS117" s="46"/>
      <c r="AT117" s="46"/>
      <c r="AU117" s="46"/>
      <c r="AV117" s="46"/>
      <c r="AW117" s="46"/>
      <c r="AX117" s="46"/>
      <c r="AY117" s="46"/>
      <c r="AZ117" s="46"/>
      <c r="BA117" s="46"/>
    </row>
    <row r="118" spans="1:53" s="47" customFormat="1" ht="19.95" customHeight="1" x14ac:dyDescent="0.25">
      <c r="A118" s="39"/>
      <c r="B118" s="48"/>
      <c r="C118" s="106">
        <v>1</v>
      </c>
      <c r="D118" s="158" t="str">
        <f>D140</f>
        <v>Partner 1 name</v>
      </c>
      <c r="E118" s="65"/>
      <c r="F118" s="193"/>
      <c r="G118" s="16" t="str">
        <f>IF(OR(F118="N/A",F118=""),"N/A",IF(ProjectType="EE",INDEX(EEAidIntensity,MATCH(F118,EEPartnerType,0),2),IF(ProjectType="D",INDEX(DDAidIntensity,MATCH(F118,DDPartnerType,0),2))))</f>
        <v>N/A</v>
      </c>
      <c r="H118" s="161">
        <f>S140</f>
        <v>0</v>
      </c>
      <c r="I118" s="194">
        <v>0</v>
      </c>
      <c r="J118" s="102"/>
      <c r="K118" s="194">
        <v>0</v>
      </c>
      <c r="L118" s="18"/>
      <c r="M118" s="16" t="str">
        <f t="shared" si="25"/>
        <v>N/A</v>
      </c>
      <c r="N118" s="18"/>
      <c r="O118" s="167"/>
      <c r="P118" s="18"/>
      <c r="Q118" s="16" t="str">
        <f>IF(G118="N/A","N/A",IF(M118="N/A","N/A",IF(M118&gt;G118,"Reduce Grant","OK")))</f>
        <v>N/A</v>
      </c>
      <c r="R118" s="164"/>
      <c r="S118" s="107" t="str">
        <f>IF(OR(F118="Research - University",F118="Research - Other"),I118,"N/A")</f>
        <v>N/A</v>
      </c>
      <c r="T118" s="46"/>
      <c r="U118" s="71"/>
      <c r="V118" s="129"/>
      <c r="W118" s="59"/>
      <c r="X118" s="45"/>
      <c r="Y118" s="13"/>
      <c r="Z118" s="13"/>
      <c r="AA118" s="13"/>
      <c r="AB118" s="13"/>
      <c r="AC118" s="13"/>
      <c r="AD118" s="13"/>
      <c r="AE118" s="13"/>
      <c r="AF118" s="13"/>
      <c r="AG118" s="13"/>
      <c r="AH118" s="13"/>
      <c r="AI118" s="13"/>
      <c r="AJ118" s="13"/>
      <c r="AK118" s="13"/>
      <c r="AL118" s="46"/>
      <c r="AM118" s="46"/>
      <c r="AN118" s="46"/>
      <c r="AO118" s="46"/>
      <c r="AP118" s="46"/>
      <c r="AQ118" s="46"/>
      <c r="AR118" s="46"/>
      <c r="AS118" s="46"/>
      <c r="AT118" s="46"/>
      <c r="AU118" s="46"/>
      <c r="AV118" s="46"/>
      <c r="AW118" s="46"/>
      <c r="AX118" s="46"/>
      <c r="AY118" s="46"/>
      <c r="AZ118" s="46"/>
      <c r="BA118" s="46"/>
    </row>
    <row r="119" spans="1:53" s="47" customFormat="1" ht="19.95" customHeight="1" x14ac:dyDescent="0.25">
      <c r="A119" s="39"/>
      <c r="B119" s="48"/>
      <c r="C119" s="106">
        <v>2</v>
      </c>
      <c r="D119" s="158" t="str">
        <f>D248</f>
        <v>Partner 2 name</v>
      </c>
      <c r="E119" s="65"/>
      <c r="F119" s="193"/>
      <c r="G119" s="16" t="str">
        <f>IF(OR(F119="N/A",F119=""),"N/A",IF(ProjectType="EE",INDEX(EEAidIntensity,MATCH(F119,EEPartnerType,0),2),IF(ProjectType="D",INDEX(DDAidIntensity,MATCH(F119,DDPartnerType,0),2))))</f>
        <v>N/A</v>
      </c>
      <c r="H119" s="161">
        <f>S248</f>
        <v>0</v>
      </c>
      <c r="I119" s="194">
        <v>0</v>
      </c>
      <c r="J119" s="102"/>
      <c r="K119" s="194">
        <v>0</v>
      </c>
      <c r="L119" s="18"/>
      <c r="M119" s="16" t="str">
        <f t="shared" si="25"/>
        <v>N/A</v>
      </c>
      <c r="N119" s="18"/>
      <c r="O119" s="167"/>
      <c r="P119" s="18"/>
      <c r="Q119" s="16" t="str">
        <f>IF(G119="N/A","N/A",IF(M119="N/A","N/A",IF(M119&gt;G119,"Reduce Grant","OK")))</f>
        <v>N/A</v>
      </c>
      <c r="R119" s="164"/>
      <c r="S119" s="107" t="str">
        <f>IF(OR(F119="Research - University",F119="Research - Other"),I119,"N/A")</f>
        <v>N/A</v>
      </c>
      <c r="T119" s="46"/>
      <c r="U119" s="71"/>
      <c r="V119" s="129"/>
      <c r="W119" s="59"/>
      <c r="X119" s="45"/>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row>
    <row r="120" spans="1:53" s="47" customFormat="1" ht="19.95" customHeight="1" x14ac:dyDescent="0.25">
      <c r="A120" s="39"/>
      <c r="B120" s="48"/>
      <c r="C120" s="106">
        <v>3</v>
      </c>
      <c r="D120" s="158" t="str">
        <f>D356</f>
        <v>Partner 3 name</v>
      </c>
      <c r="E120" s="65"/>
      <c r="F120" s="193"/>
      <c r="G120" s="16" t="str">
        <f>IF(OR(F120="N/A",F120=""),"N/A",IF(ProjectType="EE",INDEX(EEAidIntensity,MATCH(F120,EEPartnerType,0),2),IF(ProjectType="D",INDEX(DDAidIntensity,MATCH(F120,DDPartnerType,0),2))))</f>
        <v>N/A</v>
      </c>
      <c r="H120" s="161">
        <f>S356</f>
        <v>0</v>
      </c>
      <c r="I120" s="194">
        <v>0</v>
      </c>
      <c r="J120" s="102"/>
      <c r="K120" s="194">
        <v>0</v>
      </c>
      <c r="L120" s="18"/>
      <c r="M120" s="16" t="str">
        <f t="shared" si="25"/>
        <v>N/A</v>
      </c>
      <c r="N120" s="18"/>
      <c r="O120" s="167"/>
      <c r="P120" s="18"/>
      <c r="Q120" s="16" t="str">
        <f>IF(G120="N/A","N/A",IF(M120="N/A","N/A",IF(M120&gt;G120,"Reduce Grant","OK")))</f>
        <v>N/A</v>
      </c>
      <c r="R120" s="164"/>
      <c r="S120" s="107" t="str">
        <f>IF(OR(F120="Research - University",F120="Research - Other"),I120,"N/A")</f>
        <v>N/A</v>
      </c>
      <c r="T120" s="46"/>
      <c r="U120" s="71"/>
      <c r="V120" s="129"/>
      <c r="W120" s="59"/>
      <c r="X120" s="45"/>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row>
    <row r="121" spans="1:53" s="47" customFormat="1" ht="19.95" customHeight="1" x14ac:dyDescent="0.25">
      <c r="A121" s="39"/>
      <c r="B121" s="48"/>
      <c r="C121" s="106">
        <v>4</v>
      </c>
      <c r="D121" s="158" t="str">
        <f>D464</f>
        <v>Partner 4 name</v>
      </c>
      <c r="E121" s="65"/>
      <c r="F121" s="193"/>
      <c r="G121" s="16" t="str">
        <f>IF(OR(F121="N/A",F121=""),"N/A",IF(ProjectType="EE",INDEX(EEAidIntensity,MATCH(F121,EEPartnerType,0),2),IF(ProjectType="D",INDEX(DDAidIntensity,MATCH(F121,DDPartnerType,0),2))))</f>
        <v>N/A</v>
      </c>
      <c r="H121" s="161">
        <f>S464</f>
        <v>0</v>
      </c>
      <c r="I121" s="194">
        <v>0</v>
      </c>
      <c r="J121" s="102"/>
      <c r="K121" s="194">
        <v>0</v>
      </c>
      <c r="L121" s="18"/>
      <c r="M121" s="16" t="str">
        <f t="shared" si="25"/>
        <v>N/A</v>
      </c>
      <c r="N121" s="18"/>
      <c r="O121" s="167"/>
      <c r="P121" s="18"/>
      <c r="Q121" s="16" t="str">
        <f>IF(G121="N/A","N/A",IF(M121="N/A","N/A",IF(M121&gt;G121,"Reduce Grant","OK")))</f>
        <v>N/A</v>
      </c>
      <c r="R121" s="164"/>
      <c r="S121" s="107" t="str">
        <f>IF(OR(F121="Research - University",F121="Research - Other"),I121,"N/A")</f>
        <v>N/A</v>
      </c>
      <c r="T121" s="46"/>
      <c r="U121" s="71"/>
      <c r="V121" s="129"/>
      <c r="W121" s="59"/>
      <c r="X121" s="45"/>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row>
    <row r="122" spans="1:53" s="47" customFormat="1" ht="19.95" customHeight="1" x14ac:dyDescent="0.25">
      <c r="A122" s="39"/>
      <c r="B122" s="48"/>
      <c r="C122" s="106">
        <v>5</v>
      </c>
      <c r="D122" s="158" t="str">
        <f>D572</f>
        <v>Partner 5 name</v>
      </c>
      <c r="E122" s="138"/>
      <c r="F122" s="193"/>
      <c r="G122" s="16" t="str">
        <f>IF(OR(F122="N/A",F122=""),"N/A",IF(ProjectType="EE",INDEX(EEAidIntensity,MATCH(F122,EEPartnerType,0),2),IF(ProjectType="D",INDEX(DDAidIntensity,MATCH(F122,DDPartnerType,0),2))))</f>
        <v>N/A</v>
      </c>
      <c r="H122" s="161">
        <f>S572</f>
        <v>0</v>
      </c>
      <c r="I122" s="194">
        <v>0</v>
      </c>
      <c r="J122" s="102"/>
      <c r="K122" s="194">
        <v>0</v>
      </c>
      <c r="L122" s="18"/>
      <c r="M122" s="16" t="str">
        <f t="shared" si="25"/>
        <v>N/A</v>
      </c>
      <c r="N122" s="18"/>
      <c r="O122" s="167"/>
      <c r="P122" s="154"/>
      <c r="Q122" s="16" t="str">
        <f>IF(G122="N/A","N/A",IF(M122="N/A","N/A",IF(M122&gt;G122,"Reduce Grant","OK")))</f>
        <v>N/A</v>
      </c>
      <c r="R122" s="154"/>
      <c r="S122" s="107" t="str">
        <f>IF(OR(F122="Research - University",F122="Research - Other"),I122,"N/A")</f>
        <v>N/A</v>
      </c>
      <c r="T122" s="46"/>
      <c r="U122" s="71"/>
      <c r="V122" s="163"/>
      <c r="W122" s="139"/>
      <c r="X122" s="45"/>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row>
    <row r="123" spans="1:53" s="47" customFormat="1" ht="19.95" customHeight="1" x14ac:dyDescent="0.25">
      <c r="A123" s="39"/>
      <c r="B123" s="48"/>
      <c r="C123" s="39"/>
      <c r="D123" s="145" t="s">
        <v>164</v>
      </c>
      <c r="E123" s="138"/>
      <c r="F123" s="142"/>
      <c r="G123" s="142"/>
      <c r="H123" s="135">
        <f>SUM(H117:H122)</f>
        <v>0</v>
      </c>
      <c r="I123" s="135">
        <f>SUM(I117:I122)</f>
        <v>0</v>
      </c>
      <c r="J123" s="102"/>
      <c r="K123" s="135">
        <f>SUM(K117:K122)</f>
        <v>0</v>
      </c>
      <c r="L123" s="165"/>
      <c r="M123" s="142"/>
      <c r="N123" s="165"/>
      <c r="O123" s="167"/>
      <c r="P123" s="155"/>
      <c r="Q123" s="166" t="str">
        <f>IF(COUNTIF(Q117:Q122,"N/A")=6,"N/A",IF(COUNTIF(Q117:Q122,"Reduce Grant")=0,"OK","Reduce Grant"))</f>
        <v>N/A</v>
      </c>
      <c r="R123" s="155"/>
      <c r="S123" s="135" t="str">
        <f>IF(COUNTIF(S118:S122,"N/A")=5,"N/A",SUM(S118:S122))</f>
        <v>N/A</v>
      </c>
      <c r="T123" s="46"/>
      <c r="U123" s="71"/>
      <c r="V123" s="46"/>
      <c r="W123" s="139"/>
      <c r="X123" s="45"/>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row>
    <row r="124" spans="1:53" s="47" customFormat="1" ht="19.95" customHeight="1" x14ac:dyDescent="0.25">
      <c r="A124" s="39"/>
      <c r="B124" s="48"/>
      <c r="C124" s="39"/>
      <c r="D124" s="100" t="s">
        <v>165</v>
      </c>
      <c r="E124" s="138"/>
      <c r="F124" s="167"/>
      <c r="G124" s="167"/>
      <c r="H124" s="167"/>
      <c r="I124" s="168" t="str">
        <f>IF(S111-I123=0,"OK","Need to reconcile")</f>
        <v>OK</v>
      </c>
      <c r="J124" s="102"/>
      <c r="K124" s="168" t="str">
        <f>IF(S112-K123=0,"OK","Need to reconcile")</f>
        <v>OK</v>
      </c>
      <c r="L124" s="169"/>
      <c r="M124" s="167"/>
      <c r="N124" s="169"/>
      <c r="O124" s="167"/>
      <c r="P124" s="154"/>
      <c r="Q124" s="167"/>
      <c r="R124" s="154"/>
      <c r="S124" s="132"/>
      <c r="T124" s="46"/>
      <c r="U124" s="71"/>
      <c r="V124" s="46"/>
      <c r="W124" s="139"/>
      <c r="X124" s="45"/>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row>
    <row r="125" spans="1:53" s="47" customFormat="1" ht="19.95" customHeight="1" x14ac:dyDescent="0.25">
      <c r="A125" s="39"/>
      <c r="B125" s="48"/>
      <c r="C125" s="39"/>
      <c r="D125" s="113" t="s">
        <v>166</v>
      </c>
      <c r="E125" s="138"/>
      <c r="F125" s="167"/>
      <c r="G125" s="167"/>
      <c r="H125" s="19"/>
      <c r="I125" s="167"/>
      <c r="J125" s="102"/>
      <c r="K125" s="167"/>
      <c r="L125" s="169"/>
      <c r="M125" s="167"/>
      <c r="N125" s="169"/>
      <c r="O125" s="167"/>
      <c r="P125" s="154"/>
      <c r="Q125" s="167"/>
      <c r="R125" s="154"/>
      <c r="S125" s="20" t="str">
        <f>IF(ISNUMBER(S123/I123),S123/I123,"N/A")</f>
        <v>N/A</v>
      </c>
      <c r="T125" s="46"/>
      <c r="U125" s="71"/>
      <c r="V125" s="163"/>
      <c r="W125" s="139"/>
      <c r="X125" s="45"/>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row>
    <row r="126" spans="1:53" s="47" customFormat="1" ht="19.95" customHeight="1" x14ac:dyDescent="0.25">
      <c r="A126" s="39"/>
      <c r="B126" s="48"/>
      <c r="C126" s="39"/>
      <c r="D126" s="113" t="s">
        <v>167</v>
      </c>
      <c r="E126" s="138"/>
      <c r="F126" s="167"/>
      <c r="G126" s="167"/>
      <c r="H126" s="167"/>
      <c r="I126" s="167"/>
      <c r="J126" s="167"/>
      <c r="K126" s="167"/>
      <c r="L126" s="170"/>
      <c r="M126" s="167"/>
      <c r="N126" s="170"/>
      <c r="O126" s="167"/>
      <c r="P126" s="154"/>
      <c r="Q126" s="167"/>
      <c r="R126" s="154"/>
      <c r="S126" s="256" t="str">
        <f>IF(S123="N/A","N/A",IF(S125="N/A","N/A", IF(S123/I123&gt;0.3,"Reduce Research Costs","OK")))</f>
        <v>N/A</v>
      </c>
      <c r="T126" s="46"/>
      <c r="U126" s="71"/>
      <c r="V126" s="163"/>
      <c r="W126" s="139"/>
      <c r="X126" s="45"/>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row>
    <row r="127" spans="1:53" s="47" customFormat="1" ht="19.95" customHeight="1" thickBot="1" x14ac:dyDescent="0.3">
      <c r="A127" s="39"/>
      <c r="B127" s="48"/>
      <c r="C127" s="39"/>
      <c r="D127" s="63"/>
      <c r="E127" s="56"/>
      <c r="F127" s="63"/>
      <c r="G127" s="63"/>
      <c r="H127" s="63"/>
      <c r="I127" s="63"/>
      <c r="J127" s="63"/>
      <c r="K127" s="63"/>
      <c r="L127" s="63"/>
      <c r="M127" s="63"/>
      <c r="N127" s="63"/>
      <c r="O127" s="63"/>
      <c r="P127" s="63"/>
      <c r="Q127" s="63"/>
      <c r="R127" s="63"/>
      <c r="S127" s="63"/>
      <c r="T127" s="63"/>
      <c r="U127" s="63"/>
      <c r="V127" s="46"/>
      <c r="W127" s="139"/>
      <c r="X127" s="45"/>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row>
    <row r="128" spans="1:53" s="47" customFormat="1" ht="31.35" customHeight="1" thickBot="1" x14ac:dyDescent="0.35">
      <c r="A128" s="39"/>
      <c r="B128" s="48"/>
      <c r="C128" s="39"/>
      <c r="D128" s="62" t="s">
        <v>168</v>
      </c>
      <c r="E128" s="56"/>
      <c r="F128" s="63"/>
      <c r="G128" s="63"/>
      <c r="H128" s="63"/>
      <c r="I128" s="63"/>
      <c r="J128" s="63"/>
      <c r="K128" s="63"/>
      <c r="L128" s="63"/>
      <c r="M128" s="63"/>
      <c r="N128" s="63"/>
      <c r="O128" s="63"/>
      <c r="P128" s="63"/>
      <c r="Q128" s="63"/>
      <c r="R128" s="63"/>
      <c r="S128" s="63"/>
      <c r="T128" s="63"/>
      <c r="U128" s="63"/>
      <c r="V128" s="46"/>
      <c r="W128" s="139"/>
      <c r="X128" s="45"/>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row>
    <row r="129" spans="1:53" s="47" customFormat="1" ht="19.8" customHeight="1" x14ac:dyDescent="0.3">
      <c r="A129" s="39"/>
      <c r="B129" s="48"/>
      <c r="C129" s="39"/>
      <c r="D129" s="100"/>
      <c r="E129" s="141"/>
      <c r="F129" s="142"/>
      <c r="G129" s="142"/>
      <c r="H129" s="142"/>
      <c r="I129" s="142"/>
      <c r="J129" s="142"/>
      <c r="K129" s="142"/>
      <c r="L129" s="141"/>
      <c r="M129" s="66"/>
      <c r="N129" s="141"/>
      <c r="O129" s="66"/>
      <c r="P129" s="67"/>
      <c r="Q129" s="66"/>
      <c r="R129" s="143"/>
      <c r="S129" s="102" t="s">
        <v>169</v>
      </c>
      <c r="T129" s="143"/>
      <c r="U129" s="100"/>
      <c r="V129" s="171"/>
      <c r="W129" s="172"/>
      <c r="X129" s="45"/>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row>
    <row r="130" spans="1:53" s="47" customFormat="1" ht="19.8" customHeight="1" x14ac:dyDescent="0.25">
      <c r="A130" s="39"/>
      <c r="B130" s="48"/>
      <c r="C130" s="39"/>
      <c r="D130" s="173" t="s">
        <v>170</v>
      </c>
      <c r="E130" s="174"/>
      <c r="F130" s="142"/>
      <c r="G130" s="142"/>
      <c r="H130" s="142"/>
      <c r="I130" s="142"/>
      <c r="J130" s="142"/>
      <c r="K130" s="142"/>
      <c r="L130" s="174"/>
      <c r="M130" s="142"/>
      <c r="N130" s="174"/>
      <c r="O130" s="142"/>
      <c r="P130" s="175"/>
      <c r="Q130" s="142"/>
      <c r="R130" s="175"/>
      <c r="S130" s="161">
        <f>H123</f>
        <v>0</v>
      </c>
      <c r="T130" s="176"/>
      <c r="U130" s="100"/>
      <c r="V130" s="177"/>
      <c r="W130" s="178"/>
      <c r="X130" s="45"/>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row>
    <row r="131" spans="1:53" s="47" customFormat="1" ht="19.8" customHeight="1" x14ac:dyDescent="0.25">
      <c r="A131" s="39"/>
      <c r="B131" s="48"/>
      <c r="C131" s="39"/>
      <c r="D131" s="173" t="s">
        <v>171</v>
      </c>
      <c r="E131" s="174"/>
      <c r="F131" s="142"/>
      <c r="G131" s="142"/>
      <c r="H131" s="142"/>
      <c r="I131" s="142"/>
      <c r="J131" s="142"/>
      <c r="K131" s="142"/>
      <c r="L131" s="174"/>
      <c r="M131" s="142"/>
      <c r="N131" s="174"/>
      <c r="O131" s="142"/>
      <c r="P131" s="175"/>
      <c r="Q131" s="142"/>
      <c r="R131" s="175"/>
      <c r="S131" s="161">
        <f>S112</f>
        <v>0</v>
      </c>
      <c r="T131" s="176"/>
      <c r="U131" s="100"/>
      <c r="V131" s="177"/>
      <c r="W131" s="178"/>
      <c r="X131" s="45"/>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row>
    <row r="132" spans="1:53" s="47" customFormat="1" ht="19.95" customHeight="1" x14ac:dyDescent="0.25">
      <c r="A132" s="39"/>
      <c r="B132" s="48"/>
      <c r="C132" s="39"/>
      <c r="D132" s="173" t="s">
        <v>172</v>
      </c>
      <c r="E132" s="174"/>
      <c r="F132" s="142"/>
      <c r="G132" s="142"/>
      <c r="H132" s="142"/>
      <c r="I132" s="142"/>
      <c r="J132" s="142"/>
      <c r="K132" s="142"/>
      <c r="L132" s="174"/>
      <c r="M132" s="142"/>
      <c r="N132" s="174"/>
      <c r="O132" s="142"/>
      <c r="P132" s="175"/>
      <c r="Q132" s="142"/>
      <c r="R132" s="175"/>
      <c r="S132" s="161">
        <f>S130-S131</f>
        <v>0</v>
      </c>
      <c r="T132" s="176"/>
      <c r="U132" s="100"/>
      <c r="V132" s="177"/>
      <c r="W132" s="178"/>
      <c r="X132" s="45"/>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row>
    <row r="133" spans="1:53" s="47" customFormat="1" ht="19.8" customHeight="1" x14ac:dyDescent="0.25">
      <c r="A133" s="39"/>
      <c r="B133" s="48"/>
      <c r="C133" s="39"/>
      <c r="D133" s="173" t="s">
        <v>173</v>
      </c>
      <c r="E133" s="174"/>
      <c r="F133" s="142"/>
      <c r="G133" s="142"/>
      <c r="H133" s="142"/>
      <c r="I133" s="142"/>
      <c r="J133" s="142"/>
      <c r="K133" s="142"/>
      <c r="L133" s="174"/>
      <c r="M133" s="142"/>
      <c r="N133" s="174"/>
      <c r="O133" s="142"/>
      <c r="P133" s="175"/>
      <c r="Q133" s="142"/>
      <c r="R133" s="175"/>
      <c r="S133" s="194">
        <v>0</v>
      </c>
      <c r="T133" s="176"/>
      <c r="U133" s="100"/>
      <c r="V133" s="177"/>
      <c r="W133" s="178"/>
      <c r="X133" s="45"/>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row>
    <row r="134" spans="1:53" s="47" customFormat="1" ht="19.95" customHeight="1" x14ac:dyDescent="0.25">
      <c r="A134" s="39"/>
      <c r="B134" s="48"/>
      <c r="C134" s="39"/>
      <c r="D134" s="173" t="s">
        <v>174</v>
      </c>
      <c r="E134" s="174"/>
      <c r="F134" s="142"/>
      <c r="G134" s="142"/>
      <c r="H134" s="142"/>
      <c r="I134" s="142"/>
      <c r="J134" s="142"/>
      <c r="K134" s="142"/>
      <c r="L134" s="174"/>
      <c r="M134" s="142"/>
      <c r="N134" s="174"/>
      <c r="O134" s="142"/>
      <c r="P134" s="175"/>
      <c r="Q134" s="142"/>
      <c r="R134" s="175"/>
      <c r="S134" s="194">
        <v>0</v>
      </c>
      <c r="T134" s="176"/>
      <c r="U134" s="100"/>
      <c r="V134" s="177"/>
      <c r="W134" s="178"/>
      <c r="X134" s="45"/>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row>
    <row r="135" spans="1:53" s="47" customFormat="1" ht="19.95" customHeight="1" x14ac:dyDescent="0.25">
      <c r="A135" s="39"/>
      <c r="B135" s="48"/>
      <c r="C135" s="39"/>
      <c r="D135" s="179" t="s">
        <v>175</v>
      </c>
      <c r="E135" s="174"/>
      <c r="F135" s="142"/>
      <c r="G135" s="142"/>
      <c r="H135" s="142"/>
      <c r="I135" s="142"/>
      <c r="J135" s="142"/>
      <c r="K135" s="142"/>
      <c r="L135" s="174"/>
      <c r="M135" s="142"/>
      <c r="N135" s="174"/>
      <c r="O135" s="142"/>
      <c r="P135" s="175"/>
      <c r="Q135" s="142"/>
      <c r="R135" s="175"/>
      <c r="S135" s="264">
        <f>SUM(S131,S133,S134)</f>
        <v>0</v>
      </c>
      <c r="T135" s="127"/>
      <c r="U135" s="100"/>
      <c r="V135" s="177"/>
      <c r="W135" s="178"/>
      <c r="X135" s="45"/>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row>
    <row r="136" spans="1:53" s="47" customFormat="1" ht="19.8" customHeight="1" x14ac:dyDescent="0.25">
      <c r="A136" s="39"/>
      <c r="B136" s="48"/>
      <c r="C136" s="39"/>
      <c r="D136" s="100" t="s">
        <v>176</v>
      </c>
      <c r="E136" s="174"/>
      <c r="F136" s="142"/>
      <c r="G136" s="142"/>
      <c r="H136" s="142"/>
      <c r="I136" s="142"/>
      <c r="J136" s="142"/>
      <c r="K136" s="142"/>
      <c r="L136" s="174"/>
      <c r="M136" s="142"/>
      <c r="N136" s="174"/>
      <c r="O136" s="142"/>
      <c r="P136" s="175"/>
      <c r="Q136" s="142"/>
      <c r="R136" s="175"/>
      <c r="S136" s="168" t="str">
        <f>IF(ROUND(S130,0)-ROUND(S135,0)=0, "OK","ADJUST FUNDING")</f>
        <v>OK</v>
      </c>
      <c r="T136" s="127"/>
      <c r="U136" s="100"/>
      <c r="V136" s="177"/>
      <c r="W136" s="178"/>
      <c r="X136" s="45"/>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row>
    <row r="137" spans="1:53" s="47" customFormat="1" ht="19.8" customHeight="1" thickBot="1" x14ac:dyDescent="0.35">
      <c r="A137" s="39"/>
      <c r="B137" s="48"/>
      <c r="C137" s="39"/>
      <c r="D137" s="259" t="s">
        <v>177</v>
      </c>
      <c r="E137" s="56"/>
      <c r="F137" s="63"/>
      <c r="G137" s="63"/>
      <c r="H137" s="63"/>
      <c r="I137" s="63"/>
      <c r="J137" s="63"/>
      <c r="K137" s="63"/>
      <c r="L137" s="63"/>
      <c r="M137" s="63"/>
      <c r="N137" s="63"/>
      <c r="O137" s="63"/>
      <c r="P137" s="63"/>
      <c r="Q137" s="63"/>
      <c r="R137" s="63"/>
      <c r="S137" s="63"/>
      <c r="T137" s="63"/>
      <c r="U137" s="63"/>
      <c r="V137" s="46"/>
      <c r="W137" s="139"/>
      <c r="X137" s="45"/>
      <c r="Y137" s="13"/>
      <c r="Z137" s="13"/>
      <c r="AA137" s="13"/>
      <c r="AB137" s="13"/>
      <c r="AC137" s="13"/>
      <c r="AD137" s="13"/>
      <c r="AE137" s="13"/>
      <c r="AF137" s="13"/>
      <c r="AG137" s="13"/>
      <c r="AH137" s="13"/>
      <c r="AI137" s="13"/>
      <c r="AJ137" s="13"/>
      <c r="AK137" s="13"/>
      <c r="AL137" s="46"/>
      <c r="AM137" s="46"/>
      <c r="AN137" s="46"/>
      <c r="AO137" s="46"/>
      <c r="AP137" s="46"/>
      <c r="AQ137" s="46"/>
      <c r="AR137" s="46"/>
      <c r="AS137" s="46"/>
      <c r="AT137" s="46"/>
      <c r="AU137" s="46"/>
      <c r="AV137" s="46"/>
      <c r="AW137" s="46"/>
      <c r="AX137" s="46"/>
      <c r="AY137" s="46"/>
      <c r="AZ137" s="46"/>
      <c r="BA137" s="46"/>
    </row>
    <row r="138" spans="1:53" s="47" customFormat="1" ht="19.8" customHeight="1" thickBot="1" x14ac:dyDescent="0.35">
      <c r="A138" s="39"/>
      <c r="B138" s="48"/>
      <c r="C138" s="39"/>
      <c r="D138" s="259"/>
      <c r="E138" s="56"/>
      <c r="F138" s="63"/>
      <c r="G138" s="63"/>
      <c r="H138" s="63"/>
      <c r="I138" s="63"/>
      <c r="J138" s="63"/>
      <c r="K138" s="63"/>
      <c r="L138" s="63"/>
      <c r="M138" s="63"/>
      <c r="N138" s="63"/>
      <c r="O138" s="63"/>
      <c r="P138" s="63"/>
      <c r="Q138" s="63"/>
      <c r="R138" s="63"/>
      <c r="S138" s="63"/>
      <c r="T138" s="63"/>
      <c r="U138" s="63"/>
      <c r="V138" s="46"/>
      <c r="W138" s="139"/>
      <c r="X138" s="45"/>
      <c r="Y138" s="13"/>
      <c r="Z138" s="13"/>
      <c r="AA138" s="13"/>
      <c r="AB138" s="13"/>
      <c r="AC138" s="13"/>
      <c r="AD138" s="13"/>
      <c r="AE138" s="13"/>
      <c r="AF138" s="13"/>
      <c r="AG138" s="13"/>
      <c r="AH138" s="13"/>
      <c r="AI138" s="13"/>
      <c r="AJ138" s="13"/>
      <c r="AK138" s="13"/>
      <c r="AL138" s="46"/>
      <c r="AM138" s="46"/>
      <c r="AN138" s="46"/>
      <c r="AO138" s="46"/>
      <c r="AP138" s="46"/>
      <c r="AQ138" s="46"/>
      <c r="AR138" s="46"/>
      <c r="AS138" s="46"/>
      <c r="AT138" s="46"/>
      <c r="AU138" s="46"/>
      <c r="AV138" s="46"/>
      <c r="AW138" s="46"/>
      <c r="AX138" s="46"/>
      <c r="AY138" s="46"/>
      <c r="AZ138" s="46"/>
      <c r="BA138" s="46"/>
    </row>
    <row r="139" spans="1:53" s="47" customFormat="1" ht="31.35" customHeight="1" thickBot="1" x14ac:dyDescent="0.35">
      <c r="A139" s="39"/>
      <c r="B139" s="48"/>
      <c r="C139" s="22"/>
      <c r="D139" s="62" t="s">
        <v>178</v>
      </c>
      <c r="E139" s="140"/>
      <c r="F139" s="140"/>
      <c r="G139" s="140"/>
      <c r="H139" s="140"/>
      <c r="I139" s="140"/>
      <c r="J139" s="140"/>
      <c r="K139" s="140"/>
      <c r="L139" s="140"/>
      <c r="M139" s="140"/>
      <c r="N139" s="140"/>
      <c r="O139" s="140"/>
      <c r="P139" s="140"/>
      <c r="Q139" s="140"/>
      <c r="R139" s="140"/>
      <c r="S139" s="140"/>
      <c r="T139" s="140"/>
      <c r="U139" s="140"/>
      <c r="V139" s="23"/>
      <c r="W139" s="59"/>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46"/>
      <c r="AV139" s="46"/>
      <c r="AW139" s="46"/>
      <c r="AX139" s="46"/>
      <c r="AY139" s="46"/>
      <c r="AZ139" s="46"/>
      <c r="BA139" s="46"/>
    </row>
    <row r="140" spans="1:53" s="47" customFormat="1" ht="19.95" customHeight="1" x14ac:dyDescent="0.3">
      <c r="A140" s="39"/>
      <c r="B140" s="48"/>
      <c r="C140" s="106">
        <v>1</v>
      </c>
      <c r="D140" s="191" t="s">
        <v>179</v>
      </c>
      <c r="E140" s="65"/>
      <c r="F140" s="334"/>
      <c r="G140" s="334"/>
      <c r="H140" s="334"/>
      <c r="I140" s="334"/>
      <c r="J140" s="334"/>
      <c r="K140" s="334"/>
      <c r="L140" s="65"/>
      <c r="M140" s="132">
        <f>SUM(M142,M159,M172,M195,M208,M221,M234)</f>
        <v>0</v>
      </c>
      <c r="N140" s="65"/>
      <c r="O140" s="132">
        <f>SUM(O142,O159,O172,O195,O208,O221,O234)</f>
        <v>0</v>
      </c>
      <c r="P140" s="133"/>
      <c r="Q140" s="132">
        <f>SUM(Q142,Q159,Q172,Q195,Q208,Q221,Q234)</f>
        <v>0</v>
      </c>
      <c r="R140" s="134"/>
      <c r="S140" s="135">
        <f>SUM(S142,S159,S172,S195,S208,S221,S234)</f>
        <v>0</v>
      </c>
      <c r="T140" s="70"/>
      <c r="U140" s="71"/>
      <c r="V140" s="46"/>
      <c r="W140" s="59"/>
      <c r="X140" s="45"/>
      <c r="Y140" s="60"/>
      <c r="Z140" s="60"/>
      <c r="AA140" s="60"/>
      <c r="AB140" s="60"/>
      <c r="AC140" s="60"/>
      <c r="AD140" s="60"/>
      <c r="AE140" s="60"/>
      <c r="AF140" s="60"/>
      <c r="AG140" s="60"/>
      <c r="AH140" s="60"/>
      <c r="AI140" s="60"/>
      <c r="AJ140" s="60"/>
      <c r="AK140" s="60"/>
      <c r="AL140" s="46"/>
      <c r="AM140" s="46"/>
      <c r="AN140" s="46"/>
      <c r="AO140" s="46"/>
      <c r="AP140" s="46"/>
      <c r="AQ140" s="46"/>
      <c r="AR140" s="46"/>
      <c r="AS140" s="46"/>
      <c r="AT140" s="46"/>
      <c r="AU140" s="46"/>
      <c r="AV140" s="61"/>
      <c r="AW140" s="46"/>
      <c r="AX140" s="46"/>
      <c r="AY140" s="46"/>
      <c r="AZ140" s="46"/>
      <c r="BA140" s="46"/>
    </row>
    <row r="141" spans="1:53" s="47" customFormat="1" ht="19.95" customHeight="1" outlineLevel="1" x14ac:dyDescent="0.25">
      <c r="A141" s="39"/>
      <c r="B141" s="48"/>
      <c r="C141" s="39"/>
      <c r="D141" s="199"/>
      <c r="E141" s="65"/>
      <c r="F141" s="334" t="s">
        <v>180</v>
      </c>
      <c r="G141" s="334"/>
      <c r="H141" s="334"/>
      <c r="I141" s="334"/>
      <c r="J141" s="334"/>
      <c r="K141" s="334"/>
      <c r="L141" s="65"/>
      <c r="M141" s="66" t="s">
        <v>71</v>
      </c>
      <c r="N141" s="65"/>
      <c r="O141" s="66" t="s">
        <v>71</v>
      </c>
      <c r="P141" s="67"/>
      <c r="Q141" s="66" t="s">
        <v>72</v>
      </c>
      <c r="R141" s="68"/>
      <c r="S141" s="69" t="s">
        <v>74</v>
      </c>
      <c r="T141" s="70"/>
      <c r="U141" s="71"/>
      <c r="V141" s="72"/>
      <c r="W141" s="59"/>
      <c r="X141" s="45"/>
      <c r="Y141" s="60"/>
      <c r="Z141" s="60"/>
      <c r="AA141" s="60"/>
      <c r="AB141" s="60"/>
      <c r="AC141" s="60"/>
      <c r="AD141" s="60"/>
      <c r="AE141" s="60"/>
      <c r="AF141" s="60"/>
      <c r="AG141" s="60"/>
      <c r="AH141" s="60"/>
      <c r="AI141" s="60"/>
      <c r="AJ141" s="60"/>
      <c r="AK141" s="60"/>
      <c r="AL141" s="46"/>
      <c r="AM141" s="46"/>
      <c r="AN141" s="46"/>
      <c r="AO141" s="46"/>
      <c r="AP141" s="46"/>
      <c r="AQ141" s="46"/>
      <c r="AR141" s="46"/>
      <c r="AS141" s="46"/>
      <c r="AT141" s="46"/>
      <c r="AU141" s="46"/>
      <c r="AV141" s="61"/>
      <c r="AW141" s="46"/>
      <c r="AX141" s="46"/>
      <c r="AY141" s="46"/>
      <c r="AZ141" s="46"/>
      <c r="BA141" s="46"/>
    </row>
    <row r="142" spans="1:53" s="91" customFormat="1" ht="19.95" customHeight="1" outlineLevel="1" x14ac:dyDescent="0.25">
      <c r="A142" s="76"/>
      <c r="B142" s="77"/>
      <c r="C142" s="76"/>
      <c r="D142" s="78" t="s">
        <v>75</v>
      </c>
      <c r="E142" s="65"/>
      <c r="F142" s="79"/>
      <c r="G142" s="340"/>
      <c r="H142" s="340"/>
      <c r="I142" s="340"/>
      <c r="J142" s="340"/>
      <c r="K142" s="340"/>
      <c r="L142" s="65"/>
      <c r="M142" s="80">
        <f>SUM(M148:M157)</f>
        <v>0</v>
      </c>
      <c r="N142" s="65"/>
      <c r="O142" s="80">
        <f>SUM(O148:O157)</f>
        <v>0</v>
      </c>
      <c r="P142" s="81"/>
      <c r="Q142" s="80">
        <f>SUM(Q148:Q157)</f>
        <v>0</v>
      </c>
      <c r="R142" s="82"/>
      <c r="S142" s="83">
        <f>SUM(S148:S157)</f>
        <v>0</v>
      </c>
      <c r="T142" s="84"/>
      <c r="U142" s="85"/>
      <c r="V142" s="86"/>
      <c r="W142" s="59"/>
      <c r="X142" s="87"/>
      <c r="Y142" s="88"/>
      <c r="Z142" s="88"/>
      <c r="AA142" s="88"/>
      <c r="AB142" s="88"/>
      <c r="AC142" s="88"/>
      <c r="AD142" s="88"/>
      <c r="AE142" s="88"/>
      <c r="AF142" s="88"/>
      <c r="AG142" s="88"/>
      <c r="AH142" s="88"/>
      <c r="AI142" s="88"/>
      <c r="AJ142" s="88"/>
      <c r="AK142" s="88"/>
      <c r="AL142" s="89"/>
      <c r="AM142" s="89"/>
      <c r="AN142" s="89"/>
      <c r="AO142" s="89"/>
      <c r="AP142" s="89"/>
      <c r="AQ142" s="89"/>
      <c r="AR142" s="89"/>
      <c r="AS142" s="89"/>
      <c r="AT142" s="89"/>
      <c r="AU142" s="89"/>
      <c r="AV142" s="90"/>
      <c r="AW142" s="89"/>
      <c r="AX142" s="89"/>
      <c r="AY142" s="89"/>
      <c r="AZ142" s="89"/>
      <c r="BA142" s="89"/>
    </row>
    <row r="143" spans="1:53" s="91" customFormat="1" ht="19.95" customHeight="1" outlineLevel="2" x14ac:dyDescent="0.25">
      <c r="A143" s="76"/>
      <c r="B143" s="77"/>
      <c r="C143" s="76"/>
      <c r="D143" s="78"/>
      <c r="E143" s="65"/>
      <c r="F143" s="92"/>
      <c r="G143" s="341" t="s">
        <v>76</v>
      </c>
      <c r="H143" s="342"/>
      <c r="I143" s="342"/>
      <c r="J143" s="342"/>
      <c r="K143" s="343"/>
      <c r="L143" s="65"/>
      <c r="M143" s="80"/>
      <c r="N143" s="65"/>
      <c r="O143" s="80"/>
      <c r="P143" s="81"/>
      <c r="Q143" s="80"/>
      <c r="R143" s="82"/>
      <c r="S143" s="83"/>
      <c r="T143" s="84"/>
      <c r="U143" s="85"/>
      <c r="V143" s="86"/>
      <c r="W143" s="59"/>
      <c r="X143" s="87"/>
      <c r="Y143" s="88"/>
      <c r="Z143" s="88"/>
      <c r="AA143" s="88"/>
      <c r="AB143" s="88"/>
      <c r="AC143" s="88"/>
      <c r="AD143" s="88"/>
      <c r="AE143" s="88"/>
      <c r="AF143" s="88"/>
      <c r="AG143" s="88"/>
      <c r="AH143" s="88"/>
      <c r="AI143" s="88"/>
      <c r="AJ143" s="88"/>
      <c r="AK143" s="88"/>
      <c r="AL143" s="89"/>
      <c r="AM143" s="89"/>
      <c r="AN143" s="89"/>
      <c r="AO143" s="89"/>
      <c r="AP143" s="89"/>
      <c r="AQ143" s="89"/>
      <c r="AR143" s="89"/>
      <c r="AS143" s="89"/>
      <c r="AT143" s="89"/>
      <c r="AU143" s="89"/>
      <c r="AV143" s="90"/>
      <c r="AW143" s="89"/>
      <c r="AX143" s="89"/>
      <c r="AY143" s="89"/>
      <c r="AZ143" s="89"/>
      <c r="BA143" s="89"/>
    </row>
    <row r="144" spans="1:53" s="91" customFormat="1" ht="19.95" customHeight="1" outlineLevel="2" x14ac:dyDescent="0.25">
      <c r="A144" s="76"/>
      <c r="B144" s="77"/>
      <c r="C144" s="76"/>
      <c r="D144" s="78"/>
      <c r="E144" s="65"/>
      <c r="F144" s="93"/>
      <c r="G144" s="94" t="s">
        <v>77</v>
      </c>
      <c r="H144" s="95" t="s">
        <v>78</v>
      </c>
      <c r="I144" s="95" t="s">
        <v>79</v>
      </c>
      <c r="J144" s="95"/>
      <c r="K144" s="96" t="s">
        <v>80</v>
      </c>
      <c r="L144" s="65"/>
      <c r="M144" s="80"/>
      <c r="N144" s="65"/>
      <c r="O144" s="80"/>
      <c r="P144" s="81"/>
      <c r="Q144" s="80"/>
      <c r="R144" s="82"/>
      <c r="S144" s="83"/>
      <c r="T144" s="84"/>
      <c r="U144" s="85"/>
      <c r="V144" s="86"/>
      <c r="W144" s="59"/>
      <c r="X144" s="87"/>
      <c r="Y144" s="88"/>
      <c r="Z144" s="88"/>
      <c r="AA144" s="88"/>
      <c r="AB144" s="88"/>
      <c r="AC144" s="88"/>
      <c r="AD144" s="88"/>
      <c r="AE144" s="88"/>
      <c r="AF144" s="88"/>
      <c r="AG144" s="88"/>
      <c r="AH144" s="88"/>
      <c r="AI144" s="88"/>
      <c r="AJ144" s="88"/>
      <c r="AK144" s="88"/>
      <c r="AL144" s="89"/>
      <c r="AM144" s="89"/>
      <c r="AN144" s="89"/>
      <c r="AO144" s="89"/>
      <c r="AP144" s="89"/>
      <c r="AQ144" s="89"/>
      <c r="AR144" s="89"/>
      <c r="AS144" s="89"/>
      <c r="AT144" s="89"/>
      <c r="AU144" s="89"/>
      <c r="AV144" s="90"/>
      <c r="AW144" s="89"/>
      <c r="AX144" s="89"/>
      <c r="AY144" s="89"/>
      <c r="AZ144" s="89"/>
      <c r="BA144" s="89"/>
    </row>
    <row r="145" spans="1:53" s="91" customFormat="1" ht="19.95" customHeight="1" outlineLevel="2" x14ac:dyDescent="0.2">
      <c r="A145" s="76"/>
      <c r="B145" s="77"/>
      <c r="C145" s="76"/>
      <c r="D145" s="78"/>
      <c r="E145" s="65"/>
      <c r="F145" s="93"/>
      <c r="G145" s="97">
        <f>52*5</f>
        <v>260</v>
      </c>
      <c r="H145" s="98">
        <v>8</v>
      </c>
      <c r="I145" s="186">
        <v>20</v>
      </c>
      <c r="J145" s="296"/>
      <c r="K145" s="99">
        <f>G145-H145-I145</f>
        <v>232</v>
      </c>
      <c r="L145" s="65"/>
      <c r="M145" s="80"/>
      <c r="N145" s="65"/>
      <c r="O145" s="80"/>
      <c r="P145" s="81"/>
      <c r="Q145" s="80"/>
      <c r="R145" s="82"/>
      <c r="S145" s="83"/>
      <c r="T145" s="84"/>
      <c r="U145" s="85"/>
      <c r="V145" s="86"/>
      <c r="W145" s="59"/>
      <c r="X145" s="87"/>
      <c r="Y145" s="88"/>
      <c r="Z145" s="88"/>
      <c r="AA145" s="88"/>
      <c r="AB145" s="88"/>
      <c r="AC145" s="88"/>
      <c r="AD145" s="88"/>
      <c r="AE145" s="88"/>
      <c r="AF145" s="88"/>
      <c r="AG145" s="88"/>
      <c r="AH145" s="88"/>
      <c r="AI145" s="88"/>
      <c r="AJ145" s="88"/>
      <c r="AK145" s="88"/>
      <c r="AL145" s="89"/>
      <c r="AM145" s="89"/>
      <c r="AN145" s="89"/>
      <c r="AO145" s="89"/>
      <c r="AP145" s="89"/>
      <c r="AQ145" s="89"/>
      <c r="AR145" s="89"/>
      <c r="AS145" s="89"/>
      <c r="AT145" s="89"/>
      <c r="AU145" s="89"/>
      <c r="AV145" s="90"/>
      <c r="AW145" s="89"/>
      <c r="AX145" s="89"/>
      <c r="AY145" s="89"/>
      <c r="AZ145" s="89"/>
      <c r="BA145" s="89"/>
    </row>
    <row r="146" spans="1:53" s="91" customFormat="1" ht="19.95" customHeight="1" outlineLevel="2" x14ac:dyDescent="0.25">
      <c r="A146" s="76"/>
      <c r="B146" s="77"/>
      <c r="C146" s="76"/>
      <c r="D146" s="78"/>
      <c r="E146" s="65"/>
      <c r="F146" s="93"/>
      <c r="G146" s="93"/>
      <c r="H146" s="93"/>
      <c r="I146" s="93"/>
      <c r="J146" s="93"/>
      <c r="K146" s="93"/>
      <c r="L146" s="65"/>
      <c r="M146" s="80"/>
      <c r="N146" s="65"/>
      <c r="O146" s="80"/>
      <c r="P146" s="81"/>
      <c r="Q146" s="80"/>
      <c r="R146" s="82"/>
      <c r="S146" s="83"/>
      <c r="T146" s="84"/>
      <c r="U146" s="85"/>
      <c r="V146" s="86"/>
      <c r="W146" s="59"/>
      <c r="X146" s="87"/>
      <c r="Y146" s="88"/>
      <c r="Z146" s="88"/>
      <c r="AA146" s="88"/>
      <c r="AB146" s="88"/>
      <c r="AC146" s="88"/>
      <c r="AD146" s="88"/>
      <c r="AE146" s="88"/>
      <c r="AF146" s="88"/>
      <c r="AG146" s="88"/>
      <c r="AH146" s="88"/>
      <c r="AI146" s="88"/>
      <c r="AJ146" s="88"/>
      <c r="AK146" s="88"/>
      <c r="AL146" s="89"/>
      <c r="AM146" s="89"/>
      <c r="AN146" s="89"/>
      <c r="AO146" s="89"/>
      <c r="AP146" s="89"/>
      <c r="AQ146" s="89"/>
      <c r="AR146" s="89"/>
      <c r="AS146" s="89"/>
      <c r="AT146" s="89"/>
      <c r="AU146" s="89"/>
      <c r="AV146" s="90"/>
      <c r="AW146" s="89"/>
      <c r="AX146" s="89"/>
      <c r="AY146" s="89"/>
      <c r="AZ146" s="89"/>
      <c r="BA146" s="89"/>
    </row>
    <row r="147" spans="1:53" s="91" customFormat="1" ht="38.549999999999997" customHeight="1" outlineLevel="2" x14ac:dyDescent="0.25">
      <c r="A147" s="76"/>
      <c r="B147" s="77"/>
      <c r="C147" s="76"/>
      <c r="D147" s="100" t="s">
        <v>81</v>
      </c>
      <c r="E147" s="65"/>
      <c r="F147" s="93"/>
      <c r="G147" s="101" t="s">
        <v>82</v>
      </c>
      <c r="H147" s="101" t="s">
        <v>83</v>
      </c>
      <c r="I147" s="102" t="s">
        <v>84</v>
      </c>
      <c r="J147" s="102" t="s">
        <v>85</v>
      </c>
      <c r="K147" s="102" t="s">
        <v>86</v>
      </c>
      <c r="L147" s="197"/>
      <c r="M147" s="101" t="s">
        <v>87</v>
      </c>
      <c r="N147" s="197"/>
      <c r="O147" s="101" t="s">
        <v>88</v>
      </c>
      <c r="P147" s="195"/>
      <c r="Q147" s="101" t="s">
        <v>89</v>
      </c>
      <c r="R147" s="196"/>
      <c r="S147" s="101" t="s">
        <v>90</v>
      </c>
      <c r="T147" s="89"/>
      <c r="U147" s="85"/>
      <c r="V147" s="86"/>
      <c r="W147" s="59"/>
      <c r="X147" s="87"/>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row>
    <row r="148" spans="1:53" s="47" customFormat="1" ht="19.95" customHeight="1" outlineLevel="2" x14ac:dyDescent="0.25">
      <c r="A148" s="39"/>
      <c r="B148" s="48"/>
      <c r="C148" s="106">
        <v>1</v>
      </c>
      <c r="D148" s="184"/>
      <c r="E148" s="65"/>
      <c r="F148" s="93"/>
      <c r="G148" s="185">
        <v>0</v>
      </c>
      <c r="H148" s="107">
        <f>G148/K145</f>
        <v>0</v>
      </c>
      <c r="I148" s="187">
        <v>0</v>
      </c>
      <c r="J148" s="187">
        <v>0</v>
      </c>
      <c r="K148" s="187">
        <v>0</v>
      </c>
      <c r="L148" s="46"/>
      <c r="M148" s="107">
        <f>$H148*I148</f>
        <v>0</v>
      </c>
      <c r="N148" s="46"/>
      <c r="O148" s="107">
        <f>$H148*J148</f>
        <v>0</v>
      </c>
      <c r="P148" s="108"/>
      <c r="Q148" s="107">
        <f t="shared" ref="Q148:Q157" si="26">$H148*K148</f>
        <v>0</v>
      </c>
      <c r="R148" s="109"/>
      <c r="S148" s="107">
        <f>SUM(M148,O148,Q148)</f>
        <v>0</v>
      </c>
      <c r="T148" s="108"/>
      <c r="U148" s="85"/>
      <c r="V148" s="86"/>
      <c r="W148" s="59"/>
      <c r="X148" s="45"/>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row>
    <row r="149" spans="1:53" s="47" customFormat="1" ht="19.95" customHeight="1" outlineLevel="2" x14ac:dyDescent="0.25">
      <c r="A149" s="39"/>
      <c r="B149" s="48"/>
      <c r="C149" s="106">
        <v>2</v>
      </c>
      <c r="D149" s="184"/>
      <c r="E149" s="65"/>
      <c r="F149" s="93"/>
      <c r="G149" s="185">
        <v>0</v>
      </c>
      <c r="H149" s="107">
        <f>G149/K145</f>
        <v>0</v>
      </c>
      <c r="I149" s="187">
        <v>0</v>
      </c>
      <c r="J149" s="187">
        <v>0</v>
      </c>
      <c r="K149" s="187">
        <v>0</v>
      </c>
      <c r="L149" s="46"/>
      <c r="M149" s="107">
        <f t="shared" ref="M149:M157" si="27">$H149*I149</f>
        <v>0</v>
      </c>
      <c r="N149" s="46"/>
      <c r="O149" s="107">
        <f t="shared" ref="O149:O157" si="28">$H149*J149</f>
        <v>0</v>
      </c>
      <c r="P149" s="108"/>
      <c r="Q149" s="107">
        <f t="shared" si="26"/>
        <v>0</v>
      </c>
      <c r="R149" s="109"/>
      <c r="S149" s="107">
        <f t="shared" ref="S149:S157" si="29">SUM(M149,O149,Q149)</f>
        <v>0</v>
      </c>
      <c r="T149" s="108"/>
      <c r="U149" s="85"/>
      <c r="V149" s="86"/>
      <c r="W149" s="59"/>
      <c r="X149" s="45"/>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row>
    <row r="150" spans="1:53" s="47" customFormat="1" ht="19.95" customHeight="1" outlineLevel="2" x14ac:dyDescent="0.25">
      <c r="A150" s="39"/>
      <c r="B150" s="48"/>
      <c r="C150" s="106">
        <v>3</v>
      </c>
      <c r="D150" s="184"/>
      <c r="E150" s="65"/>
      <c r="F150" s="93"/>
      <c r="G150" s="185">
        <v>0</v>
      </c>
      <c r="H150" s="107">
        <f>G150/K145</f>
        <v>0</v>
      </c>
      <c r="I150" s="187">
        <v>0</v>
      </c>
      <c r="J150" s="187">
        <v>0</v>
      </c>
      <c r="K150" s="187">
        <v>0</v>
      </c>
      <c r="L150" s="46"/>
      <c r="M150" s="107">
        <f t="shared" si="27"/>
        <v>0</v>
      </c>
      <c r="N150" s="46"/>
      <c r="O150" s="107">
        <f t="shared" si="28"/>
        <v>0</v>
      </c>
      <c r="P150" s="108"/>
      <c r="Q150" s="107">
        <f t="shared" si="26"/>
        <v>0</v>
      </c>
      <c r="R150" s="109"/>
      <c r="S150" s="107">
        <f t="shared" si="29"/>
        <v>0</v>
      </c>
      <c r="T150" s="108"/>
      <c r="U150" s="85"/>
      <c r="V150" s="86"/>
      <c r="W150" s="59"/>
      <c r="X150" s="45"/>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row>
    <row r="151" spans="1:53" s="47" customFormat="1" ht="19.95" customHeight="1" outlineLevel="2" x14ac:dyDescent="0.25">
      <c r="A151" s="39"/>
      <c r="B151" s="48"/>
      <c r="C151" s="106">
        <v>4</v>
      </c>
      <c r="D151" s="184"/>
      <c r="E151" s="65"/>
      <c r="F151" s="93"/>
      <c r="G151" s="185">
        <v>0</v>
      </c>
      <c r="H151" s="107">
        <f>G151/K145</f>
        <v>0</v>
      </c>
      <c r="I151" s="187">
        <v>0</v>
      </c>
      <c r="J151" s="187">
        <v>0</v>
      </c>
      <c r="K151" s="187">
        <v>0</v>
      </c>
      <c r="L151" s="46"/>
      <c r="M151" s="107">
        <f t="shared" si="27"/>
        <v>0</v>
      </c>
      <c r="N151" s="46"/>
      <c r="O151" s="107">
        <f t="shared" si="28"/>
        <v>0</v>
      </c>
      <c r="P151" s="108"/>
      <c r="Q151" s="107">
        <f t="shared" si="26"/>
        <v>0</v>
      </c>
      <c r="R151" s="109"/>
      <c r="S151" s="107">
        <f t="shared" si="29"/>
        <v>0</v>
      </c>
      <c r="T151" s="108"/>
      <c r="U151" s="85"/>
      <c r="V151" s="86"/>
      <c r="W151" s="59"/>
      <c r="X151" s="45"/>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row>
    <row r="152" spans="1:53" s="47" customFormat="1" ht="19.95" customHeight="1" outlineLevel="2" x14ac:dyDescent="0.25">
      <c r="A152" s="39"/>
      <c r="B152" s="48"/>
      <c r="C152" s="106">
        <v>5</v>
      </c>
      <c r="D152" s="184"/>
      <c r="E152" s="65"/>
      <c r="F152" s="93"/>
      <c r="G152" s="185">
        <v>0</v>
      </c>
      <c r="H152" s="107">
        <f>G152/K145</f>
        <v>0</v>
      </c>
      <c r="I152" s="187">
        <v>0</v>
      </c>
      <c r="J152" s="187">
        <v>0</v>
      </c>
      <c r="K152" s="187">
        <v>0</v>
      </c>
      <c r="L152" s="46"/>
      <c r="M152" s="107">
        <f t="shared" si="27"/>
        <v>0</v>
      </c>
      <c r="N152" s="46"/>
      <c r="O152" s="107">
        <f t="shared" si="28"/>
        <v>0</v>
      </c>
      <c r="P152" s="108"/>
      <c r="Q152" s="107">
        <f t="shared" si="26"/>
        <v>0</v>
      </c>
      <c r="R152" s="109"/>
      <c r="S152" s="107">
        <f t="shared" si="29"/>
        <v>0</v>
      </c>
      <c r="T152" s="108"/>
      <c r="U152" s="85"/>
      <c r="V152" s="86"/>
      <c r="W152" s="59"/>
      <c r="X152" s="45"/>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row>
    <row r="153" spans="1:53" s="47" customFormat="1" ht="19.95" customHeight="1" outlineLevel="2" x14ac:dyDescent="0.25">
      <c r="A153" s="39"/>
      <c r="B153" s="48"/>
      <c r="C153" s="106">
        <v>6</v>
      </c>
      <c r="D153" s="184"/>
      <c r="E153" s="65"/>
      <c r="F153" s="93"/>
      <c r="G153" s="185">
        <v>0</v>
      </c>
      <c r="H153" s="107">
        <f>G153/K145</f>
        <v>0</v>
      </c>
      <c r="I153" s="187">
        <v>0</v>
      </c>
      <c r="J153" s="187">
        <v>0</v>
      </c>
      <c r="K153" s="187">
        <v>0</v>
      </c>
      <c r="L153" s="46"/>
      <c r="M153" s="107">
        <f t="shared" si="27"/>
        <v>0</v>
      </c>
      <c r="N153" s="46"/>
      <c r="O153" s="107">
        <f t="shared" si="28"/>
        <v>0</v>
      </c>
      <c r="P153" s="108"/>
      <c r="Q153" s="107">
        <f t="shared" si="26"/>
        <v>0</v>
      </c>
      <c r="R153" s="109"/>
      <c r="S153" s="107">
        <f t="shared" si="29"/>
        <v>0</v>
      </c>
      <c r="T153" s="108"/>
      <c r="U153" s="85"/>
      <c r="V153" s="86"/>
      <c r="W153" s="59"/>
      <c r="X153" s="45"/>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row>
    <row r="154" spans="1:53" s="47" customFormat="1" ht="19.95" customHeight="1" outlineLevel="2" x14ac:dyDescent="0.25">
      <c r="A154" s="39"/>
      <c r="B154" s="48"/>
      <c r="C154" s="106">
        <v>7</v>
      </c>
      <c r="D154" s="184"/>
      <c r="E154" s="65"/>
      <c r="F154" s="93"/>
      <c r="G154" s="185">
        <v>0</v>
      </c>
      <c r="H154" s="107">
        <f>G154/K145</f>
        <v>0</v>
      </c>
      <c r="I154" s="187">
        <v>0</v>
      </c>
      <c r="J154" s="187">
        <v>0</v>
      </c>
      <c r="K154" s="187">
        <v>0</v>
      </c>
      <c r="L154" s="46"/>
      <c r="M154" s="107">
        <f t="shared" si="27"/>
        <v>0</v>
      </c>
      <c r="N154" s="46"/>
      <c r="O154" s="107">
        <f t="shared" si="28"/>
        <v>0</v>
      </c>
      <c r="P154" s="108"/>
      <c r="Q154" s="107">
        <f t="shared" si="26"/>
        <v>0</v>
      </c>
      <c r="R154" s="109"/>
      <c r="S154" s="107">
        <f t="shared" si="29"/>
        <v>0</v>
      </c>
      <c r="T154" s="108"/>
      <c r="U154" s="85"/>
      <c r="V154" s="86"/>
      <c r="W154" s="59"/>
      <c r="X154" s="45"/>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row>
    <row r="155" spans="1:53" s="47" customFormat="1" ht="19.95" customHeight="1" outlineLevel="2" x14ac:dyDescent="0.25">
      <c r="A155" s="39"/>
      <c r="B155" s="48"/>
      <c r="C155" s="106">
        <v>8</v>
      </c>
      <c r="D155" s="184"/>
      <c r="E155" s="65"/>
      <c r="F155" s="93"/>
      <c r="G155" s="185">
        <v>0</v>
      </c>
      <c r="H155" s="107">
        <f>G155/K145</f>
        <v>0</v>
      </c>
      <c r="I155" s="187">
        <v>0</v>
      </c>
      <c r="J155" s="187">
        <v>0</v>
      </c>
      <c r="K155" s="187">
        <v>0</v>
      </c>
      <c r="L155" s="46"/>
      <c r="M155" s="107">
        <f t="shared" si="27"/>
        <v>0</v>
      </c>
      <c r="N155" s="46"/>
      <c r="O155" s="107">
        <f t="shared" si="28"/>
        <v>0</v>
      </c>
      <c r="P155" s="108"/>
      <c r="Q155" s="107">
        <f t="shared" si="26"/>
        <v>0</v>
      </c>
      <c r="R155" s="109"/>
      <c r="S155" s="107">
        <f>SUM(M155,O155,Q155)</f>
        <v>0</v>
      </c>
      <c r="T155" s="108"/>
      <c r="U155" s="85"/>
      <c r="V155" s="86"/>
      <c r="W155" s="59"/>
      <c r="X155" s="45"/>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row>
    <row r="156" spans="1:53" s="47" customFormat="1" ht="19.95" customHeight="1" outlineLevel="2" x14ac:dyDescent="0.25">
      <c r="A156" s="39"/>
      <c r="B156" s="48"/>
      <c r="C156" s="106">
        <v>9</v>
      </c>
      <c r="D156" s="184"/>
      <c r="E156" s="65"/>
      <c r="F156" s="93"/>
      <c r="G156" s="185">
        <v>0</v>
      </c>
      <c r="H156" s="107">
        <f>G156/K145</f>
        <v>0</v>
      </c>
      <c r="I156" s="187">
        <v>0</v>
      </c>
      <c r="J156" s="187">
        <v>0</v>
      </c>
      <c r="K156" s="187">
        <v>0</v>
      </c>
      <c r="L156" s="46"/>
      <c r="M156" s="107">
        <f t="shared" si="27"/>
        <v>0</v>
      </c>
      <c r="N156" s="46"/>
      <c r="O156" s="107">
        <f t="shared" si="28"/>
        <v>0</v>
      </c>
      <c r="P156" s="108"/>
      <c r="Q156" s="107">
        <f t="shared" si="26"/>
        <v>0</v>
      </c>
      <c r="R156" s="109"/>
      <c r="S156" s="107">
        <f t="shared" si="29"/>
        <v>0</v>
      </c>
      <c r="T156" s="108"/>
      <c r="U156" s="85"/>
      <c r="V156" s="86"/>
      <c r="W156" s="59"/>
      <c r="X156" s="45"/>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row>
    <row r="157" spans="1:53" s="47" customFormat="1" ht="19.95" customHeight="1" outlineLevel="2" x14ac:dyDescent="0.25">
      <c r="A157" s="39"/>
      <c r="B157" s="48"/>
      <c r="C157" s="106">
        <v>10</v>
      </c>
      <c r="D157" s="184"/>
      <c r="E157" s="65"/>
      <c r="F157" s="93"/>
      <c r="G157" s="185">
        <v>0</v>
      </c>
      <c r="H157" s="107">
        <f>G157/K145</f>
        <v>0</v>
      </c>
      <c r="I157" s="187">
        <v>0</v>
      </c>
      <c r="J157" s="187">
        <v>0</v>
      </c>
      <c r="K157" s="187">
        <v>0</v>
      </c>
      <c r="L157" s="46"/>
      <c r="M157" s="107">
        <f t="shared" si="27"/>
        <v>0</v>
      </c>
      <c r="N157" s="46"/>
      <c r="O157" s="107">
        <f t="shared" si="28"/>
        <v>0</v>
      </c>
      <c r="P157" s="108"/>
      <c r="Q157" s="107">
        <f t="shared" si="26"/>
        <v>0</v>
      </c>
      <c r="R157" s="109"/>
      <c r="S157" s="107">
        <f t="shared" si="29"/>
        <v>0</v>
      </c>
      <c r="T157" s="108"/>
      <c r="U157" s="85"/>
      <c r="V157" s="86"/>
      <c r="W157" s="59"/>
      <c r="X157" s="45"/>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row>
    <row r="158" spans="1:53" s="47" customFormat="1" ht="19.95" customHeight="1" outlineLevel="2" x14ac:dyDescent="0.25">
      <c r="A158" s="39"/>
      <c r="B158" s="48"/>
      <c r="C158" s="39"/>
      <c r="D158" s="110"/>
      <c r="E158" s="65"/>
      <c r="F158" s="65"/>
      <c r="G158" s="65"/>
      <c r="H158" s="65"/>
      <c r="I158" s="65"/>
      <c r="J158" s="65"/>
      <c r="K158" s="65"/>
      <c r="L158" s="65"/>
      <c r="M158" s="108"/>
      <c r="N158" s="65"/>
      <c r="O158" s="108"/>
      <c r="P158" s="108"/>
      <c r="Q158" s="108"/>
      <c r="R158" s="108"/>
      <c r="S158" s="108"/>
      <c r="T158" s="108"/>
      <c r="U158" s="111"/>
      <c r="V158" s="111"/>
      <c r="W158" s="59"/>
      <c r="X158" s="45"/>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row>
    <row r="159" spans="1:53" s="91" customFormat="1" ht="19.95" customHeight="1" outlineLevel="1" x14ac:dyDescent="0.25">
      <c r="A159" s="76"/>
      <c r="B159" s="77"/>
      <c r="C159" s="76"/>
      <c r="D159" s="78" t="s">
        <v>91</v>
      </c>
      <c r="E159" s="65"/>
      <c r="F159" s="95"/>
      <c r="G159" s="95"/>
      <c r="H159" s="95"/>
      <c r="I159" s="95"/>
      <c r="J159" s="95"/>
      <c r="K159" s="95"/>
      <c r="L159" s="65"/>
      <c r="M159" s="80">
        <f>SUM(M161:M170)</f>
        <v>0</v>
      </c>
      <c r="N159" s="65"/>
      <c r="O159" s="80">
        <f>SUM(O161:O170)</f>
        <v>0</v>
      </c>
      <c r="P159" s="81"/>
      <c r="Q159" s="80">
        <f>SUM(Q161:Q170)</f>
        <v>0</v>
      </c>
      <c r="R159" s="81"/>
      <c r="S159" s="83">
        <f>SUM(S161:S170)</f>
        <v>0</v>
      </c>
      <c r="T159" s="84"/>
      <c r="U159" s="85"/>
      <c r="V159" s="86"/>
      <c r="W159" s="59"/>
      <c r="X159" s="87"/>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row>
    <row r="160" spans="1:53" s="91" customFormat="1" ht="19.95" customHeight="1" outlineLevel="2" x14ac:dyDescent="0.25">
      <c r="A160" s="76"/>
      <c r="B160" s="77"/>
      <c r="C160" s="76"/>
      <c r="D160" s="100" t="s">
        <v>92</v>
      </c>
      <c r="E160" s="112"/>
      <c r="F160" s="113"/>
      <c r="G160" s="345" t="s">
        <v>93</v>
      </c>
      <c r="H160" s="345"/>
      <c r="I160" s="101" t="s">
        <v>71</v>
      </c>
      <c r="J160" s="101" t="s">
        <v>72</v>
      </c>
      <c r="K160" s="101" t="s">
        <v>73</v>
      </c>
      <c r="L160" s="114"/>
      <c r="M160" s="101" t="s">
        <v>94</v>
      </c>
      <c r="N160" s="114"/>
      <c r="O160" s="101" t="s">
        <v>95</v>
      </c>
      <c r="P160" s="195"/>
      <c r="Q160" s="101" t="s">
        <v>96</v>
      </c>
      <c r="R160" s="196"/>
      <c r="S160" s="101" t="s">
        <v>97</v>
      </c>
      <c r="T160" s="89"/>
      <c r="U160" s="85"/>
      <c r="V160" s="110"/>
      <c r="W160" s="115"/>
      <c r="X160" s="87"/>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row>
    <row r="161" spans="1:53" s="47" customFormat="1" ht="19.95" customHeight="1" outlineLevel="2" x14ac:dyDescent="0.25">
      <c r="A161" s="39"/>
      <c r="B161" s="48"/>
      <c r="C161" s="106">
        <v>1</v>
      </c>
      <c r="D161" s="184"/>
      <c r="E161" s="65"/>
      <c r="F161" s="100"/>
      <c r="G161" s="100"/>
      <c r="H161" s="100"/>
      <c r="I161" s="188">
        <v>0</v>
      </c>
      <c r="J161" s="188">
        <v>0</v>
      </c>
      <c r="K161" s="188">
        <v>0</v>
      </c>
      <c r="L161" s="116"/>
      <c r="M161" s="107">
        <f>I161*M148</f>
        <v>0</v>
      </c>
      <c r="N161" s="116"/>
      <c r="O161" s="107">
        <f>J161*O148</f>
        <v>0</v>
      </c>
      <c r="P161" s="108"/>
      <c r="Q161" s="107">
        <f t="shared" ref="Q161:Q170" si="30">K161*Q148</f>
        <v>0</v>
      </c>
      <c r="R161" s="108"/>
      <c r="S161" s="107">
        <f>SUM(M161,O161,Q161)</f>
        <v>0</v>
      </c>
      <c r="T161" s="108"/>
      <c r="U161" s="85"/>
      <c r="V161" s="117"/>
      <c r="W161" s="59"/>
      <c r="X161" s="45"/>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row>
    <row r="162" spans="1:53" s="47" customFormat="1" ht="19.95" customHeight="1" outlineLevel="2" x14ac:dyDescent="0.25">
      <c r="A162" s="39"/>
      <c r="B162" s="48"/>
      <c r="C162" s="106">
        <v>2</v>
      </c>
      <c r="D162" s="184"/>
      <c r="E162" s="65"/>
      <c r="F162" s="100"/>
      <c r="G162" s="100"/>
      <c r="H162" s="100"/>
      <c r="I162" s="188">
        <v>0</v>
      </c>
      <c r="J162" s="188">
        <v>0</v>
      </c>
      <c r="K162" s="188">
        <v>0</v>
      </c>
      <c r="L162" s="116"/>
      <c r="M162" s="107">
        <f t="shared" ref="M162:M170" si="31">I162*M149</f>
        <v>0</v>
      </c>
      <c r="N162" s="116"/>
      <c r="O162" s="107">
        <f t="shared" ref="O162:O170" si="32">J162*O149</f>
        <v>0</v>
      </c>
      <c r="P162" s="108"/>
      <c r="Q162" s="107">
        <f t="shared" si="30"/>
        <v>0</v>
      </c>
      <c r="R162" s="108"/>
      <c r="S162" s="107">
        <f t="shared" ref="S162:S170" si="33">SUM(M162,O162,Q162)</f>
        <v>0</v>
      </c>
      <c r="T162" s="108"/>
      <c r="U162" s="85"/>
      <c r="V162" s="117"/>
      <c r="W162" s="59"/>
      <c r="X162" s="45"/>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row>
    <row r="163" spans="1:53" s="47" customFormat="1" ht="19.95" customHeight="1" outlineLevel="2" x14ac:dyDescent="0.25">
      <c r="A163" s="39"/>
      <c r="B163" s="48"/>
      <c r="C163" s="106">
        <v>3</v>
      </c>
      <c r="D163" s="184"/>
      <c r="E163" s="65"/>
      <c r="F163" s="100"/>
      <c r="G163" s="100"/>
      <c r="H163" s="100"/>
      <c r="I163" s="188">
        <v>0</v>
      </c>
      <c r="J163" s="188">
        <v>0</v>
      </c>
      <c r="K163" s="188">
        <v>0</v>
      </c>
      <c r="L163" s="116"/>
      <c r="M163" s="107">
        <f t="shared" si="31"/>
        <v>0</v>
      </c>
      <c r="N163" s="116"/>
      <c r="O163" s="107">
        <f t="shared" si="32"/>
        <v>0</v>
      </c>
      <c r="P163" s="108"/>
      <c r="Q163" s="107">
        <f t="shared" si="30"/>
        <v>0</v>
      </c>
      <c r="R163" s="108"/>
      <c r="S163" s="107">
        <f t="shared" si="33"/>
        <v>0</v>
      </c>
      <c r="T163" s="108"/>
      <c r="U163" s="85"/>
      <c r="V163" s="117"/>
      <c r="W163" s="59"/>
      <c r="X163" s="45"/>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row>
    <row r="164" spans="1:53" s="47" customFormat="1" ht="19.95" customHeight="1" outlineLevel="2" x14ac:dyDescent="0.25">
      <c r="A164" s="39"/>
      <c r="B164" s="48"/>
      <c r="C164" s="106">
        <v>4</v>
      </c>
      <c r="D164" s="184"/>
      <c r="E164" s="65"/>
      <c r="F164" s="100"/>
      <c r="G164" s="100"/>
      <c r="H164" s="100"/>
      <c r="I164" s="188">
        <v>0</v>
      </c>
      <c r="J164" s="188">
        <v>0</v>
      </c>
      <c r="K164" s="188">
        <v>0</v>
      </c>
      <c r="L164" s="116"/>
      <c r="M164" s="107">
        <f t="shared" si="31"/>
        <v>0</v>
      </c>
      <c r="N164" s="116"/>
      <c r="O164" s="107">
        <f t="shared" si="32"/>
        <v>0</v>
      </c>
      <c r="P164" s="108"/>
      <c r="Q164" s="107">
        <f t="shared" si="30"/>
        <v>0</v>
      </c>
      <c r="R164" s="108"/>
      <c r="S164" s="107">
        <f t="shared" si="33"/>
        <v>0</v>
      </c>
      <c r="T164" s="108"/>
      <c r="U164" s="85"/>
      <c r="V164" s="117"/>
      <c r="W164" s="59"/>
      <c r="X164" s="45"/>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row>
    <row r="165" spans="1:53" s="47" customFormat="1" ht="19.95" customHeight="1" outlineLevel="2" x14ac:dyDescent="0.25">
      <c r="A165" s="39"/>
      <c r="B165" s="48"/>
      <c r="C165" s="106">
        <v>5</v>
      </c>
      <c r="D165" s="184"/>
      <c r="E165" s="65"/>
      <c r="F165" s="100"/>
      <c r="G165" s="100"/>
      <c r="H165" s="100"/>
      <c r="I165" s="188">
        <v>0</v>
      </c>
      <c r="J165" s="188">
        <v>0</v>
      </c>
      <c r="K165" s="188">
        <v>0</v>
      </c>
      <c r="L165" s="116"/>
      <c r="M165" s="107">
        <f t="shared" si="31"/>
        <v>0</v>
      </c>
      <c r="N165" s="116"/>
      <c r="O165" s="107">
        <f t="shared" si="32"/>
        <v>0</v>
      </c>
      <c r="P165" s="108"/>
      <c r="Q165" s="107">
        <f t="shared" si="30"/>
        <v>0</v>
      </c>
      <c r="R165" s="108"/>
      <c r="S165" s="107">
        <f t="shared" si="33"/>
        <v>0</v>
      </c>
      <c r="T165" s="108"/>
      <c r="U165" s="85"/>
      <c r="V165" s="117"/>
      <c r="W165" s="59"/>
      <c r="X165" s="45"/>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row>
    <row r="166" spans="1:53" s="47" customFormat="1" ht="19.95" customHeight="1" outlineLevel="2" x14ac:dyDescent="0.25">
      <c r="A166" s="39"/>
      <c r="B166" s="48"/>
      <c r="C166" s="106">
        <v>6</v>
      </c>
      <c r="D166" s="184"/>
      <c r="E166" s="65"/>
      <c r="F166" s="100"/>
      <c r="G166" s="100"/>
      <c r="H166" s="100"/>
      <c r="I166" s="188">
        <v>0</v>
      </c>
      <c r="J166" s="188">
        <v>0</v>
      </c>
      <c r="K166" s="188">
        <v>0</v>
      </c>
      <c r="L166" s="116"/>
      <c r="M166" s="107">
        <f t="shared" si="31"/>
        <v>0</v>
      </c>
      <c r="N166" s="116"/>
      <c r="O166" s="107">
        <f t="shared" si="32"/>
        <v>0</v>
      </c>
      <c r="P166" s="108"/>
      <c r="Q166" s="107">
        <f t="shared" si="30"/>
        <v>0</v>
      </c>
      <c r="R166" s="108"/>
      <c r="S166" s="107">
        <f t="shared" si="33"/>
        <v>0</v>
      </c>
      <c r="T166" s="108"/>
      <c r="U166" s="85"/>
      <c r="V166" s="117"/>
      <c r="W166" s="59"/>
      <c r="X166" s="45"/>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row>
    <row r="167" spans="1:53" s="47" customFormat="1" ht="19.95" customHeight="1" outlineLevel="2" x14ac:dyDescent="0.25">
      <c r="A167" s="39"/>
      <c r="B167" s="48"/>
      <c r="C167" s="106">
        <v>7</v>
      </c>
      <c r="D167" s="184"/>
      <c r="E167" s="65"/>
      <c r="F167" s="100"/>
      <c r="G167" s="100"/>
      <c r="H167" s="100"/>
      <c r="I167" s="188">
        <v>0</v>
      </c>
      <c r="J167" s="188">
        <v>0</v>
      </c>
      <c r="K167" s="188">
        <v>0</v>
      </c>
      <c r="L167" s="116"/>
      <c r="M167" s="107">
        <f t="shared" si="31"/>
        <v>0</v>
      </c>
      <c r="N167" s="116"/>
      <c r="O167" s="107">
        <f t="shared" si="32"/>
        <v>0</v>
      </c>
      <c r="P167" s="108"/>
      <c r="Q167" s="107">
        <f t="shared" si="30"/>
        <v>0</v>
      </c>
      <c r="R167" s="108"/>
      <c r="S167" s="107">
        <f t="shared" si="33"/>
        <v>0</v>
      </c>
      <c r="T167" s="108"/>
      <c r="U167" s="85"/>
      <c r="V167" s="117"/>
      <c r="W167" s="59"/>
      <c r="X167" s="45"/>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row>
    <row r="168" spans="1:53" s="47" customFormat="1" ht="19.95" customHeight="1" outlineLevel="2" x14ac:dyDescent="0.25">
      <c r="A168" s="39"/>
      <c r="B168" s="48"/>
      <c r="C168" s="106">
        <v>8</v>
      </c>
      <c r="D168" s="184"/>
      <c r="E168" s="65"/>
      <c r="F168" s="100"/>
      <c r="G168" s="100"/>
      <c r="H168" s="100"/>
      <c r="I168" s="188">
        <v>0</v>
      </c>
      <c r="J168" s="188">
        <v>0</v>
      </c>
      <c r="K168" s="188">
        <v>0</v>
      </c>
      <c r="L168" s="116"/>
      <c r="M168" s="107">
        <f t="shared" si="31"/>
        <v>0</v>
      </c>
      <c r="N168" s="116"/>
      <c r="O168" s="107">
        <f t="shared" si="32"/>
        <v>0</v>
      </c>
      <c r="P168" s="108"/>
      <c r="Q168" s="107">
        <f t="shared" si="30"/>
        <v>0</v>
      </c>
      <c r="R168" s="108"/>
      <c r="S168" s="107">
        <f t="shared" si="33"/>
        <v>0</v>
      </c>
      <c r="T168" s="108"/>
      <c r="U168" s="85"/>
      <c r="V168" s="117"/>
      <c r="W168" s="59"/>
      <c r="X168" s="45"/>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row>
    <row r="169" spans="1:53" s="47" customFormat="1" ht="19.95" customHeight="1" outlineLevel="2" x14ac:dyDescent="0.25">
      <c r="A169" s="39"/>
      <c r="B169" s="48"/>
      <c r="C169" s="106">
        <v>9</v>
      </c>
      <c r="D169" s="184"/>
      <c r="E169" s="65"/>
      <c r="F169" s="100"/>
      <c r="G169" s="100"/>
      <c r="H169" s="100"/>
      <c r="I169" s="188">
        <v>0</v>
      </c>
      <c r="J169" s="188">
        <v>0</v>
      </c>
      <c r="K169" s="188">
        <v>0</v>
      </c>
      <c r="L169" s="116"/>
      <c r="M169" s="107">
        <f t="shared" si="31"/>
        <v>0</v>
      </c>
      <c r="N169" s="116"/>
      <c r="O169" s="107">
        <f t="shared" si="32"/>
        <v>0</v>
      </c>
      <c r="P169" s="108"/>
      <c r="Q169" s="107">
        <f t="shared" si="30"/>
        <v>0</v>
      </c>
      <c r="R169" s="108"/>
      <c r="S169" s="107">
        <f>SUM(M169,O169,Q169)</f>
        <v>0</v>
      </c>
      <c r="T169" s="108"/>
      <c r="U169" s="85"/>
      <c r="V169" s="117"/>
      <c r="W169" s="59"/>
      <c r="X169" s="45"/>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row>
    <row r="170" spans="1:53" s="47" customFormat="1" ht="19.95" customHeight="1" outlineLevel="2" x14ac:dyDescent="0.25">
      <c r="A170" s="39"/>
      <c r="B170" s="48"/>
      <c r="C170" s="106">
        <v>10</v>
      </c>
      <c r="D170" s="184"/>
      <c r="E170" s="65"/>
      <c r="F170" s="100"/>
      <c r="G170" s="100"/>
      <c r="H170" s="100"/>
      <c r="I170" s="188">
        <v>0</v>
      </c>
      <c r="J170" s="188">
        <v>0</v>
      </c>
      <c r="K170" s="188">
        <v>0</v>
      </c>
      <c r="L170" s="116"/>
      <c r="M170" s="107">
        <f t="shared" si="31"/>
        <v>0</v>
      </c>
      <c r="N170" s="116"/>
      <c r="O170" s="107">
        <f t="shared" si="32"/>
        <v>0</v>
      </c>
      <c r="P170" s="108"/>
      <c r="Q170" s="107">
        <f t="shared" si="30"/>
        <v>0</v>
      </c>
      <c r="R170" s="108"/>
      <c r="S170" s="107">
        <f t="shared" si="33"/>
        <v>0</v>
      </c>
      <c r="T170" s="108"/>
      <c r="U170" s="85"/>
      <c r="V170" s="117"/>
      <c r="W170" s="59"/>
      <c r="X170" s="45"/>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row>
    <row r="171" spans="1:53" s="46" customFormat="1" ht="19.95" customHeight="1" outlineLevel="2" x14ac:dyDescent="0.25">
      <c r="A171" s="73"/>
      <c r="B171" s="74"/>
      <c r="C171" s="73"/>
      <c r="D171" s="110"/>
      <c r="E171" s="65"/>
      <c r="F171" s="109"/>
      <c r="G171" s="116"/>
      <c r="H171" s="65"/>
      <c r="I171" s="65"/>
      <c r="J171" s="65"/>
      <c r="K171" s="65"/>
      <c r="L171" s="65"/>
      <c r="M171" s="108"/>
      <c r="N171" s="65"/>
      <c r="O171" s="108"/>
      <c r="P171" s="108"/>
      <c r="Q171" s="108"/>
      <c r="R171" s="108"/>
      <c r="S171" s="108"/>
      <c r="T171" s="108"/>
      <c r="U171" s="111"/>
      <c r="V171" s="111"/>
      <c r="W171" s="59"/>
      <c r="X171" s="75"/>
    </row>
    <row r="172" spans="1:53" s="89" customFormat="1" ht="19.95" customHeight="1" outlineLevel="1" x14ac:dyDescent="0.25">
      <c r="A172" s="118"/>
      <c r="B172" s="119"/>
      <c r="C172" s="118"/>
      <c r="D172" s="120" t="s">
        <v>98</v>
      </c>
      <c r="E172" s="65"/>
      <c r="F172" s="95"/>
      <c r="G172" s="95"/>
      <c r="H172" s="95"/>
      <c r="I172" s="95"/>
      <c r="J172" s="95"/>
      <c r="K172" s="95"/>
      <c r="L172" s="65"/>
      <c r="M172" s="80">
        <f>SUM(M174:M193)</f>
        <v>0</v>
      </c>
      <c r="N172" s="65"/>
      <c r="O172" s="80">
        <f>SUM(O174:O193)</f>
        <v>0</v>
      </c>
      <c r="P172" s="81"/>
      <c r="Q172" s="80">
        <f>SUM(Q174:Q193)</f>
        <v>0</v>
      </c>
      <c r="R172" s="81"/>
      <c r="S172" s="83">
        <f>SUM(S174:S193)</f>
        <v>0</v>
      </c>
      <c r="T172" s="84"/>
      <c r="U172" s="121"/>
      <c r="V172" s="122"/>
      <c r="W172" s="59"/>
      <c r="X172" s="123"/>
    </row>
    <row r="173" spans="1:53" s="89" customFormat="1" ht="19.95" customHeight="1" outlineLevel="2" x14ac:dyDescent="0.25">
      <c r="A173" s="76"/>
      <c r="B173" s="77"/>
      <c r="C173" s="76"/>
      <c r="D173" s="100" t="s">
        <v>99</v>
      </c>
      <c r="E173" s="112"/>
      <c r="F173" s="113"/>
      <c r="G173" s="113"/>
      <c r="H173" s="101" t="s">
        <v>100</v>
      </c>
      <c r="I173" s="101" t="s">
        <v>101</v>
      </c>
      <c r="J173" s="101" t="s">
        <v>102</v>
      </c>
      <c r="K173" s="101" t="s">
        <v>103</v>
      </c>
      <c r="L173" s="197"/>
      <c r="M173" s="101" t="s">
        <v>104</v>
      </c>
      <c r="N173" s="197"/>
      <c r="O173" s="101" t="s">
        <v>105</v>
      </c>
      <c r="P173" s="195"/>
      <c r="Q173" s="101" t="s">
        <v>106</v>
      </c>
      <c r="R173" s="196"/>
      <c r="S173" s="101" t="s">
        <v>107</v>
      </c>
      <c r="U173" s="121"/>
      <c r="V173" s="122"/>
      <c r="W173" s="115"/>
      <c r="X173" s="87"/>
      <c r="Y173" s="124"/>
      <c r="Z173" s="124"/>
      <c r="AA173" s="124"/>
      <c r="AB173" s="124"/>
      <c r="AC173" s="124"/>
      <c r="AD173" s="124"/>
      <c r="AE173" s="124"/>
      <c r="AF173" s="124"/>
      <c r="AG173" s="124"/>
      <c r="AH173" s="124"/>
      <c r="AI173" s="124"/>
      <c r="AJ173" s="124"/>
      <c r="AK173" s="124"/>
    </row>
    <row r="174" spans="1:53" s="46" customFormat="1" ht="19.95" customHeight="1" outlineLevel="2" x14ac:dyDescent="0.25">
      <c r="A174" s="39"/>
      <c r="B174" s="48"/>
      <c r="C174" s="106">
        <v>1</v>
      </c>
      <c r="D174" s="184"/>
      <c r="E174" s="65"/>
      <c r="F174" s="100"/>
      <c r="G174" s="100"/>
      <c r="H174" s="185">
        <v>0</v>
      </c>
      <c r="I174" s="187">
        <v>0</v>
      </c>
      <c r="J174" s="187">
        <v>0</v>
      </c>
      <c r="K174" s="187">
        <v>0</v>
      </c>
      <c r="L174" s="125"/>
      <c r="M174" s="107">
        <f>$H174*I174</f>
        <v>0</v>
      </c>
      <c r="N174" s="125"/>
      <c r="O174" s="107">
        <f>$H174*J174</f>
        <v>0</v>
      </c>
      <c r="P174" s="108"/>
      <c r="Q174" s="107">
        <f t="shared" ref="Q174:Q193" si="34">$H174*K174</f>
        <v>0</v>
      </c>
      <c r="R174" s="108"/>
      <c r="S174" s="107">
        <f>SUM(M174,O174,Q174)</f>
        <v>0</v>
      </c>
      <c r="T174" s="108"/>
      <c r="U174" s="121"/>
      <c r="V174" s="122"/>
      <c r="W174" s="59"/>
      <c r="X174" s="45"/>
      <c r="Y174" s="13"/>
      <c r="Z174" s="13"/>
      <c r="AA174" s="13"/>
      <c r="AB174" s="13"/>
      <c r="AC174" s="13"/>
      <c r="AD174" s="13"/>
      <c r="AE174" s="13"/>
      <c r="AF174" s="13"/>
      <c r="AG174" s="13"/>
      <c r="AH174" s="13"/>
      <c r="AI174" s="13"/>
      <c r="AJ174" s="13"/>
      <c r="AK174" s="13"/>
    </row>
    <row r="175" spans="1:53" s="46" customFormat="1" ht="19.95" customHeight="1" outlineLevel="2" x14ac:dyDescent="0.25">
      <c r="A175" s="39"/>
      <c r="B175" s="48"/>
      <c r="C175" s="106">
        <v>2</v>
      </c>
      <c r="D175" s="184"/>
      <c r="E175" s="65"/>
      <c r="F175" s="100"/>
      <c r="G175" s="100"/>
      <c r="H175" s="185">
        <v>0</v>
      </c>
      <c r="I175" s="187">
        <v>0</v>
      </c>
      <c r="J175" s="187">
        <v>0</v>
      </c>
      <c r="K175" s="187">
        <v>0</v>
      </c>
      <c r="L175" s="125"/>
      <c r="M175" s="107">
        <f t="shared" ref="M175:M193" si="35">$H175*I175</f>
        <v>0</v>
      </c>
      <c r="N175" s="125"/>
      <c r="O175" s="107">
        <f t="shared" ref="O175:O193" si="36">$H175*J175</f>
        <v>0</v>
      </c>
      <c r="P175" s="108"/>
      <c r="Q175" s="107">
        <f t="shared" si="34"/>
        <v>0</v>
      </c>
      <c r="R175" s="108"/>
      <c r="S175" s="107">
        <f t="shared" ref="S175:S193" si="37">SUM(M175,O175,Q175)</f>
        <v>0</v>
      </c>
      <c r="T175" s="108"/>
      <c r="U175" s="121"/>
      <c r="V175" s="122"/>
      <c r="W175" s="59"/>
      <c r="X175" s="45"/>
      <c r="Y175" s="13"/>
      <c r="Z175" s="13"/>
      <c r="AA175" s="13"/>
      <c r="AB175" s="13"/>
      <c r="AC175" s="13"/>
      <c r="AD175" s="13"/>
      <c r="AE175" s="13"/>
      <c r="AF175" s="13"/>
      <c r="AG175" s="13"/>
      <c r="AH175" s="13"/>
      <c r="AI175" s="13"/>
      <c r="AJ175" s="13"/>
      <c r="AK175" s="13"/>
    </row>
    <row r="176" spans="1:53" s="46" customFormat="1" ht="19.95" customHeight="1" outlineLevel="2" x14ac:dyDescent="0.25">
      <c r="A176" s="39"/>
      <c r="B176" s="48"/>
      <c r="C176" s="106">
        <v>3</v>
      </c>
      <c r="D176" s="184"/>
      <c r="E176" s="65"/>
      <c r="F176" s="100"/>
      <c r="G176" s="100"/>
      <c r="H176" s="185">
        <v>0</v>
      </c>
      <c r="I176" s="187">
        <v>0</v>
      </c>
      <c r="J176" s="187">
        <v>0</v>
      </c>
      <c r="K176" s="187">
        <v>0</v>
      </c>
      <c r="L176" s="125"/>
      <c r="M176" s="107">
        <f t="shared" si="35"/>
        <v>0</v>
      </c>
      <c r="N176" s="125"/>
      <c r="O176" s="107">
        <f t="shared" si="36"/>
        <v>0</v>
      </c>
      <c r="P176" s="108"/>
      <c r="Q176" s="107">
        <f t="shared" si="34"/>
        <v>0</v>
      </c>
      <c r="R176" s="108"/>
      <c r="S176" s="107">
        <f t="shared" si="37"/>
        <v>0</v>
      </c>
      <c r="T176" s="108"/>
      <c r="U176" s="121"/>
      <c r="V176" s="122"/>
      <c r="W176" s="59"/>
      <c r="X176" s="45"/>
      <c r="Y176" s="13"/>
      <c r="Z176" s="13"/>
      <c r="AA176" s="13"/>
      <c r="AB176" s="13"/>
      <c r="AC176" s="13"/>
      <c r="AD176" s="13"/>
      <c r="AE176" s="13"/>
      <c r="AF176" s="13"/>
      <c r="AG176" s="13"/>
      <c r="AH176" s="13"/>
      <c r="AI176" s="13"/>
      <c r="AJ176" s="13"/>
      <c r="AK176" s="13"/>
    </row>
    <row r="177" spans="1:37" s="46" customFormat="1" ht="19.95" customHeight="1" outlineLevel="2" x14ac:dyDescent="0.25">
      <c r="A177" s="39"/>
      <c r="B177" s="48"/>
      <c r="C177" s="106">
        <v>4</v>
      </c>
      <c r="D177" s="184"/>
      <c r="E177" s="65"/>
      <c r="F177" s="100"/>
      <c r="G177" s="100"/>
      <c r="H177" s="185">
        <v>0</v>
      </c>
      <c r="I177" s="187">
        <v>0</v>
      </c>
      <c r="J177" s="187">
        <v>0</v>
      </c>
      <c r="K177" s="187">
        <v>0</v>
      </c>
      <c r="L177" s="125"/>
      <c r="M177" s="107">
        <f t="shared" si="35"/>
        <v>0</v>
      </c>
      <c r="N177" s="125"/>
      <c r="O177" s="107">
        <f t="shared" si="36"/>
        <v>0</v>
      </c>
      <c r="P177" s="108"/>
      <c r="Q177" s="107">
        <f t="shared" si="34"/>
        <v>0</v>
      </c>
      <c r="R177" s="108"/>
      <c r="S177" s="107">
        <f t="shared" si="37"/>
        <v>0</v>
      </c>
      <c r="T177" s="108"/>
      <c r="U177" s="121"/>
      <c r="V177" s="122"/>
      <c r="W177" s="59"/>
      <c r="X177" s="45"/>
      <c r="Y177" s="13"/>
      <c r="Z177" s="13"/>
      <c r="AA177" s="13"/>
      <c r="AB177" s="13"/>
      <c r="AC177" s="13"/>
      <c r="AD177" s="13"/>
      <c r="AE177" s="13"/>
      <c r="AF177" s="13"/>
      <c r="AG177" s="13"/>
      <c r="AH177" s="13"/>
      <c r="AI177" s="13"/>
      <c r="AJ177" s="13"/>
      <c r="AK177" s="13"/>
    </row>
    <row r="178" spans="1:37" s="46" customFormat="1" ht="19.95" customHeight="1" outlineLevel="2" x14ac:dyDescent="0.25">
      <c r="A178" s="39"/>
      <c r="B178" s="48"/>
      <c r="C178" s="106">
        <v>5</v>
      </c>
      <c r="D178" s="184"/>
      <c r="E178" s="65"/>
      <c r="F178" s="100"/>
      <c r="G178" s="100"/>
      <c r="H178" s="185">
        <v>0</v>
      </c>
      <c r="I178" s="187">
        <v>0</v>
      </c>
      <c r="J178" s="187">
        <v>0</v>
      </c>
      <c r="K178" s="187">
        <v>0</v>
      </c>
      <c r="L178" s="125"/>
      <c r="M178" s="107">
        <f>$H178*I178</f>
        <v>0</v>
      </c>
      <c r="N178" s="125"/>
      <c r="O178" s="107">
        <f t="shared" si="36"/>
        <v>0</v>
      </c>
      <c r="P178" s="108"/>
      <c r="Q178" s="107">
        <f t="shared" si="34"/>
        <v>0</v>
      </c>
      <c r="R178" s="108"/>
      <c r="S178" s="107">
        <f t="shared" si="37"/>
        <v>0</v>
      </c>
      <c r="T178" s="108"/>
      <c r="U178" s="121"/>
      <c r="V178" s="122"/>
      <c r="W178" s="59"/>
      <c r="X178" s="45"/>
      <c r="Y178" s="13"/>
      <c r="Z178" s="13"/>
      <c r="AA178" s="13"/>
      <c r="AB178" s="13"/>
      <c r="AC178" s="13"/>
      <c r="AD178" s="13"/>
      <c r="AE178" s="13"/>
      <c r="AF178" s="13"/>
      <c r="AG178" s="13"/>
      <c r="AH178" s="13"/>
      <c r="AI178" s="13"/>
      <c r="AJ178" s="13"/>
      <c r="AK178" s="13"/>
    </row>
    <row r="179" spans="1:37" s="46" customFormat="1" ht="19.95" customHeight="1" outlineLevel="2" x14ac:dyDescent="0.25">
      <c r="A179" s="39"/>
      <c r="B179" s="48"/>
      <c r="C179" s="106">
        <v>6</v>
      </c>
      <c r="D179" s="184"/>
      <c r="E179" s="65"/>
      <c r="F179" s="100"/>
      <c r="G179" s="100"/>
      <c r="H179" s="185">
        <v>0</v>
      </c>
      <c r="I179" s="187">
        <v>0</v>
      </c>
      <c r="J179" s="187">
        <v>0</v>
      </c>
      <c r="K179" s="187">
        <v>0</v>
      </c>
      <c r="L179" s="125"/>
      <c r="M179" s="107">
        <f t="shared" si="35"/>
        <v>0</v>
      </c>
      <c r="N179" s="125"/>
      <c r="O179" s="107">
        <f t="shared" si="36"/>
        <v>0</v>
      </c>
      <c r="P179" s="108"/>
      <c r="Q179" s="107">
        <f t="shared" si="34"/>
        <v>0</v>
      </c>
      <c r="R179" s="108"/>
      <c r="S179" s="107">
        <f t="shared" si="37"/>
        <v>0</v>
      </c>
      <c r="T179" s="108"/>
      <c r="U179" s="121"/>
      <c r="V179" s="122"/>
      <c r="W179" s="59"/>
      <c r="X179" s="45"/>
      <c r="Y179" s="13"/>
      <c r="Z179" s="13"/>
      <c r="AA179" s="13"/>
      <c r="AB179" s="13"/>
      <c r="AC179" s="13"/>
      <c r="AD179" s="13"/>
      <c r="AE179" s="13"/>
      <c r="AF179" s="13"/>
      <c r="AG179" s="13"/>
      <c r="AH179" s="13"/>
      <c r="AI179" s="13"/>
      <c r="AJ179" s="13"/>
      <c r="AK179" s="13"/>
    </row>
    <row r="180" spans="1:37" s="46" customFormat="1" ht="19.95" customHeight="1" outlineLevel="2" x14ac:dyDescent="0.25">
      <c r="A180" s="39"/>
      <c r="B180" s="48"/>
      <c r="C180" s="106">
        <v>7</v>
      </c>
      <c r="D180" s="184"/>
      <c r="E180" s="65"/>
      <c r="F180" s="100"/>
      <c r="G180" s="100"/>
      <c r="H180" s="185">
        <v>0</v>
      </c>
      <c r="I180" s="187">
        <v>0</v>
      </c>
      <c r="J180" s="187">
        <v>0</v>
      </c>
      <c r="K180" s="187">
        <v>0</v>
      </c>
      <c r="L180" s="125"/>
      <c r="M180" s="107">
        <f t="shared" si="35"/>
        <v>0</v>
      </c>
      <c r="N180" s="125"/>
      <c r="O180" s="107">
        <f t="shared" si="36"/>
        <v>0</v>
      </c>
      <c r="P180" s="108"/>
      <c r="Q180" s="107">
        <f t="shared" si="34"/>
        <v>0</v>
      </c>
      <c r="R180" s="108"/>
      <c r="S180" s="107">
        <f t="shared" si="37"/>
        <v>0</v>
      </c>
      <c r="T180" s="108"/>
      <c r="U180" s="121"/>
      <c r="V180" s="122"/>
      <c r="W180" s="59"/>
      <c r="X180" s="45"/>
      <c r="Y180" s="13"/>
      <c r="Z180" s="13"/>
      <c r="AA180" s="13"/>
      <c r="AB180" s="13"/>
      <c r="AC180" s="13"/>
      <c r="AD180" s="13"/>
      <c r="AE180" s="13"/>
      <c r="AF180" s="13"/>
      <c r="AG180" s="13"/>
      <c r="AH180" s="13"/>
      <c r="AI180" s="13"/>
      <c r="AJ180" s="13"/>
      <c r="AK180" s="13"/>
    </row>
    <row r="181" spans="1:37" s="46" customFormat="1" ht="19.95" customHeight="1" outlineLevel="2" x14ac:dyDescent="0.25">
      <c r="A181" s="39"/>
      <c r="B181" s="48"/>
      <c r="C181" s="106">
        <v>8</v>
      </c>
      <c r="D181" s="184"/>
      <c r="E181" s="65"/>
      <c r="F181" s="100"/>
      <c r="G181" s="100"/>
      <c r="H181" s="185">
        <v>0</v>
      </c>
      <c r="I181" s="187">
        <v>0</v>
      </c>
      <c r="J181" s="187">
        <v>0</v>
      </c>
      <c r="K181" s="187">
        <v>0</v>
      </c>
      <c r="L181" s="125"/>
      <c r="M181" s="107">
        <f t="shared" si="35"/>
        <v>0</v>
      </c>
      <c r="N181" s="125"/>
      <c r="O181" s="107">
        <f t="shared" si="36"/>
        <v>0</v>
      </c>
      <c r="P181" s="108"/>
      <c r="Q181" s="107">
        <f t="shared" si="34"/>
        <v>0</v>
      </c>
      <c r="R181" s="108"/>
      <c r="S181" s="107">
        <f t="shared" si="37"/>
        <v>0</v>
      </c>
      <c r="T181" s="108"/>
      <c r="U181" s="121"/>
      <c r="V181" s="122"/>
      <c r="W181" s="59"/>
      <c r="X181" s="45"/>
      <c r="Y181" s="13"/>
      <c r="Z181" s="13"/>
      <c r="AA181" s="13"/>
      <c r="AB181" s="13"/>
      <c r="AC181" s="13"/>
      <c r="AD181" s="13"/>
      <c r="AE181" s="13"/>
      <c r="AF181" s="13"/>
      <c r="AG181" s="13"/>
      <c r="AH181" s="13"/>
      <c r="AI181" s="13"/>
      <c r="AJ181" s="13"/>
      <c r="AK181" s="13"/>
    </row>
    <row r="182" spans="1:37" s="46" customFormat="1" ht="19.95" customHeight="1" outlineLevel="2" x14ac:dyDescent="0.25">
      <c r="A182" s="39"/>
      <c r="B182" s="48"/>
      <c r="C182" s="106">
        <v>9</v>
      </c>
      <c r="D182" s="184"/>
      <c r="E182" s="65"/>
      <c r="F182" s="100"/>
      <c r="G182" s="100"/>
      <c r="H182" s="185">
        <v>0</v>
      </c>
      <c r="I182" s="187">
        <v>0</v>
      </c>
      <c r="J182" s="187">
        <v>0</v>
      </c>
      <c r="K182" s="187">
        <v>0</v>
      </c>
      <c r="L182" s="125"/>
      <c r="M182" s="107">
        <f t="shared" si="35"/>
        <v>0</v>
      </c>
      <c r="N182" s="125"/>
      <c r="O182" s="107">
        <f t="shared" si="36"/>
        <v>0</v>
      </c>
      <c r="P182" s="108"/>
      <c r="Q182" s="107">
        <f t="shared" si="34"/>
        <v>0</v>
      </c>
      <c r="R182" s="108"/>
      <c r="S182" s="107">
        <f t="shared" si="37"/>
        <v>0</v>
      </c>
      <c r="T182" s="108"/>
      <c r="U182" s="121"/>
      <c r="V182" s="122"/>
      <c r="W182" s="59"/>
      <c r="X182" s="45"/>
      <c r="Y182" s="13"/>
      <c r="Z182" s="13"/>
      <c r="AA182" s="13"/>
      <c r="AB182" s="13"/>
      <c r="AC182" s="13"/>
      <c r="AD182" s="13"/>
      <c r="AE182" s="13"/>
      <c r="AF182" s="13"/>
      <c r="AG182" s="13"/>
      <c r="AH182" s="13"/>
      <c r="AI182" s="13"/>
      <c r="AJ182" s="13"/>
      <c r="AK182" s="13"/>
    </row>
    <row r="183" spans="1:37" s="46" customFormat="1" ht="19.95" customHeight="1" outlineLevel="2" x14ac:dyDescent="0.25">
      <c r="A183" s="39"/>
      <c r="B183" s="48"/>
      <c r="C183" s="106">
        <v>10</v>
      </c>
      <c r="D183" s="184"/>
      <c r="E183" s="65"/>
      <c r="F183" s="100"/>
      <c r="G183" s="100"/>
      <c r="H183" s="185">
        <v>0</v>
      </c>
      <c r="I183" s="187">
        <v>0</v>
      </c>
      <c r="J183" s="187">
        <v>0</v>
      </c>
      <c r="K183" s="187">
        <v>0</v>
      </c>
      <c r="L183" s="125"/>
      <c r="M183" s="107">
        <f t="shared" si="35"/>
        <v>0</v>
      </c>
      <c r="N183" s="125"/>
      <c r="O183" s="107">
        <f t="shared" si="36"/>
        <v>0</v>
      </c>
      <c r="P183" s="108"/>
      <c r="Q183" s="107">
        <f t="shared" si="34"/>
        <v>0</v>
      </c>
      <c r="R183" s="108"/>
      <c r="S183" s="107">
        <f t="shared" si="37"/>
        <v>0</v>
      </c>
      <c r="T183" s="108"/>
      <c r="U183" s="121"/>
      <c r="V183" s="122"/>
      <c r="W183" s="59"/>
      <c r="X183" s="45"/>
      <c r="Y183" s="13"/>
      <c r="Z183" s="13"/>
      <c r="AA183" s="13"/>
      <c r="AB183" s="13"/>
      <c r="AC183" s="13"/>
      <c r="AD183" s="13"/>
      <c r="AE183" s="13"/>
      <c r="AF183" s="13"/>
      <c r="AG183" s="13"/>
      <c r="AH183" s="13"/>
      <c r="AI183" s="13"/>
      <c r="AJ183" s="13"/>
      <c r="AK183" s="13"/>
    </row>
    <row r="184" spans="1:37" s="46" customFormat="1" ht="19.95" customHeight="1" outlineLevel="2" x14ac:dyDescent="0.25">
      <c r="A184" s="39"/>
      <c r="B184" s="48"/>
      <c r="C184" s="106">
        <v>11</v>
      </c>
      <c r="D184" s="184"/>
      <c r="E184" s="65"/>
      <c r="F184" s="100"/>
      <c r="G184" s="100"/>
      <c r="H184" s="185">
        <v>0</v>
      </c>
      <c r="I184" s="187">
        <v>0</v>
      </c>
      <c r="J184" s="187">
        <v>0</v>
      </c>
      <c r="K184" s="187">
        <v>0</v>
      </c>
      <c r="L184" s="125"/>
      <c r="M184" s="107">
        <f t="shared" si="35"/>
        <v>0</v>
      </c>
      <c r="N184" s="125"/>
      <c r="O184" s="107">
        <f t="shared" si="36"/>
        <v>0</v>
      </c>
      <c r="P184" s="108"/>
      <c r="Q184" s="107">
        <f t="shared" si="34"/>
        <v>0</v>
      </c>
      <c r="R184" s="108"/>
      <c r="S184" s="107">
        <f t="shared" si="37"/>
        <v>0</v>
      </c>
      <c r="T184" s="108"/>
      <c r="U184" s="121"/>
      <c r="V184" s="122"/>
      <c r="W184" s="59"/>
      <c r="X184" s="45"/>
      <c r="Y184" s="13"/>
      <c r="Z184" s="13"/>
      <c r="AA184" s="13"/>
      <c r="AB184" s="13"/>
      <c r="AC184" s="13"/>
      <c r="AD184" s="13"/>
      <c r="AE184" s="13"/>
      <c r="AF184" s="13"/>
      <c r="AG184" s="13"/>
      <c r="AH184" s="13"/>
      <c r="AI184" s="13"/>
      <c r="AJ184" s="13"/>
      <c r="AK184" s="13"/>
    </row>
    <row r="185" spans="1:37" s="46" customFormat="1" ht="19.95" customHeight="1" outlineLevel="2" x14ac:dyDescent="0.25">
      <c r="A185" s="39"/>
      <c r="B185" s="48"/>
      <c r="C185" s="106">
        <v>12</v>
      </c>
      <c r="D185" s="184"/>
      <c r="E185" s="65"/>
      <c r="F185" s="100"/>
      <c r="G185" s="100"/>
      <c r="H185" s="185">
        <v>0</v>
      </c>
      <c r="I185" s="187">
        <v>0</v>
      </c>
      <c r="J185" s="187">
        <v>0</v>
      </c>
      <c r="K185" s="187">
        <v>0</v>
      </c>
      <c r="L185" s="125"/>
      <c r="M185" s="107">
        <f t="shared" si="35"/>
        <v>0</v>
      </c>
      <c r="N185" s="125"/>
      <c r="O185" s="107">
        <f t="shared" si="36"/>
        <v>0</v>
      </c>
      <c r="P185" s="108"/>
      <c r="Q185" s="107">
        <f t="shared" si="34"/>
        <v>0</v>
      </c>
      <c r="R185" s="108"/>
      <c r="S185" s="107">
        <f t="shared" si="37"/>
        <v>0</v>
      </c>
      <c r="T185" s="108"/>
      <c r="U185" s="121"/>
      <c r="V185" s="122"/>
      <c r="W185" s="59"/>
      <c r="X185" s="45"/>
      <c r="Y185" s="13"/>
      <c r="Z185" s="13"/>
      <c r="AA185" s="13"/>
      <c r="AB185" s="13"/>
      <c r="AC185" s="13"/>
      <c r="AD185" s="13"/>
      <c r="AE185" s="13"/>
      <c r="AF185" s="13"/>
      <c r="AG185" s="13"/>
      <c r="AH185" s="13"/>
      <c r="AI185" s="13"/>
      <c r="AJ185" s="13"/>
      <c r="AK185" s="13"/>
    </row>
    <row r="186" spans="1:37" s="46" customFormat="1" ht="19.95" customHeight="1" outlineLevel="2" x14ac:dyDescent="0.25">
      <c r="A186" s="39"/>
      <c r="B186" s="48"/>
      <c r="C186" s="106">
        <v>13</v>
      </c>
      <c r="D186" s="184"/>
      <c r="E186" s="65"/>
      <c r="F186" s="100"/>
      <c r="G186" s="100"/>
      <c r="H186" s="185">
        <v>0</v>
      </c>
      <c r="I186" s="187">
        <v>0</v>
      </c>
      <c r="J186" s="187">
        <v>0</v>
      </c>
      <c r="K186" s="187">
        <v>0</v>
      </c>
      <c r="L186" s="125"/>
      <c r="M186" s="107">
        <f t="shared" si="35"/>
        <v>0</v>
      </c>
      <c r="N186" s="125"/>
      <c r="O186" s="107">
        <f t="shared" si="36"/>
        <v>0</v>
      </c>
      <c r="P186" s="108"/>
      <c r="Q186" s="107">
        <f t="shared" si="34"/>
        <v>0</v>
      </c>
      <c r="R186" s="108"/>
      <c r="S186" s="107">
        <f t="shared" si="37"/>
        <v>0</v>
      </c>
      <c r="T186" s="108"/>
      <c r="U186" s="121"/>
      <c r="V186" s="122"/>
      <c r="W186" s="59"/>
      <c r="X186" s="45"/>
      <c r="Y186" s="13"/>
      <c r="Z186" s="13"/>
      <c r="AA186" s="13"/>
      <c r="AB186" s="13"/>
      <c r="AC186" s="13"/>
      <c r="AD186" s="13"/>
      <c r="AE186" s="13"/>
      <c r="AF186" s="13"/>
      <c r="AG186" s="13"/>
      <c r="AH186" s="13"/>
      <c r="AI186" s="13"/>
      <c r="AJ186" s="13"/>
      <c r="AK186" s="13"/>
    </row>
    <row r="187" spans="1:37" s="46" customFormat="1" ht="19.95" customHeight="1" outlineLevel="2" x14ac:dyDescent="0.25">
      <c r="A187" s="39"/>
      <c r="B187" s="48"/>
      <c r="C187" s="106">
        <v>14</v>
      </c>
      <c r="D187" s="184"/>
      <c r="E187" s="65"/>
      <c r="F187" s="100"/>
      <c r="G187" s="100"/>
      <c r="H187" s="185">
        <v>0</v>
      </c>
      <c r="I187" s="187">
        <v>0</v>
      </c>
      <c r="J187" s="187">
        <v>0</v>
      </c>
      <c r="K187" s="187">
        <v>0</v>
      </c>
      <c r="L187" s="125"/>
      <c r="M187" s="107">
        <f t="shared" si="35"/>
        <v>0</v>
      </c>
      <c r="N187" s="125"/>
      <c r="O187" s="107">
        <f t="shared" si="36"/>
        <v>0</v>
      </c>
      <c r="P187" s="108"/>
      <c r="Q187" s="107">
        <f t="shared" si="34"/>
        <v>0</v>
      </c>
      <c r="R187" s="108"/>
      <c r="S187" s="107">
        <f t="shared" si="37"/>
        <v>0</v>
      </c>
      <c r="T187" s="108"/>
      <c r="U187" s="121"/>
      <c r="V187" s="122"/>
      <c r="W187" s="59"/>
      <c r="X187" s="45"/>
      <c r="Y187" s="13"/>
      <c r="Z187" s="13"/>
      <c r="AA187" s="13"/>
      <c r="AB187" s="13"/>
      <c r="AC187" s="13"/>
      <c r="AD187" s="13"/>
      <c r="AE187" s="13"/>
      <c r="AF187" s="13"/>
      <c r="AG187" s="13"/>
      <c r="AH187" s="13"/>
      <c r="AI187" s="13"/>
      <c r="AJ187" s="13"/>
      <c r="AK187" s="13"/>
    </row>
    <row r="188" spans="1:37" s="46" customFormat="1" ht="19.95" customHeight="1" outlineLevel="2" x14ac:dyDescent="0.25">
      <c r="A188" s="39"/>
      <c r="B188" s="48"/>
      <c r="C188" s="106">
        <v>15</v>
      </c>
      <c r="D188" s="184"/>
      <c r="E188" s="65"/>
      <c r="F188" s="100"/>
      <c r="G188" s="100"/>
      <c r="H188" s="185">
        <v>0</v>
      </c>
      <c r="I188" s="187">
        <v>0</v>
      </c>
      <c r="J188" s="187">
        <v>0</v>
      </c>
      <c r="K188" s="187">
        <v>0</v>
      </c>
      <c r="L188" s="125"/>
      <c r="M188" s="107">
        <f t="shared" si="35"/>
        <v>0</v>
      </c>
      <c r="N188" s="125"/>
      <c r="O188" s="107">
        <f t="shared" si="36"/>
        <v>0</v>
      </c>
      <c r="P188" s="108"/>
      <c r="Q188" s="107">
        <f t="shared" si="34"/>
        <v>0</v>
      </c>
      <c r="R188" s="108"/>
      <c r="S188" s="107">
        <f t="shared" si="37"/>
        <v>0</v>
      </c>
      <c r="T188" s="108"/>
      <c r="U188" s="121"/>
      <c r="V188" s="122"/>
      <c r="W188" s="59"/>
      <c r="X188" s="45"/>
      <c r="Y188" s="13"/>
      <c r="Z188" s="13"/>
      <c r="AA188" s="13"/>
      <c r="AB188" s="13"/>
      <c r="AC188" s="13"/>
      <c r="AD188" s="13"/>
      <c r="AE188" s="13"/>
      <c r="AF188" s="13"/>
      <c r="AG188" s="13"/>
      <c r="AH188" s="13"/>
      <c r="AI188" s="13"/>
      <c r="AJ188" s="13"/>
      <c r="AK188" s="13"/>
    </row>
    <row r="189" spans="1:37" s="46" customFormat="1" ht="19.95" customHeight="1" outlineLevel="2" x14ac:dyDescent="0.25">
      <c r="A189" s="39"/>
      <c r="B189" s="48"/>
      <c r="C189" s="106">
        <v>16</v>
      </c>
      <c r="D189" s="184"/>
      <c r="E189" s="65"/>
      <c r="F189" s="100"/>
      <c r="G189" s="100"/>
      <c r="H189" s="185">
        <v>0</v>
      </c>
      <c r="I189" s="187">
        <v>0</v>
      </c>
      <c r="J189" s="187">
        <v>0</v>
      </c>
      <c r="K189" s="187">
        <v>0</v>
      </c>
      <c r="L189" s="125"/>
      <c r="M189" s="107">
        <f t="shared" si="35"/>
        <v>0</v>
      </c>
      <c r="N189" s="125"/>
      <c r="O189" s="107">
        <f t="shared" si="36"/>
        <v>0</v>
      </c>
      <c r="P189" s="108"/>
      <c r="Q189" s="107">
        <f t="shared" si="34"/>
        <v>0</v>
      </c>
      <c r="R189" s="108"/>
      <c r="S189" s="107">
        <f t="shared" si="37"/>
        <v>0</v>
      </c>
      <c r="T189" s="108"/>
      <c r="U189" s="121"/>
      <c r="V189" s="122"/>
      <c r="W189" s="59"/>
      <c r="X189" s="45"/>
      <c r="Y189" s="13"/>
      <c r="Z189" s="13"/>
      <c r="AA189" s="13"/>
      <c r="AB189" s="13"/>
      <c r="AC189" s="13"/>
      <c r="AD189" s="13"/>
      <c r="AE189" s="13"/>
      <c r="AF189" s="13"/>
      <c r="AG189" s="13"/>
      <c r="AH189" s="13"/>
      <c r="AI189" s="13"/>
      <c r="AJ189" s="13"/>
      <c r="AK189" s="13"/>
    </row>
    <row r="190" spans="1:37" s="46" customFormat="1" ht="19.95" customHeight="1" outlineLevel="2" x14ac:dyDescent="0.25">
      <c r="A190" s="39"/>
      <c r="B190" s="48"/>
      <c r="C190" s="106">
        <v>17</v>
      </c>
      <c r="D190" s="184"/>
      <c r="E190" s="65"/>
      <c r="F190" s="100"/>
      <c r="G190" s="100"/>
      <c r="H190" s="185">
        <v>0</v>
      </c>
      <c r="I190" s="187">
        <v>0</v>
      </c>
      <c r="J190" s="187">
        <v>0</v>
      </c>
      <c r="K190" s="187">
        <v>0</v>
      </c>
      <c r="L190" s="125"/>
      <c r="M190" s="107">
        <f t="shared" si="35"/>
        <v>0</v>
      </c>
      <c r="N190" s="125"/>
      <c r="O190" s="107">
        <f t="shared" si="36"/>
        <v>0</v>
      </c>
      <c r="P190" s="108"/>
      <c r="Q190" s="107">
        <f t="shared" si="34"/>
        <v>0</v>
      </c>
      <c r="R190" s="108"/>
      <c r="S190" s="107">
        <f t="shared" si="37"/>
        <v>0</v>
      </c>
      <c r="T190" s="108"/>
      <c r="U190" s="121"/>
      <c r="V190" s="122"/>
      <c r="W190" s="59"/>
      <c r="X190" s="45"/>
      <c r="Y190" s="13"/>
      <c r="Z190" s="13"/>
      <c r="AA190" s="13"/>
      <c r="AB190" s="13"/>
      <c r="AC190" s="13"/>
      <c r="AD190" s="13"/>
      <c r="AE190" s="13"/>
      <c r="AF190" s="13"/>
      <c r="AG190" s="13"/>
      <c r="AH190" s="13"/>
      <c r="AI190" s="13"/>
      <c r="AJ190" s="13"/>
      <c r="AK190" s="13"/>
    </row>
    <row r="191" spans="1:37" s="46" customFormat="1" ht="19.95" customHeight="1" outlineLevel="2" x14ac:dyDescent="0.25">
      <c r="A191" s="39"/>
      <c r="B191" s="48"/>
      <c r="C191" s="106">
        <v>18</v>
      </c>
      <c r="D191" s="184"/>
      <c r="E191" s="65"/>
      <c r="F191" s="100"/>
      <c r="G191" s="100"/>
      <c r="H191" s="185">
        <v>0</v>
      </c>
      <c r="I191" s="187">
        <v>0</v>
      </c>
      <c r="J191" s="187">
        <v>0</v>
      </c>
      <c r="K191" s="187">
        <v>0</v>
      </c>
      <c r="L191" s="125"/>
      <c r="M191" s="107">
        <f t="shared" si="35"/>
        <v>0</v>
      </c>
      <c r="N191" s="125"/>
      <c r="O191" s="107">
        <f t="shared" si="36"/>
        <v>0</v>
      </c>
      <c r="P191" s="108"/>
      <c r="Q191" s="107">
        <f t="shared" si="34"/>
        <v>0</v>
      </c>
      <c r="R191" s="108"/>
      <c r="S191" s="107">
        <f t="shared" si="37"/>
        <v>0</v>
      </c>
      <c r="T191" s="108"/>
      <c r="U191" s="121"/>
      <c r="V191" s="122"/>
      <c r="W191" s="59"/>
      <c r="X191" s="45"/>
      <c r="Y191" s="13"/>
      <c r="Z191" s="13"/>
      <c r="AA191" s="13"/>
      <c r="AB191" s="13"/>
      <c r="AC191" s="13"/>
      <c r="AD191" s="13"/>
      <c r="AE191" s="13"/>
      <c r="AF191" s="13"/>
      <c r="AG191" s="13"/>
      <c r="AH191" s="13"/>
      <c r="AI191" s="13"/>
      <c r="AJ191" s="13"/>
      <c r="AK191" s="13"/>
    </row>
    <row r="192" spans="1:37" s="46" customFormat="1" ht="19.95" customHeight="1" outlineLevel="2" x14ac:dyDescent="0.25">
      <c r="A192" s="39"/>
      <c r="B192" s="48"/>
      <c r="C192" s="106">
        <v>19</v>
      </c>
      <c r="D192" s="184"/>
      <c r="E192" s="65"/>
      <c r="F192" s="100"/>
      <c r="G192" s="100"/>
      <c r="H192" s="185">
        <v>0</v>
      </c>
      <c r="I192" s="187">
        <v>0</v>
      </c>
      <c r="J192" s="187">
        <v>0</v>
      </c>
      <c r="K192" s="187">
        <v>0</v>
      </c>
      <c r="L192" s="125"/>
      <c r="M192" s="107">
        <f t="shared" si="35"/>
        <v>0</v>
      </c>
      <c r="N192" s="125"/>
      <c r="O192" s="107">
        <f t="shared" si="36"/>
        <v>0</v>
      </c>
      <c r="P192" s="108"/>
      <c r="Q192" s="107">
        <f t="shared" si="34"/>
        <v>0</v>
      </c>
      <c r="R192" s="108"/>
      <c r="S192" s="107">
        <f t="shared" si="37"/>
        <v>0</v>
      </c>
      <c r="T192" s="108"/>
      <c r="U192" s="121"/>
      <c r="V192" s="122"/>
      <c r="W192" s="59"/>
      <c r="X192" s="45"/>
      <c r="Y192" s="13"/>
      <c r="Z192" s="13"/>
      <c r="AA192" s="13"/>
      <c r="AB192" s="13"/>
      <c r="AC192" s="13"/>
      <c r="AD192" s="13"/>
      <c r="AE192" s="13"/>
      <c r="AF192" s="13"/>
      <c r="AG192" s="13"/>
      <c r="AH192" s="13"/>
      <c r="AI192" s="13"/>
      <c r="AJ192" s="13"/>
      <c r="AK192" s="13"/>
    </row>
    <row r="193" spans="1:53" s="46" customFormat="1" ht="19.95" customHeight="1" outlineLevel="2" x14ac:dyDescent="0.25">
      <c r="A193" s="39"/>
      <c r="B193" s="48"/>
      <c r="C193" s="106">
        <v>20</v>
      </c>
      <c r="D193" s="184"/>
      <c r="E193" s="65"/>
      <c r="F193" s="100"/>
      <c r="G193" s="100"/>
      <c r="H193" s="185">
        <v>0</v>
      </c>
      <c r="I193" s="187">
        <v>0</v>
      </c>
      <c r="J193" s="187">
        <v>0</v>
      </c>
      <c r="K193" s="187">
        <v>0</v>
      </c>
      <c r="L193" s="125"/>
      <c r="M193" s="107">
        <f t="shared" si="35"/>
        <v>0</v>
      </c>
      <c r="N193" s="125"/>
      <c r="O193" s="107">
        <f t="shared" si="36"/>
        <v>0</v>
      </c>
      <c r="P193" s="108"/>
      <c r="Q193" s="107">
        <f t="shared" si="34"/>
        <v>0</v>
      </c>
      <c r="R193" s="108"/>
      <c r="S193" s="107">
        <f t="shared" si="37"/>
        <v>0</v>
      </c>
      <c r="T193" s="108"/>
      <c r="U193" s="121"/>
      <c r="V193" s="122"/>
      <c r="W193" s="59"/>
      <c r="X193" s="45"/>
      <c r="Y193" s="13"/>
      <c r="Z193" s="13"/>
      <c r="AA193" s="13"/>
      <c r="AB193" s="13"/>
      <c r="AC193" s="13"/>
      <c r="AD193" s="13"/>
      <c r="AE193" s="13"/>
      <c r="AF193" s="13"/>
      <c r="AG193" s="13"/>
      <c r="AH193" s="13"/>
      <c r="AI193" s="13"/>
      <c r="AJ193" s="13"/>
      <c r="AK193" s="13"/>
    </row>
    <row r="194" spans="1:53" s="46" customFormat="1" ht="19.95" customHeight="1" outlineLevel="2" x14ac:dyDescent="0.25">
      <c r="A194" s="73"/>
      <c r="B194" s="74"/>
      <c r="C194" s="73"/>
      <c r="D194" s="110"/>
      <c r="E194" s="65"/>
      <c r="F194" s="109"/>
      <c r="G194" s="116"/>
      <c r="H194" s="65"/>
      <c r="I194" s="65"/>
      <c r="J194" s="65"/>
      <c r="K194" s="65"/>
      <c r="L194" s="65"/>
      <c r="M194" s="108"/>
      <c r="N194" s="65"/>
      <c r="O194" s="108"/>
      <c r="P194" s="108"/>
      <c r="Q194" s="108"/>
      <c r="R194" s="108"/>
      <c r="S194" s="108"/>
      <c r="T194" s="108"/>
      <c r="U194" s="111"/>
      <c r="V194" s="111"/>
      <c r="W194" s="59"/>
      <c r="X194" s="75"/>
    </row>
    <row r="195" spans="1:53" s="89" customFormat="1" ht="19.95" customHeight="1" outlineLevel="1" x14ac:dyDescent="0.25">
      <c r="A195" s="118"/>
      <c r="B195" s="119"/>
      <c r="C195" s="118"/>
      <c r="D195" s="78" t="s">
        <v>108</v>
      </c>
      <c r="E195" s="65"/>
      <c r="F195" s="95"/>
      <c r="G195" s="95"/>
      <c r="H195" s="95"/>
      <c r="I195" s="95"/>
      <c r="J195" s="95"/>
      <c r="K195" s="95"/>
      <c r="L195" s="65"/>
      <c r="M195" s="80">
        <f>SUM(M197:M206)</f>
        <v>0</v>
      </c>
      <c r="N195" s="65"/>
      <c r="O195" s="80">
        <f>SUM(O197:O206)</f>
        <v>0</v>
      </c>
      <c r="P195" s="81"/>
      <c r="Q195" s="80">
        <f>SUM(Q197:Q206)</f>
        <v>0</v>
      </c>
      <c r="R195" s="81"/>
      <c r="S195" s="83">
        <f>SUM(S197:S206)</f>
        <v>0</v>
      </c>
      <c r="T195" s="84"/>
      <c r="U195" s="121"/>
      <c r="V195" s="122"/>
      <c r="W195" s="59"/>
      <c r="X195" s="123"/>
    </row>
    <row r="196" spans="1:53" s="91" customFormat="1" ht="24.75" customHeight="1" outlineLevel="2" x14ac:dyDescent="0.25">
      <c r="A196" s="76"/>
      <c r="B196" s="77"/>
      <c r="C196" s="76"/>
      <c r="D196" s="100" t="s">
        <v>109</v>
      </c>
      <c r="E196" s="112"/>
      <c r="F196" s="126" t="s">
        <v>110</v>
      </c>
      <c r="G196" s="101" t="s">
        <v>111</v>
      </c>
      <c r="H196" s="101" t="s">
        <v>112</v>
      </c>
      <c r="I196" s="101" t="s">
        <v>113</v>
      </c>
      <c r="J196" s="101" t="s">
        <v>114</v>
      </c>
      <c r="K196" s="101" t="s">
        <v>115</v>
      </c>
      <c r="L196" s="103"/>
      <c r="M196" s="101" t="s">
        <v>116</v>
      </c>
      <c r="N196" s="103"/>
      <c r="O196" s="101" t="s">
        <v>117</v>
      </c>
      <c r="P196" s="104"/>
      <c r="Q196" s="101" t="s">
        <v>118</v>
      </c>
      <c r="R196" s="105"/>
      <c r="S196" s="101" t="s">
        <v>119</v>
      </c>
      <c r="T196" s="89"/>
      <c r="U196" s="121"/>
      <c r="V196" s="122"/>
      <c r="W196" s="115"/>
      <c r="X196" s="87"/>
      <c r="Y196" s="124"/>
      <c r="Z196" s="124"/>
      <c r="AA196" s="124"/>
      <c r="AB196" s="124"/>
      <c r="AC196" s="124"/>
      <c r="AD196" s="124"/>
      <c r="AE196" s="124"/>
      <c r="AF196" s="124"/>
      <c r="AG196" s="124"/>
      <c r="AH196" s="124"/>
      <c r="AI196" s="124"/>
      <c r="AJ196" s="124"/>
      <c r="AK196" s="124"/>
      <c r="AL196" s="89"/>
      <c r="AM196" s="89"/>
      <c r="AN196" s="89"/>
      <c r="AO196" s="89"/>
      <c r="AP196" s="89"/>
      <c r="AQ196" s="89"/>
      <c r="AR196" s="89"/>
      <c r="AS196" s="89"/>
      <c r="AT196" s="89"/>
      <c r="AU196" s="89"/>
      <c r="AV196" s="89"/>
      <c r="AW196" s="89"/>
      <c r="AX196" s="89"/>
      <c r="AY196" s="89"/>
      <c r="AZ196" s="89"/>
      <c r="BA196" s="89"/>
    </row>
    <row r="197" spans="1:53" s="47" customFormat="1" ht="19.95" customHeight="1" outlineLevel="2" x14ac:dyDescent="0.25">
      <c r="A197" s="39"/>
      <c r="B197" s="48"/>
      <c r="C197" s="106">
        <v>1</v>
      </c>
      <c r="D197" s="184"/>
      <c r="E197" s="65"/>
      <c r="F197" s="189"/>
      <c r="G197" s="185">
        <v>0</v>
      </c>
      <c r="H197" s="185">
        <v>0</v>
      </c>
      <c r="I197" s="188">
        <v>0</v>
      </c>
      <c r="J197" s="188">
        <v>0</v>
      </c>
      <c r="K197" s="188">
        <v>0</v>
      </c>
      <c r="L197" s="116"/>
      <c r="M197" s="107" cm="1">
        <f t="array" ref="M197">_xlfn.IFS(F197="All",($G197-$H197)*I197/3,F197="Year 1",($G197-$H197)*I197,F197="Year 2",0,F197="Year 3",0,F197="",0)</f>
        <v>0</v>
      </c>
      <c r="N197" s="116"/>
      <c r="O197" s="107" cm="1">
        <f t="array" ref="O197">_xlfn.IFS(F197="All",($G197-$H197)*J197/3,F197="Year 1",0,F197="Year 2",($G197-$H197)*J197,F197="Year 3",0,F197="",0)</f>
        <v>0</v>
      </c>
      <c r="P197" s="108"/>
      <c r="Q197" s="107" cm="1">
        <f t="array" ref="Q197">_xlfn.IFS(F197="All",($G197-$H197)*K197/3,F197="Year 1",0,F197="Year 2",0,F197="Year 3",($G197-$H197)*K197,F197="",0)</f>
        <v>0</v>
      </c>
      <c r="R197" s="108"/>
      <c r="S197" s="107">
        <f>SUM(M197,O197,Q197)</f>
        <v>0</v>
      </c>
      <c r="T197" s="108"/>
      <c r="U197" s="121"/>
      <c r="V197" s="122"/>
      <c r="W197" s="59"/>
      <c r="X197" s="45"/>
      <c r="Y197" s="13"/>
      <c r="Z197" s="13"/>
      <c r="AA197" s="13"/>
      <c r="AB197" s="13"/>
      <c r="AC197" s="13"/>
      <c r="AD197" s="13"/>
      <c r="AE197" s="13"/>
      <c r="AF197" s="13"/>
      <c r="AG197" s="13"/>
      <c r="AH197" s="13"/>
      <c r="AI197" s="13"/>
      <c r="AJ197" s="13"/>
      <c r="AK197" s="13"/>
      <c r="AL197" s="46"/>
      <c r="AM197" s="46"/>
      <c r="AN197" s="46"/>
      <c r="AO197" s="46"/>
      <c r="AP197" s="46"/>
      <c r="AQ197" s="46"/>
      <c r="AR197" s="46"/>
      <c r="AS197" s="46"/>
      <c r="AT197" s="46"/>
      <c r="AU197" s="46"/>
      <c r="AV197" s="46"/>
      <c r="AW197" s="46"/>
      <c r="AX197" s="46"/>
      <c r="AY197" s="46"/>
      <c r="AZ197" s="46"/>
      <c r="BA197" s="46"/>
    </row>
    <row r="198" spans="1:53" s="47" customFormat="1" ht="19.95" customHeight="1" outlineLevel="2" x14ac:dyDescent="0.25">
      <c r="A198" s="39"/>
      <c r="B198" s="48"/>
      <c r="C198" s="106">
        <v>2</v>
      </c>
      <c r="D198" s="184"/>
      <c r="E198" s="65"/>
      <c r="F198" s="189"/>
      <c r="G198" s="185">
        <v>0</v>
      </c>
      <c r="H198" s="185">
        <v>0</v>
      </c>
      <c r="I198" s="188">
        <v>0</v>
      </c>
      <c r="J198" s="188">
        <v>0</v>
      </c>
      <c r="K198" s="188">
        <v>0</v>
      </c>
      <c r="L198" s="108"/>
      <c r="M198" s="107" cm="1">
        <f t="array" ref="M198">_xlfn.IFS(F198="All",($G198-$H198)*I198/3,F198="Year 1",($G198-$H198)*I198,F198="Year 2",0,F198="Year 3",0,F198="",0)</f>
        <v>0</v>
      </c>
      <c r="N198" s="108"/>
      <c r="O198" s="107" cm="1">
        <f t="array" ref="O198">_xlfn.IFS(F198="All",($G198-$H198)*J198/3,F198="Year 1",0,F198="Year 2",($G198-$H198)*J198,F198="Year 3",0,F198="",0)</f>
        <v>0</v>
      </c>
      <c r="P198" s="108"/>
      <c r="Q198" s="107" cm="1">
        <f t="array" ref="Q198">_xlfn.IFS(F198="All",($G198-$H198)*K198/3,F198="Year 1",0,F198="Year 2",0,F198="Year 3",($G198-$H198)*K198,F198="",0)</f>
        <v>0</v>
      </c>
      <c r="R198" s="108"/>
      <c r="S198" s="107">
        <f t="shared" ref="S198:S202" si="38">SUM(M198,O198,Q198)</f>
        <v>0</v>
      </c>
      <c r="T198" s="108"/>
      <c r="U198" s="121"/>
      <c r="V198" s="86"/>
      <c r="W198" s="59"/>
      <c r="X198" s="45"/>
      <c r="Y198" s="13"/>
      <c r="Z198" s="13"/>
      <c r="AA198" s="13"/>
      <c r="AB198" s="13"/>
      <c r="AC198" s="13"/>
      <c r="AD198" s="13"/>
      <c r="AE198" s="13"/>
      <c r="AF198" s="13"/>
      <c r="AG198" s="13"/>
      <c r="AH198" s="13"/>
      <c r="AI198" s="13"/>
      <c r="AJ198" s="13"/>
      <c r="AK198" s="13"/>
      <c r="AL198" s="46"/>
      <c r="AM198" s="46"/>
      <c r="AN198" s="46"/>
      <c r="AO198" s="46"/>
      <c r="AP198" s="46"/>
      <c r="AQ198" s="46"/>
      <c r="AR198" s="46"/>
      <c r="AS198" s="46"/>
      <c r="AT198" s="46"/>
      <c r="AU198" s="46"/>
      <c r="AV198" s="46"/>
      <c r="AW198" s="46"/>
      <c r="AX198" s="46"/>
      <c r="AY198" s="46"/>
      <c r="AZ198" s="46"/>
      <c r="BA198" s="46"/>
    </row>
    <row r="199" spans="1:53" s="47" customFormat="1" ht="19.95" customHeight="1" outlineLevel="2" x14ac:dyDescent="0.25">
      <c r="A199" s="39"/>
      <c r="B199" s="48"/>
      <c r="C199" s="106">
        <v>3</v>
      </c>
      <c r="D199" s="184"/>
      <c r="E199" s="65"/>
      <c r="F199" s="189"/>
      <c r="G199" s="185">
        <v>0</v>
      </c>
      <c r="H199" s="185">
        <v>0</v>
      </c>
      <c r="I199" s="188">
        <v>0</v>
      </c>
      <c r="J199" s="188">
        <v>0</v>
      </c>
      <c r="K199" s="188">
        <v>0</v>
      </c>
      <c r="L199" s="108"/>
      <c r="M199" s="107" cm="1">
        <f t="array" ref="M199">_xlfn.IFS(F199="All",($G199-$H199)*I199/3,F199="Year 1",($G199-$H199)*I199,F199="Year 2",0,F199="Year 3",0,F199="",0)</f>
        <v>0</v>
      </c>
      <c r="N199" s="108"/>
      <c r="O199" s="107" cm="1">
        <f t="array" ref="O199">_xlfn.IFS(F199="All",($G199-$H199)*J199/3,F199="Year 1",0,F199="Year 2",($G199-$H199)*J199,F199="Year 3",0,F199="",0)</f>
        <v>0</v>
      </c>
      <c r="P199" s="108"/>
      <c r="Q199" s="107" cm="1">
        <f t="array" ref="Q199">_xlfn.IFS(F199="All",($G199-$H199)*K199/3,F199="Year 1",0,F199="Year 2",0,F199="Year 3",($G199-$H199)*K199,F199="",0)</f>
        <v>0</v>
      </c>
      <c r="R199" s="108"/>
      <c r="S199" s="107">
        <f t="shared" si="38"/>
        <v>0</v>
      </c>
      <c r="T199" s="108"/>
      <c r="U199" s="121"/>
      <c r="V199" s="122"/>
      <c r="W199" s="59"/>
      <c r="X199" s="45"/>
      <c r="Y199" s="13"/>
      <c r="Z199" s="13"/>
      <c r="AA199" s="13"/>
      <c r="AB199" s="13"/>
      <c r="AC199" s="13"/>
      <c r="AD199" s="13"/>
      <c r="AE199" s="13"/>
      <c r="AF199" s="13"/>
      <c r="AG199" s="13"/>
      <c r="AH199" s="13"/>
      <c r="AI199" s="13"/>
      <c r="AJ199" s="13"/>
      <c r="AK199" s="13"/>
      <c r="AL199" s="46"/>
      <c r="AM199" s="46"/>
      <c r="AN199" s="46"/>
      <c r="AO199" s="46"/>
      <c r="AP199" s="46"/>
      <c r="AQ199" s="46"/>
      <c r="AR199" s="46"/>
      <c r="AS199" s="46"/>
      <c r="AT199" s="46"/>
      <c r="AU199" s="46"/>
      <c r="AV199" s="46"/>
      <c r="AW199" s="46"/>
      <c r="AX199" s="46"/>
      <c r="AY199" s="46"/>
      <c r="AZ199" s="46"/>
      <c r="BA199" s="46"/>
    </row>
    <row r="200" spans="1:53" s="47" customFormat="1" ht="19.95" customHeight="1" outlineLevel="2" x14ac:dyDescent="0.25">
      <c r="A200" s="39"/>
      <c r="B200" s="48"/>
      <c r="C200" s="106">
        <v>4</v>
      </c>
      <c r="D200" s="184"/>
      <c r="E200" s="65"/>
      <c r="F200" s="189"/>
      <c r="G200" s="185">
        <v>0</v>
      </c>
      <c r="H200" s="185">
        <v>0</v>
      </c>
      <c r="I200" s="188">
        <v>0</v>
      </c>
      <c r="J200" s="188">
        <v>0</v>
      </c>
      <c r="K200" s="188">
        <v>0</v>
      </c>
      <c r="L200" s="108"/>
      <c r="M200" s="107" cm="1">
        <f t="array" ref="M200">_xlfn.IFS(F200="All",($G200-$H200)*I200/3,F200="Year 1",($G200-$H200)*I200,F200="Year 2",0,F200="Year 3",0,F200="",0)</f>
        <v>0</v>
      </c>
      <c r="N200" s="108"/>
      <c r="O200" s="107" cm="1">
        <f t="array" ref="O200">_xlfn.IFS(F200="All",($G200-$H200)*J200/3,F200="Year 1",0,F200="Year 2",($G200-$H200)*J200,F200="Year 3",0,F200="",0)</f>
        <v>0</v>
      </c>
      <c r="P200" s="108"/>
      <c r="Q200" s="107" cm="1">
        <f t="array" ref="Q200">_xlfn.IFS(F200="All",($G200-$H200)*K200/3,F200="Year 1",0,F200="Year 2",0,F200="Year 3",($G200-$H200)*K200,F200="",0)</f>
        <v>0</v>
      </c>
      <c r="R200" s="108"/>
      <c r="S200" s="107">
        <f t="shared" si="38"/>
        <v>0</v>
      </c>
      <c r="T200" s="108"/>
      <c r="U200" s="121"/>
      <c r="V200" s="122"/>
      <c r="W200" s="59"/>
      <c r="X200" s="45"/>
      <c r="Y200" s="13"/>
      <c r="Z200" s="13"/>
      <c r="AA200" s="13"/>
      <c r="AB200" s="13"/>
      <c r="AC200" s="13"/>
      <c r="AD200" s="13"/>
      <c r="AE200" s="13"/>
      <c r="AF200" s="13"/>
      <c r="AG200" s="13"/>
      <c r="AH200" s="13"/>
      <c r="AI200" s="13"/>
      <c r="AJ200" s="13"/>
      <c r="AK200" s="13"/>
      <c r="AL200" s="46"/>
      <c r="AM200" s="46"/>
      <c r="AN200" s="46"/>
      <c r="AO200" s="46"/>
      <c r="AP200" s="46"/>
      <c r="AQ200" s="46"/>
      <c r="AR200" s="46"/>
      <c r="AS200" s="46"/>
      <c r="AT200" s="46"/>
      <c r="AU200" s="46"/>
      <c r="AV200" s="46"/>
      <c r="AW200" s="46"/>
      <c r="AX200" s="46"/>
      <c r="AY200" s="46"/>
      <c r="AZ200" s="46"/>
      <c r="BA200" s="46"/>
    </row>
    <row r="201" spans="1:53" s="47" customFormat="1" ht="19.95" customHeight="1" outlineLevel="2" x14ac:dyDescent="0.25">
      <c r="A201" s="39"/>
      <c r="B201" s="48"/>
      <c r="C201" s="106">
        <v>5</v>
      </c>
      <c r="D201" s="184"/>
      <c r="E201" s="65"/>
      <c r="F201" s="189"/>
      <c r="G201" s="185">
        <v>0</v>
      </c>
      <c r="H201" s="185">
        <v>0</v>
      </c>
      <c r="I201" s="188">
        <v>0</v>
      </c>
      <c r="J201" s="188">
        <v>0</v>
      </c>
      <c r="K201" s="188">
        <v>0</v>
      </c>
      <c r="L201" s="108"/>
      <c r="M201" s="107" cm="1">
        <f t="array" ref="M201">_xlfn.IFS(F201="All",($G201-$H201)*I201/3,F201="Year 1",($G201-$H201)*I201,F201="Year 2",0,F201="Year 3",0,F201="",0)</f>
        <v>0</v>
      </c>
      <c r="N201" s="108"/>
      <c r="O201" s="107" cm="1">
        <f t="array" ref="O201">_xlfn.IFS(F201="All",($G201-$H201)*J201/3,F201="Year 1",0,F201="Year 2",($G201-$H201)*J201,F201="Year 3",0,F201="",0)</f>
        <v>0</v>
      </c>
      <c r="P201" s="108"/>
      <c r="Q201" s="107" cm="1">
        <f t="array" ref="Q201">_xlfn.IFS(F201="All",($G201-$H201)*K201/3,F201="Year 1",0,F201="Year 2",0,F201="Year 3",($G201-$H201)*K201,F201="",0)</f>
        <v>0</v>
      </c>
      <c r="R201" s="108"/>
      <c r="S201" s="107">
        <f t="shared" si="38"/>
        <v>0</v>
      </c>
      <c r="T201" s="108"/>
      <c r="U201" s="121"/>
      <c r="V201" s="122"/>
      <c r="W201" s="59"/>
      <c r="X201" s="45"/>
      <c r="Y201" s="13"/>
      <c r="Z201" s="13"/>
      <c r="AA201" s="13"/>
      <c r="AB201" s="13"/>
      <c r="AC201" s="13"/>
      <c r="AD201" s="13"/>
      <c r="AE201" s="13"/>
      <c r="AF201" s="13"/>
      <c r="AG201" s="13"/>
      <c r="AH201" s="13"/>
      <c r="AI201" s="13"/>
      <c r="AJ201" s="13"/>
      <c r="AK201" s="13"/>
      <c r="AL201" s="46"/>
      <c r="AM201" s="46"/>
      <c r="AN201" s="46"/>
      <c r="AO201" s="46"/>
      <c r="AP201" s="46"/>
      <c r="AQ201" s="46"/>
      <c r="AR201" s="46"/>
      <c r="AS201" s="46"/>
      <c r="AT201" s="46"/>
      <c r="AU201" s="46"/>
      <c r="AV201" s="46"/>
      <c r="AW201" s="46"/>
      <c r="AX201" s="46"/>
      <c r="AY201" s="46"/>
      <c r="AZ201" s="46"/>
      <c r="BA201" s="46"/>
    </row>
    <row r="202" spans="1:53" s="47" customFormat="1" ht="19.95" customHeight="1" outlineLevel="2" x14ac:dyDescent="0.25">
      <c r="A202" s="39"/>
      <c r="B202" s="48"/>
      <c r="C202" s="106">
        <v>6</v>
      </c>
      <c r="D202" s="184"/>
      <c r="E202" s="65"/>
      <c r="F202" s="189"/>
      <c r="G202" s="185">
        <v>0</v>
      </c>
      <c r="H202" s="185">
        <v>0</v>
      </c>
      <c r="I202" s="188">
        <v>0</v>
      </c>
      <c r="J202" s="188">
        <v>0</v>
      </c>
      <c r="K202" s="188">
        <v>0</v>
      </c>
      <c r="L202" s="108"/>
      <c r="M202" s="107" cm="1">
        <f t="array" ref="M202">_xlfn.IFS(F202="All",($G202-$H202)*I202/3,F202="Year 1",($G202-$H202)*I202,F202="Year 2",0,F202="Year 3",0,F202="",0)</f>
        <v>0</v>
      </c>
      <c r="N202" s="108"/>
      <c r="O202" s="107" cm="1">
        <f t="array" ref="O202">_xlfn.IFS(F202="All",($G202-$H202)*J202/3,F202="Year 1",0,F202="Year 2",($G202-$H202)*J202,F202="Year 3",0,F202="",0)</f>
        <v>0</v>
      </c>
      <c r="P202" s="108"/>
      <c r="Q202" s="107" cm="1">
        <f t="array" ref="Q202">_xlfn.IFS(F202="All",($G202-$H202)*K202/3,F202="Year 1",0,F202="Year 2",0,F202="Year 3",($G202-$H202)*K202,F202="",0)</f>
        <v>0</v>
      </c>
      <c r="R202" s="108"/>
      <c r="S202" s="107">
        <f t="shared" si="38"/>
        <v>0</v>
      </c>
      <c r="T202" s="108"/>
      <c r="U202" s="121"/>
      <c r="V202" s="122"/>
      <c r="W202" s="59"/>
      <c r="X202" s="45"/>
      <c r="Y202" s="13"/>
      <c r="Z202" s="13"/>
      <c r="AA202" s="13"/>
      <c r="AB202" s="13"/>
      <c r="AC202" s="13"/>
      <c r="AD202" s="13"/>
      <c r="AE202" s="13"/>
      <c r="AF202" s="13"/>
      <c r="AG202" s="13"/>
      <c r="AH202" s="13"/>
      <c r="AI202" s="13"/>
      <c r="AJ202" s="13"/>
      <c r="AK202" s="13"/>
      <c r="AL202" s="46"/>
      <c r="AM202" s="46"/>
      <c r="AN202" s="46"/>
      <c r="AO202" s="46"/>
      <c r="AP202" s="46"/>
      <c r="AQ202" s="46"/>
      <c r="AR202" s="46"/>
      <c r="AS202" s="46"/>
      <c r="AT202" s="46"/>
      <c r="AU202" s="46"/>
      <c r="AV202" s="46"/>
      <c r="AW202" s="46"/>
      <c r="AX202" s="46"/>
      <c r="AY202" s="46"/>
      <c r="AZ202" s="46"/>
      <c r="BA202" s="46"/>
    </row>
    <row r="203" spans="1:53" s="47" customFormat="1" ht="19.95" customHeight="1" outlineLevel="2" x14ac:dyDescent="0.25">
      <c r="A203" s="39"/>
      <c r="B203" s="48"/>
      <c r="C203" s="106">
        <v>7</v>
      </c>
      <c r="D203" s="184"/>
      <c r="E203" s="65"/>
      <c r="F203" s="189"/>
      <c r="G203" s="185">
        <v>0</v>
      </c>
      <c r="H203" s="185">
        <v>0</v>
      </c>
      <c r="I203" s="188">
        <v>0</v>
      </c>
      <c r="J203" s="188">
        <v>0</v>
      </c>
      <c r="K203" s="188">
        <v>0</v>
      </c>
      <c r="L203" s="108"/>
      <c r="M203" s="107" cm="1">
        <f t="array" ref="M203">_xlfn.IFS(F203="All",($G203-$H203)*I203/3,F203="Year 1",($G203-$H203)*I203,F203="Year 2",0,F203="Year 3",0,F203="",0)</f>
        <v>0</v>
      </c>
      <c r="N203" s="108"/>
      <c r="O203" s="107" cm="1">
        <f t="array" ref="O203">_xlfn.IFS(F203="All",($G203-$H203)*J203/3,F203="Year 1",0,F203="Year 2",($G203-$H203)*J203,F203="Year 3",0,F203="",0)</f>
        <v>0</v>
      </c>
      <c r="P203" s="108"/>
      <c r="Q203" s="107" cm="1">
        <f t="array" ref="Q203">_xlfn.IFS(F203="All",($G203-$H203)*K203/3,F203="Year 1",0,F203="Year 2",0,F203="Year 3",($G203-$H203)*K203,F203="",0)</f>
        <v>0</v>
      </c>
      <c r="R203" s="108"/>
      <c r="S203" s="107">
        <f>SUM(M203,O203,Q203)</f>
        <v>0</v>
      </c>
      <c r="T203" s="108"/>
      <c r="U203" s="121"/>
      <c r="V203" s="122"/>
      <c r="W203" s="59"/>
      <c r="X203" s="45"/>
      <c r="Y203" s="13"/>
      <c r="Z203" s="13"/>
      <c r="AA203" s="13"/>
      <c r="AB203" s="13"/>
      <c r="AC203" s="13"/>
      <c r="AD203" s="13"/>
      <c r="AE203" s="13"/>
      <c r="AF203" s="13"/>
      <c r="AG203" s="13"/>
      <c r="AH203" s="13"/>
      <c r="AI203" s="13"/>
      <c r="AJ203" s="13"/>
      <c r="AK203" s="13"/>
      <c r="AL203" s="46"/>
      <c r="AM203" s="46"/>
      <c r="AN203" s="46"/>
      <c r="AO203" s="46"/>
      <c r="AP203" s="46"/>
      <c r="AQ203" s="46"/>
      <c r="AR203" s="46"/>
      <c r="AS203" s="46"/>
      <c r="AT203" s="46"/>
      <c r="AU203" s="46"/>
      <c r="AV203" s="46"/>
      <c r="AW203" s="46"/>
      <c r="AX203" s="46"/>
      <c r="AY203" s="46"/>
      <c r="AZ203" s="46"/>
      <c r="BA203" s="46"/>
    </row>
    <row r="204" spans="1:53" s="47" customFormat="1" ht="19.95" customHeight="1" outlineLevel="2" x14ac:dyDescent="0.25">
      <c r="A204" s="39"/>
      <c r="B204" s="48"/>
      <c r="C204" s="106">
        <v>8</v>
      </c>
      <c r="D204" s="184"/>
      <c r="E204" s="65"/>
      <c r="F204" s="189"/>
      <c r="G204" s="185">
        <v>0</v>
      </c>
      <c r="H204" s="185">
        <v>0</v>
      </c>
      <c r="I204" s="188">
        <v>0</v>
      </c>
      <c r="J204" s="188">
        <v>0</v>
      </c>
      <c r="K204" s="188">
        <v>0</v>
      </c>
      <c r="L204" s="108"/>
      <c r="M204" s="107" cm="1">
        <f t="array" ref="M204">_xlfn.IFS(F204="All",($G204-$H204)*I204/3,F204="Year 1",($G204-$H204)*I204,F204="Year 2",0,F204="Year 3",0,F204="",0)</f>
        <v>0</v>
      </c>
      <c r="N204" s="108"/>
      <c r="O204" s="107" cm="1">
        <f t="array" ref="O204">_xlfn.IFS(F204="All",($G204-$H204)*J204/3,F204="Year 1",0,F204="Year 2",($G204-$H204)*J204,F204="Year 3",0,F204="",0)</f>
        <v>0</v>
      </c>
      <c r="P204" s="108"/>
      <c r="Q204" s="107" cm="1">
        <f t="array" ref="Q204">_xlfn.IFS(F204="All",($G204-$H204)*K204/3,F204="Year 1",0,F204="Year 2",0,F204="Year 3",($G204-$H204)*K204,F204="",0)</f>
        <v>0</v>
      </c>
      <c r="R204" s="108"/>
      <c r="S204" s="107">
        <f>SUM(M204,O204,Q204)</f>
        <v>0</v>
      </c>
      <c r="T204" s="108"/>
      <c r="U204" s="121"/>
      <c r="V204" s="122"/>
      <c r="W204" s="59"/>
      <c r="X204" s="45"/>
      <c r="Y204" s="13"/>
      <c r="Z204" s="13"/>
      <c r="AA204" s="13"/>
      <c r="AB204" s="13"/>
      <c r="AC204" s="13"/>
      <c r="AD204" s="13"/>
      <c r="AE204" s="13"/>
      <c r="AF204" s="13"/>
      <c r="AG204" s="13"/>
      <c r="AH204" s="13"/>
      <c r="AI204" s="13"/>
      <c r="AJ204" s="13"/>
      <c r="AK204" s="13"/>
      <c r="AL204" s="46"/>
      <c r="AM204" s="46"/>
      <c r="AN204" s="46"/>
      <c r="AO204" s="46"/>
      <c r="AP204" s="46"/>
      <c r="AQ204" s="46"/>
      <c r="AR204" s="46"/>
      <c r="AS204" s="46"/>
      <c r="AT204" s="46"/>
      <c r="AU204" s="46"/>
      <c r="AV204" s="46"/>
      <c r="AW204" s="46"/>
      <c r="AX204" s="46"/>
      <c r="AY204" s="46"/>
      <c r="AZ204" s="46"/>
      <c r="BA204" s="46"/>
    </row>
    <row r="205" spans="1:53" s="47" customFormat="1" ht="19.95" customHeight="1" outlineLevel="2" x14ac:dyDescent="0.25">
      <c r="A205" s="39"/>
      <c r="B205" s="48"/>
      <c r="C205" s="106">
        <v>9</v>
      </c>
      <c r="D205" s="184"/>
      <c r="E205" s="65"/>
      <c r="F205" s="189"/>
      <c r="G205" s="185">
        <v>0</v>
      </c>
      <c r="H205" s="185">
        <v>0</v>
      </c>
      <c r="I205" s="188">
        <v>0</v>
      </c>
      <c r="J205" s="188">
        <v>0</v>
      </c>
      <c r="K205" s="188">
        <v>0</v>
      </c>
      <c r="L205" s="108"/>
      <c r="M205" s="107" cm="1">
        <f t="array" ref="M205">_xlfn.IFS(F205="All",($G205-$H205)*I205/3,F205="Year 1",($G205-$H205)*I205,F205="Year 2",0,F205="Year 3",0,F205="",0)</f>
        <v>0</v>
      </c>
      <c r="N205" s="108"/>
      <c r="O205" s="107" cm="1">
        <f t="array" ref="O205">_xlfn.IFS(F205="All",($G205-$H205)*J205/3,F205="Year 1",0,F205="Year 2",($G205-$H205)*J205,F205="Year 3",0,F205="",0)</f>
        <v>0</v>
      </c>
      <c r="P205" s="108"/>
      <c r="Q205" s="107" cm="1">
        <f t="array" ref="Q205">_xlfn.IFS(F205="All",($G205-$H205)*K205/3,F205="Year 1",0,F205="Year 2",0,F205="Year 3",($G205-$H205)*K205,F205="",0)</f>
        <v>0</v>
      </c>
      <c r="R205" s="108"/>
      <c r="S205" s="107">
        <f t="shared" ref="S205:S206" si="39">SUM(M205,O205,Q205)</f>
        <v>0</v>
      </c>
      <c r="T205" s="108"/>
      <c r="U205" s="121"/>
      <c r="V205" s="122"/>
      <c r="W205" s="59"/>
      <c r="X205" s="45"/>
      <c r="Y205" s="13"/>
      <c r="Z205" s="13"/>
      <c r="AA205" s="13"/>
      <c r="AB205" s="13"/>
      <c r="AC205" s="13"/>
      <c r="AD205" s="13"/>
      <c r="AE205" s="13"/>
      <c r="AF205" s="13"/>
      <c r="AG205" s="13"/>
      <c r="AH205" s="13"/>
      <c r="AI205" s="13"/>
      <c r="AJ205" s="13"/>
      <c r="AK205" s="13"/>
      <c r="AL205" s="46"/>
      <c r="AM205" s="46"/>
      <c r="AN205" s="46"/>
      <c r="AO205" s="46"/>
      <c r="AP205" s="46"/>
      <c r="AQ205" s="46"/>
      <c r="AR205" s="46"/>
      <c r="AS205" s="46"/>
      <c r="AT205" s="46"/>
      <c r="AU205" s="46"/>
      <c r="AV205" s="46"/>
      <c r="AW205" s="46"/>
      <c r="AX205" s="46"/>
      <c r="AY205" s="46"/>
      <c r="AZ205" s="46"/>
      <c r="BA205" s="46"/>
    </row>
    <row r="206" spans="1:53" s="47" customFormat="1" ht="19.95" customHeight="1" outlineLevel="2" x14ac:dyDescent="0.25">
      <c r="A206" s="39"/>
      <c r="B206" s="48"/>
      <c r="C206" s="106">
        <v>10</v>
      </c>
      <c r="D206" s="184"/>
      <c r="E206" s="65"/>
      <c r="F206" s="189"/>
      <c r="G206" s="185">
        <v>0</v>
      </c>
      <c r="H206" s="185">
        <v>0</v>
      </c>
      <c r="I206" s="188">
        <v>0</v>
      </c>
      <c r="J206" s="188">
        <v>0</v>
      </c>
      <c r="K206" s="188">
        <v>0</v>
      </c>
      <c r="L206" s="108"/>
      <c r="M206" s="107" cm="1">
        <f t="array" ref="M206">_xlfn.IFS(F206="All",($G206-$H206)*I206/3,F206="Year 1",($G206-$H206)*I206,F206="Year 2",0,F206="Year 3",0,F206="",0)</f>
        <v>0</v>
      </c>
      <c r="N206" s="108"/>
      <c r="O206" s="107" cm="1">
        <f t="array" ref="O206">_xlfn.IFS(F206="All",($G206-$H206)*J206/3,F206="Year 1",0,F206="Year 2",($G206-$H206)*J206,F206="Year 3",0,F206="",0)</f>
        <v>0</v>
      </c>
      <c r="P206" s="108"/>
      <c r="Q206" s="107" cm="1">
        <f t="array" ref="Q206">_xlfn.IFS(F206="All",($G206-$H206)*K206/3,F206="Year 1",0,F206="Year 2",0,F206="Year 3",($G206-$H206)*K206,F206="",0)</f>
        <v>0</v>
      </c>
      <c r="R206" s="108"/>
      <c r="S206" s="107">
        <f t="shared" si="39"/>
        <v>0</v>
      </c>
      <c r="T206" s="108"/>
      <c r="U206" s="121"/>
      <c r="V206" s="122"/>
      <c r="W206" s="59"/>
      <c r="X206" s="45"/>
      <c r="Y206" s="13"/>
      <c r="Z206" s="13"/>
      <c r="AA206" s="13"/>
      <c r="AB206" s="13"/>
      <c r="AC206" s="13"/>
      <c r="AD206" s="13"/>
      <c r="AE206" s="13"/>
      <c r="AF206" s="13"/>
      <c r="AG206" s="13"/>
      <c r="AH206" s="13"/>
      <c r="AI206" s="13"/>
      <c r="AJ206" s="13"/>
      <c r="AK206" s="13"/>
      <c r="AL206" s="46"/>
      <c r="AM206" s="46"/>
      <c r="AN206" s="46"/>
      <c r="AO206" s="46"/>
      <c r="AP206" s="46"/>
      <c r="AQ206" s="46"/>
      <c r="AR206" s="46"/>
      <c r="AS206" s="46"/>
      <c r="AT206" s="46"/>
      <c r="AU206" s="46"/>
      <c r="AV206" s="46"/>
      <c r="AW206" s="46"/>
      <c r="AX206" s="46"/>
      <c r="AY206" s="46"/>
      <c r="AZ206" s="46"/>
      <c r="BA206" s="46"/>
    </row>
    <row r="207" spans="1:53" s="46" customFormat="1" ht="19.95" customHeight="1" outlineLevel="2" x14ac:dyDescent="0.25">
      <c r="A207" s="73"/>
      <c r="B207" s="74"/>
      <c r="C207" s="73"/>
      <c r="D207" s="110"/>
      <c r="E207" s="65"/>
      <c r="F207" s="65"/>
      <c r="G207" s="65"/>
      <c r="H207" s="65"/>
      <c r="I207" s="65"/>
      <c r="J207" s="65"/>
      <c r="K207" s="65"/>
      <c r="L207" s="65"/>
      <c r="M207" s="108"/>
      <c r="N207" s="65"/>
      <c r="O207" s="108"/>
      <c r="P207" s="108"/>
      <c r="Q207" s="108"/>
      <c r="R207" s="108"/>
      <c r="S207" s="108"/>
      <c r="T207" s="108"/>
      <c r="U207" s="111"/>
      <c r="V207" s="111"/>
      <c r="W207" s="59"/>
      <c r="X207" s="75"/>
      <c r="Y207" s="13"/>
      <c r="Z207" s="13"/>
      <c r="AA207" s="13"/>
      <c r="AB207" s="13"/>
      <c r="AC207" s="13"/>
      <c r="AD207" s="13"/>
      <c r="AE207" s="13"/>
      <c r="AF207" s="13"/>
      <c r="AG207" s="13"/>
      <c r="AH207" s="13"/>
      <c r="AI207" s="13"/>
      <c r="AJ207" s="13"/>
      <c r="AK207" s="13"/>
    </row>
    <row r="208" spans="1:53" s="89" customFormat="1" ht="19.95" customHeight="1" outlineLevel="1" x14ac:dyDescent="0.25">
      <c r="A208" s="118"/>
      <c r="B208" s="119"/>
      <c r="C208" s="118"/>
      <c r="D208" s="120" t="s">
        <v>120</v>
      </c>
      <c r="E208" s="65"/>
      <c r="F208" s="95"/>
      <c r="G208" s="95"/>
      <c r="H208" s="95"/>
      <c r="I208" s="95"/>
      <c r="J208" s="95"/>
      <c r="K208" s="95"/>
      <c r="L208" s="65"/>
      <c r="M208" s="80">
        <f>SUM(M210:M219)</f>
        <v>0</v>
      </c>
      <c r="N208" s="65"/>
      <c r="O208" s="80">
        <f>SUM(O210:O219)</f>
        <v>0</v>
      </c>
      <c r="P208" s="81"/>
      <c r="Q208" s="80">
        <f>SUM(Q210:Q219)</f>
        <v>0</v>
      </c>
      <c r="R208" s="81"/>
      <c r="S208" s="83">
        <f>SUM(S210:S219)</f>
        <v>0</v>
      </c>
      <c r="T208" s="81"/>
      <c r="U208" s="121"/>
      <c r="V208" s="86"/>
      <c r="W208" s="59"/>
      <c r="X208" s="123"/>
      <c r="Y208" s="124"/>
      <c r="Z208" s="124"/>
      <c r="AA208" s="124"/>
      <c r="AB208" s="124"/>
      <c r="AC208" s="124"/>
      <c r="AD208" s="124"/>
      <c r="AE208" s="124"/>
      <c r="AF208" s="124"/>
      <c r="AG208" s="124"/>
      <c r="AH208" s="124"/>
      <c r="AI208" s="124"/>
      <c r="AJ208" s="124"/>
      <c r="AK208" s="124"/>
    </row>
    <row r="209" spans="1:53" s="91" customFormat="1" ht="24.75" customHeight="1" outlineLevel="2" x14ac:dyDescent="0.25">
      <c r="A209" s="76"/>
      <c r="B209" s="77"/>
      <c r="C209" s="76"/>
      <c r="D209" s="100" t="s">
        <v>121</v>
      </c>
      <c r="E209" s="112"/>
      <c r="F209" s="336" t="s">
        <v>122</v>
      </c>
      <c r="G209" s="336"/>
      <c r="H209" s="336"/>
      <c r="I209" s="101" t="s">
        <v>123</v>
      </c>
      <c r="J209" s="101" t="s">
        <v>124</v>
      </c>
      <c r="K209" s="101" t="s">
        <v>125</v>
      </c>
      <c r="L209" s="114"/>
      <c r="M209" s="101" t="s">
        <v>126</v>
      </c>
      <c r="N209" s="114"/>
      <c r="O209" s="101" t="s">
        <v>127</v>
      </c>
      <c r="P209" s="104"/>
      <c r="Q209" s="101" t="s">
        <v>128</v>
      </c>
      <c r="R209" s="105"/>
      <c r="S209" s="101" t="s">
        <v>129</v>
      </c>
      <c r="T209" s="84"/>
      <c r="U209" s="121"/>
      <c r="V209" s="110"/>
      <c r="W209" s="115"/>
      <c r="X209" s="87"/>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row>
    <row r="210" spans="1:53" s="47" customFormat="1" ht="19.95" customHeight="1" outlineLevel="2" x14ac:dyDescent="0.25">
      <c r="A210" s="39"/>
      <c r="B210" s="48"/>
      <c r="C210" s="106">
        <v>1</v>
      </c>
      <c r="D210" s="184"/>
      <c r="E210" s="65"/>
      <c r="F210" s="337"/>
      <c r="G210" s="338"/>
      <c r="H210" s="339"/>
      <c r="I210" s="190">
        <v>0</v>
      </c>
      <c r="J210" s="190">
        <v>0</v>
      </c>
      <c r="K210" s="190">
        <v>0</v>
      </c>
      <c r="L210" s="65"/>
      <c r="M210" s="107">
        <f>I210</f>
        <v>0</v>
      </c>
      <c r="N210" s="65"/>
      <c r="O210" s="107">
        <f>J210</f>
        <v>0</v>
      </c>
      <c r="P210" s="108"/>
      <c r="Q210" s="107">
        <f t="shared" ref="Q210:Q219" si="40">K210</f>
        <v>0</v>
      </c>
      <c r="R210" s="108"/>
      <c r="S210" s="107">
        <f>SUM(M210,O210,Q210)</f>
        <v>0</v>
      </c>
      <c r="T210" s="108"/>
      <c r="U210" s="121"/>
      <c r="V210" s="109"/>
      <c r="W210" s="59"/>
      <c r="X210" s="45"/>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row>
    <row r="211" spans="1:53" s="47" customFormat="1" ht="19.95" customHeight="1" outlineLevel="2" x14ac:dyDescent="0.25">
      <c r="A211" s="39"/>
      <c r="B211" s="48"/>
      <c r="C211" s="106">
        <v>2</v>
      </c>
      <c r="D211" s="184"/>
      <c r="E211" s="65"/>
      <c r="F211" s="337"/>
      <c r="G211" s="338"/>
      <c r="H211" s="339"/>
      <c r="I211" s="190">
        <v>0</v>
      </c>
      <c r="J211" s="190">
        <v>0</v>
      </c>
      <c r="K211" s="190">
        <v>0</v>
      </c>
      <c r="L211" s="65"/>
      <c r="M211" s="107">
        <f>I211</f>
        <v>0</v>
      </c>
      <c r="N211" s="65"/>
      <c r="O211" s="107">
        <f t="shared" ref="O211:O219" si="41">J211</f>
        <v>0</v>
      </c>
      <c r="P211" s="108"/>
      <c r="Q211" s="107">
        <f t="shared" si="40"/>
        <v>0</v>
      </c>
      <c r="R211" s="108"/>
      <c r="S211" s="107">
        <f t="shared" ref="S211:S219" si="42">SUM(M211,O211,Q211)</f>
        <v>0</v>
      </c>
      <c r="T211" s="108"/>
      <c r="U211" s="121"/>
      <c r="V211" s="109"/>
      <c r="W211" s="59"/>
      <c r="X211" s="45"/>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row>
    <row r="212" spans="1:53" s="47" customFormat="1" ht="19.95" customHeight="1" outlineLevel="2" x14ac:dyDescent="0.25">
      <c r="A212" s="39"/>
      <c r="B212" s="48"/>
      <c r="C212" s="106">
        <v>3</v>
      </c>
      <c r="D212" s="184"/>
      <c r="E212" s="65"/>
      <c r="F212" s="337"/>
      <c r="G212" s="338"/>
      <c r="H212" s="339"/>
      <c r="I212" s="190">
        <v>0</v>
      </c>
      <c r="J212" s="190">
        <v>0</v>
      </c>
      <c r="K212" s="190">
        <v>0</v>
      </c>
      <c r="L212" s="65"/>
      <c r="M212" s="107">
        <f t="shared" ref="M212:M219" si="43">I212</f>
        <v>0</v>
      </c>
      <c r="N212" s="65"/>
      <c r="O212" s="107">
        <f t="shared" si="41"/>
        <v>0</v>
      </c>
      <c r="P212" s="108"/>
      <c r="Q212" s="107">
        <f t="shared" si="40"/>
        <v>0</v>
      </c>
      <c r="R212" s="108"/>
      <c r="S212" s="107">
        <f t="shared" si="42"/>
        <v>0</v>
      </c>
      <c r="T212" s="108"/>
      <c r="U212" s="121"/>
      <c r="V212" s="109"/>
      <c r="W212" s="59"/>
      <c r="X212" s="45"/>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row>
    <row r="213" spans="1:53" s="47" customFormat="1" ht="19.95" customHeight="1" outlineLevel="2" x14ac:dyDescent="0.25">
      <c r="A213" s="39"/>
      <c r="B213" s="48"/>
      <c r="C213" s="106">
        <v>4</v>
      </c>
      <c r="D213" s="184"/>
      <c r="E213" s="65"/>
      <c r="F213" s="337"/>
      <c r="G213" s="338"/>
      <c r="H213" s="339"/>
      <c r="I213" s="190">
        <v>0</v>
      </c>
      <c r="J213" s="190">
        <v>0</v>
      </c>
      <c r="K213" s="190">
        <v>0</v>
      </c>
      <c r="L213" s="65"/>
      <c r="M213" s="107">
        <f t="shared" si="43"/>
        <v>0</v>
      </c>
      <c r="N213" s="65"/>
      <c r="O213" s="107">
        <f t="shared" si="41"/>
        <v>0</v>
      </c>
      <c r="P213" s="108"/>
      <c r="Q213" s="107">
        <f t="shared" si="40"/>
        <v>0</v>
      </c>
      <c r="R213" s="108"/>
      <c r="S213" s="107">
        <f t="shared" si="42"/>
        <v>0</v>
      </c>
      <c r="T213" s="108"/>
      <c r="U213" s="121"/>
      <c r="V213" s="109"/>
      <c r="W213" s="59"/>
      <c r="X213" s="45"/>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row>
    <row r="214" spans="1:53" s="47" customFormat="1" ht="19.95" customHeight="1" outlineLevel="2" x14ac:dyDescent="0.25">
      <c r="A214" s="39"/>
      <c r="B214" s="48"/>
      <c r="C214" s="106">
        <v>5</v>
      </c>
      <c r="D214" s="184"/>
      <c r="E214" s="65"/>
      <c r="F214" s="335"/>
      <c r="G214" s="335"/>
      <c r="H214" s="335"/>
      <c r="I214" s="190">
        <v>0</v>
      </c>
      <c r="J214" s="190">
        <v>0</v>
      </c>
      <c r="K214" s="190">
        <v>0</v>
      </c>
      <c r="L214" s="65"/>
      <c r="M214" s="107">
        <f t="shared" si="43"/>
        <v>0</v>
      </c>
      <c r="N214" s="65"/>
      <c r="O214" s="107">
        <f t="shared" si="41"/>
        <v>0</v>
      </c>
      <c r="P214" s="108"/>
      <c r="Q214" s="107">
        <f t="shared" si="40"/>
        <v>0</v>
      </c>
      <c r="R214" s="108"/>
      <c r="S214" s="107">
        <f t="shared" si="42"/>
        <v>0</v>
      </c>
      <c r="T214" s="108"/>
      <c r="U214" s="121"/>
      <c r="V214" s="109"/>
      <c r="W214" s="59"/>
      <c r="X214" s="45"/>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row>
    <row r="215" spans="1:53" s="47" customFormat="1" ht="19.95" customHeight="1" outlineLevel="2" x14ac:dyDescent="0.25">
      <c r="A215" s="39"/>
      <c r="B215" s="48"/>
      <c r="C215" s="106">
        <v>6</v>
      </c>
      <c r="D215" s="184"/>
      <c r="E215" s="65"/>
      <c r="F215" s="335"/>
      <c r="G215" s="335"/>
      <c r="H215" s="335"/>
      <c r="I215" s="190">
        <v>0</v>
      </c>
      <c r="J215" s="190">
        <v>0</v>
      </c>
      <c r="K215" s="190">
        <v>0</v>
      </c>
      <c r="L215" s="65"/>
      <c r="M215" s="107">
        <f t="shared" si="43"/>
        <v>0</v>
      </c>
      <c r="N215" s="65"/>
      <c r="O215" s="107">
        <f t="shared" si="41"/>
        <v>0</v>
      </c>
      <c r="P215" s="108"/>
      <c r="Q215" s="107">
        <f t="shared" si="40"/>
        <v>0</v>
      </c>
      <c r="R215" s="108"/>
      <c r="S215" s="107">
        <f t="shared" si="42"/>
        <v>0</v>
      </c>
      <c r="T215" s="108"/>
      <c r="U215" s="121"/>
      <c r="V215" s="109"/>
      <c r="W215" s="59"/>
      <c r="X215" s="45"/>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row>
    <row r="216" spans="1:53" s="47" customFormat="1" ht="19.95" customHeight="1" outlineLevel="2" x14ac:dyDescent="0.25">
      <c r="A216" s="39"/>
      <c r="B216" s="48"/>
      <c r="C216" s="106">
        <v>7</v>
      </c>
      <c r="D216" s="184"/>
      <c r="E216" s="65"/>
      <c r="F216" s="335"/>
      <c r="G216" s="335"/>
      <c r="H216" s="335"/>
      <c r="I216" s="190">
        <v>0</v>
      </c>
      <c r="J216" s="190">
        <v>0</v>
      </c>
      <c r="K216" s="190">
        <v>0</v>
      </c>
      <c r="L216" s="65"/>
      <c r="M216" s="107">
        <f t="shared" si="43"/>
        <v>0</v>
      </c>
      <c r="N216" s="65"/>
      <c r="O216" s="107">
        <f t="shared" si="41"/>
        <v>0</v>
      </c>
      <c r="P216" s="108"/>
      <c r="Q216" s="107">
        <f t="shared" si="40"/>
        <v>0</v>
      </c>
      <c r="R216" s="108"/>
      <c r="S216" s="107">
        <f t="shared" si="42"/>
        <v>0</v>
      </c>
      <c r="T216" s="108"/>
      <c r="U216" s="121"/>
      <c r="V216" s="109"/>
      <c r="W216" s="59"/>
      <c r="X216" s="45"/>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row>
    <row r="217" spans="1:53" s="47" customFormat="1" ht="19.95" customHeight="1" outlineLevel="2" x14ac:dyDescent="0.25">
      <c r="A217" s="39"/>
      <c r="B217" s="48"/>
      <c r="C217" s="106">
        <v>8</v>
      </c>
      <c r="D217" s="184"/>
      <c r="E217" s="65"/>
      <c r="F217" s="335"/>
      <c r="G217" s="335"/>
      <c r="H217" s="335"/>
      <c r="I217" s="190">
        <v>0</v>
      </c>
      <c r="J217" s="190">
        <v>0</v>
      </c>
      <c r="K217" s="190">
        <v>0</v>
      </c>
      <c r="L217" s="65"/>
      <c r="M217" s="107">
        <f t="shared" si="43"/>
        <v>0</v>
      </c>
      <c r="N217" s="65"/>
      <c r="O217" s="107">
        <f t="shared" si="41"/>
        <v>0</v>
      </c>
      <c r="P217" s="108"/>
      <c r="Q217" s="107">
        <f t="shared" si="40"/>
        <v>0</v>
      </c>
      <c r="R217" s="108"/>
      <c r="S217" s="107">
        <f t="shared" si="42"/>
        <v>0</v>
      </c>
      <c r="T217" s="108"/>
      <c r="U217" s="121"/>
      <c r="V217" s="109"/>
      <c r="W217" s="59"/>
      <c r="X217" s="45"/>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row>
    <row r="218" spans="1:53" s="47" customFormat="1" ht="19.95" customHeight="1" outlineLevel="2" x14ac:dyDescent="0.25">
      <c r="A218" s="39"/>
      <c r="B218" s="48"/>
      <c r="C218" s="106">
        <v>9</v>
      </c>
      <c r="D218" s="184"/>
      <c r="E218" s="65"/>
      <c r="F218" s="335"/>
      <c r="G218" s="335"/>
      <c r="H218" s="335"/>
      <c r="I218" s="190">
        <v>0</v>
      </c>
      <c r="J218" s="190">
        <v>0</v>
      </c>
      <c r="K218" s="190">
        <v>0</v>
      </c>
      <c r="L218" s="65"/>
      <c r="M218" s="107">
        <f t="shared" si="43"/>
        <v>0</v>
      </c>
      <c r="N218" s="65"/>
      <c r="O218" s="107">
        <f t="shared" si="41"/>
        <v>0</v>
      </c>
      <c r="P218" s="108"/>
      <c r="Q218" s="107">
        <f t="shared" si="40"/>
        <v>0</v>
      </c>
      <c r="R218" s="108"/>
      <c r="S218" s="107">
        <f t="shared" si="42"/>
        <v>0</v>
      </c>
      <c r="T218" s="108"/>
      <c r="U218" s="121"/>
      <c r="V218" s="109"/>
      <c r="W218" s="59"/>
      <c r="X218" s="45"/>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row>
    <row r="219" spans="1:53" s="47" customFormat="1" ht="19.95" customHeight="1" outlineLevel="2" x14ac:dyDescent="0.25">
      <c r="A219" s="39"/>
      <c r="B219" s="48"/>
      <c r="C219" s="106">
        <v>10</v>
      </c>
      <c r="D219" s="184"/>
      <c r="E219" s="65"/>
      <c r="F219" s="335"/>
      <c r="G219" s="335"/>
      <c r="H219" s="335"/>
      <c r="I219" s="190">
        <v>0</v>
      </c>
      <c r="J219" s="190">
        <v>0</v>
      </c>
      <c r="K219" s="190">
        <v>0</v>
      </c>
      <c r="L219" s="65"/>
      <c r="M219" s="107">
        <f t="shared" si="43"/>
        <v>0</v>
      </c>
      <c r="N219" s="65"/>
      <c r="O219" s="107">
        <f t="shared" si="41"/>
        <v>0</v>
      </c>
      <c r="P219" s="108"/>
      <c r="Q219" s="107">
        <f t="shared" si="40"/>
        <v>0</v>
      </c>
      <c r="R219" s="108"/>
      <c r="S219" s="107">
        <f t="shared" si="42"/>
        <v>0</v>
      </c>
      <c r="T219" s="108"/>
      <c r="U219" s="121"/>
      <c r="V219" s="109"/>
      <c r="W219" s="59"/>
      <c r="X219" s="45"/>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row>
    <row r="220" spans="1:53" s="46" customFormat="1" ht="19.95" customHeight="1" outlineLevel="2" x14ac:dyDescent="0.25">
      <c r="A220" s="73"/>
      <c r="B220" s="74"/>
      <c r="C220" s="73"/>
      <c r="D220" s="110"/>
      <c r="E220" s="65"/>
      <c r="F220" s="65"/>
      <c r="G220" s="65"/>
      <c r="H220" s="65"/>
      <c r="I220" s="65"/>
      <c r="J220" s="65"/>
      <c r="K220" s="65"/>
      <c r="L220" s="65"/>
      <c r="M220" s="108"/>
      <c r="N220" s="65"/>
      <c r="O220" s="108"/>
      <c r="P220" s="108"/>
      <c r="Q220" s="108"/>
      <c r="R220" s="108"/>
      <c r="S220" s="108"/>
      <c r="T220" s="108"/>
      <c r="U220" s="111"/>
      <c r="V220" s="111"/>
      <c r="W220" s="59"/>
      <c r="X220" s="75"/>
    </row>
    <row r="221" spans="1:53" s="89" customFormat="1" ht="19.95" customHeight="1" outlineLevel="1" x14ac:dyDescent="0.25">
      <c r="A221" s="118"/>
      <c r="B221" s="119"/>
      <c r="C221" s="118"/>
      <c r="D221" s="120" t="s">
        <v>130</v>
      </c>
      <c r="E221" s="65"/>
      <c r="F221" s="95"/>
      <c r="G221" s="95"/>
      <c r="H221" s="95"/>
      <c r="I221" s="95"/>
      <c r="J221" s="95"/>
      <c r="K221" s="95"/>
      <c r="L221" s="65"/>
      <c r="M221" s="80">
        <f>SUM(M223:M232)</f>
        <v>0</v>
      </c>
      <c r="N221" s="65"/>
      <c r="O221" s="80">
        <f>SUM(O223:O232)</f>
        <v>0</v>
      </c>
      <c r="P221" s="81"/>
      <c r="Q221" s="80">
        <f>SUM(Q223:Q232)</f>
        <v>0</v>
      </c>
      <c r="R221" s="81"/>
      <c r="S221" s="83">
        <f>SUM(S223:S232)</f>
        <v>0</v>
      </c>
      <c r="T221" s="81"/>
      <c r="U221" s="121"/>
      <c r="V221" s="86"/>
      <c r="W221" s="59"/>
      <c r="X221" s="123"/>
    </row>
    <row r="222" spans="1:53" s="91" customFormat="1" ht="24.75" customHeight="1" outlineLevel="2" x14ac:dyDescent="0.25">
      <c r="A222" s="76"/>
      <c r="B222" s="77"/>
      <c r="C222" s="76"/>
      <c r="D222" s="100" t="s">
        <v>131</v>
      </c>
      <c r="E222" s="112"/>
      <c r="F222" s="113"/>
      <c r="G222" s="113"/>
      <c r="H222" s="101" t="s">
        <v>132</v>
      </c>
      <c r="I222" s="101" t="s">
        <v>181</v>
      </c>
      <c r="J222" s="101" t="s">
        <v>133</v>
      </c>
      <c r="K222" s="101" t="s">
        <v>134</v>
      </c>
      <c r="L222" s="103"/>
      <c r="M222" s="101" t="s">
        <v>135</v>
      </c>
      <c r="N222" s="103"/>
      <c r="O222" s="101" t="s">
        <v>136</v>
      </c>
      <c r="P222" s="104"/>
      <c r="Q222" s="101" t="s">
        <v>137</v>
      </c>
      <c r="R222" s="105"/>
      <c r="S222" s="101" t="s">
        <v>138</v>
      </c>
      <c r="T222" s="84"/>
      <c r="U222" s="121"/>
      <c r="V222" s="110"/>
      <c r="W222" s="115"/>
      <c r="X222" s="87"/>
      <c r="Y222" s="124"/>
      <c r="Z222" s="124"/>
      <c r="AA222" s="124"/>
      <c r="AB222" s="124"/>
      <c r="AC222" s="124"/>
      <c r="AD222" s="124"/>
      <c r="AE222" s="124"/>
      <c r="AF222" s="124"/>
      <c r="AG222" s="124"/>
      <c r="AH222" s="124"/>
      <c r="AI222" s="124"/>
      <c r="AJ222" s="124"/>
      <c r="AK222" s="124"/>
      <c r="AL222" s="89"/>
      <c r="AM222" s="89"/>
      <c r="AN222" s="89"/>
      <c r="AO222" s="89"/>
      <c r="AP222" s="89"/>
      <c r="AQ222" s="89"/>
      <c r="AR222" s="89"/>
      <c r="AS222" s="89"/>
      <c r="AT222" s="89"/>
      <c r="AU222" s="89"/>
      <c r="AV222" s="89"/>
      <c r="AW222" s="89"/>
      <c r="AX222" s="89"/>
      <c r="AY222" s="89"/>
      <c r="AZ222" s="89"/>
      <c r="BA222" s="89"/>
    </row>
    <row r="223" spans="1:53" s="47" customFormat="1" ht="19.95" customHeight="1" outlineLevel="2" x14ac:dyDescent="0.25">
      <c r="A223" s="39"/>
      <c r="B223" s="48"/>
      <c r="C223" s="106">
        <v>1</v>
      </c>
      <c r="D223" s="184"/>
      <c r="E223" s="112"/>
      <c r="F223" s="100"/>
      <c r="G223" s="100"/>
      <c r="H223" s="185">
        <v>0</v>
      </c>
      <c r="I223" s="187">
        <v>0</v>
      </c>
      <c r="J223" s="187">
        <v>0</v>
      </c>
      <c r="K223" s="187">
        <v>0</v>
      </c>
      <c r="L223" s="125"/>
      <c r="M223" s="107">
        <f t="shared" ref="M223:M232" si="44">$H223*I223</f>
        <v>0</v>
      </c>
      <c r="N223" s="125"/>
      <c r="O223" s="107">
        <f>$H223*J223</f>
        <v>0</v>
      </c>
      <c r="P223" s="108"/>
      <c r="Q223" s="107">
        <f t="shared" ref="Q223:Q232" si="45">$H223*K223</f>
        <v>0</v>
      </c>
      <c r="R223" s="108"/>
      <c r="S223" s="107">
        <f>SUM(M223,O223,Q223)</f>
        <v>0</v>
      </c>
      <c r="T223" s="127"/>
      <c r="U223" s="121"/>
      <c r="V223" s="109"/>
      <c r="W223" s="115"/>
      <c r="X223" s="45"/>
      <c r="Y223" s="13"/>
      <c r="Z223" s="13"/>
      <c r="AA223" s="13"/>
      <c r="AB223" s="13"/>
      <c r="AC223" s="13"/>
      <c r="AD223" s="13"/>
      <c r="AE223" s="13"/>
      <c r="AF223" s="13"/>
      <c r="AG223" s="13"/>
      <c r="AH223" s="13"/>
      <c r="AI223" s="13"/>
      <c r="AJ223" s="13"/>
      <c r="AK223" s="13"/>
      <c r="AL223" s="46"/>
      <c r="AM223" s="46"/>
      <c r="AN223" s="46"/>
      <c r="AO223" s="46"/>
      <c r="AP223" s="46"/>
      <c r="AQ223" s="46"/>
      <c r="AR223" s="46"/>
      <c r="AS223" s="46"/>
      <c r="AT223" s="46"/>
      <c r="AU223" s="46"/>
      <c r="AV223" s="46"/>
      <c r="AW223" s="46"/>
      <c r="AX223" s="46"/>
      <c r="AY223" s="46"/>
      <c r="AZ223" s="46"/>
      <c r="BA223" s="46"/>
    </row>
    <row r="224" spans="1:53" s="47" customFormat="1" ht="19.95" customHeight="1" outlineLevel="2" x14ac:dyDescent="0.25">
      <c r="A224" s="39"/>
      <c r="B224" s="48"/>
      <c r="C224" s="106">
        <v>2</v>
      </c>
      <c r="D224" s="184"/>
      <c r="E224" s="112"/>
      <c r="F224" s="100"/>
      <c r="G224" s="100"/>
      <c r="H224" s="185">
        <v>0</v>
      </c>
      <c r="I224" s="187">
        <v>0</v>
      </c>
      <c r="J224" s="187">
        <v>0</v>
      </c>
      <c r="K224" s="187">
        <v>0</v>
      </c>
      <c r="L224" s="125"/>
      <c r="M224" s="107">
        <f t="shared" si="44"/>
        <v>0</v>
      </c>
      <c r="N224" s="125"/>
      <c r="O224" s="107">
        <f t="shared" ref="O224:O232" si="46">$H224*J224</f>
        <v>0</v>
      </c>
      <c r="P224" s="108"/>
      <c r="Q224" s="107">
        <f t="shared" si="45"/>
        <v>0</v>
      </c>
      <c r="R224" s="108"/>
      <c r="S224" s="107">
        <f t="shared" ref="S224:S232" si="47">SUM(M224,O224,Q224)</f>
        <v>0</v>
      </c>
      <c r="T224" s="127"/>
      <c r="U224" s="121"/>
      <c r="V224" s="109"/>
      <c r="W224" s="115"/>
      <c r="X224" s="45"/>
      <c r="Y224" s="13"/>
      <c r="Z224" s="13"/>
      <c r="AA224" s="13"/>
      <c r="AB224" s="13"/>
      <c r="AC224" s="13"/>
      <c r="AD224" s="13"/>
      <c r="AE224" s="13"/>
      <c r="AF224" s="13"/>
      <c r="AG224" s="13"/>
      <c r="AH224" s="13"/>
      <c r="AI224" s="13"/>
      <c r="AJ224" s="13"/>
      <c r="AK224" s="13"/>
      <c r="AL224" s="46"/>
      <c r="AM224" s="46"/>
      <c r="AN224" s="46"/>
      <c r="AO224" s="46"/>
      <c r="AP224" s="46"/>
      <c r="AQ224" s="46"/>
      <c r="AR224" s="46"/>
      <c r="AS224" s="46"/>
      <c r="AT224" s="46"/>
      <c r="AU224" s="46"/>
      <c r="AV224" s="46"/>
      <c r="AW224" s="46"/>
      <c r="AX224" s="46"/>
      <c r="AY224" s="46"/>
      <c r="AZ224" s="46"/>
      <c r="BA224" s="46"/>
    </row>
    <row r="225" spans="1:53" s="47" customFormat="1" ht="19.95" customHeight="1" outlineLevel="2" x14ac:dyDescent="0.25">
      <c r="A225" s="39"/>
      <c r="B225" s="48"/>
      <c r="C225" s="106">
        <v>3</v>
      </c>
      <c r="D225" s="184"/>
      <c r="E225" s="112"/>
      <c r="F225" s="100"/>
      <c r="G225" s="100"/>
      <c r="H225" s="185">
        <v>0</v>
      </c>
      <c r="I225" s="187">
        <v>0</v>
      </c>
      <c r="J225" s="187">
        <v>0</v>
      </c>
      <c r="K225" s="187">
        <v>0</v>
      </c>
      <c r="L225" s="125"/>
      <c r="M225" s="107">
        <f t="shared" si="44"/>
        <v>0</v>
      </c>
      <c r="N225" s="125"/>
      <c r="O225" s="107">
        <f t="shared" si="46"/>
        <v>0</v>
      </c>
      <c r="P225" s="108"/>
      <c r="Q225" s="107">
        <f t="shared" si="45"/>
        <v>0</v>
      </c>
      <c r="R225" s="108"/>
      <c r="S225" s="107">
        <f t="shared" si="47"/>
        <v>0</v>
      </c>
      <c r="T225" s="127"/>
      <c r="U225" s="121"/>
      <c r="V225" s="109"/>
      <c r="W225" s="115"/>
      <c r="X225" s="45"/>
      <c r="Y225" s="13"/>
      <c r="Z225" s="13"/>
      <c r="AA225" s="13"/>
      <c r="AB225" s="13"/>
      <c r="AC225" s="13"/>
      <c r="AD225" s="13"/>
      <c r="AE225" s="13"/>
      <c r="AF225" s="13"/>
      <c r="AG225" s="13"/>
      <c r="AH225" s="13"/>
      <c r="AI225" s="13"/>
      <c r="AJ225" s="13"/>
      <c r="AK225" s="13"/>
      <c r="AL225" s="46"/>
      <c r="AM225" s="46"/>
      <c r="AN225" s="46"/>
      <c r="AO225" s="46"/>
      <c r="AP225" s="46"/>
      <c r="AQ225" s="46"/>
      <c r="AR225" s="46"/>
      <c r="AS225" s="46"/>
      <c r="AT225" s="46"/>
      <c r="AU225" s="46"/>
      <c r="AV225" s="46"/>
      <c r="AW225" s="46"/>
      <c r="AX225" s="46"/>
      <c r="AY225" s="46"/>
      <c r="AZ225" s="46"/>
      <c r="BA225" s="46"/>
    </row>
    <row r="226" spans="1:53" s="47" customFormat="1" ht="19.95" customHeight="1" outlineLevel="2" x14ac:dyDescent="0.25">
      <c r="A226" s="39"/>
      <c r="B226" s="48"/>
      <c r="C226" s="106">
        <v>4</v>
      </c>
      <c r="D226" s="184"/>
      <c r="E226" s="112"/>
      <c r="F226" s="100"/>
      <c r="G226" s="100"/>
      <c r="H226" s="185">
        <v>0</v>
      </c>
      <c r="I226" s="187">
        <v>0</v>
      </c>
      <c r="J226" s="187">
        <v>0</v>
      </c>
      <c r="K226" s="187">
        <v>0</v>
      </c>
      <c r="L226" s="125"/>
      <c r="M226" s="107">
        <f t="shared" si="44"/>
        <v>0</v>
      </c>
      <c r="N226" s="125"/>
      <c r="O226" s="107">
        <f t="shared" si="46"/>
        <v>0</v>
      </c>
      <c r="P226" s="108"/>
      <c r="Q226" s="107">
        <f t="shared" si="45"/>
        <v>0</v>
      </c>
      <c r="R226" s="108"/>
      <c r="S226" s="107">
        <f t="shared" si="47"/>
        <v>0</v>
      </c>
      <c r="T226" s="127"/>
      <c r="U226" s="121"/>
      <c r="V226" s="109"/>
      <c r="W226" s="115"/>
      <c r="X226" s="45"/>
      <c r="Y226" s="13"/>
      <c r="Z226" s="13"/>
      <c r="AA226" s="13"/>
      <c r="AB226" s="13"/>
      <c r="AC226" s="13"/>
      <c r="AD226" s="13"/>
      <c r="AE226" s="13"/>
      <c r="AF226" s="13"/>
      <c r="AG226" s="13"/>
      <c r="AH226" s="13"/>
      <c r="AI226" s="13"/>
      <c r="AJ226" s="13"/>
      <c r="AK226" s="13"/>
      <c r="AL226" s="46"/>
      <c r="AM226" s="46"/>
      <c r="AN226" s="46"/>
      <c r="AO226" s="46"/>
      <c r="AP226" s="46"/>
      <c r="AQ226" s="46"/>
      <c r="AR226" s="46"/>
      <c r="AS226" s="46"/>
      <c r="AT226" s="46"/>
      <c r="AU226" s="46"/>
      <c r="AV226" s="46"/>
      <c r="AW226" s="46"/>
      <c r="AX226" s="46"/>
      <c r="AY226" s="46"/>
      <c r="AZ226" s="46"/>
      <c r="BA226" s="46"/>
    </row>
    <row r="227" spans="1:53" s="47" customFormat="1" ht="19.95" customHeight="1" outlineLevel="2" x14ac:dyDescent="0.25">
      <c r="A227" s="39"/>
      <c r="B227" s="48"/>
      <c r="C227" s="106">
        <v>5</v>
      </c>
      <c r="D227" s="184"/>
      <c r="E227" s="112"/>
      <c r="F227" s="100"/>
      <c r="G227" s="100"/>
      <c r="H227" s="185">
        <v>0</v>
      </c>
      <c r="I227" s="187">
        <v>0</v>
      </c>
      <c r="J227" s="187">
        <v>0</v>
      </c>
      <c r="K227" s="187">
        <v>0</v>
      </c>
      <c r="L227" s="125"/>
      <c r="M227" s="107">
        <f t="shared" si="44"/>
        <v>0</v>
      </c>
      <c r="N227" s="125"/>
      <c r="O227" s="107">
        <f t="shared" si="46"/>
        <v>0</v>
      </c>
      <c r="P227" s="108"/>
      <c r="Q227" s="107">
        <f t="shared" si="45"/>
        <v>0</v>
      </c>
      <c r="R227" s="108"/>
      <c r="S227" s="107">
        <f t="shared" si="47"/>
        <v>0</v>
      </c>
      <c r="T227" s="127"/>
      <c r="U227" s="121"/>
      <c r="V227" s="109"/>
      <c r="W227" s="115"/>
      <c r="X227" s="45"/>
      <c r="Y227" s="13"/>
      <c r="Z227" s="13"/>
      <c r="AA227" s="13"/>
      <c r="AB227" s="13"/>
      <c r="AC227" s="13"/>
      <c r="AD227" s="13"/>
      <c r="AE227" s="13"/>
      <c r="AF227" s="13"/>
      <c r="AG227" s="13"/>
      <c r="AH227" s="13"/>
      <c r="AI227" s="13"/>
      <c r="AJ227" s="13"/>
      <c r="AK227" s="13"/>
      <c r="AL227" s="46"/>
      <c r="AM227" s="46"/>
      <c r="AN227" s="46"/>
      <c r="AO227" s="46"/>
      <c r="AP227" s="46"/>
      <c r="AQ227" s="46"/>
      <c r="AR227" s="46"/>
      <c r="AS227" s="46"/>
      <c r="AT227" s="46"/>
      <c r="AU227" s="46"/>
      <c r="AV227" s="46"/>
      <c r="AW227" s="46"/>
      <c r="AX227" s="46"/>
      <c r="AY227" s="46"/>
      <c r="AZ227" s="46"/>
      <c r="BA227" s="46"/>
    </row>
    <row r="228" spans="1:53" s="47" customFormat="1" ht="19.95" customHeight="1" outlineLevel="2" x14ac:dyDescent="0.25">
      <c r="A228" s="39"/>
      <c r="B228" s="48"/>
      <c r="C228" s="106">
        <v>6</v>
      </c>
      <c r="D228" s="184"/>
      <c r="E228" s="112"/>
      <c r="F228" s="100"/>
      <c r="G228" s="100"/>
      <c r="H228" s="185">
        <v>0</v>
      </c>
      <c r="I228" s="187">
        <v>0</v>
      </c>
      <c r="J228" s="187">
        <v>0</v>
      </c>
      <c r="K228" s="187">
        <v>0</v>
      </c>
      <c r="L228" s="125"/>
      <c r="M228" s="107">
        <f t="shared" si="44"/>
        <v>0</v>
      </c>
      <c r="N228" s="125"/>
      <c r="O228" s="107">
        <f t="shared" si="46"/>
        <v>0</v>
      </c>
      <c r="P228" s="108"/>
      <c r="Q228" s="107">
        <f t="shared" si="45"/>
        <v>0</v>
      </c>
      <c r="R228" s="108"/>
      <c r="S228" s="107">
        <f t="shared" si="47"/>
        <v>0</v>
      </c>
      <c r="T228" s="127"/>
      <c r="U228" s="121"/>
      <c r="V228" s="109"/>
      <c r="W228" s="115"/>
      <c r="X228" s="45"/>
      <c r="Y228" s="13"/>
      <c r="Z228" s="13"/>
      <c r="AA228" s="13"/>
      <c r="AB228" s="13"/>
      <c r="AC228" s="13"/>
      <c r="AD228" s="13"/>
      <c r="AE228" s="13"/>
      <c r="AF228" s="13"/>
      <c r="AG228" s="13"/>
      <c r="AH228" s="13"/>
      <c r="AI228" s="13"/>
      <c r="AJ228" s="13"/>
      <c r="AK228" s="13"/>
      <c r="AL228" s="46"/>
      <c r="AM228" s="46"/>
      <c r="AN228" s="46"/>
      <c r="AO228" s="46"/>
      <c r="AP228" s="46"/>
      <c r="AQ228" s="46"/>
      <c r="AR228" s="46"/>
      <c r="AS228" s="46"/>
      <c r="AT228" s="46"/>
      <c r="AU228" s="46"/>
      <c r="AV228" s="46"/>
      <c r="AW228" s="46"/>
      <c r="AX228" s="46"/>
      <c r="AY228" s="46"/>
      <c r="AZ228" s="46"/>
      <c r="BA228" s="46"/>
    </row>
    <row r="229" spans="1:53" s="47" customFormat="1" ht="19.95" customHeight="1" outlineLevel="2" x14ac:dyDescent="0.25">
      <c r="A229" s="39"/>
      <c r="B229" s="48"/>
      <c r="C229" s="106">
        <v>7</v>
      </c>
      <c r="D229" s="184"/>
      <c r="E229" s="112"/>
      <c r="F229" s="100"/>
      <c r="G229" s="100"/>
      <c r="H229" s="185">
        <v>0</v>
      </c>
      <c r="I229" s="187">
        <v>0</v>
      </c>
      <c r="J229" s="187">
        <v>0</v>
      </c>
      <c r="K229" s="187">
        <v>0</v>
      </c>
      <c r="L229" s="125"/>
      <c r="M229" s="107">
        <f t="shared" si="44"/>
        <v>0</v>
      </c>
      <c r="N229" s="125"/>
      <c r="O229" s="107">
        <f t="shared" si="46"/>
        <v>0</v>
      </c>
      <c r="P229" s="108"/>
      <c r="Q229" s="107">
        <f t="shared" si="45"/>
        <v>0</v>
      </c>
      <c r="R229" s="108"/>
      <c r="S229" s="107">
        <f t="shared" si="47"/>
        <v>0</v>
      </c>
      <c r="T229" s="127"/>
      <c r="U229" s="121"/>
      <c r="V229" s="109"/>
      <c r="W229" s="115"/>
      <c r="X229" s="45"/>
      <c r="Y229" s="13"/>
      <c r="Z229" s="13"/>
      <c r="AA229" s="13"/>
      <c r="AB229" s="13"/>
      <c r="AC229" s="13"/>
      <c r="AD229" s="13"/>
      <c r="AE229" s="13"/>
      <c r="AF229" s="13"/>
      <c r="AG229" s="13"/>
      <c r="AH229" s="13"/>
      <c r="AI229" s="13"/>
      <c r="AJ229" s="13"/>
      <c r="AK229" s="13"/>
      <c r="AL229" s="46"/>
      <c r="AM229" s="46"/>
      <c r="AN229" s="46"/>
      <c r="AO229" s="46"/>
      <c r="AP229" s="46"/>
      <c r="AQ229" s="46"/>
      <c r="AR229" s="46"/>
      <c r="AS229" s="46"/>
      <c r="AT229" s="46"/>
      <c r="AU229" s="46"/>
      <c r="AV229" s="46"/>
      <c r="AW229" s="46"/>
      <c r="AX229" s="46"/>
      <c r="AY229" s="46"/>
      <c r="AZ229" s="46"/>
      <c r="BA229" s="46"/>
    </row>
    <row r="230" spans="1:53" s="47" customFormat="1" ht="19.95" customHeight="1" outlineLevel="2" x14ac:dyDescent="0.25">
      <c r="A230" s="39"/>
      <c r="B230" s="48"/>
      <c r="C230" s="106">
        <v>8</v>
      </c>
      <c r="D230" s="184"/>
      <c r="E230" s="112"/>
      <c r="F230" s="100"/>
      <c r="G230" s="100"/>
      <c r="H230" s="185">
        <v>0</v>
      </c>
      <c r="I230" s="187">
        <v>0</v>
      </c>
      <c r="J230" s="187">
        <v>0</v>
      </c>
      <c r="K230" s="187">
        <v>0</v>
      </c>
      <c r="L230" s="125"/>
      <c r="M230" s="107">
        <f t="shared" si="44"/>
        <v>0</v>
      </c>
      <c r="N230" s="125"/>
      <c r="O230" s="107">
        <f t="shared" si="46"/>
        <v>0</v>
      </c>
      <c r="P230" s="108"/>
      <c r="Q230" s="107">
        <f t="shared" si="45"/>
        <v>0</v>
      </c>
      <c r="R230" s="108"/>
      <c r="S230" s="107">
        <f t="shared" si="47"/>
        <v>0</v>
      </c>
      <c r="T230" s="127"/>
      <c r="U230" s="121"/>
      <c r="V230" s="109"/>
      <c r="W230" s="115"/>
      <c r="X230" s="45"/>
      <c r="Y230" s="13"/>
      <c r="Z230" s="13"/>
      <c r="AA230" s="13"/>
      <c r="AB230" s="13"/>
      <c r="AC230" s="13"/>
      <c r="AD230" s="13"/>
      <c r="AE230" s="13"/>
      <c r="AF230" s="13"/>
      <c r="AG230" s="13"/>
      <c r="AH230" s="13"/>
      <c r="AI230" s="13"/>
      <c r="AJ230" s="13"/>
      <c r="AK230" s="13"/>
      <c r="AL230" s="46"/>
      <c r="AM230" s="46"/>
      <c r="AN230" s="46"/>
      <c r="AO230" s="46"/>
      <c r="AP230" s="46"/>
      <c r="AQ230" s="46"/>
      <c r="AR230" s="46"/>
      <c r="AS230" s="46"/>
      <c r="AT230" s="46"/>
      <c r="AU230" s="46"/>
      <c r="AV230" s="46"/>
      <c r="AW230" s="46"/>
      <c r="AX230" s="46"/>
      <c r="AY230" s="46"/>
      <c r="AZ230" s="46"/>
      <c r="BA230" s="46"/>
    </row>
    <row r="231" spans="1:53" s="47" customFormat="1" ht="19.95" customHeight="1" outlineLevel="2" x14ac:dyDescent="0.25">
      <c r="A231" s="39"/>
      <c r="B231" s="48"/>
      <c r="C231" s="106">
        <v>9</v>
      </c>
      <c r="D231" s="184"/>
      <c r="E231" s="112"/>
      <c r="F231" s="100"/>
      <c r="G231" s="100"/>
      <c r="H231" s="185">
        <v>0</v>
      </c>
      <c r="I231" s="187">
        <v>0</v>
      </c>
      <c r="J231" s="187">
        <v>0</v>
      </c>
      <c r="K231" s="187">
        <v>0</v>
      </c>
      <c r="L231" s="125"/>
      <c r="M231" s="107">
        <f t="shared" si="44"/>
        <v>0</v>
      </c>
      <c r="N231" s="125"/>
      <c r="O231" s="107">
        <f t="shared" si="46"/>
        <v>0</v>
      </c>
      <c r="P231" s="108"/>
      <c r="Q231" s="107">
        <f t="shared" si="45"/>
        <v>0</v>
      </c>
      <c r="R231" s="108"/>
      <c r="S231" s="107">
        <f t="shared" si="47"/>
        <v>0</v>
      </c>
      <c r="T231" s="127"/>
      <c r="U231" s="121"/>
      <c r="V231" s="109"/>
      <c r="W231" s="115"/>
      <c r="X231" s="45"/>
      <c r="Y231" s="13"/>
      <c r="Z231" s="13"/>
      <c r="AA231" s="13"/>
      <c r="AB231" s="13"/>
      <c r="AC231" s="13"/>
      <c r="AD231" s="13"/>
      <c r="AE231" s="13"/>
      <c r="AF231" s="13"/>
      <c r="AG231" s="13"/>
      <c r="AH231" s="13"/>
      <c r="AI231" s="13"/>
      <c r="AJ231" s="13"/>
      <c r="AK231" s="13"/>
      <c r="AL231" s="46"/>
      <c r="AM231" s="46"/>
      <c r="AN231" s="46"/>
      <c r="AO231" s="46"/>
      <c r="AP231" s="46"/>
      <c r="AQ231" s="46"/>
      <c r="AR231" s="46"/>
      <c r="AS231" s="46"/>
      <c r="AT231" s="46"/>
      <c r="AU231" s="46"/>
      <c r="AV231" s="46"/>
      <c r="AW231" s="46"/>
      <c r="AX231" s="46"/>
      <c r="AY231" s="46"/>
      <c r="AZ231" s="46"/>
      <c r="BA231" s="46"/>
    </row>
    <row r="232" spans="1:53" s="47" customFormat="1" ht="19.95" customHeight="1" outlineLevel="2" x14ac:dyDescent="0.25">
      <c r="A232" s="39"/>
      <c r="B232" s="48"/>
      <c r="C232" s="106">
        <v>10</v>
      </c>
      <c r="D232" s="184"/>
      <c r="E232" s="112"/>
      <c r="F232" s="100"/>
      <c r="G232" s="100"/>
      <c r="H232" s="185">
        <v>0</v>
      </c>
      <c r="I232" s="187">
        <v>0</v>
      </c>
      <c r="J232" s="187">
        <v>0</v>
      </c>
      <c r="K232" s="187">
        <v>0</v>
      </c>
      <c r="L232" s="125"/>
      <c r="M232" s="107">
        <f t="shared" si="44"/>
        <v>0</v>
      </c>
      <c r="N232" s="125"/>
      <c r="O232" s="107">
        <f t="shared" si="46"/>
        <v>0</v>
      </c>
      <c r="P232" s="108"/>
      <c r="Q232" s="107">
        <f t="shared" si="45"/>
        <v>0</v>
      </c>
      <c r="R232" s="108"/>
      <c r="S232" s="107">
        <f t="shared" si="47"/>
        <v>0</v>
      </c>
      <c r="T232" s="127"/>
      <c r="U232" s="121"/>
      <c r="V232" s="109"/>
      <c r="W232" s="115"/>
      <c r="X232" s="45"/>
      <c r="Y232" s="13"/>
      <c r="Z232" s="13"/>
      <c r="AA232" s="13"/>
      <c r="AB232" s="13"/>
      <c r="AC232" s="13"/>
      <c r="AD232" s="13"/>
      <c r="AE232" s="13"/>
      <c r="AF232" s="13"/>
      <c r="AG232" s="13"/>
      <c r="AH232" s="13"/>
      <c r="AI232" s="13"/>
      <c r="AJ232" s="13"/>
      <c r="AK232" s="13"/>
      <c r="AL232" s="46"/>
      <c r="AM232" s="46"/>
      <c r="AN232" s="46"/>
      <c r="AO232" s="46"/>
      <c r="AP232" s="46"/>
      <c r="AQ232" s="46"/>
      <c r="AR232" s="46"/>
      <c r="AS232" s="46"/>
      <c r="AT232" s="46"/>
      <c r="AU232" s="46"/>
      <c r="AV232" s="46"/>
      <c r="AW232" s="46"/>
      <c r="AX232" s="46"/>
      <c r="AY232" s="46"/>
      <c r="AZ232" s="46"/>
      <c r="BA232" s="46"/>
    </row>
    <row r="233" spans="1:53" s="46" customFormat="1" ht="19.95" customHeight="1" outlineLevel="2" collapsed="1" x14ac:dyDescent="0.25">
      <c r="A233" s="73"/>
      <c r="B233" s="74"/>
      <c r="C233" s="73"/>
      <c r="D233" s="128"/>
      <c r="E233" s="112"/>
      <c r="F233" s="112"/>
      <c r="G233" s="112"/>
      <c r="H233" s="112"/>
      <c r="I233" s="112"/>
      <c r="J233" s="112"/>
      <c r="K233" s="112"/>
      <c r="L233" s="112"/>
      <c r="M233" s="108"/>
      <c r="N233" s="112"/>
      <c r="O233" s="108"/>
      <c r="P233" s="108"/>
      <c r="Q233" s="108"/>
      <c r="R233" s="108"/>
      <c r="S233" s="127"/>
      <c r="T233" s="127"/>
      <c r="U233" s="108"/>
      <c r="V233" s="108"/>
      <c r="W233" s="115"/>
      <c r="X233" s="75"/>
      <c r="Y233" s="13"/>
      <c r="Z233" s="13"/>
      <c r="AA233" s="13"/>
      <c r="AB233" s="13"/>
      <c r="AC233" s="13"/>
      <c r="AD233" s="13"/>
      <c r="AE233" s="13"/>
      <c r="AF233" s="13"/>
      <c r="AG233" s="13"/>
      <c r="AH233" s="13"/>
      <c r="AI233" s="13"/>
      <c r="AJ233" s="13"/>
      <c r="AK233" s="13"/>
    </row>
    <row r="234" spans="1:53" s="89" customFormat="1" ht="19.95" customHeight="1" outlineLevel="1" x14ac:dyDescent="0.25">
      <c r="A234" s="118"/>
      <c r="B234" s="119"/>
      <c r="C234" s="118"/>
      <c r="D234" s="120" t="s">
        <v>139</v>
      </c>
      <c r="E234" s="112"/>
      <c r="F234" s="95"/>
      <c r="G234" s="95"/>
      <c r="H234" s="95"/>
      <c r="I234" s="95"/>
      <c r="J234" s="95"/>
      <c r="K234" s="95"/>
      <c r="L234" s="112"/>
      <c r="M234" s="80">
        <f>SUM(M236:M245)</f>
        <v>0</v>
      </c>
      <c r="N234" s="112"/>
      <c r="O234" s="80">
        <f>SUM(O236:O245)</f>
        <v>0</v>
      </c>
      <c r="P234" s="81"/>
      <c r="Q234" s="80">
        <f>SUM(Q236:Q245)</f>
        <v>0</v>
      </c>
      <c r="R234" s="81"/>
      <c r="S234" s="83">
        <f>SUM(S236:S245)</f>
        <v>0</v>
      </c>
      <c r="T234" s="84"/>
      <c r="U234" s="121"/>
      <c r="V234" s="86"/>
      <c r="W234" s="115"/>
      <c r="X234" s="123"/>
      <c r="Y234" s="124"/>
      <c r="Z234" s="124"/>
      <c r="AA234" s="124"/>
      <c r="AB234" s="124"/>
      <c r="AC234" s="124"/>
      <c r="AD234" s="124"/>
      <c r="AE234" s="124"/>
      <c r="AF234" s="124"/>
      <c r="AG234" s="124"/>
      <c r="AH234" s="124"/>
      <c r="AI234" s="124"/>
      <c r="AJ234" s="124"/>
      <c r="AK234" s="124"/>
    </row>
    <row r="235" spans="1:53" s="91" customFormat="1" ht="19.95" customHeight="1" outlineLevel="2" x14ac:dyDescent="0.25">
      <c r="A235" s="76"/>
      <c r="B235" s="77"/>
      <c r="C235" s="76"/>
      <c r="D235" s="100" t="s">
        <v>140</v>
      </c>
      <c r="E235" s="112"/>
      <c r="F235" s="100" t="s">
        <v>141</v>
      </c>
      <c r="G235" s="100"/>
      <c r="H235" s="100"/>
      <c r="I235" s="101" t="s">
        <v>123</v>
      </c>
      <c r="J235" s="101" t="s">
        <v>124</v>
      </c>
      <c r="K235" s="101" t="s">
        <v>125</v>
      </c>
      <c r="L235" s="112"/>
      <c r="M235" s="101" t="s">
        <v>142</v>
      </c>
      <c r="N235" s="112"/>
      <c r="O235" s="101" t="s">
        <v>143</v>
      </c>
      <c r="P235" s="104"/>
      <c r="Q235" s="101" t="s">
        <v>144</v>
      </c>
      <c r="R235" s="105"/>
      <c r="S235" s="101" t="s">
        <v>145</v>
      </c>
      <c r="T235" s="84"/>
      <c r="U235" s="121"/>
      <c r="V235" s="122"/>
      <c r="W235" s="115"/>
      <c r="X235" s="87"/>
      <c r="Y235" s="124"/>
      <c r="Z235" s="124"/>
      <c r="AA235" s="124"/>
      <c r="AB235" s="124"/>
      <c r="AC235" s="124"/>
      <c r="AD235" s="124"/>
      <c r="AE235" s="124"/>
      <c r="AF235" s="124"/>
      <c r="AG235" s="124"/>
      <c r="AH235" s="124"/>
      <c r="AI235" s="124"/>
      <c r="AJ235" s="124"/>
      <c r="AK235" s="124"/>
      <c r="AL235" s="89"/>
      <c r="AM235" s="89"/>
      <c r="AN235" s="89"/>
      <c r="AO235" s="89"/>
      <c r="AP235" s="89"/>
      <c r="AQ235" s="89"/>
      <c r="AR235" s="89"/>
      <c r="AS235" s="89"/>
      <c r="AT235" s="89"/>
      <c r="AU235" s="89"/>
      <c r="AV235" s="89"/>
      <c r="AW235" s="89"/>
      <c r="AX235" s="89"/>
      <c r="AY235" s="89"/>
      <c r="AZ235" s="89"/>
      <c r="BA235" s="89"/>
    </row>
    <row r="236" spans="1:53" s="47" customFormat="1" ht="19.95" customHeight="1" outlineLevel="2" x14ac:dyDescent="0.25">
      <c r="A236" s="39"/>
      <c r="B236" s="48"/>
      <c r="C236" s="106">
        <v>1</v>
      </c>
      <c r="D236" s="184"/>
      <c r="E236" s="112"/>
      <c r="F236" s="335"/>
      <c r="G236" s="335"/>
      <c r="H236" s="335"/>
      <c r="I236" s="190">
        <v>0</v>
      </c>
      <c r="J236" s="190">
        <v>0</v>
      </c>
      <c r="K236" s="190">
        <v>0</v>
      </c>
      <c r="L236" s="112"/>
      <c r="M236" s="107">
        <f>I236</f>
        <v>0</v>
      </c>
      <c r="N236" s="112"/>
      <c r="O236" s="107">
        <f>J236</f>
        <v>0</v>
      </c>
      <c r="P236" s="108"/>
      <c r="Q236" s="107">
        <f t="shared" ref="Q236:Q245" si="48">K236</f>
        <v>0</v>
      </c>
      <c r="R236" s="108"/>
      <c r="S236" s="107">
        <f>SUM(M236,O236,Q236)</f>
        <v>0</v>
      </c>
      <c r="T236" s="127"/>
      <c r="U236" s="121"/>
      <c r="V236" s="109"/>
      <c r="W236" s="115"/>
      <c r="X236" s="45"/>
      <c r="Y236" s="13"/>
      <c r="Z236" s="13"/>
      <c r="AA236" s="13"/>
      <c r="AB236" s="13"/>
      <c r="AC236" s="13"/>
      <c r="AD236" s="13"/>
      <c r="AE236" s="13"/>
      <c r="AF236" s="13"/>
      <c r="AG236" s="13"/>
      <c r="AH236" s="13"/>
      <c r="AI236" s="13"/>
      <c r="AJ236" s="13"/>
      <c r="AK236" s="13"/>
      <c r="AL236" s="46"/>
      <c r="AM236" s="46"/>
      <c r="AN236" s="46"/>
      <c r="AO236" s="46"/>
      <c r="AP236" s="46"/>
      <c r="AQ236" s="46"/>
      <c r="AR236" s="46"/>
      <c r="AS236" s="46"/>
      <c r="AT236" s="46"/>
      <c r="AU236" s="46"/>
      <c r="AV236" s="46"/>
      <c r="AW236" s="46"/>
      <c r="AX236" s="46"/>
      <c r="AY236" s="46"/>
      <c r="AZ236" s="46"/>
      <c r="BA236" s="46"/>
    </row>
    <row r="237" spans="1:53" s="47" customFormat="1" ht="19.95" customHeight="1" outlineLevel="2" x14ac:dyDescent="0.25">
      <c r="A237" s="39"/>
      <c r="B237" s="48"/>
      <c r="C237" s="106">
        <v>2</v>
      </c>
      <c r="D237" s="184"/>
      <c r="E237" s="112"/>
      <c r="F237" s="335"/>
      <c r="G237" s="335"/>
      <c r="H237" s="335"/>
      <c r="I237" s="190">
        <v>0</v>
      </c>
      <c r="J237" s="190">
        <v>0</v>
      </c>
      <c r="K237" s="190">
        <v>0</v>
      </c>
      <c r="L237" s="112"/>
      <c r="M237" s="107">
        <f>I237</f>
        <v>0</v>
      </c>
      <c r="N237" s="112"/>
      <c r="O237" s="107">
        <f t="shared" ref="O237:O244" si="49">J237</f>
        <v>0</v>
      </c>
      <c r="P237" s="108"/>
      <c r="Q237" s="107">
        <f t="shared" si="48"/>
        <v>0</v>
      </c>
      <c r="R237" s="108"/>
      <c r="S237" s="107">
        <f t="shared" ref="S237:S245" si="50">SUM(M237,O237,Q237)</f>
        <v>0</v>
      </c>
      <c r="T237" s="127"/>
      <c r="U237" s="121"/>
      <c r="V237" s="109"/>
      <c r="W237" s="115"/>
      <c r="X237" s="45"/>
      <c r="Y237" s="13"/>
      <c r="Z237" s="13"/>
      <c r="AA237" s="13"/>
      <c r="AB237" s="13"/>
      <c r="AC237" s="13"/>
      <c r="AD237" s="13"/>
      <c r="AE237" s="13"/>
      <c r="AF237" s="13"/>
      <c r="AG237" s="13"/>
      <c r="AH237" s="13"/>
      <c r="AI237" s="13"/>
      <c r="AJ237" s="13"/>
      <c r="AK237" s="13"/>
      <c r="AL237" s="46"/>
      <c r="AM237" s="46"/>
      <c r="AN237" s="46"/>
      <c r="AO237" s="46"/>
      <c r="AP237" s="46"/>
      <c r="AQ237" s="46"/>
      <c r="AR237" s="46"/>
      <c r="AS237" s="46"/>
      <c r="AT237" s="46"/>
      <c r="AU237" s="46"/>
      <c r="AV237" s="46"/>
      <c r="AW237" s="46"/>
      <c r="AX237" s="46"/>
      <c r="AY237" s="46"/>
      <c r="AZ237" s="46"/>
      <c r="BA237" s="46"/>
    </row>
    <row r="238" spans="1:53" s="47" customFormat="1" ht="19.95" customHeight="1" outlineLevel="2" x14ac:dyDescent="0.25">
      <c r="A238" s="39"/>
      <c r="B238" s="48"/>
      <c r="C238" s="106">
        <v>3</v>
      </c>
      <c r="D238" s="184"/>
      <c r="E238" s="112"/>
      <c r="F238" s="335"/>
      <c r="G238" s="335"/>
      <c r="H238" s="335"/>
      <c r="I238" s="190">
        <v>0</v>
      </c>
      <c r="J238" s="190">
        <v>0</v>
      </c>
      <c r="K238" s="190">
        <v>0</v>
      </c>
      <c r="L238" s="112"/>
      <c r="M238" s="107">
        <f t="shared" ref="M238:M245" si="51">I238</f>
        <v>0</v>
      </c>
      <c r="N238" s="112"/>
      <c r="O238" s="107">
        <f t="shared" si="49"/>
        <v>0</v>
      </c>
      <c r="P238" s="108"/>
      <c r="Q238" s="107">
        <f t="shared" si="48"/>
        <v>0</v>
      </c>
      <c r="R238" s="108"/>
      <c r="S238" s="107">
        <f t="shared" si="50"/>
        <v>0</v>
      </c>
      <c r="T238" s="127"/>
      <c r="U238" s="121"/>
      <c r="V238" s="109"/>
      <c r="W238" s="115"/>
      <c r="X238" s="45"/>
      <c r="Y238" s="13"/>
      <c r="Z238" s="13"/>
      <c r="AA238" s="13"/>
      <c r="AB238" s="13"/>
      <c r="AC238" s="13"/>
      <c r="AD238" s="13"/>
      <c r="AE238" s="13"/>
      <c r="AF238" s="13"/>
      <c r="AG238" s="13"/>
      <c r="AH238" s="13"/>
      <c r="AI238" s="13"/>
      <c r="AJ238" s="13"/>
      <c r="AK238" s="13"/>
      <c r="AL238" s="46"/>
      <c r="AM238" s="46"/>
      <c r="AN238" s="46"/>
      <c r="AO238" s="46"/>
      <c r="AP238" s="46"/>
      <c r="AQ238" s="46"/>
      <c r="AR238" s="46"/>
      <c r="AS238" s="46"/>
      <c r="AT238" s="46"/>
      <c r="AU238" s="46"/>
      <c r="AV238" s="46"/>
      <c r="AW238" s="46"/>
      <c r="AX238" s="46"/>
      <c r="AY238" s="46"/>
      <c r="AZ238" s="46"/>
      <c r="BA238" s="46"/>
    </row>
    <row r="239" spans="1:53" s="47" customFormat="1" ht="19.95" customHeight="1" outlineLevel="2" x14ac:dyDescent="0.25">
      <c r="A239" s="39"/>
      <c r="B239" s="48"/>
      <c r="C239" s="106">
        <v>4</v>
      </c>
      <c r="D239" s="184"/>
      <c r="E239" s="112"/>
      <c r="F239" s="335"/>
      <c r="G239" s="335"/>
      <c r="H239" s="335"/>
      <c r="I239" s="190">
        <v>0</v>
      </c>
      <c r="J239" s="190">
        <v>0</v>
      </c>
      <c r="K239" s="190">
        <v>0</v>
      </c>
      <c r="L239" s="112"/>
      <c r="M239" s="107">
        <f t="shared" si="51"/>
        <v>0</v>
      </c>
      <c r="N239" s="112"/>
      <c r="O239" s="107">
        <f t="shared" si="49"/>
        <v>0</v>
      </c>
      <c r="P239" s="108"/>
      <c r="Q239" s="107">
        <f t="shared" si="48"/>
        <v>0</v>
      </c>
      <c r="R239" s="108"/>
      <c r="S239" s="107">
        <f t="shared" si="50"/>
        <v>0</v>
      </c>
      <c r="T239" s="127"/>
      <c r="U239" s="121"/>
      <c r="V239" s="109"/>
      <c r="W239" s="115"/>
      <c r="X239" s="45"/>
      <c r="Y239" s="13"/>
      <c r="Z239" s="13"/>
      <c r="AA239" s="13"/>
      <c r="AB239" s="13"/>
      <c r="AC239" s="13"/>
      <c r="AD239" s="13"/>
      <c r="AE239" s="13"/>
      <c r="AF239" s="13"/>
      <c r="AG239" s="13"/>
      <c r="AH239" s="13"/>
      <c r="AI239" s="13"/>
      <c r="AJ239" s="13"/>
      <c r="AK239" s="13"/>
      <c r="AL239" s="46"/>
      <c r="AM239" s="46"/>
      <c r="AN239" s="46"/>
      <c r="AO239" s="46"/>
      <c r="AP239" s="46"/>
      <c r="AQ239" s="46"/>
      <c r="AR239" s="46"/>
      <c r="AS239" s="46"/>
      <c r="AT239" s="46"/>
      <c r="AU239" s="46"/>
      <c r="AV239" s="46"/>
      <c r="AW239" s="46"/>
      <c r="AX239" s="46"/>
      <c r="AY239" s="46"/>
      <c r="AZ239" s="46"/>
      <c r="BA239" s="46"/>
    </row>
    <row r="240" spans="1:53" s="47" customFormat="1" ht="19.95" customHeight="1" outlineLevel="2" x14ac:dyDescent="0.25">
      <c r="A240" s="39"/>
      <c r="B240" s="48"/>
      <c r="C240" s="106">
        <v>5</v>
      </c>
      <c r="D240" s="184"/>
      <c r="E240" s="112"/>
      <c r="F240" s="335"/>
      <c r="G240" s="335"/>
      <c r="H240" s="335"/>
      <c r="I240" s="190">
        <v>0</v>
      </c>
      <c r="J240" s="190">
        <v>0</v>
      </c>
      <c r="K240" s="190">
        <v>0</v>
      </c>
      <c r="L240" s="112"/>
      <c r="M240" s="107">
        <f t="shared" si="51"/>
        <v>0</v>
      </c>
      <c r="N240" s="112"/>
      <c r="O240" s="107">
        <f t="shared" si="49"/>
        <v>0</v>
      </c>
      <c r="P240" s="108"/>
      <c r="Q240" s="107">
        <f t="shared" si="48"/>
        <v>0</v>
      </c>
      <c r="R240" s="108"/>
      <c r="S240" s="107">
        <f t="shared" si="50"/>
        <v>0</v>
      </c>
      <c r="T240" s="127"/>
      <c r="U240" s="121"/>
      <c r="V240" s="109"/>
      <c r="W240" s="115"/>
      <c r="X240" s="45"/>
      <c r="Y240" s="13"/>
      <c r="Z240" s="13"/>
      <c r="AA240" s="13"/>
      <c r="AB240" s="13"/>
      <c r="AC240" s="13"/>
      <c r="AD240" s="13"/>
      <c r="AE240" s="13"/>
      <c r="AF240" s="13"/>
      <c r="AG240" s="13"/>
      <c r="AH240" s="13"/>
      <c r="AI240" s="13"/>
      <c r="AJ240" s="13"/>
      <c r="AK240" s="13"/>
      <c r="AL240" s="46"/>
      <c r="AM240" s="46"/>
      <c r="AN240" s="46"/>
      <c r="AO240" s="46"/>
      <c r="AP240" s="46"/>
      <c r="AQ240" s="46"/>
      <c r="AR240" s="46"/>
      <c r="AS240" s="46"/>
      <c r="AT240" s="46"/>
      <c r="AU240" s="46"/>
      <c r="AV240" s="46"/>
      <c r="AW240" s="46"/>
      <c r="AX240" s="46"/>
      <c r="AY240" s="46"/>
      <c r="AZ240" s="46"/>
      <c r="BA240" s="46"/>
    </row>
    <row r="241" spans="1:53" s="47" customFormat="1" ht="19.95" customHeight="1" outlineLevel="2" x14ac:dyDescent="0.25">
      <c r="A241" s="39"/>
      <c r="B241" s="48"/>
      <c r="C241" s="106">
        <v>6</v>
      </c>
      <c r="D241" s="184"/>
      <c r="E241" s="112"/>
      <c r="F241" s="335"/>
      <c r="G241" s="335"/>
      <c r="H241" s="335"/>
      <c r="I241" s="190">
        <v>0</v>
      </c>
      <c r="J241" s="190">
        <v>0</v>
      </c>
      <c r="K241" s="190">
        <v>0</v>
      </c>
      <c r="L241" s="112"/>
      <c r="M241" s="107">
        <f t="shared" si="51"/>
        <v>0</v>
      </c>
      <c r="N241" s="112"/>
      <c r="O241" s="107">
        <f t="shared" si="49"/>
        <v>0</v>
      </c>
      <c r="P241" s="108"/>
      <c r="Q241" s="107">
        <f t="shared" si="48"/>
        <v>0</v>
      </c>
      <c r="R241" s="108"/>
      <c r="S241" s="107">
        <f t="shared" si="50"/>
        <v>0</v>
      </c>
      <c r="T241" s="127"/>
      <c r="U241" s="121"/>
      <c r="V241" s="109"/>
      <c r="W241" s="115"/>
      <c r="X241" s="45"/>
      <c r="Y241" s="13"/>
      <c r="Z241" s="13"/>
      <c r="AA241" s="13"/>
      <c r="AB241" s="13"/>
      <c r="AC241" s="13"/>
      <c r="AD241" s="13"/>
      <c r="AE241" s="13"/>
      <c r="AF241" s="13"/>
      <c r="AG241" s="13"/>
      <c r="AH241" s="13"/>
      <c r="AI241" s="13"/>
      <c r="AJ241" s="13"/>
      <c r="AK241" s="13"/>
      <c r="AL241" s="46"/>
      <c r="AM241" s="46"/>
      <c r="AN241" s="46"/>
      <c r="AO241" s="46"/>
      <c r="AP241" s="46"/>
      <c r="AQ241" s="46"/>
      <c r="AR241" s="46"/>
      <c r="AS241" s="46"/>
      <c r="AT241" s="46"/>
      <c r="AU241" s="46"/>
      <c r="AV241" s="46"/>
      <c r="AW241" s="46"/>
      <c r="AX241" s="46"/>
      <c r="AY241" s="46"/>
      <c r="AZ241" s="46"/>
      <c r="BA241" s="46"/>
    </row>
    <row r="242" spans="1:53" s="47" customFormat="1" ht="19.95" customHeight="1" outlineLevel="2" x14ac:dyDescent="0.25">
      <c r="A242" s="39"/>
      <c r="B242" s="48"/>
      <c r="C242" s="106">
        <v>7</v>
      </c>
      <c r="D242" s="184"/>
      <c r="E242" s="112"/>
      <c r="F242" s="335"/>
      <c r="G242" s="335"/>
      <c r="H242" s="335"/>
      <c r="I242" s="190">
        <v>0</v>
      </c>
      <c r="J242" s="190">
        <v>0</v>
      </c>
      <c r="K242" s="190">
        <v>0</v>
      </c>
      <c r="L242" s="112"/>
      <c r="M242" s="107">
        <f t="shared" si="51"/>
        <v>0</v>
      </c>
      <c r="N242" s="112"/>
      <c r="O242" s="107">
        <f t="shared" si="49"/>
        <v>0</v>
      </c>
      <c r="P242" s="108"/>
      <c r="Q242" s="107">
        <f t="shared" si="48"/>
        <v>0</v>
      </c>
      <c r="R242" s="108"/>
      <c r="S242" s="107">
        <f t="shared" si="50"/>
        <v>0</v>
      </c>
      <c r="T242" s="127"/>
      <c r="U242" s="121"/>
      <c r="V242" s="109"/>
      <c r="W242" s="115"/>
      <c r="X242" s="45"/>
      <c r="Y242" s="13"/>
      <c r="Z242" s="13"/>
      <c r="AA242" s="13"/>
      <c r="AB242" s="13"/>
      <c r="AC242" s="13"/>
      <c r="AD242" s="13"/>
      <c r="AE242" s="13"/>
      <c r="AF242" s="13"/>
      <c r="AG242" s="13"/>
      <c r="AH242" s="13"/>
      <c r="AI242" s="13"/>
      <c r="AJ242" s="13"/>
      <c r="AK242" s="13"/>
      <c r="AL242" s="46"/>
      <c r="AM242" s="46"/>
      <c r="AN242" s="46"/>
      <c r="AO242" s="46"/>
      <c r="AP242" s="46"/>
      <c r="AQ242" s="46"/>
      <c r="AR242" s="46"/>
      <c r="AS242" s="46"/>
      <c r="AT242" s="46"/>
      <c r="AU242" s="46"/>
      <c r="AV242" s="46"/>
      <c r="AW242" s="46"/>
      <c r="AX242" s="46"/>
      <c r="AY242" s="46"/>
      <c r="AZ242" s="46"/>
      <c r="BA242" s="46"/>
    </row>
    <row r="243" spans="1:53" s="47" customFormat="1" ht="19.95" customHeight="1" outlineLevel="2" x14ac:dyDescent="0.25">
      <c r="A243" s="39"/>
      <c r="B243" s="48"/>
      <c r="C243" s="106">
        <v>8</v>
      </c>
      <c r="D243" s="184"/>
      <c r="E243" s="112"/>
      <c r="F243" s="335"/>
      <c r="G243" s="335"/>
      <c r="H243" s="335"/>
      <c r="I243" s="190">
        <v>0</v>
      </c>
      <c r="J243" s="190">
        <v>0</v>
      </c>
      <c r="K243" s="190">
        <v>0</v>
      </c>
      <c r="L243" s="112"/>
      <c r="M243" s="107">
        <f t="shared" si="51"/>
        <v>0</v>
      </c>
      <c r="N243" s="112"/>
      <c r="O243" s="107">
        <f t="shared" si="49"/>
        <v>0</v>
      </c>
      <c r="P243" s="108"/>
      <c r="Q243" s="107">
        <f t="shared" si="48"/>
        <v>0</v>
      </c>
      <c r="R243" s="108"/>
      <c r="S243" s="107">
        <f t="shared" si="50"/>
        <v>0</v>
      </c>
      <c r="T243" s="127"/>
      <c r="U243" s="121"/>
      <c r="V243" s="109"/>
      <c r="W243" s="115"/>
      <c r="X243" s="45"/>
      <c r="Y243" s="13"/>
      <c r="Z243" s="13"/>
      <c r="AA243" s="13"/>
      <c r="AB243" s="13"/>
      <c r="AC243" s="13"/>
      <c r="AD243" s="13"/>
      <c r="AE243" s="13"/>
      <c r="AF243" s="13"/>
      <c r="AG243" s="13"/>
      <c r="AH243" s="13"/>
      <c r="AI243" s="13"/>
      <c r="AJ243" s="13"/>
      <c r="AK243" s="13"/>
      <c r="AL243" s="46"/>
      <c r="AM243" s="46"/>
      <c r="AN243" s="46"/>
      <c r="AO243" s="46"/>
      <c r="AP243" s="46"/>
      <c r="AQ243" s="46"/>
      <c r="AR243" s="46"/>
      <c r="AS243" s="46"/>
      <c r="AT243" s="46"/>
      <c r="AU243" s="46"/>
      <c r="AV243" s="46"/>
      <c r="AW243" s="46"/>
      <c r="AX243" s="46"/>
      <c r="AY243" s="46"/>
      <c r="AZ243" s="46"/>
      <c r="BA243" s="46"/>
    </row>
    <row r="244" spans="1:53" s="47" customFormat="1" ht="19.95" customHeight="1" outlineLevel="2" x14ac:dyDescent="0.25">
      <c r="A244" s="39"/>
      <c r="B244" s="48"/>
      <c r="C244" s="106">
        <v>9</v>
      </c>
      <c r="D244" s="184"/>
      <c r="E244" s="112"/>
      <c r="F244" s="335"/>
      <c r="G244" s="335"/>
      <c r="H244" s="335"/>
      <c r="I244" s="190">
        <v>0</v>
      </c>
      <c r="J244" s="190">
        <v>0</v>
      </c>
      <c r="K244" s="190">
        <v>0</v>
      </c>
      <c r="L244" s="112"/>
      <c r="M244" s="107">
        <f t="shared" si="51"/>
        <v>0</v>
      </c>
      <c r="N244" s="112"/>
      <c r="O244" s="107">
        <f t="shared" si="49"/>
        <v>0</v>
      </c>
      <c r="P244" s="108"/>
      <c r="Q244" s="107">
        <f t="shared" si="48"/>
        <v>0</v>
      </c>
      <c r="R244" s="108"/>
      <c r="S244" s="107">
        <f t="shared" si="50"/>
        <v>0</v>
      </c>
      <c r="T244" s="127"/>
      <c r="U244" s="121"/>
      <c r="V244" s="109"/>
      <c r="W244" s="115"/>
      <c r="X244" s="45"/>
      <c r="Y244" s="13"/>
      <c r="Z244" s="13"/>
      <c r="AA244" s="13"/>
      <c r="AB244" s="13"/>
      <c r="AC244" s="13"/>
      <c r="AD244" s="13"/>
      <c r="AE244" s="13"/>
      <c r="AF244" s="13"/>
      <c r="AG244" s="13"/>
      <c r="AH244" s="13"/>
      <c r="AI244" s="13"/>
      <c r="AJ244" s="13"/>
      <c r="AK244" s="13"/>
      <c r="AL244" s="46"/>
      <c r="AM244" s="46"/>
      <c r="AN244" s="46"/>
      <c r="AO244" s="46"/>
      <c r="AP244" s="46"/>
      <c r="AQ244" s="46"/>
      <c r="AR244" s="46"/>
      <c r="AS244" s="46"/>
      <c r="AT244" s="46"/>
      <c r="AU244" s="46"/>
      <c r="AV244" s="46"/>
      <c r="AW244" s="46"/>
      <c r="AX244" s="46"/>
      <c r="AY244" s="46"/>
      <c r="AZ244" s="46"/>
      <c r="BA244" s="46"/>
    </row>
    <row r="245" spans="1:53" s="47" customFormat="1" ht="19.95" customHeight="1" outlineLevel="2" x14ac:dyDescent="0.25">
      <c r="A245" s="39"/>
      <c r="B245" s="48"/>
      <c r="C245" s="106">
        <v>10</v>
      </c>
      <c r="D245" s="184"/>
      <c r="E245" s="112"/>
      <c r="F245" s="335"/>
      <c r="G245" s="335"/>
      <c r="H245" s="335"/>
      <c r="I245" s="190">
        <v>0</v>
      </c>
      <c r="J245" s="190">
        <v>0</v>
      </c>
      <c r="K245" s="190">
        <v>0</v>
      </c>
      <c r="L245" s="112"/>
      <c r="M245" s="107">
        <f t="shared" si="51"/>
        <v>0</v>
      </c>
      <c r="N245" s="112"/>
      <c r="O245" s="107">
        <f>J245</f>
        <v>0</v>
      </c>
      <c r="P245" s="108"/>
      <c r="Q245" s="107">
        <f t="shared" si="48"/>
        <v>0</v>
      </c>
      <c r="R245" s="108"/>
      <c r="S245" s="107">
        <f t="shared" si="50"/>
        <v>0</v>
      </c>
      <c r="T245" s="127"/>
      <c r="U245" s="121"/>
      <c r="V245" s="109"/>
      <c r="W245" s="115"/>
      <c r="X245" s="45"/>
      <c r="Y245" s="13"/>
      <c r="Z245" s="13"/>
      <c r="AA245" s="13"/>
      <c r="AB245" s="13"/>
      <c r="AC245" s="13"/>
      <c r="AD245" s="13"/>
      <c r="AE245" s="13"/>
      <c r="AF245" s="13"/>
      <c r="AG245" s="13"/>
      <c r="AH245" s="13"/>
      <c r="AI245" s="13"/>
      <c r="AJ245" s="13"/>
      <c r="AK245" s="13"/>
      <c r="AL245" s="46"/>
      <c r="AM245" s="46"/>
      <c r="AN245" s="46"/>
      <c r="AO245" s="46"/>
      <c r="AP245" s="46"/>
      <c r="AQ245" s="46"/>
      <c r="AR245" s="46"/>
      <c r="AS245" s="46"/>
      <c r="AT245" s="46"/>
      <c r="AU245" s="46"/>
      <c r="AV245" s="46"/>
      <c r="AW245" s="46"/>
      <c r="AX245" s="46"/>
      <c r="AY245" s="46"/>
      <c r="AZ245" s="46"/>
      <c r="BA245" s="46"/>
    </row>
    <row r="246" spans="1:53" s="46" customFormat="1" ht="19.95" customHeight="1" outlineLevel="1" thickBot="1" x14ac:dyDescent="0.3">
      <c r="A246" s="73"/>
      <c r="B246" s="74"/>
      <c r="C246" s="73"/>
      <c r="D246" s="265"/>
      <c r="E246" s="204"/>
      <c r="F246" s="266"/>
      <c r="G246" s="266"/>
      <c r="H246" s="266"/>
      <c r="I246" s="266"/>
      <c r="J246" s="266"/>
      <c r="K246" s="266"/>
      <c r="L246" s="204"/>
      <c r="M246" s="267"/>
      <c r="N246" s="204"/>
      <c r="O246" s="267"/>
      <c r="P246" s="205"/>
      <c r="Q246" s="267"/>
      <c r="R246" s="205"/>
      <c r="S246" s="267"/>
      <c r="T246" s="206"/>
      <c r="U246" s="268"/>
      <c r="V246" s="86"/>
      <c r="W246" s="139"/>
      <c r="X246" s="75"/>
      <c r="Y246" s="13"/>
      <c r="Z246" s="13"/>
      <c r="AA246" s="13"/>
      <c r="AB246" s="13"/>
      <c r="AC246" s="13"/>
      <c r="AD246" s="13"/>
      <c r="AE246" s="13"/>
      <c r="AF246" s="13"/>
      <c r="AG246" s="13"/>
      <c r="AH246" s="13"/>
      <c r="AI246" s="13"/>
      <c r="AJ246" s="13"/>
      <c r="AK246" s="13"/>
    </row>
    <row r="247" spans="1:53" s="46" customFormat="1" ht="19.95" customHeight="1" outlineLevel="1" x14ac:dyDescent="0.25">
      <c r="A247" s="73"/>
      <c r="B247" s="74"/>
      <c r="C247" s="73"/>
      <c r="D247" s="200"/>
      <c r="E247" s="138"/>
      <c r="F247" s="201"/>
      <c r="G247" s="201"/>
      <c r="H247" s="201"/>
      <c r="I247" s="201"/>
      <c r="J247" s="201"/>
      <c r="K247" s="201"/>
      <c r="L247" s="138"/>
      <c r="M247" s="202"/>
      <c r="N247" s="138"/>
      <c r="O247" s="202"/>
      <c r="P247" s="104"/>
      <c r="Q247" s="202"/>
      <c r="R247" s="104"/>
      <c r="S247" s="202"/>
      <c r="T247" s="203"/>
      <c r="U247" s="86"/>
      <c r="V247" s="86"/>
      <c r="W247" s="139"/>
      <c r="X247" s="75"/>
      <c r="Y247" s="13"/>
      <c r="Z247" s="13"/>
      <c r="AA247" s="13"/>
      <c r="AB247" s="13"/>
      <c r="AC247" s="13"/>
      <c r="AD247" s="13"/>
      <c r="AE247" s="13"/>
      <c r="AF247" s="13"/>
      <c r="AG247" s="13"/>
      <c r="AH247" s="13"/>
      <c r="AI247" s="13"/>
      <c r="AJ247" s="13"/>
      <c r="AK247" s="13"/>
    </row>
    <row r="248" spans="1:53" s="47" customFormat="1" ht="19.8" customHeight="1" x14ac:dyDescent="0.3">
      <c r="A248" s="39"/>
      <c r="B248" s="48"/>
      <c r="C248" s="106">
        <v>2</v>
      </c>
      <c r="D248" s="191" t="s">
        <v>182</v>
      </c>
      <c r="E248" s="65"/>
      <c r="F248" s="334"/>
      <c r="G248" s="334"/>
      <c r="H248" s="334"/>
      <c r="I248" s="334"/>
      <c r="J248" s="334"/>
      <c r="K248" s="334"/>
      <c r="L248" s="65"/>
      <c r="M248" s="132">
        <f>SUM(M250,M267,M280,M303,M316,M329,M342)</f>
        <v>0</v>
      </c>
      <c r="N248" s="65"/>
      <c r="O248" s="132">
        <f>SUM(O250,O267,O280,O303,O316,O329,O342)</f>
        <v>0</v>
      </c>
      <c r="P248" s="133"/>
      <c r="Q248" s="132">
        <f>SUM(Q250,Q267,Q280,Q303,Q316,Q329,Q342)</f>
        <v>0</v>
      </c>
      <c r="R248" s="134"/>
      <c r="S248" s="135">
        <f>SUM(S250,S267,S280,S303,S316,S329,S342)</f>
        <v>0</v>
      </c>
      <c r="T248" s="70"/>
      <c r="U248" s="71"/>
      <c r="V248" s="46"/>
      <c r="W248" s="59"/>
      <c r="X248" s="45"/>
      <c r="Y248" s="60"/>
      <c r="Z248" s="60"/>
      <c r="AA248" s="60"/>
      <c r="AB248" s="60"/>
      <c r="AC248" s="60"/>
      <c r="AD248" s="60"/>
      <c r="AE248" s="60"/>
      <c r="AF248" s="60"/>
      <c r="AG248" s="60"/>
      <c r="AH248" s="60"/>
      <c r="AI248" s="60"/>
      <c r="AJ248" s="60"/>
      <c r="AK248" s="60"/>
      <c r="AL248" s="46"/>
      <c r="AM248" s="46"/>
      <c r="AN248" s="46"/>
      <c r="AO248" s="46"/>
      <c r="AP248" s="46"/>
      <c r="AQ248" s="46"/>
      <c r="AR248" s="46"/>
      <c r="AS248" s="46"/>
      <c r="AT248" s="46"/>
      <c r="AU248" s="46"/>
      <c r="AV248" s="61"/>
      <c r="AW248" s="46"/>
      <c r="AX248" s="46"/>
      <c r="AY248" s="46"/>
      <c r="AZ248" s="46"/>
      <c r="BA248" s="46"/>
    </row>
    <row r="249" spans="1:53" s="47" customFormat="1" ht="19.95" customHeight="1" outlineLevel="1" x14ac:dyDescent="0.25">
      <c r="A249" s="39"/>
      <c r="B249" s="48"/>
      <c r="C249" s="39"/>
      <c r="D249" s="199"/>
      <c r="E249" s="65"/>
      <c r="F249" s="334" t="s">
        <v>180</v>
      </c>
      <c r="G249" s="334"/>
      <c r="H249" s="334"/>
      <c r="I249" s="334"/>
      <c r="J249" s="334"/>
      <c r="K249" s="334"/>
      <c r="L249" s="65"/>
      <c r="M249" s="66" t="s">
        <v>71</v>
      </c>
      <c r="N249" s="65"/>
      <c r="O249" s="66" t="s">
        <v>72</v>
      </c>
      <c r="P249" s="67"/>
      <c r="Q249" s="66" t="s">
        <v>73</v>
      </c>
      <c r="R249" s="68"/>
      <c r="S249" s="69" t="s">
        <v>74</v>
      </c>
      <c r="T249" s="70"/>
      <c r="U249" s="71"/>
      <c r="V249" s="72"/>
      <c r="W249" s="59"/>
      <c r="X249" s="45"/>
      <c r="Y249" s="60"/>
      <c r="Z249" s="60"/>
      <c r="AA249" s="60"/>
      <c r="AB249" s="60"/>
      <c r="AC249" s="60"/>
      <c r="AD249" s="60"/>
      <c r="AE249" s="60"/>
      <c r="AF249" s="60"/>
      <c r="AG249" s="60"/>
      <c r="AH249" s="60"/>
      <c r="AI249" s="60"/>
      <c r="AJ249" s="60"/>
      <c r="AK249" s="60"/>
      <c r="AL249" s="46"/>
      <c r="AM249" s="46"/>
      <c r="AN249" s="46"/>
      <c r="AO249" s="46"/>
      <c r="AP249" s="46"/>
      <c r="AQ249" s="46"/>
      <c r="AR249" s="46"/>
      <c r="AS249" s="46"/>
      <c r="AT249" s="46"/>
      <c r="AU249" s="46"/>
      <c r="AV249" s="61"/>
      <c r="AW249" s="46"/>
      <c r="AX249" s="46"/>
      <c r="AY249" s="46"/>
      <c r="AZ249" s="46"/>
      <c r="BA249" s="46"/>
    </row>
    <row r="250" spans="1:53" s="91" customFormat="1" ht="19.95" customHeight="1" outlineLevel="1" x14ac:dyDescent="0.25">
      <c r="A250" s="76"/>
      <c r="B250" s="77"/>
      <c r="C250" s="76"/>
      <c r="D250" s="78" t="s">
        <v>75</v>
      </c>
      <c r="E250" s="65"/>
      <c r="F250" s="79"/>
      <c r="G250" s="340"/>
      <c r="H250" s="340"/>
      <c r="I250" s="340"/>
      <c r="J250" s="340"/>
      <c r="K250" s="340"/>
      <c r="L250" s="65"/>
      <c r="M250" s="80">
        <f>SUM(M256:M265)</f>
        <v>0</v>
      </c>
      <c r="N250" s="65"/>
      <c r="O250" s="80">
        <f>SUM(O256:O265)</f>
        <v>0</v>
      </c>
      <c r="P250" s="81"/>
      <c r="Q250" s="80">
        <f>SUM(Q256:Q265)</f>
        <v>0</v>
      </c>
      <c r="R250" s="82"/>
      <c r="S250" s="83">
        <f>SUM(S256:S265)</f>
        <v>0</v>
      </c>
      <c r="T250" s="84"/>
      <c r="U250" s="85"/>
      <c r="V250" s="86"/>
      <c r="W250" s="59"/>
      <c r="X250" s="87"/>
      <c r="Y250" s="88"/>
      <c r="Z250" s="88"/>
      <c r="AA250" s="88"/>
      <c r="AB250" s="88"/>
      <c r="AC250" s="88"/>
      <c r="AD250" s="88"/>
      <c r="AE250" s="88"/>
      <c r="AF250" s="88"/>
      <c r="AG250" s="88"/>
      <c r="AH250" s="88"/>
      <c r="AI250" s="88"/>
      <c r="AJ250" s="88"/>
      <c r="AK250" s="88"/>
      <c r="AL250" s="89"/>
      <c r="AM250" s="89"/>
      <c r="AN250" s="89"/>
      <c r="AO250" s="89"/>
      <c r="AP250" s="89"/>
      <c r="AQ250" s="89"/>
      <c r="AR250" s="89"/>
      <c r="AS250" s="89"/>
      <c r="AT250" s="89"/>
      <c r="AU250" s="89"/>
      <c r="AV250" s="90"/>
      <c r="AW250" s="89"/>
      <c r="AX250" s="89"/>
      <c r="AY250" s="89"/>
      <c r="AZ250" s="89"/>
      <c r="BA250" s="89"/>
    </row>
    <row r="251" spans="1:53" s="91" customFormat="1" ht="19.95" customHeight="1" outlineLevel="2" x14ac:dyDescent="0.25">
      <c r="A251" s="76"/>
      <c r="B251" s="77"/>
      <c r="C251" s="76"/>
      <c r="D251" s="78"/>
      <c r="E251" s="65"/>
      <c r="F251" s="92"/>
      <c r="G251" s="341" t="s">
        <v>76</v>
      </c>
      <c r="H251" s="342"/>
      <c r="I251" s="342"/>
      <c r="J251" s="342"/>
      <c r="K251" s="343"/>
      <c r="L251" s="65"/>
      <c r="M251" s="80"/>
      <c r="N251" s="65"/>
      <c r="O251" s="80"/>
      <c r="P251" s="81"/>
      <c r="Q251" s="80"/>
      <c r="R251" s="82"/>
      <c r="S251" s="83"/>
      <c r="T251" s="84"/>
      <c r="U251" s="85"/>
      <c r="V251" s="86"/>
      <c r="W251" s="59"/>
      <c r="X251" s="87"/>
      <c r="Y251" s="88"/>
      <c r="Z251" s="88"/>
      <c r="AA251" s="88"/>
      <c r="AB251" s="88"/>
      <c r="AC251" s="88"/>
      <c r="AD251" s="88"/>
      <c r="AE251" s="88"/>
      <c r="AF251" s="88"/>
      <c r="AG251" s="88"/>
      <c r="AH251" s="88"/>
      <c r="AI251" s="88"/>
      <c r="AJ251" s="88"/>
      <c r="AK251" s="88"/>
      <c r="AL251" s="89"/>
      <c r="AM251" s="89"/>
      <c r="AN251" s="89"/>
      <c r="AO251" s="89"/>
      <c r="AP251" s="89"/>
      <c r="AQ251" s="89"/>
      <c r="AR251" s="89"/>
      <c r="AS251" s="89"/>
      <c r="AT251" s="89"/>
      <c r="AU251" s="89"/>
      <c r="AV251" s="90"/>
      <c r="AW251" s="89"/>
      <c r="AX251" s="89"/>
      <c r="AY251" s="89"/>
      <c r="AZ251" s="89"/>
      <c r="BA251" s="89"/>
    </row>
    <row r="252" spans="1:53" s="91" customFormat="1" ht="19.95" customHeight="1" outlineLevel="2" x14ac:dyDescent="0.25">
      <c r="A252" s="76"/>
      <c r="B252" s="77"/>
      <c r="C252" s="76"/>
      <c r="D252" s="78"/>
      <c r="E252" s="65"/>
      <c r="F252" s="93"/>
      <c r="G252" s="94" t="s">
        <v>77</v>
      </c>
      <c r="H252" s="95" t="s">
        <v>78</v>
      </c>
      <c r="I252" s="95" t="s">
        <v>79</v>
      </c>
      <c r="J252" s="95"/>
      <c r="K252" s="96" t="s">
        <v>80</v>
      </c>
      <c r="L252" s="65"/>
      <c r="M252" s="80"/>
      <c r="N252" s="65"/>
      <c r="O252" s="80"/>
      <c r="P252" s="81"/>
      <c r="Q252" s="80"/>
      <c r="R252" s="82"/>
      <c r="S252" s="83"/>
      <c r="T252" s="84"/>
      <c r="U252" s="85"/>
      <c r="V252" s="86"/>
      <c r="W252" s="59"/>
      <c r="X252" s="87"/>
      <c r="Y252" s="88"/>
      <c r="Z252" s="88"/>
      <c r="AA252" s="88"/>
      <c r="AB252" s="88"/>
      <c r="AC252" s="88"/>
      <c r="AD252" s="88"/>
      <c r="AE252" s="88"/>
      <c r="AF252" s="88"/>
      <c r="AG252" s="88"/>
      <c r="AH252" s="88"/>
      <c r="AI252" s="88"/>
      <c r="AJ252" s="88"/>
      <c r="AK252" s="88"/>
      <c r="AL252" s="89"/>
      <c r="AM252" s="89"/>
      <c r="AN252" s="89"/>
      <c r="AO252" s="89"/>
      <c r="AP252" s="89"/>
      <c r="AQ252" s="89"/>
      <c r="AR252" s="89"/>
      <c r="AS252" s="89"/>
      <c r="AT252" s="89"/>
      <c r="AU252" s="89"/>
      <c r="AV252" s="90"/>
      <c r="AW252" s="89"/>
      <c r="AX252" s="89"/>
      <c r="AY252" s="89"/>
      <c r="AZ252" s="89"/>
      <c r="BA252" s="89"/>
    </row>
    <row r="253" spans="1:53" s="91" customFormat="1" ht="19.95" customHeight="1" outlineLevel="2" x14ac:dyDescent="0.2">
      <c r="A253" s="76"/>
      <c r="B253" s="77"/>
      <c r="C253" s="76"/>
      <c r="D253" s="78"/>
      <c r="E253" s="65"/>
      <c r="F253" s="93"/>
      <c r="G253" s="97">
        <f>52*5</f>
        <v>260</v>
      </c>
      <c r="H253" s="98">
        <v>8</v>
      </c>
      <c r="I253" s="186">
        <v>20</v>
      </c>
      <c r="J253" s="296"/>
      <c r="K253" s="99">
        <f>G253-H253-I253</f>
        <v>232</v>
      </c>
      <c r="L253" s="65"/>
      <c r="M253" s="80"/>
      <c r="N253" s="65"/>
      <c r="O253" s="80"/>
      <c r="P253" s="81"/>
      <c r="Q253" s="80"/>
      <c r="R253" s="82"/>
      <c r="S253" s="83"/>
      <c r="T253" s="84"/>
      <c r="U253" s="85"/>
      <c r="V253" s="86"/>
      <c r="W253" s="59"/>
      <c r="X253" s="87"/>
      <c r="Y253" s="88"/>
      <c r="Z253" s="88"/>
      <c r="AA253" s="88"/>
      <c r="AB253" s="88"/>
      <c r="AC253" s="88"/>
      <c r="AD253" s="88"/>
      <c r="AE253" s="88"/>
      <c r="AF253" s="88"/>
      <c r="AG253" s="88"/>
      <c r="AH253" s="88"/>
      <c r="AI253" s="88"/>
      <c r="AJ253" s="88"/>
      <c r="AK253" s="88"/>
      <c r="AL253" s="89"/>
      <c r="AM253" s="89"/>
      <c r="AN253" s="89"/>
      <c r="AO253" s="89"/>
      <c r="AP253" s="89"/>
      <c r="AQ253" s="89"/>
      <c r="AR253" s="89"/>
      <c r="AS253" s="89"/>
      <c r="AT253" s="89"/>
      <c r="AU253" s="89"/>
      <c r="AV253" s="90"/>
      <c r="AW253" s="89"/>
      <c r="AX253" s="89"/>
      <c r="AY253" s="89"/>
      <c r="AZ253" s="89"/>
      <c r="BA253" s="89"/>
    </row>
    <row r="254" spans="1:53" s="91" customFormat="1" ht="19.95" customHeight="1" outlineLevel="2" x14ac:dyDescent="0.25">
      <c r="A254" s="76"/>
      <c r="B254" s="77"/>
      <c r="C254" s="76"/>
      <c r="D254" s="78"/>
      <c r="E254" s="65"/>
      <c r="F254" s="93"/>
      <c r="G254" s="93"/>
      <c r="H254" s="93"/>
      <c r="I254" s="93"/>
      <c r="J254" s="93"/>
      <c r="K254" s="93"/>
      <c r="L254" s="65"/>
      <c r="M254" s="80"/>
      <c r="N254" s="65"/>
      <c r="O254" s="80"/>
      <c r="P254" s="81"/>
      <c r="Q254" s="80"/>
      <c r="R254" s="82"/>
      <c r="S254" s="83"/>
      <c r="T254" s="84"/>
      <c r="U254" s="85"/>
      <c r="V254" s="86"/>
      <c r="W254" s="59"/>
      <c r="X254" s="87"/>
      <c r="Y254" s="88"/>
      <c r="Z254" s="88"/>
      <c r="AA254" s="88"/>
      <c r="AB254" s="88"/>
      <c r="AC254" s="88"/>
      <c r="AD254" s="88"/>
      <c r="AE254" s="88"/>
      <c r="AF254" s="88"/>
      <c r="AG254" s="88"/>
      <c r="AH254" s="88"/>
      <c r="AI254" s="88"/>
      <c r="AJ254" s="88"/>
      <c r="AK254" s="88"/>
      <c r="AL254" s="89"/>
      <c r="AM254" s="89"/>
      <c r="AN254" s="89"/>
      <c r="AO254" s="89"/>
      <c r="AP254" s="89"/>
      <c r="AQ254" s="89"/>
      <c r="AR254" s="89"/>
      <c r="AS254" s="89"/>
      <c r="AT254" s="89"/>
      <c r="AU254" s="89"/>
      <c r="AV254" s="90"/>
      <c r="AW254" s="89"/>
      <c r="AX254" s="89"/>
      <c r="AY254" s="89"/>
      <c r="AZ254" s="89"/>
      <c r="BA254" s="89"/>
    </row>
    <row r="255" spans="1:53" s="91" customFormat="1" ht="24.75" customHeight="1" outlineLevel="2" x14ac:dyDescent="0.25">
      <c r="A255" s="76"/>
      <c r="B255" s="77"/>
      <c r="C255" s="76"/>
      <c r="D255" s="100" t="s">
        <v>81</v>
      </c>
      <c r="E255" s="65"/>
      <c r="F255" s="93"/>
      <c r="G255" s="101" t="s">
        <v>82</v>
      </c>
      <c r="H255" s="101" t="s">
        <v>83</v>
      </c>
      <c r="I255" s="102" t="s">
        <v>84</v>
      </c>
      <c r="J255" s="102" t="s">
        <v>85</v>
      </c>
      <c r="K255" s="102" t="s">
        <v>86</v>
      </c>
      <c r="L255" s="197"/>
      <c r="M255" s="101" t="s">
        <v>87</v>
      </c>
      <c r="N255" s="197"/>
      <c r="O255" s="101" t="s">
        <v>88</v>
      </c>
      <c r="P255" s="195"/>
      <c r="Q255" s="101" t="s">
        <v>89</v>
      </c>
      <c r="R255" s="196"/>
      <c r="S255" s="101" t="s">
        <v>90</v>
      </c>
      <c r="T255" s="89"/>
      <c r="U255" s="85"/>
      <c r="V255" s="86"/>
      <c r="W255" s="59"/>
      <c r="X255" s="87"/>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row>
    <row r="256" spans="1:53" s="47" customFormat="1" ht="19.95" customHeight="1" outlineLevel="2" x14ac:dyDescent="0.25">
      <c r="A256" s="39"/>
      <c r="B256" s="48"/>
      <c r="C256" s="106">
        <v>1</v>
      </c>
      <c r="D256" s="184"/>
      <c r="E256" s="65"/>
      <c r="F256" s="93"/>
      <c r="G256" s="185">
        <v>0</v>
      </c>
      <c r="H256" s="107">
        <f>G256/K253</f>
        <v>0</v>
      </c>
      <c r="I256" s="187">
        <v>0</v>
      </c>
      <c r="J256" s="187">
        <v>0</v>
      </c>
      <c r="K256" s="187">
        <v>0</v>
      </c>
      <c r="L256" s="46"/>
      <c r="M256" s="107">
        <f>$H256*I256</f>
        <v>0</v>
      </c>
      <c r="N256" s="46"/>
      <c r="O256" s="107">
        <f>$H256*J256</f>
        <v>0</v>
      </c>
      <c r="P256" s="108"/>
      <c r="Q256" s="107">
        <f t="shared" ref="Q256:Q265" si="52">$H256*K256</f>
        <v>0</v>
      </c>
      <c r="R256" s="109"/>
      <c r="S256" s="107">
        <f>SUM(M256,O256,Q256)</f>
        <v>0</v>
      </c>
      <c r="T256" s="108"/>
      <c r="U256" s="85"/>
      <c r="V256" s="86"/>
      <c r="W256" s="59"/>
      <c r="X256" s="45"/>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row>
    <row r="257" spans="1:53" s="47" customFormat="1" ht="19.95" customHeight="1" outlineLevel="2" x14ac:dyDescent="0.25">
      <c r="A257" s="39"/>
      <c r="B257" s="48"/>
      <c r="C257" s="106">
        <v>2</v>
      </c>
      <c r="D257" s="184"/>
      <c r="E257" s="65"/>
      <c r="F257" s="93"/>
      <c r="G257" s="185">
        <v>0</v>
      </c>
      <c r="H257" s="107">
        <f>G257/K253</f>
        <v>0</v>
      </c>
      <c r="I257" s="187">
        <v>0</v>
      </c>
      <c r="J257" s="187">
        <v>0</v>
      </c>
      <c r="K257" s="187">
        <v>0</v>
      </c>
      <c r="L257" s="46"/>
      <c r="M257" s="107">
        <f t="shared" ref="M257:M265" si="53">$H257*I257</f>
        <v>0</v>
      </c>
      <c r="N257" s="46"/>
      <c r="O257" s="107">
        <f t="shared" ref="O257:O265" si="54">$H257*J257</f>
        <v>0</v>
      </c>
      <c r="P257" s="108"/>
      <c r="Q257" s="107">
        <f t="shared" si="52"/>
        <v>0</v>
      </c>
      <c r="R257" s="109"/>
      <c r="S257" s="107">
        <f t="shared" ref="S257:S262" si="55">SUM(M257,O257,Q257)</f>
        <v>0</v>
      </c>
      <c r="T257" s="108"/>
      <c r="U257" s="85"/>
      <c r="V257" s="86"/>
      <c r="W257" s="59"/>
      <c r="X257" s="45"/>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row>
    <row r="258" spans="1:53" s="47" customFormat="1" ht="19.95" customHeight="1" outlineLevel="2" x14ac:dyDescent="0.25">
      <c r="A258" s="39"/>
      <c r="B258" s="48"/>
      <c r="C258" s="106">
        <v>3</v>
      </c>
      <c r="D258" s="184"/>
      <c r="E258" s="65"/>
      <c r="F258" s="93"/>
      <c r="G258" s="185">
        <v>0</v>
      </c>
      <c r="H258" s="107">
        <f>G258/K253</f>
        <v>0</v>
      </c>
      <c r="I258" s="187">
        <v>0</v>
      </c>
      <c r="J258" s="187">
        <v>0</v>
      </c>
      <c r="K258" s="187">
        <v>0</v>
      </c>
      <c r="L258" s="46"/>
      <c r="M258" s="107">
        <f t="shared" si="53"/>
        <v>0</v>
      </c>
      <c r="N258" s="46"/>
      <c r="O258" s="107">
        <f t="shared" si="54"/>
        <v>0</v>
      </c>
      <c r="P258" s="108"/>
      <c r="Q258" s="107">
        <f t="shared" si="52"/>
        <v>0</v>
      </c>
      <c r="R258" s="109"/>
      <c r="S258" s="107">
        <f t="shared" si="55"/>
        <v>0</v>
      </c>
      <c r="T258" s="108"/>
      <c r="U258" s="85"/>
      <c r="V258" s="86"/>
      <c r="W258" s="59"/>
      <c r="X258" s="45"/>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row>
    <row r="259" spans="1:53" s="47" customFormat="1" ht="19.95" customHeight="1" outlineLevel="2" x14ac:dyDescent="0.25">
      <c r="A259" s="39"/>
      <c r="B259" s="48"/>
      <c r="C259" s="106">
        <v>4</v>
      </c>
      <c r="D259" s="184"/>
      <c r="E259" s="65"/>
      <c r="F259" s="93"/>
      <c r="G259" s="185">
        <v>0</v>
      </c>
      <c r="H259" s="107">
        <f>G259/K253</f>
        <v>0</v>
      </c>
      <c r="I259" s="187">
        <v>0</v>
      </c>
      <c r="J259" s="187">
        <v>0</v>
      </c>
      <c r="K259" s="187">
        <v>0</v>
      </c>
      <c r="L259" s="46"/>
      <c r="M259" s="107">
        <f t="shared" si="53"/>
        <v>0</v>
      </c>
      <c r="N259" s="46"/>
      <c r="O259" s="107">
        <f t="shared" si="54"/>
        <v>0</v>
      </c>
      <c r="P259" s="108"/>
      <c r="Q259" s="107">
        <f t="shared" si="52"/>
        <v>0</v>
      </c>
      <c r="R259" s="109"/>
      <c r="S259" s="107">
        <f t="shared" si="55"/>
        <v>0</v>
      </c>
      <c r="T259" s="108"/>
      <c r="U259" s="85"/>
      <c r="V259" s="86"/>
      <c r="W259" s="59"/>
      <c r="X259" s="45"/>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row>
    <row r="260" spans="1:53" s="47" customFormat="1" ht="19.95" customHeight="1" outlineLevel="2" x14ac:dyDescent="0.25">
      <c r="A260" s="39"/>
      <c r="B260" s="48"/>
      <c r="C260" s="106">
        <v>5</v>
      </c>
      <c r="D260" s="184"/>
      <c r="E260" s="65"/>
      <c r="F260" s="93"/>
      <c r="G260" s="185">
        <v>0</v>
      </c>
      <c r="H260" s="107">
        <f>G260/K253</f>
        <v>0</v>
      </c>
      <c r="I260" s="187">
        <v>0</v>
      </c>
      <c r="J260" s="187">
        <v>0</v>
      </c>
      <c r="K260" s="187">
        <v>0</v>
      </c>
      <c r="L260" s="46"/>
      <c r="M260" s="107">
        <f t="shared" si="53"/>
        <v>0</v>
      </c>
      <c r="N260" s="46"/>
      <c r="O260" s="107">
        <f t="shared" si="54"/>
        <v>0</v>
      </c>
      <c r="P260" s="108"/>
      <c r="Q260" s="107">
        <f t="shared" si="52"/>
        <v>0</v>
      </c>
      <c r="R260" s="109"/>
      <c r="S260" s="107">
        <f t="shared" si="55"/>
        <v>0</v>
      </c>
      <c r="T260" s="108"/>
      <c r="U260" s="85"/>
      <c r="V260" s="86"/>
      <c r="W260" s="59"/>
      <c r="X260" s="45"/>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row>
    <row r="261" spans="1:53" s="47" customFormat="1" ht="19.95" customHeight="1" outlineLevel="2" x14ac:dyDescent="0.25">
      <c r="A261" s="39"/>
      <c r="B261" s="48"/>
      <c r="C261" s="106">
        <v>6</v>
      </c>
      <c r="D261" s="184"/>
      <c r="E261" s="65"/>
      <c r="F261" s="93"/>
      <c r="G261" s="185">
        <v>0</v>
      </c>
      <c r="H261" s="107">
        <f>G261/K253</f>
        <v>0</v>
      </c>
      <c r="I261" s="187">
        <v>0</v>
      </c>
      <c r="J261" s="187">
        <v>0</v>
      </c>
      <c r="K261" s="187">
        <v>0</v>
      </c>
      <c r="L261" s="46"/>
      <c r="M261" s="107">
        <f t="shared" si="53"/>
        <v>0</v>
      </c>
      <c r="N261" s="46"/>
      <c r="O261" s="107">
        <f t="shared" si="54"/>
        <v>0</v>
      </c>
      <c r="P261" s="108"/>
      <c r="Q261" s="107">
        <f t="shared" si="52"/>
        <v>0</v>
      </c>
      <c r="R261" s="109"/>
      <c r="S261" s="107">
        <f t="shared" si="55"/>
        <v>0</v>
      </c>
      <c r="T261" s="108"/>
      <c r="U261" s="85"/>
      <c r="V261" s="86"/>
      <c r="W261" s="59"/>
      <c r="X261" s="45"/>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row>
    <row r="262" spans="1:53" s="47" customFormat="1" ht="19.95" customHeight="1" outlineLevel="2" x14ac:dyDescent="0.25">
      <c r="A262" s="39"/>
      <c r="B262" s="48"/>
      <c r="C262" s="106">
        <v>7</v>
      </c>
      <c r="D262" s="184"/>
      <c r="E262" s="65"/>
      <c r="F262" s="93"/>
      <c r="G262" s="185">
        <v>0</v>
      </c>
      <c r="H262" s="107">
        <f>G262/K253</f>
        <v>0</v>
      </c>
      <c r="I262" s="187">
        <v>0</v>
      </c>
      <c r="J262" s="187">
        <v>0</v>
      </c>
      <c r="K262" s="187">
        <v>0</v>
      </c>
      <c r="L262" s="46"/>
      <c r="M262" s="107">
        <f t="shared" si="53"/>
        <v>0</v>
      </c>
      <c r="N262" s="46"/>
      <c r="O262" s="107">
        <f t="shared" si="54"/>
        <v>0</v>
      </c>
      <c r="P262" s="108"/>
      <c r="Q262" s="107">
        <f t="shared" si="52"/>
        <v>0</v>
      </c>
      <c r="R262" s="109"/>
      <c r="S262" s="107">
        <f t="shared" si="55"/>
        <v>0</v>
      </c>
      <c r="T262" s="108"/>
      <c r="U262" s="85"/>
      <c r="V262" s="86"/>
      <c r="W262" s="59"/>
      <c r="X262" s="45"/>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row>
    <row r="263" spans="1:53" s="47" customFormat="1" ht="19.95" customHeight="1" outlineLevel="2" x14ac:dyDescent="0.25">
      <c r="A263" s="39"/>
      <c r="B263" s="48"/>
      <c r="C263" s="106">
        <v>8</v>
      </c>
      <c r="D263" s="184"/>
      <c r="E263" s="65"/>
      <c r="F263" s="93"/>
      <c r="G263" s="185">
        <v>0</v>
      </c>
      <c r="H263" s="107">
        <f>G263/K253</f>
        <v>0</v>
      </c>
      <c r="I263" s="187">
        <v>0</v>
      </c>
      <c r="J263" s="187">
        <v>0</v>
      </c>
      <c r="K263" s="187">
        <v>0</v>
      </c>
      <c r="L263" s="46"/>
      <c r="M263" s="107">
        <f t="shared" si="53"/>
        <v>0</v>
      </c>
      <c r="N263" s="46"/>
      <c r="O263" s="107">
        <f t="shared" si="54"/>
        <v>0</v>
      </c>
      <c r="P263" s="108"/>
      <c r="Q263" s="107">
        <f t="shared" si="52"/>
        <v>0</v>
      </c>
      <c r="R263" s="109"/>
      <c r="S263" s="107">
        <f>SUM(M263,O263,Q263)</f>
        <v>0</v>
      </c>
      <c r="T263" s="108"/>
      <c r="U263" s="85"/>
      <c r="V263" s="86"/>
      <c r="W263" s="59"/>
      <c r="X263" s="45"/>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row>
    <row r="264" spans="1:53" s="47" customFormat="1" ht="19.95" customHeight="1" outlineLevel="2" x14ac:dyDescent="0.25">
      <c r="A264" s="39"/>
      <c r="B264" s="48"/>
      <c r="C264" s="106">
        <v>9</v>
      </c>
      <c r="D264" s="184"/>
      <c r="E264" s="65"/>
      <c r="F264" s="93"/>
      <c r="G264" s="185">
        <v>0</v>
      </c>
      <c r="H264" s="107">
        <f>G264/K253</f>
        <v>0</v>
      </c>
      <c r="I264" s="187">
        <v>0</v>
      </c>
      <c r="J264" s="187">
        <v>0</v>
      </c>
      <c r="K264" s="187">
        <v>0</v>
      </c>
      <c r="L264" s="46"/>
      <c r="M264" s="107">
        <f t="shared" si="53"/>
        <v>0</v>
      </c>
      <c r="N264" s="46"/>
      <c r="O264" s="107">
        <f t="shared" si="54"/>
        <v>0</v>
      </c>
      <c r="P264" s="108"/>
      <c r="Q264" s="107">
        <f t="shared" si="52"/>
        <v>0</v>
      </c>
      <c r="R264" s="109"/>
      <c r="S264" s="107">
        <f t="shared" ref="S264:S265" si="56">SUM(M264,O264,Q264)</f>
        <v>0</v>
      </c>
      <c r="T264" s="108"/>
      <c r="U264" s="85"/>
      <c r="V264" s="86"/>
      <c r="W264" s="59"/>
      <c r="X264" s="45"/>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row>
    <row r="265" spans="1:53" s="47" customFormat="1" ht="19.95" customHeight="1" outlineLevel="2" x14ac:dyDescent="0.25">
      <c r="A265" s="39"/>
      <c r="B265" s="48"/>
      <c r="C265" s="106">
        <v>10</v>
      </c>
      <c r="D265" s="184"/>
      <c r="E265" s="65"/>
      <c r="F265" s="93"/>
      <c r="G265" s="185">
        <v>0</v>
      </c>
      <c r="H265" s="107">
        <f>G265/K253</f>
        <v>0</v>
      </c>
      <c r="I265" s="187">
        <v>0</v>
      </c>
      <c r="J265" s="187">
        <v>0</v>
      </c>
      <c r="K265" s="187">
        <v>0</v>
      </c>
      <c r="L265" s="46"/>
      <c r="M265" s="107">
        <f t="shared" si="53"/>
        <v>0</v>
      </c>
      <c r="N265" s="46"/>
      <c r="O265" s="107">
        <f t="shared" si="54"/>
        <v>0</v>
      </c>
      <c r="P265" s="108"/>
      <c r="Q265" s="107">
        <f t="shared" si="52"/>
        <v>0</v>
      </c>
      <c r="R265" s="109"/>
      <c r="S265" s="107">
        <f t="shared" si="56"/>
        <v>0</v>
      </c>
      <c r="T265" s="108"/>
      <c r="U265" s="85"/>
      <c r="V265" s="86"/>
      <c r="W265" s="59"/>
      <c r="X265" s="45"/>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row>
    <row r="266" spans="1:53" s="47" customFormat="1" ht="19.95" customHeight="1" outlineLevel="2" x14ac:dyDescent="0.25">
      <c r="A266" s="39"/>
      <c r="B266" s="48"/>
      <c r="C266" s="39"/>
      <c r="D266" s="110"/>
      <c r="E266" s="65"/>
      <c r="F266" s="65"/>
      <c r="G266" s="65"/>
      <c r="H266" s="65"/>
      <c r="I266" s="65"/>
      <c r="J266" s="65"/>
      <c r="K266" s="65"/>
      <c r="L266" s="65"/>
      <c r="M266" s="108"/>
      <c r="N266" s="65"/>
      <c r="O266" s="108"/>
      <c r="P266" s="108"/>
      <c r="Q266" s="108"/>
      <c r="R266" s="108"/>
      <c r="S266" s="108"/>
      <c r="T266" s="108"/>
      <c r="U266" s="111"/>
      <c r="V266" s="111"/>
      <c r="W266" s="59"/>
      <c r="X266" s="45"/>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row>
    <row r="267" spans="1:53" s="91" customFormat="1" ht="19.95" customHeight="1" outlineLevel="1" x14ac:dyDescent="0.25">
      <c r="A267" s="76"/>
      <c r="B267" s="77"/>
      <c r="C267" s="76"/>
      <c r="D267" s="78" t="s">
        <v>91</v>
      </c>
      <c r="E267" s="65"/>
      <c r="F267" s="95"/>
      <c r="G267" s="95"/>
      <c r="H267" s="95"/>
      <c r="I267" s="95"/>
      <c r="J267" s="95"/>
      <c r="K267" s="95"/>
      <c r="L267" s="65"/>
      <c r="M267" s="80">
        <f>SUM(M269:M278)</f>
        <v>0</v>
      </c>
      <c r="N267" s="65"/>
      <c r="O267" s="80">
        <f>SUM(O269:O278)</f>
        <v>0</v>
      </c>
      <c r="P267" s="81"/>
      <c r="Q267" s="80">
        <f>SUM(Q269:Q278)</f>
        <v>0</v>
      </c>
      <c r="R267" s="81"/>
      <c r="S267" s="83">
        <f>SUM(S269:S278)</f>
        <v>0</v>
      </c>
      <c r="T267" s="84"/>
      <c r="U267" s="85"/>
      <c r="V267" s="86"/>
      <c r="W267" s="59"/>
      <c r="X267" s="87"/>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row>
    <row r="268" spans="1:53" s="91" customFormat="1" ht="19.95" customHeight="1" outlineLevel="2" x14ac:dyDescent="0.25">
      <c r="A268" s="76"/>
      <c r="B268" s="77"/>
      <c r="C268" s="76"/>
      <c r="D268" s="100" t="s">
        <v>92</v>
      </c>
      <c r="E268" s="112"/>
      <c r="F268" s="113"/>
      <c r="G268" s="345" t="s">
        <v>93</v>
      </c>
      <c r="H268" s="345"/>
      <c r="I268" s="101" t="s">
        <v>71</v>
      </c>
      <c r="J268" s="101" t="s">
        <v>72</v>
      </c>
      <c r="K268" s="101" t="s">
        <v>73</v>
      </c>
      <c r="L268" s="114"/>
      <c r="M268" s="101" t="s">
        <v>94</v>
      </c>
      <c r="N268" s="114"/>
      <c r="O268" s="101" t="s">
        <v>95</v>
      </c>
      <c r="P268" s="195"/>
      <c r="Q268" s="101" t="s">
        <v>96</v>
      </c>
      <c r="R268" s="196"/>
      <c r="S268" s="101" t="s">
        <v>97</v>
      </c>
      <c r="T268" s="89"/>
      <c r="U268" s="85"/>
      <c r="V268" s="110"/>
      <c r="W268" s="115"/>
      <c r="X268" s="87"/>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row>
    <row r="269" spans="1:53" s="47" customFormat="1" ht="19.95" customHeight="1" outlineLevel="2" x14ac:dyDescent="0.25">
      <c r="A269" s="39"/>
      <c r="B269" s="48"/>
      <c r="C269" s="106">
        <v>1</v>
      </c>
      <c r="D269" s="184"/>
      <c r="E269" s="65"/>
      <c r="F269" s="100"/>
      <c r="G269" s="100"/>
      <c r="H269" s="100"/>
      <c r="I269" s="188">
        <v>0</v>
      </c>
      <c r="J269" s="188">
        <v>0</v>
      </c>
      <c r="K269" s="188">
        <v>0</v>
      </c>
      <c r="L269" s="116"/>
      <c r="M269" s="107">
        <f>I269*M256</f>
        <v>0</v>
      </c>
      <c r="N269" s="116"/>
      <c r="O269" s="107">
        <f>J269*O256</f>
        <v>0</v>
      </c>
      <c r="P269" s="108"/>
      <c r="Q269" s="107">
        <f t="shared" ref="Q269:Q278" si="57">K269*Q256</f>
        <v>0</v>
      </c>
      <c r="R269" s="108"/>
      <c r="S269" s="107">
        <f>SUM(M269,O269,Q269)</f>
        <v>0</v>
      </c>
      <c r="T269" s="108"/>
      <c r="U269" s="85"/>
      <c r="V269" s="117"/>
      <c r="W269" s="59"/>
      <c r="X269" s="45"/>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row>
    <row r="270" spans="1:53" s="47" customFormat="1" ht="19.95" customHeight="1" outlineLevel="2" x14ac:dyDescent="0.25">
      <c r="A270" s="39"/>
      <c r="B270" s="48"/>
      <c r="C270" s="106">
        <v>2</v>
      </c>
      <c r="D270" s="184"/>
      <c r="E270" s="65"/>
      <c r="F270" s="100"/>
      <c r="G270" s="100"/>
      <c r="H270" s="100"/>
      <c r="I270" s="188">
        <v>0</v>
      </c>
      <c r="J270" s="188">
        <v>0</v>
      </c>
      <c r="K270" s="188">
        <v>0</v>
      </c>
      <c r="L270" s="116"/>
      <c r="M270" s="107">
        <f t="shared" ref="M270:M278" si="58">I270*M257</f>
        <v>0</v>
      </c>
      <c r="N270" s="116"/>
      <c r="O270" s="107">
        <f t="shared" ref="O270:O278" si="59">J270*O257</f>
        <v>0</v>
      </c>
      <c r="P270" s="108"/>
      <c r="Q270" s="107">
        <f t="shared" si="57"/>
        <v>0</v>
      </c>
      <c r="R270" s="108"/>
      <c r="S270" s="107">
        <f t="shared" ref="S270:S276" si="60">SUM(M270,O270,Q270)</f>
        <v>0</v>
      </c>
      <c r="T270" s="108"/>
      <c r="U270" s="85"/>
      <c r="V270" s="117"/>
      <c r="W270" s="59"/>
      <c r="X270" s="45"/>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row>
    <row r="271" spans="1:53" s="47" customFormat="1" ht="19.95" customHeight="1" outlineLevel="2" x14ac:dyDescent="0.25">
      <c r="A271" s="39"/>
      <c r="B271" s="48"/>
      <c r="C271" s="106">
        <v>3</v>
      </c>
      <c r="D271" s="184"/>
      <c r="E271" s="65"/>
      <c r="F271" s="100"/>
      <c r="G271" s="100"/>
      <c r="H271" s="100"/>
      <c r="I271" s="188">
        <v>0</v>
      </c>
      <c r="J271" s="188">
        <v>0</v>
      </c>
      <c r="K271" s="188">
        <v>0</v>
      </c>
      <c r="L271" s="116"/>
      <c r="M271" s="107">
        <f t="shared" si="58"/>
        <v>0</v>
      </c>
      <c r="N271" s="116"/>
      <c r="O271" s="107">
        <f t="shared" si="59"/>
        <v>0</v>
      </c>
      <c r="P271" s="108"/>
      <c r="Q271" s="107">
        <f t="shared" si="57"/>
        <v>0</v>
      </c>
      <c r="R271" s="108"/>
      <c r="S271" s="107">
        <f t="shared" si="60"/>
        <v>0</v>
      </c>
      <c r="T271" s="108"/>
      <c r="U271" s="85"/>
      <c r="V271" s="117"/>
      <c r="W271" s="59"/>
      <c r="X271" s="45"/>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row>
    <row r="272" spans="1:53" s="47" customFormat="1" ht="19.95" customHeight="1" outlineLevel="2" x14ac:dyDescent="0.25">
      <c r="A272" s="39"/>
      <c r="B272" s="48"/>
      <c r="C272" s="106">
        <v>4</v>
      </c>
      <c r="D272" s="184"/>
      <c r="E272" s="65"/>
      <c r="F272" s="100"/>
      <c r="G272" s="100"/>
      <c r="H272" s="100"/>
      <c r="I272" s="188">
        <v>0</v>
      </c>
      <c r="J272" s="188">
        <v>0</v>
      </c>
      <c r="K272" s="188">
        <v>0</v>
      </c>
      <c r="L272" s="116"/>
      <c r="M272" s="107">
        <f t="shared" si="58"/>
        <v>0</v>
      </c>
      <c r="N272" s="116"/>
      <c r="O272" s="107">
        <f t="shared" si="59"/>
        <v>0</v>
      </c>
      <c r="P272" s="108"/>
      <c r="Q272" s="107">
        <f t="shared" si="57"/>
        <v>0</v>
      </c>
      <c r="R272" s="108"/>
      <c r="S272" s="107">
        <f t="shared" si="60"/>
        <v>0</v>
      </c>
      <c r="T272" s="108"/>
      <c r="U272" s="85"/>
      <c r="V272" s="117"/>
      <c r="W272" s="59"/>
      <c r="X272" s="45"/>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row>
    <row r="273" spans="1:53" s="47" customFormat="1" ht="19.95" customHeight="1" outlineLevel="2" x14ac:dyDescent="0.25">
      <c r="A273" s="39"/>
      <c r="B273" s="48"/>
      <c r="C273" s="106">
        <v>5</v>
      </c>
      <c r="D273" s="184"/>
      <c r="E273" s="65"/>
      <c r="F273" s="100"/>
      <c r="G273" s="100"/>
      <c r="H273" s="100"/>
      <c r="I273" s="188">
        <v>0</v>
      </c>
      <c r="J273" s="188">
        <v>0</v>
      </c>
      <c r="K273" s="188">
        <v>0</v>
      </c>
      <c r="L273" s="116"/>
      <c r="M273" s="107">
        <f t="shared" si="58"/>
        <v>0</v>
      </c>
      <c r="N273" s="116"/>
      <c r="O273" s="107">
        <f t="shared" si="59"/>
        <v>0</v>
      </c>
      <c r="P273" s="108"/>
      <c r="Q273" s="107">
        <f t="shared" si="57"/>
        <v>0</v>
      </c>
      <c r="R273" s="108"/>
      <c r="S273" s="107">
        <f t="shared" si="60"/>
        <v>0</v>
      </c>
      <c r="T273" s="108"/>
      <c r="U273" s="85"/>
      <c r="V273" s="117"/>
      <c r="W273" s="59"/>
      <c r="X273" s="45"/>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row>
    <row r="274" spans="1:53" s="47" customFormat="1" ht="19.95" customHeight="1" outlineLevel="2" x14ac:dyDescent="0.25">
      <c r="A274" s="39"/>
      <c r="B274" s="48"/>
      <c r="C274" s="106">
        <v>6</v>
      </c>
      <c r="D274" s="184"/>
      <c r="E274" s="65"/>
      <c r="F274" s="100"/>
      <c r="G274" s="100"/>
      <c r="H274" s="100"/>
      <c r="I274" s="188">
        <v>0</v>
      </c>
      <c r="J274" s="188">
        <v>0</v>
      </c>
      <c r="K274" s="188">
        <v>0</v>
      </c>
      <c r="L274" s="116"/>
      <c r="M274" s="107">
        <f t="shared" si="58"/>
        <v>0</v>
      </c>
      <c r="N274" s="116"/>
      <c r="O274" s="107">
        <f t="shared" si="59"/>
        <v>0</v>
      </c>
      <c r="P274" s="108"/>
      <c r="Q274" s="107">
        <f t="shared" si="57"/>
        <v>0</v>
      </c>
      <c r="R274" s="108"/>
      <c r="S274" s="107">
        <f t="shared" si="60"/>
        <v>0</v>
      </c>
      <c r="T274" s="108"/>
      <c r="U274" s="85"/>
      <c r="V274" s="117"/>
      <c r="W274" s="59"/>
      <c r="X274" s="45"/>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row>
    <row r="275" spans="1:53" s="47" customFormat="1" ht="19.95" customHeight="1" outlineLevel="2" x14ac:dyDescent="0.25">
      <c r="A275" s="39"/>
      <c r="B275" s="48"/>
      <c r="C275" s="106">
        <v>7</v>
      </c>
      <c r="D275" s="184"/>
      <c r="E275" s="65"/>
      <c r="F275" s="100"/>
      <c r="G275" s="100"/>
      <c r="H275" s="100"/>
      <c r="I275" s="188">
        <v>0</v>
      </c>
      <c r="J275" s="188">
        <v>0</v>
      </c>
      <c r="K275" s="188">
        <v>0</v>
      </c>
      <c r="L275" s="116"/>
      <c r="M275" s="107">
        <f t="shared" si="58"/>
        <v>0</v>
      </c>
      <c r="N275" s="116"/>
      <c r="O275" s="107">
        <f t="shared" si="59"/>
        <v>0</v>
      </c>
      <c r="P275" s="108"/>
      <c r="Q275" s="107">
        <f t="shared" si="57"/>
        <v>0</v>
      </c>
      <c r="R275" s="108"/>
      <c r="S275" s="107">
        <f t="shared" si="60"/>
        <v>0</v>
      </c>
      <c r="T275" s="108"/>
      <c r="U275" s="85"/>
      <c r="V275" s="117"/>
      <c r="W275" s="59"/>
      <c r="X275" s="45"/>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row>
    <row r="276" spans="1:53" s="47" customFormat="1" ht="19.95" customHeight="1" outlineLevel="2" x14ac:dyDescent="0.25">
      <c r="A276" s="39"/>
      <c r="B276" s="48"/>
      <c r="C276" s="106">
        <v>8</v>
      </c>
      <c r="D276" s="184"/>
      <c r="E276" s="65"/>
      <c r="F276" s="100"/>
      <c r="G276" s="100"/>
      <c r="H276" s="100"/>
      <c r="I276" s="188">
        <v>0</v>
      </c>
      <c r="J276" s="188">
        <v>0</v>
      </c>
      <c r="K276" s="188">
        <v>0</v>
      </c>
      <c r="L276" s="116"/>
      <c r="M276" s="107">
        <f t="shared" si="58"/>
        <v>0</v>
      </c>
      <c r="N276" s="116"/>
      <c r="O276" s="107">
        <f t="shared" si="59"/>
        <v>0</v>
      </c>
      <c r="P276" s="108"/>
      <c r="Q276" s="107">
        <f t="shared" si="57"/>
        <v>0</v>
      </c>
      <c r="R276" s="108"/>
      <c r="S276" s="107">
        <f t="shared" si="60"/>
        <v>0</v>
      </c>
      <c r="T276" s="108"/>
      <c r="U276" s="85"/>
      <c r="V276" s="117"/>
      <c r="W276" s="59"/>
      <c r="X276" s="45"/>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row>
    <row r="277" spans="1:53" s="47" customFormat="1" ht="19.95" customHeight="1" outlineLevel="2" x14ac:dyDescent="0.25">
      <c r="A277" s="39"/>
      <c r="B277" s="48"/>
      <c r="C277" s="106">
        <v>9</v>
      </c>
      <c r="D277" s="184"/>
      <c r="E277" s="65"/>
      <c r="F277" s="100"/>
      <c r="G277" s="100"/>
      <c r="H277" s="100"/>
      <c r="I277" s="188">
        <v>0</v>
      </c>
      <c r="J277" s="188">
        <v>0</v>
      </c>
      <c r="K277" s="188">
        <v>0</v>
      </c>
      <c r="L277" s="116"/>
      <c r="M277" s="107">
        <f t="shared" si="58"/>
        <v>0</v>
      </c>
      <c r="N277" s="116"/>
      <c r="O277" s="107">
        <f t="shared" si="59"/>
        <v>0</v>
      </c>
      <c r="P277" s="108"/>
      <c r="Q277" s="107">
        <f t="shared" si="57"/>
        <v>0</v>
      </c>
      <c r="R277" s="108"/>
      <c r="S277" s="107">
        <f>SUM(M277,O277,Q277)</f>
        <v>0</v>
      </c>
      <c r="T277" s="108"/>
      <c r="U277" s="85"/>
      <c r="V277" s="117"/>
      <c r="W277" s="59"/>
      <c r="X277" s="45"/>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row>
    <row r="278" spans="1:53" s="47" customFormat="1" ht="19.95" customHeight="1" outlineLevel="2" x14ac:dyDescent="0.25">
      <c r="A278" s="39"/>
      <c r="B278" s="48"/>
      <c r="C278" s="106">
        <v>10</v>
      </c>
      <c r="D278" s="184"/>
      <c r="E278" s="65"/>
      <c r="F278" s="100"/>
      <c r="G278" s="100"/>
      <c r="H278" s="100"/>
      <c r="I278" s="188">
        <v>0</v>
      </c>
      <c r="J278" s="188">
        <v>0</v>
      </c>
      <c r="K278" s="188">
        <v>0</v>
      </c>
      <c r="L278" s="116"/>
      <c r="M278" s="107">
        <f t="shared" si="58"/>
        <v>0</v>
      </c>
      <c r="N278" s="116"/>
      <c r="O278" s="107">
        <f t="shared" si="59"/>
        <v>0</v>
      </c>
      <c r="P278" s="108"/>
      <c r="Q278" s="107">
        <f t="shared" si="57"/>
        <v>0</v>
      </c>
      <c r="R278" s="108"/>
      <c r="S278" s="107">
        <f t="shared" ref="S278" si="61">SUM(M278,O278,Q278)</f>
        <v>0</v>
      </c>
      <c r="T278" s="108"/>
      <c r="U278" s="85"/>
      <c r="V278" s="117"/>
      <c r="W278" s="59"/>
      <c r="X278" s="45"/>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row>
    <row r="279" spans="1:53" s="46" customFormat="1" ht="19.95" customHeight="1" outlineLevel="2" x14ac:dyDescent="0.25">
      <c r="A279" s="73"/>
      <c r="B279" s="74"/>
      <c r="C279" s="73"/>
      <c r="D279" s="110"/>
      <c r="E279" s="65"/>
      <c r="F279" s="109"/>
      <c r="G279" s="116"/>
      <c r="H279" s="65"/>
      <c r="I279" s="65"/>
      <c r="J279" s="65"/>
      <c r="K279" s="65"/>
      <c r="L279" s="65"/>
      <c r="M279" s="108"/>
      <c r="N279" s="65"/>
      <c r="O279" s="108"/>
      <c r="P279" s="108"/>
      <c r="Q279" s="108"/>
      <c r="R279" s="108"/>
      <c r="S279" s="108"/>
      <c r="T279" s="108"/>
      <c r="U279" s="111"/>
      <c r="V279" s="111"/>
      <c r="W279" s="59"/>
      <c r="X279" s="75"/>
    </row>
    <row r="280" spans="1:53" s="89" customFormat="1" ht="19.95" customHeight="1" outlineLevel="1" x14ac:dyDescent="0.25">
      <c r="A280" s="118"/>
      <c r="B280" s="119"/>
      <c r="C280" s="118"/>
      <c r="D280" s="120" t="s">
        <v>98</v>
      </c>
      <c r="E280" s="65"/>
      <c r="F280" s="95"/>
      <c r="G280" s="95"/>
      <c r="H280" s="95"/>
      <c r="I280" s="95"/>
      <c r="J280" s="95"/>
      <c r="K280" s="95"/>
      <c r="L280" s="65"/>
      <c r="M280" s="80">
        <f>SUM(M282:M301)</f>
        <v>0</v>
      </c>
      <c r="N280" s="65"/>
      <c r="O280" s="80">
        <f>SUM(O282:O301)</f>
        <v>0</v>
      </c>
      <c r="P280" s="81"/>
      <c r="Q280" s="80">
        <f>SUM(Q282:Q301)</f>
        <v>0</v>
      </c>
      <c r="R280" s="81"/>
      <c r="S280" s="83">
        <f>SUM(S282:S301)</f>
        <v>0</v>
      </c>
      <c r="T280" s="84"/>
      <c r="U280" s="121"/>
      <c r="V280" s="122"/>
      <c r="W280" s="59"/>
      <c r="X280" s="123"/>
    </row>
    <row r="281" spans="1:53" s="89" customFormat="1" ht="19.95" customHeight="1" outlineLevel="2" x14ac:dyDescent="0.25">
      <c r="A281" s="76"/>
      <c r="B281" s="77"/>
      <c r="C281" s="76"/>
      <c r="D281" s="100" t="s">
        <v>99</v>
      </c>
      <c r="E281" s="112"/>
      <c r="F281" s="113"/>
      <c r="G281" s="113"/>
      <c r="H281" s="101" t="s">
        <v>100</v>
      </c>
      <c r="I281" s="101" t="s">
        <v>101</v>
      </c>
      <c r="J281" s="101" t="s">
        <v>102</v>
      </c>
      <c r="K281" s="101" t="s">
        <v>103</v>
      </c>
      <c r="L281" s="197"/>
      <c r="M281" s="101" t="s">
        <v>104</v>
      </c>
      <c r="N281" s="197"/>
      <c r="O281" s="101" t="s">
        <v>105</v>
      </c>
      <c r="P281" s="195"/>
      <c r="Q281" s="101" t="s">
        <v>106</v>
      </c>
      <c r="R281" s="196"/>
      <c r="S281" s="101" t="s">
        <v>107</v>
      </c>
      <c r="U281" s="121"/>
      <c r="V281" s="122"/>
      <c r="W281" s="115"/>
      <c r="X281" s="87"/>
      <c r="Y281" s="124"/>
      <c r="Z281" s="124"/>
      <c r="AA281" s="124"/>
      <c r="AB281" s="124"/>
      <c r="AC281" s="124"/>
      <c r="AD281" s="124"/>
      <c r="AE281" s="124"/>
      <c r="AF281" s="124"/>
      <c r="AG281" s="124"/>
      <c r="AH281" s="124"/>
      <c r="AI281" s="124"/>
      <c r="AJ281" s="124"/>
      <c r="AK281" s="124"/>
    </row>
    <row r="282" spans="1:53" s="46" customFormat="1" ht="19.95" customHeight="1" outlineLevel="2" x14ac:dyDescent="0.25">
      <c r="A282" s="39"/>
      <c r="B282" s="48"/>
      <c r="C282" s="106">
        <v>1</v>
      </c>
      <c r="D282" s="184"/>
      <c r="E282" s="65"/>
      <c r="F282" s="100"/>
      <c r="G282" s="100"/>
      <c r="H282" s="185">
        <v>0</v>
      </c>
      <c r="I282" s="187">
        <v>0</v>
      </c>
      <c r="J282" s="187">
        <v>0</v>
      </c>
      <c r="K282" s="187">
        <v>0</v>
      </c>
      <c r="L282" s="125"/>
      <c r="M282" s="107">
        <f t="shared" ref="M282:M301" si="62">$H282*I282</f>
        <v>0</v>
      </c>
      <c r="N282" s="125"/>
      <c r="O282" s="107">
        <f>$H282*J282</f>
        <v>0</v>
      </c>
      <c r="P282" s="108"/>
      <c r="Q282" s="107">
        <f t="shared" ref="Q282:Q301" si="63">$H282*K282</f>
        <v>0</v>
      </c>
      <c r="R282" s="108"/>
      <c r="S282" s="107">
        <f>SUM(M282,O282,Q282)</f>
        <v>0</v>
      </c>
      <c r="T282" s="108"/>
      <c r="U282" s="121"/>
      <c r="V282" s="122"/>
      <c r="W282" s="59"/>
      <c r="X282" s="45"/>
      <c r="Y282" s="13"/>
      <c r="Z282" s="13"/>
      <c r="AA282" s="13"/>
      <c r="AB282" s="13"/>
      <c r="AC282" s="13"/>
      <c r="AD282" s="13"/>
      <c r="AE282" s="13"/>
      <c r="AF282" s="13"/>
      <c r="AG282" s="13"/>
      <c r="AH282" s="13"/>
      <c r="AI282" s="13"/>
      <c r="AJ282" s="13"/>
      <c r="AK282" s="13"/>
    </row>
    <row r="283" spans="1:53" s="46" customFormat="1" ht="19.95" customHeight="1" outlineLevel="2" x14ac:dyDescent="0.25">
      <c r="A283" s="39"/>
      <c r="B283" s="48"/>
      <c r="C283" s="106">
        <v>2</v>
      </c>
      <c r="D283" s="184"/>
      <c r="E283" s="65"/>
      <c r="F283" s="100"/>
      <c r="G283" s="100"/>
      <c r="H283" s="185">
        <v>0</v>
      </c>
      <c r="I283" s="187">
        <v>0</v>
      </c>
      <c r="J283" s="187">
        <v>0</v>
      </c>
      <c r="K283" s="187">
        <v>0</v>
      </c>
      <c r="L283" s="125"/>
      <c r="M283" s="107">
        <f t="shared" si="62"/>
        <v>0</v>
      </c>
      <c r="N283" s="125"/>
      <c r="O283" s="107">
        <f t="shared" ref="O283:O301" si="64">$H283*J283</f>
        <v>0</v>
      </c>
      <c r="P283" s="108"/>
      <c r="Q283" s="107">
        <f t="shared" si="63"/>
        <v>0</v>
      </c>
      <c r="R283" s="108"/>
      <c r="S283" s="107">
        <f t="shared" ref="S283:S301" si="65">SUM(M283,O283,Q283)</f>
        <v>0</v>
      </c>
      <c r="T283" s="108"/>
      <c r="U283" s="121"/>
      <c r="V283" s="122"/>
      <c r="W283" s="59"/>
      <c r="X283" s="45"/>
      <c r="Y283" s="13"/>
      <c r="Z283" s="13"/>
      <c r="AA283" s="13"/>
      <c r="AB283" s="13"/>
      <c r="AC283" s="13"/>
      <c r="AD283" s="13"/>
      <c r="AE283" s="13"/>
      <c r="AF283" s="13"/>
      <c r="AG283" s="13"/>
      <c r="AH283" s="13"/>
      <c r="AI283" s="13"/>
      <c r="AJ283" s="13"/>
      <c r="AK283" s="13"/>
    </row>
    <row r="284" spans="1:53" s="46" customFormat="1" ht="19.95" customHeight="1" outlineLevel="2" x14ac:dyDescent="0.25">
      <c r="A284" s="39"/>
      <c r="B284" s="48"/>
      <c r="C284" s="106">
        <v>3</v>
      </c>
      <c r="D284" s="184"/>
      <c r="E284" s="65"/>
      <c r="F284" s="100"/>
      <c r="G284" s="100"/>
      <c r="H284" s="185">
        <v>0</v>
      </c>
      <c r="I284" s="187">
        <v>0</v>
      </c>
      <c r="J284" s="187">
        <v>0</v>
      </c>
      <c r="K284" s="187">
        <v>0</v>
      </c>
      <c r="L284" s="125"/>
      <c r="M284" s="107">
        <f t="shared" si="62"/>
        <v>0</v>
      </c>
      <c r="N284" s="125"/>
      <c r="O284" s="107">
        <f t="shared" si="64"/>
        <v>0</v>
      </c>
      <c r="P284" s="108"/>
      <c r="Q284" s="107">
        <f t="shared" si="63"/>
        <v>0</v>
      </c>
      <c r="R284" s="108"/>
      <c r="S284" s="107">
        <f t="shared" si="65"/>
        <v>0</v>
      </c>
      <c r="T284" s="108"/>
      <c r="U284" s="121"/>
      <c r="V284" s="122"/>
      <c r="W284" s="59"/>
      <c r="X284" s="45"/>
      <c r="Y284" s="13"/>
      <c r="Z284" s="13"/>
      <c r="AA284" s="13"/>
      <c r="AB284" s="13"/>
      <c r="AC284" s="13"/>
      <c r="AD284" s="13"/>
      <c r="AE284" s="13"/>
      <c r="AF284" s="13"/>
      <c r="AG284" s="13"/>
      <c r="AH284" s="13"/>
      <c r="AI284" s="13"/>
      <c r="AJ284" s="13"/>
      <c r="AK284" s="13"/>
    </row>
    <row r="285" spans="1:53" s="46" customFormat="1" ht="19.95" customHeight="1" outlineLevel="2" x14ac:dyDescent="0.25">
      <c r="A285" s="39"/>
      <c r="B285" s="48"/>
      <c r="C285" s="106">
        <v>4</v>
      </c>
      <c r="D285" s="184"/>
      <c r="E285" s="65"/>
      <c r="F285" s="100"/>
      <c r="G285" s="100"/>
      <c r="H285" s="185">
        <v>0</v>
      </c>
      <c r="I285" s="187">
        <v>0</v>
      </c>
      <c r="J285" s="187">
        <v>0</v>
      </c>
      <c r="K285" s="187">
        <v>0</v>
      </c>
      <c r="L285" s="125"/>
      <c r="M285" s="107">
        <f t="shared" si="62"/>
        <v>0</v>
      </c>
      <c r="N285" s="125"/>
      <c r="O285" s="107">
        <f t="shared" si="64"/>
        <v>0</v>
      </c>
      <c r="P285" s="108"/>
      <c r="Q285" s="107">
        <f t="shared" si="63"/>
        <v>0</v>
      </c>
      <c r="R285" s="108"/>
      <c r="S285" s="107">
        <f t="shared" si="65"/>
        <v>0</v>
      </c>
      <c r="T285" s="108"/>
      <c r="U285" s="121"/>
      <c r="V285" s="122"/>
      <c r="W285" s="59"/>
      <c r="X285" s="45"/>
      <c r="Y285" s="13"/>
      <c r="Z285" s="13"/>
      <c r="AA285" s="13"/>
      <c r="AB285" s="13"/>
      <c r="AC285" s="13"/>
      <c r="AD285" s="13"/>
      <c r="AE285" s="13"/>
      <c r="AF285" s="13"/>
      <c r="AG285" s="13"/>
      <c r="AH285" s="13"/>
      <c r="AI285" s="13"/>
      <c r="AJ285" s="13"/>
      <c r="AK285" s="13"/>
    </row>
    <row r="286" spans="1:53" s="46" customFormat="1" ht="19.95" customHeight="1" outlineLevel="2" x14ac:dyDescent="0.25">
      <c r="A286" s="39"/>
      <c r="B286" s="48"/>
      <c r="C286" s="106">
        <v>5</v>
      </c>
      <c r="D286" s="184"/>
      <c r="E286" s="65"/>
      <c r="F286" s="100"/>
      <c r="G286" s="100"/>
      <c r="H286" s="185">
        <v>0</v>
      </c>
      <c r="I286" s="187">
        <v>0</v>
      </c>
      <c r="J286" s="187">
        <v>0</v>
      </c>
      <c r="K286" s="187">
        <v>0</v>
      </c>
      <c r="L286" s="125"/>
      <c r="M286" s="107">
        <f t="shared" si="62"/>
        <v>0</v>
      </c>
      <c r="N286" s="125"/>
      <c r="O286" s="107">
        <f t="shared" si="64"/>
        <v>0</v>
      </c>
      <c r="P286" s="108"/>
      <c r="Q286" s="107">
        <f t="shared" si="63"/>
        <v>0</v>
      </c>
      <c r="R286" s="108"/>
      <c r="S286" s="107">
        <f t="shared" si="65"/>
        <v>0</v>
      </c>
      <c r="T286" s="108"/>
      <c r="U286" s="121"/>
      <c r="V286" s="122"/>
      <c r="W286" s="59"/>
      <c r="X286" s="45"/>
      <c r="Y286" s="13"/>
      <c r="Z286" s="13"/>
      <c r="AA286" s="13"/>
      <c r="AB286" s="13"/>
      <c r="AC286" s="13"/>
      <c r="AD286" s="13"/>
      <c r="AE286" s="13"/>
      <c r="AF286" s="13"/>
      <c r="AG286" s="13"/>
      <c r="AH286" s="13"/>
      <c r="AI286" s="13"/>
      <c r="AJ286" s="13"/>
      <c r="AK286" s="13"/>
    </row>
    <row r="287" spans="1:53" s="46" customFormat="1" ht="19.95" customHeight="1" outlineLevel="2" x14ac:dyDescent="0.25">
      <c r="A287" s="39"/>
      <c r="B287" s="48"/>
      <c r="C287" s="106">
        <v>6</v>
      </c>
      <c r="D287" s="184"/>
      <c r="E287" s="65"/>
      <c r="F287" s="100"/>
      <c r="G287" s="100"/>
      <c r="H287" s="185">
        <v>0</v>
      </c>
      <c r="I287" s="187">
        <v>0</v>
      </c>
      <c r="J287" s="187">
        <v>0</v>
      </c>
      <c r="K287" s="187">
        <v>0</v>
      </c>
      <c r="L287" s="125"/>
      <c r="M287" s="107">
        <f t="shared" si="62"/>
        <v>0</v>
      </c>
      <c r="N287" s="125"/>
      <c r="O287" s="107">
        <f t="shared" si="64"/>
        <v>0</v>
      </c>
      <c r="P287" s="108"/>
      <c r="Q287" s="107">
        <f t="shared" si="63"/>
        <v>0</v>
      </c>
      <c r="R287" s="108"/>
      <c r="S287" s="107">
        <f t="shared" si="65"/>
        <v>0</v>
      </c>
      <c r="T287" s="108"/>
      <c r="U287" s="121"/>
      <c r="V287" s="122"/>
      <c r="W287" s="59"/>
      <c r="X287" s="45"/>
      <c r="Y287" s="13"/>
      <c r="Z287" s="13"/>
      <c r="AA287" s="13"/>
      <c r="AB287" s="13"/>
      <c r="AC287" s="13"/>
      <c r="AD287" s="13"/>
      <c r="AE287" s="13"/>
      <c r="AF287" s="13"/>
      <c r="AG287" s="13"/>
      <c r="AH287" s="13"/>
      <c r="AI287" s="13"/>
      <c r="AJ287" s="13"/>
      <c r="AK287" s="13"/>
    </row>
    <row r="288" spans="1:53" s="46" customFormat="1" ht="19.95" customHeight="1" outlineLevel="2" x14ac:dyDescent="0.25">
      <c r="A288" s="39"/>
      <c r="B288" s="48"/>
      <c r="C288" s="106">
        <v>7</v>
      </c>
      <c r="D288" s="184"/>
      <c r="E288" s="65"/>
      <c r="F288" s="100"/>
      <c r="G288" s="100"/>
      <c r="H288" s="185">
        <v>0</v>
      </c>
      <c r="I288" s="187">
        <v>0</v>
      </c>
      <c r="J288" s="187">
        <v>0</v>
      </c>
      <c r="K288" s="187">
        <v>0</v>
      </c>
      <c r="L288" s="125"/>
      <c r="M288" s="107">
        <f t="shared" si="62"/>
        <v>0</v>
      </c>
      <c r="N288" s="125"/>
      <c r="O288" s="107">
        <f t="shared" si="64"/>
        <v>0</v>
      </c>
      <c r="P288" s="108"/>
      <c r="Q288" s="107">
        <f t="shared" si="63"/>
        <v>0</v>
      </c>
      <c r="R288" s="108"/>
      <c r="S288" s="107">
        <f t="shared" si="65"/>
        <v>0</v>
      </c>
      <c r="T288" s="108"/>
      <c r="U288" s="121"/>
      <c r="V288" s="122"/>
      <c r="W288" s="59"/>
      <c r="X288" s="45"/>
      <c r="Y288" s="13"/>
      <c r="Z288" s="13"/>
      <c r="AA288" s="13"/>
      <c r="AB288" s="13"/>
      <c r="AC288" s="13"/>
      <c r="AD288" s="13"/>
      <c r="AE288" s="13"/>
      <c r="AF288" s="13"/>
      <c r="AG288" s="13"/>
      <c r="AH288" s="13"/>
      <c r="AI288" s="13"/>
      <c r="AJ288" s="13"/>
      <c r="AK288" s="13"/>
    </row>
    <row r="289" spans="1:53" s="46" customFormat="1" ht="19.95" customHeight="1" outlineLevel="2" x14ac:dyDescent="0.25">
      <c r="A289" s="39"/>
      <c r="B289" s="48"/>
      <c r="C289" s="106">
        <v>8</v>
      </c>
      <c r="D289" s="184"/>
      <c r="E289" s="65"/>
      <c r="F289" s="100"/>
      <c r="G289" s="100"/>
      <c r="H289" s="185">
        <v>0</v>
      </c>
      <c r="I289" s="187">
        <v>0</v>
      </c>
      <c r="J289" s="187">
        <v>0</v>
      </c>
      <c r="K289" s="187">
        <v>0</v>
      </c>
      <c r="L289" s="125"/>
      <c r="M289" s="107">
        <f t="shared" si="62"/>
        <v>0</v>
      </c>
      <c r="N289" s="125"/>
      <c r="O289" s="107">
        <f t="shared" si="64"/>
        <v>0</v>
      </c>
      <c r="P289" s="108"/>
      <c r="Q289" s="107">
        <f t="shared" si="63"/>
        <v>0</v>
      </c>
      <c r="R289" s="108"/>
      <c r="S289" s="107">
        <f t="shared" si="65"/>
        <v>0</v>
      </c>
      <c r="T289" s="108"/>
      <c r="U289" s="121"/>
      <c r="V289" s="122"/>
      <c r="W289" s="59"/>
      <c r="X289" s="45"/>
      <c r="Y289" s="13"/>
      <c r="Z289" s="13"/>
      <c r="AA289" s="13"/>
      <c r="AB289" s="13"/>
      <c r="AC289" s="13"/>
      <c r="AD289" s="13"/>
      <c r="AE289" s="13"/>
      <c r="AF289" s="13"/>
      <c r="AG289" s="13"/>
      <c r="AH289" s="13"/>
      <c r="AI289" s="13"/>
      <c r="AJ289" s="13"/>
      <c r="AK289" s="13"/>
    </row>
    <row r="290" spans="1:53" s="46" customFormat="1" ht="19.95" customHeight="1" outlineLevel="2" x14ac:dyDescent="0.25">
      <c r="A290" s="39"/>
      <c r="B290" s="48"/>
      <c r="C290" s="106">
        <v>9</v>
      </c>
      <c r="D290" s="184"/>
      <c r="E290" s="65"/>
      <c r="F290" s="100"/>
      <c r="G290" s="100"/>
      <c r="H290" s="185">
        <v>0</v>
      </c>
      <c r="I290" s="187">
        <v>0</v>
      </c>
      <c r="J290" s="187">
        <v>0</v>
      </c>
      <c r="K290" s="187">
        <v>0</v>
      </c>
      <c r="L290" s="125"/>
      <c r="M290" s="107">
        <f t="shared" si="62"/>
        <v>0</v>
      </c>
      <c r="N290" s="125"/>
      <c r="O290" s="107">
        <f t="shared" si="64"/>
        <v>0</v>
      </c>
      <c r="P290" s="108"/>
      <c r="Q290" s="107">
        <f t="shared" si="63"/>
        <v>0</v>
      </c>
      <c r="R290" s="108"/>
      <c r="S290" s="107">
        <f t="shared" si="65"/>
        <v>0</v>
      </c>
      <c r="T290" s="108"/>
      <c r="U290" s="121"/>
      <c r="V290" s="122"/>
      <c r="W290" s="59"/>
      <c r="X290" s="45"/>
      <c r="Y290" s="13"/>
      <c r="Z290" s="13"/>
      <c r="AA290" s="13"/>
      <c r="AB290" s="13"/>
      <c r="AC290" s="13"/>
      <c r="AD290" s="13"/>
      <c r="AE290" s="13"/>
      <c r="AF290" s="13"/>
      <c r="AG290" s="13"/>
      <c r="AH290" s="13"/>
      <c r="AI290" s="13"/>
      <c r="AJ290" s="13"/>
      <c r="AK290" s="13"/>
    </row>
    <row r="291" spans="1:53" s="46" customFormat="1" ht="19.95" customHeight="1" outlineLevel="2" x14ac:dyDescent="0.25">
      <c r="A291" s="39"/>
      <c r="B291" s="48"/>
      <c r="C291" s="106">
        <v>10</v>
      </c>
      <c r="D291" s="184"/>
      <c r="E291" s="65"/>
      <c r="F291" s="100"/>
      <c r="G291" s="100"/>
      <c r="H291" s="185">
        <v>0</v>
      </c>
      <c r="I291" s="187">
        <v>0</v>
      </c>
      <c r="J291" s="187">
        <v>0</v>
      </c>
      <c r="K291" s="187">
        <v>0</v>
      </c>
      <c r="L291" s="125"/>
      <c r="M291" s="107">
        <f t="shared" si="62"/>
        <v>0</v>
      </c>
      <c r="N291" s="125"/>
      <c r="O291" s="107">
        <f t="shared" si="64"/>
        <v>0</v>
      </c>
      <c r="P291" s="108"/>
      <c r="Q291" s="107">
        <f t="shared" si="63"/>
        <v>0</v>
      </c>
      <c r="R291" s="108"/>
      <c r="S291" s="107">
        <f t="shared" si="65"/>
        <v>0</v>
      </c>
      <c r="T291" s="108"/>
      <c r="U291" s="121"/>
      <c r="V291" s="122"/>
      <c r="W291" s="59"/>
      <c r="X291" s="45"/>
      <c r="Y291" s="13"/>
      <c r="Z291" s="13"/>
      <c r="AA291" s="13"/>
      <c r="AB291" s="13"/>
      <c r="AC291" s="13"/>
      <c r="AD291" s="13"/>
      <c r="AE291" s="13"/>
      <c r="AF291" s="13"/>
      <c r="AG291" s="13"/>
      <c r="AH291" s="13"/>
      <c r="AI291" s="13"/>
      <c r="AJ291" s="13"/>
      <c r="AK291" s="13"/>
    </row>
    <row r="292" spans="1:53" s="46" customFormat="1" ht="19.95" customHeight="1" outlineLevel="2" x14ac:dyDescent="0.25">
      <c r="A292" s="39"/>
      <c r="B292" s="48"/>
      <c r="C292" s="106">
        <v>11</v>
      </c>
      <c r="D292" s="184"/>
      <c r="E292" s="65"/>
      <c r="F292" s="100"/>
      <c r="G292" s="100"/>
      <c r="H292" s="185">
        <v>0</v>
      </c>
      <c r="I292" s="187">
        <v>0</v>
      </c>
      <c r="J292" s="187">
        <v>0</v>
      </c>
      <c r="K292" s="187">
        <v>0</v>
      </c>
      <c r="L292" s="125"/>
      <c r="M292" s="107">
        <f t="shared" si="62"/>
        <v>0</v>
      </c>
      <c r="N292" s="125"/>
      <c r="O292" s="107">
        <f t="shared" si="64"/>
        <v>0</v>
      </c>
      <c r="P292" s="108"/>
      <c r="Q292" s="107">
        <f t="shared" si="63"/>
        <v>0</v>
      </c>
      <c r="R292" s="108"/>
      <c r="S292" s="107">
        <f t="shared" si="65"/>
        <v>0</v>
      </c>
      <c r="T292" s="108"/>
      <c r="U292" s="121"/>
      <c r="V292" s="122"/>
      <c r="W292" s="59"/>
      <c r="X292" s="45"/>
      <c r="Y292" s="13"/>
      <c r="Z292" s="13"/>
      <c r="AA292" s="13"/>
      <c r="AB292" s="13"/>
      <c r="AC292" s="13"/>
      <c r="AD292" s="13"/>
      <c r="AE292" s="13"/>
      <c r="AF292" s="13"/>
      <c r="AG292" s="13"/>
      <c r="AH292" s="13"/>
      <c r="AI292" s="13"/>
      <c r="AJ292" s="13"/>
      <c r="AK292" s="13"/>
    </row>
    <row r="293" spans="1:53" s="46" customFormat="1" ht="19.95" customHeight="1" outlineLevel="2" x14ac:dyDescent="0.25">
      <c r="A293" s="39"/>
      <c r="B293" s="48"/>
      <c r="C293" s="106">
        <v>12</v>
      </c>
      <c r="D293" s="184"/>
      <c r="E293" s="65"/>
      <c r="F293" s="100"/>
      <c r="G293" s="100"/>
      <c r="H293" s="185">
        <v>0</v>
      </c>
      <c r="I293" s="187">
        <v>0</v>
      </c>
      <c r="J293" s="187">
        <v>0</v>
      </c>
      <c r="K293" s="187">
        <v>0</v>
      </c>
      <c r="L293" s="125"/>
      <c r="M293" s="107">
        <f t="shared" si="62"/>
        <v>0</v>
      </c>
      <c r="N293" s="125"/>
      <c r="O293" s="107">
        <f t="shared" si="64"/>
        <v>0</v>
      </c>
      <c r="P293" s="108"/>
      <c r="Q293" s="107">
        <f t="shared" si="63"/>
        <v>0</v>
      </c>
      <c r="R293" s="108"/>
      <c r="S293" s="107">
        <f t="shared" si="65"/>
        <v>0</v>
      </c>
      <c r="T293" s="108"/>
      <c r="U293" s="121"/>
      <c r="V293" s="122"/>
      <c r="W293" s="59"/>
      <c r="X293" s="45"/>
      <c r="Y293" s="13"/>
      <c r="Z293" s="13"/>
      <c r="AA293" s="13"/>
      <c r="AB293" s="13"/>
      <c r="AC293" s="13"/>
      <c r="AD293" s="13"/>
      <c r="AE293" s="13"/>
      <c r="AF293" s="13"/>
      <c r="AG293" s="13"/>
      <c r="AH293" s="13"/>
      <c r="AI293" s="13"/>
      <c r="AJ293" s="13"/>
      <c r="AK293" s="13"/>
    </row>
    <row r="294" spans="1:53" s="46" customFormat="1" ht="19.95" customHeight="1" outlineLevel="2" x14ac:dyDescent="0.25">
      <c r="A294" s="39"/>
      <c r="B294" s="48"/>
      <c r="C294" s="106">
        <v>13</v>
      </c>
      <c r="D294" s="184"/>
      <c r="E294" s="65"/>
      <c r="F294" s="100"/>
      <c r="G294" s="100"/>
      <c r="H294" s="185">
        <v>0</v>
      </c>
      <c r="I294" s="187">
        <v>0</v>
      </c>
      <c r="J294" s="187">
        <v>0</v>
      </c>
      <c r="K294" s="187">
        <v>0</v>
      </c>
      <c r="L294" s="125"/>
      <c r="M294" s="107">
        <f t="shared" si="62"/>
        <v>0</v>
      </c>
      <c r="N294" s="125"/>
      <c r="O294" s="107">
        <f t="shared" si="64"/>
        <v>0</v>
      </c>
      <c r="P294" s="108"/>
      <c r="Q294" s="107">
        <f t="shared" si="63"/>
        <v>0</v>
      </c>
      <c r="R294" s="108"/>
      <c r="S294" s="107">
        <f t="shared" si="65"/>
        <v>0</v>
      </c>
      <c r="T294" s="108"/>
      <c r="U294" s="121"/>
      <c r="V294" s="122"/>
      <c r="W294" s="59"/>
      <c r="X294" s="45"/>
      <c r="Y294" s="13"/>
      <c r="Z294" s="13"/>
      <c r="AA294" s="13"/>
      <c r="AB294" s="13"/>
      <c r="AC294" s="13"/>
      <c r="AD294" s="13"/>
      <c r="AE294" s="13"/>
      <c r="AF294" s="13"/>
      <c r="AG294" s="13"/>
      <c r="AH294" s="13"/>
      <c r="AI294" s="13"/>
      <c r="AJ294" s="13"/>
      <c r="AK294" s="13"/>
    </row>
    <row r="295" spans="1:53" s="46" customFormat="1" ht="19.95" customHeight="1" outlineLevel="2" x14ac:dyDescent="0.25">
      <c r="A295" s="39"/>
      <c r="B295" s="48"/>
      <c r="C295" s="106">
        <v>14</v>
      </c>
      <c r="D295" s="184"/>
      <c r="E295" s="65"/>
      <c r="F295" s="100"/>
      <c r="G295" s="100"/>
      <c r="H295" s="185">
        <v>0</v>
      </c>
      <c r="I295" s="187">
        <v>0</v>
      </c>
      <c r="J295" s="187">
        <v>0</v>
      </c>
      <c r="K295" s="187">
        <v>0</v>
      </c>
      <c r="L295" s="125"/>
      <c r="M295" s="107">
        <f t="shared" si="62"/>
        <v>0</v>
      </c>
      <c r="N295" s="125"/>
      <c r="O295" s="107">
        <f t="shared" si="64"/>
        <v>0</v>
      </c>
      <c r="P295" s="108"/>
      <c r="Q295" s="107">
        <f t="shared" si="63"/>
        <v>0</v>
      </c>
      <c r="R295" s="108"/>
      <c r="S295" s="107">
        <f t="shared" si="65"/>
        <v>0</v>
      </c>
      <c r="T295" s="108"/>
      <c r="U295" s="121"/>
      <c r="V295" s="122"/>
      <c r="W295" s="59"/>
      <c r="X295" s="45"/>
      <c r="Y295" s="13"/>
      <c r="Z295" s="13"/>
      <c r="AA295" s="13"/>
      <c r="AB295" s="13"/>
      <c r="AC295" s="13"/>
      <c r="AD295" s="13"/>
      <c r="AE295" s="13"/>
      <c r="AF295" s="13"/>
      <c r="AG295" s="13"/>
      <c r="AH295" s="13"/>
      <c r="AI295" s="13"/>
      <c r="AJ295" s="13"/>
      <c r="AK295" s="13"/>
    </row>
    <row r="296" spans="1:53" s="46" customFormat="1" ht="19.95" customHeight="1" outlineLevel="2" x14ac:dyDescent="0.25">
      <c r="A296" s="39"/>
      <c r="B296" s="48"/>
      <c r="C296" s="106">
        <v>15</v>
      </c>
      <c r="D296" s="184"/>
      <c r="E296" s="65"/>
      <c r="F296" s="100"/>
      <c r="G296" s="100"/>
      <c r="H296" s="185">
        <v>0</v>
      </c>
      <c r="I296" s="187">
        <v>0</v>
      </c>
      <c r="J296" s="187">
        <v>0</v>
      </c>
      <c r="K296" s="187">
        <v>0</v>
      </c>
      <c r="L296" s="125"/>
      <c r="M296" s="107">
        <f t="shared" si="62"/>
        <v>0</v>
      </c>
      <c r="N296" s="125"/>
      <c r="O296" s="107">
        <f t="shared" si="64"/>
        <v>0</v>
      </c>
      <c r="P296" s="108"/>
      <c r="Q296" s="107">
        <f t="shared" si="63"/>
        <v>0</v>
      </c>
      <c r="R296" s="108"/>
      <c r="S296" s="107">
        <f t="shared" si="65"/>
        <v>0</v>
      </c>
      <c r="T296" s="108"/>
      <c r="U296" s="121"/>
      <c r="V296" s="122"/>
      <c r="W296" s="59"/>
      <c r="X296" s="45"/>
      <c r="Y296" s="13"/>
      <c r="Z296" s="13"/>
      <c r="AA296" s="13"/>
      <c r="AB296" s="13"/>
      <c r="AC296" s="13"/>
      <c r="AD296" s="13"/>
      <c r="AE296" s="13"/>
      <c r="AF296" s="13"/>
      <c r="AG296" s="13"/>
      <c r="AH296" s="13"/>
      <c r="AI296" s="13"/>
      <c r="AJ296" s="13"/>
      <c r="AK296" s="13"/>
    </row>
    <row r="297" spans="1:53" s="46" customFormat="1" ht="19.95" customHeight="1" outlineLevel="2" x14ac:dyDescent="0.25">
      <c r="A297" s="39"/>
      <c r="B297" s="48"/>
      <c r="C297" s="106">
        <v>16</v>
      </c>
      <c r="D297" s="184"/>
      <c r="E297" s="65"/>
      <c r="F297" s="100"/>
      <c r="G297" s="100"/>
      <c r="H297" s="185">
        <v>0</v>
      </c>
      <c r="I297" s="187">
        <v>0</v>
      </c>
      <c r="J297" s="187">
        <v>0</v>
      </c>
      <c r="K297" s="187">
        <v>0</v>
      </c>
      <c r="L297" s="125"/>
      <c r="M297" s="107">
        <f t="shared" si="62"/>
        <v>0</v>
      </c>
      <c r="N297" s="125"/>
      <c r="O297" s="107">
        <f t="shared" si="64"/>
        <v>0</v>
      </c>
      <c r="P297" s="108"/>
      <c r="Q297" s="107">
        <f t="shared" si="63"/>
        <v>0</v>
      </c>
      <c r="R297" s="108"/>
      <c r="S297" s="107">
        <f t="shared" si="65"/>
        <v>0</v>
      </c>
      <c r="T297" s="108"/>
      <c r="U297" s="121"/>
      <c r="V297" s="122"/>
      <c r="W297" s="59"/>
      <c r="X297" s="45"/>
      <c r="Y297" s="13"/>
      <c r="Z297" s="13"/>
      <c r="AA297" s="13"/>
      <c r="AB297" s="13"/>
      <c r="AC297" s="13"/>
      <c r="AD297" s="13"/>
      <c r="AE297" s="13"/>
      <c r="AF297" s="13"/>
      <c r="AG297" s="13"/>
      <c r="AH297" s="13"/>
      <c r="AI297" s="13"/>
      <c r="AJ297" s="13"/>
      <c r="AK297" s="13"/>
    </row>
    <row r="298" spans="1:53" s="46" customFormat="1" ht="19.95" customHeight="1" outlineLevel="2" x14ac:dyDescent="0.25">
      <c r="A298" s="39"/>
      <c r="B298" s="48"/>
      <c r="C298" s="106">
        <v>17</v>
      </c>
      <c r="D298" s="184"/>
      <c r="E298" s="65"/>
      <c r="F298" s="100"/>
      <c r="G298" s="100"/>
      <c r="H298" s="185">
        <v>0</v>
      </c>
      <c r="I298" s="187">
        <v>0</v>
      </c>
      <c r="J298" s="187">
        <v>0</v>
      </c>
      <c r="K298" s="187">
        <v>0</v>
      </c>
      <c r="L298" s="125"/>
      <c r="M298" s="107">
        <f t="shared" si="62"/>
        <v>0</v>
      </c>
      <c r="N298" s="125"/>
      <c r="O298" s="107">
        <f t="shared" si="64"/>
        <v>0</v>
      </c>
      <c r="P298" s="108"/>
      <c r="Q298" s="107">
        <f t="shared" si="63"/>
        <v>0</v>
      </c>
      <c r="R298" s="108"/>
      <c r="S298" s="107">
        <f t="shared" si="65"/>
        <v>0</v>
      </c>
      <c r="T298" s="108"/>
      <c r="U298" s="121"/>
      <c r="V298" s="122"/>
      <c r="W298" s="59"/>
      <c r="X298" s="45"/>
      <c r="Y298" s="13"/>
      <c r="Z298" s="13"/>
      <c r="AA298" s="13"/>
      <c r="AB298" s="13"/>
      <c r="AC298" s="13"/>
      <c r="AD298" s="13"/>
      <c r="AE298" s="13"/>
      <c r="AF298" s="13"/>
      <c r="AG298" s="13"/>
      <c r="AH298" s="13"/>
      <c r="AI298" s="13"/>
      <c r="AJ298" s="13"/>
      <c r="AK298" s="13"/>
    </row>
    <row r="299" spans="1:53" s="46" customFormat="1" ht="19.95" customHeight="1" outlineLevel="2" x14ac:dyDescent="0.25">
      <c r="A299" s="39"/>
      <c r="B299" s="48"/>
      <c r="C299" s="106">
        <v>18</v>
      </c>
      <c r="D299" s="184"/>
      <c r="E299" s="65"/>
      <c r="F299" s="100"/>
      <c r="G299" s="100"/>
      <c r="H299" s="185">
        <v>0</v>
      </c>
      <c r="I299" s="187">
        <v>0</v>
      </c>
      <c r="J299" s="187">
        <v>0</v>
      </c>
      <c r="K299" s="187">
        <v>0</v>
      </c>
      <c r="L299" s="125"/>
      <c r="M299" s="107">
        <f t="shared" si="62"/>
        <v>0</v>
      </c>
      <c r="N299" s="125"/>
      <c r="O299" s="107">
        <f t="shared" si="64"/>
        <v>0</v>
      </c>
      <c r="P299" s="108"/>
      <c r="Q299" s="107">
        <f t="shared" si="63"/>
        <v>0</v>
      </c>
      <c r="R299" s="108"/>
      <c r="S299" s="107">
        <f t="shared" si="65"/>
        <v>0</v>
      </c>
      <c r="T299" s="108"/>
      <c r="U299" s="121"/>
      <c r="V299" s="122"/>
      <c r="W299" s="59"/>
      <c r="X299" s="45"/>
      <c r="Y299" s="13"/>
      <c r="Z299" s="13"/>
      <c r="AA299" s="13"/>
      <c r="AB299" s="13"/>
      <c r="AC299" s="13"/>
      <c r="AD299" s="13"/>
      <c r="AE299" s="13"/>
      <c r="AF299" s="13"/>
      <c r="AG299" s="13"/>
      <c r="AH299" s="13"/>
      <c r="AI299" s="13"/>
      <c r="AJ299" s="13"/>
      <c r="AK299" s="13"/>
    </row>
    <row r="300" spans="1:53" s="46" customFormat="1" ht="19.95" customHeight="1" outlineLevel="2" x14ac:dyDescent="0.25">
      <c r="A300" s="39"/>
      <c r="B300" s="48"/>
      <c r="C300" s="106">
        <v>19</v>
      </c>
      <c r="D300" s="184"/>
      <c r="E300" s="65"/>
      <c r="F300" s="100"/>
      <c r="G300" s="100"/>
      <c r="H300" s="185">
        <v>0</v>
      </c>
      <c r="I300" s="187">
        <v>0</v>
      </c>
      <c r="J300" s="187">
        <v>0</v>
      </c>
      <c r="K300" s="187">
        <v>0</v>
      </c>
      <c r="L300" s="125"/>
      <c r="M300" s="107">
        <f t="shared" si="62"/>
        <v>0</v>
      </c>
      <c r="N300" s="125"/>
      <c r="O300" s="107">
        <f t="shared" si="64"/>
        <v>0</v>
      </c>
      <c r="P300" s="108"/>
      <c r="Q300" s="107">
        <f t="shared" si="63"/>
        <v>0</v>
      </c>
      <c r="R300" s="108"/>
      <c r="S300" s="107">
        <f t="shared" si="65"/>
        <v>0</v>
      </c>
      <c r="T300" s="108"/>
      <c r="U300" s="121"/>
      <c r="V300" s="122"/>
      <c r="W300" s="59"/>
      <c r="X300" s="45"/>
      <c r="Y300" s="13"/>
      <c r="Z300" s="13"/>
      <c r="AA300" s="13"/>
      <c r="AB300" s="13"/>
      <c r="AC300" s="13"/>
      <c r="AD300" s="13"/>
      <c r="AE300" s="13"/>
      <c r="AF300" s="13"/>
      <c r="AG300" s="13"/>
      <c r="AH300" s="13"/>
      <c r="AI300" s="13"/>
      <c r="AJ300" s="13"/>
      <c r="AK300" s="13"/>
    </row>
    <row r="301" spans="1:53" s="46" customFormat="1" ht="19.95" customHeight="1" outlineLevel="2" x14ac:dyDescent="0.25">
      <c r="A301" s="39"/>
      <c r="B301" s="48"/>
      <c r="C301" s="106">
        <v>20</v>
      </c>
      <c r="D301" s="184"/>
      <c r="E301" s="65"/>
      <c r="F301" s="100"/>
      <c r="G301" s="100"/>
      <c r="H301" s="185">
        <v>0</v>
      </c>
      <c r="I301" s="187">
        <v>0</v>
      </c>
      <c r="J301" s="187">
        <v>0</v>
      </c>
      <c r="K301" s="187">
        <v>0</v>
      </c>
      <c r="L301" s="125"/>
      <c r="M301" s="107">
        <f t="shared" si="62"/>
        <v>0</v>
      </c>
      <c r="N301" s="125"/>
      <c r="O301" s="107">
        <f t="shared" si="64"/>
        <v>0</v>
      </c>
      <c r="P301" s="108"/>
      <c r="Q301" s="107">
        <f t="shared" si="63"/>
        <v>0</v>
      </c>
      <c r="R301" s="108"/>
      <c r="S301" s="107">
        <f t="shared" si="65"/>
        <v>0</v>
      </c>
      <c r="T301" s="108"/>
      <c r="U301" s="121"/>
      <c r="V301" s="122"/>
      <c r="W301" s="59"/>
      <c r="X301" s="45"/>
      <c r="Y301" s="13"/>
      <c r="Z301" s="13"/>
      <c r="AA301" s="13"/>
      <c r="AB301" s="13"/>
      <c r="AC301" s="13"/>
      <c r="AD301" s="13"/>
      <c r="AE301" s="13"/>
      <c r="AF301" s="13"/>
      <c r="AG301" s="13"/>
      <c r="AH301" s="13"/>
      <c r="AI301" s="13"/>
      <c r="AJ301" s="13"/>
      <c r="AK301" s="13"/>
    </row>
    <row r="302" spans="1:53" s="46" customFormat="1" ht="19.95" customHeight="1" outlineLevel="2" x14ac:dyDescent="0.25">
      <c r="A302" s="73"/>
      <c r="B302" s="74"/>
      <c r="C302" s="73"/>
      <c r="D302" s="110"/>
      <c r="E302" s="65"/>
      <c r="F302" s="109"/>
      <c r="G302" s="116"/>
      <c r="H302" s="65"/>
      <c r="I302" s="65"/>
      <c r="J302" s="65"/>
      <c r="K302" s="65"/>
      <c r="L302" s="65"/>
      <c r="M302" s="108"/>
      <c r="N302" s="65"/>
      <c r="O302" s="108"/>
      <c r="P302" s="108"/>
      <c r="Q302" s="108"/>
      <c r="R302" s="108"/>
      <c r="S302" s="108"/>
      <c r="T302" s="108"/>
      <c r="U302" s="111"/>
      <c r="V302" s="111"/>
      <c r="W302" s="59"/>
      <c r="X302" s="75"/>
    </row>
    <row r="303" spans="1:53" s="89" customFormat="1" ht="19.95" customHeight="1" outlineLevel="1" x14ac:dyDescent="0.25">
      <c r="A303" s="118"/>
      <c r="B303" s="119"/>
      <c r="C303" s="118"/>
      <c r="D303" s="78" t="s">
        <v>108</v>
      </c>
      <c r="E303" s="65"/>
      <c r="F303" s="95"/>
      <c r="G303" s="95"/>
      <c r="H303" s="95"/>
      <c r="I303" s="95"/>
      <c r="J303" s="95"/>
      <c r="K303" s="95"/>
      <c r="L303" s="65"/>
      <c r="M303" s="80">
        <f>SUM(M305:M314)</f>
        <v>0</v>
      </c>
      <c r="N303" s="65"/>
      <c r="O303" s="80">
        <f>SUM(O305:O314)</f>
        <v>0</v>
      </c>
      <c r="P303" s="81"/>
      <c r="Q303" s="80">
        <f>SUM(Q305:Q314)</f>
        <v>0</v>
      </c>
      <c r="R303" s="81"/>
      <c r="S303" s="83">
        <f>SUM(S305:S314)</f>
        <v>0</v>
      </c>
      <c r="T303" s="84"/>
      <c r="U303" s="121"/>
      <c r="V303" s="122"/>
      <c r="W303" s="59"/>
      <c r="X303" s="123"/>
    </row>
    <row r="304" spans="1:53" s="91" customFormat="1" ht="24.75" customHeight="1" outlineLevel="2" x14ac:dyDescent="0.25">
      <c r="A304" s="76"/>
      <c r="B304" s="77"/>
      <c r="C304" s="76"/>
      <c r="D304" s="100" t="s">
        <v>109</v>
      </c>
      <c r="E304" s="112"/>
      <c r="F304" s="126" t="s">
        <v>110</v>
      </c>
      <c r="G304" s="101" t="s">
        <v>111</v>
      </c>
      <c r="H304" s="101" t="s">
        <v>112</v>
      </c>
      <c r="I304" s="101" t="s">
        <v>113</v>
      </c>
      <c r="J304" s="101" t="s">
        <v>114</v>
      </c>
      <c r="K304" s="101" t="s">
        <v>115</v>
      </c>
      <c r="L304" s="103"/>
      <c r="M304" s="101" t="s">
        <v>116</v>
      </c>
      <c r="N304" s="103"/>
      <c r="O304" s="101" t="s">
        <v>117</v>
      </c>
      <c r="P304" s="104"/>
      <c r="Q304" s="101" t="s">
        <v>118</v>
      </c>
      <c r="R304" s="105"/>
      <c r="S304" s="101" t="s">
        <v>119</v>
      </c>
      <c r="T304" s="89"/>
      <c r="U304" s="121"/>
      <c r="V304" s="122"/>
      <c r="W304" s="115"/>
      <c r="X304" s="87"/>
      <c r="Y304" s="124"/>
      <c r="Z304" s="124"/>
      <c r="AA304" s="124"/>
      <c r="AB304" s="124"/>
      <c r="AC304" s="124"/>
      <c r="AD304" s="124"/>
      <c r="AE304" s="124"/>
      <c r="AF304" s="124"/>
      <c r="AG304" s="124"/>
      <c r="AH304" s="124"/>
      <c r="AI304" s="124"/>
      <c r="AJ304" s="124"/>
      <c r="AK304" s="124"/>
      <c r="AL304" s="89"/>
      <c r="AM304" s="89"/>
      <c r="AN304" s="89"/>
      <c r="AO304" s="89"/>
      <c r="AP304" s="89"/>
      <c r="AQ304" s="89"/>
      <c r="AR304" s="89"/>
      <c r="AS304" s="89"/>
      <c r="AT304" s="89"/>
      <c r="AU304" s="89"/>
      <c r="AV304" s="89"/>
      <c r="AW304" s="89"/>
      <c r="AX304" s="89"/>
      <c r="AY304" s="89"/>
      <c r="AZ304" s="89"/>
      <c r="BA304" s="89"/>
    </row>
    <row r="305" spans="1:53" s="47" customFormat="1" ht="19.95" customHeight="1" outlineLevel="2" x14ac:dyDescent="0.25">
      <c r="A305" s="39"/>
      <c r="B305" s="48"/>
      <c r="C305" s="106">
        <v>1</v>
      </c>
      <c r="D305" s="184"/>
      <c r="E305" s="65"/>
      <c r="F305" s="189"/>
      <c r="G305" s="185">
        <v>0</v>
      </c>
      <c r="H305" s="185">
        <v>0</v>
      </c>
      <c r="I305" s="188">
        <v>0</v>
      </c>
      <c r="J305" s="188">
        <v>0</v>
      </c>
      <c r="K305" s="188">
        <v>0</v>
      </c>
      <c r="L305" s="116"/>
      <c r="M305" s="107" cm="1">
        <f t="array" ref="M305">_xlfn.IFS(F305="All",($G305-$H305)*I305/3,F305="Year 1",($G305-$H305)*I305,F305="Year 2",0,F305="Year 3",0,F305="",0)</f>
        <v>0</v>
      </c>
      <c r="N305" s="116"/>
      <c r="O305" s="107" cm="1">
        <f t="array" ref="O305">_xlfn.IFS(F305="All",($G305-$H305)*J305/3,F305="Year 1",0,F305="Year 2",($G305-$H305)*J305,F305="Year 3",0,F305="",0)</f>
        <v>0</v>
      </c>
      <c r="P305" s="108"/>
      <c r="Q305" s="107" cm="1">
        <f t="array" ref="Q305">_xlfn.IFS(F305="All",($G305-$H305)*K305/3,F305="Year 1",0,F305="Year 2",0,F305="Year 3",($G305-$H305)*K305,F305="",0)</f>
        <v>0</v>
      </c>
      <c r="R305" s="108"/>
      <c r="S305" s="107">
        <f>SUM(M305,O305,Q305)</f>
        <v>0</v>
      </c>
      <c r="T305" s="108"/>
      <c r="U305" s="121"/>
      <c r="V305" s="122"/>
      <c r="W305" s="59"/>
      <c r="X305" s="45"/>
      <c r="Y305" s="13"/>
      <c r="Z305" s="13"/>
      <c r="AA305" s="13"/>
      <c r="AB305" s="13"/>
      <c r="AC305" s="13"/>
      <c r="AD305" s="13"/>
      <c r="AE305" s="13"/>
      <c r="AF305" s="13"/>
      <c r="AG305" s="13"/>
      <c r="AH305" s="13"/>
      <c r="AI305" s="13"/>
      <c r="AJ305" s="13"/>
      <c r="AK305" s="13"/>
      <c r="AL305" s="46"/>
      <c r="AM305" s="46"/>
      <c r="AN305" s="46"/>
      <c r="AO305" s="46"/>
      <c r="AP305" s="46"/>
      <c r="AQ305" s="46"/>
      <c r="AR305" s="46"/>
      <c r="AS305" s="46"/>
      <c r="AT305" s="46"/>
      <c r="AU305" s="46"/>
      <c r="AV305" s="46"/>
      <c r="AW305" s="46"/>
      <c r="AX305" s="46"/>
      <c r="AY305" s="46"/>
      <c r="AZ305" s="46"/>
      <c r="BA305" s="46"/>
    </row>
    <row r="306" spans="1:53" s="47" customFormat="1" ht="19.95" customHeight="1" outlineLevel="2" x14ac:dyDescent="0.25">
      <c r="A306" s="39"/>
      <c r="B306" s="48"/>
      <c r="C306" s="106">
        <v>2</v>
      </c>
      <c r="D306" s="184"/>
      <c r="E306" s="65"/>
      <c r="F306" s="189"/>
      <c r="G306" s="185">
        <v>0</v>
      </c>
      <c r="H306" s="185">
        <v>0</v>
      </c>
      <c r="I306" s="188">
        <v>0</v>
      </c>
      <c r="J306" s="188">
        <v>0</v>
      </c>
      <c r="K306" s="188">
        <v>0</v>
      </c>
      <c r="L306" s="108"/>
      <c r="M306" s="107" cm="1">
        <f t="array" ref="M306">_xlfn.IFS(F306="All",($G306-$H306)*I306/3,F306="Year 1",($G306-$H306)*I306,F306="Year 2",0,F306="Year 3",0,F306="",0)</f>
        <v>0</v>
      </c>
      <c r="N306" s="108"/>
      <c r="O306" s="107" cm="1">
        <f t="array" ref="O306">_xlfn.IFS(F306="All",($G306-$H306)*J306/3,F306="Year 1",0,F306="Year 2",($G306-$H306)*J306,F306="Year 3",0,F306="",0)</f>
        <v>0</v>
      </c>
      <c r="P306" s="108"/>
      <c r="Q306" s="107" cm="1">
        <f t="array" ref="Q306">_xlfn.IFS(F306="All",($G306-$H306)*K306/3,F306="Year 1",0,F306="Year 2",0,F306="Year 3",($G306-$H306)*K306,F306="",0)</f>
        <v>0</v>
      </c>
      <c r="R306" s="108"/>
      <c r="S306" s="107">
        <f t="shared" ref="S306:S310" si="66">SUM(M306,O306,Q306)</f>
        <v>0</v>
      </c>
      <c r="T306" s="108"/>
      <c r="U306" s="121"/>
      <c r="V306" s="86"/>
      <c r="W306" s="59"/>
      <c r="X306" s="45"/>
      <c r="Y306" s="13"/>
      <c r="Z306" s="13"/>
      <c r="AA306" s="13"/>
      <c r="AB306" s="13"/>
      <c r="AC306" s="13"/>
      <c r="AD306" s="13"/>
      <c r="AE306" s="13"/>
      <c r="AF306" s="13"/>
      <c r="AG306" s="13"/>
      <c r="AH306" s="13"/>
      <c r="AI306" s="13"/>
      <c r="AJ306" s="13"/>
      <c r="AK306" s="13"/>
      <c r="AL306" s="46"/>
      <c r="AM306" s="46"/>
      <c r="AN306" s="46"/>
      <c r="AO306" s="46"/>
      <c r="AP306" s="46"/>
      <c r="AQ306" s="46"/>
      <c r="AR306" s="46"/>
      <c r="AS306" s="46"/>
      <c r="AT306" s="46"/>
      <c r="AU306" s="46"/>
      <c r="AV306" s="46"/>
      <c r="AW306" s="46"/>
      <c r="AX306" s="46"/>
      <c r="AY306" s="46"/>
      <c r="AZ306" s="46"/>
      <c r="BA306" s="46"/>
    </row>
    <row r="307" spans="1:53" s="47" customFormat="1" ht="19.95" customHeight="1" outlineLevel="2" x14ac:dyDescent="0.25">
      <c r="A307" s="39"/>
      <c r="B307" s="48"/>
      <c r="C307" s="106">
        <v>3</v>
      </c>
      <c r="D307" s="184"/>
      <c r="E307" s="65"/>
      <c r="F307" s="189"/>
      <c r="G307" s="185">
        <v>0</v>
      </c>
      <c r="H307" s="185">
        <v>0</v>
      </c>
      <c r="I307" s="188">
        <v>0</v>
      </c>
      <c r="J307" s="188">
        <v>0</v>
      </c>
      <c r="K307" s="188">
        <v>0</v>
      </c>
      <c r="L307" s="108"/>
      <c r="M307" s="107" cm="1">
        <f t="array" ref="M307">_xlfn.IFS(F307="All",($G307-$H307)*I307/3,F307="Year 1",($G307-$H307)*I307,F307="Year 2",0,F307="Year 3",0,F307="",0)</f>
        <v>0</v>
      </c>
      <c r="N307" s="108"/>
      <c r="O307" s="107" cm="1">
        <f t="array" ref="O307">_xlfn.IFS(F307="All",($G307-$H307)*J307/3,F307="Year 1",0,F307="Year 2",($G307-$H307)*J307,F307="Year 3",0,F307="",0)</f>
        <v>0</v>
      </c>
      <c r="P307" s="108"/>
      <c r="Q307" s="107" cm="1">
        <f t="array" ref="Q307">_xlfn.IFS(F307="All",($G307-$H307)*K307/3,F307="Year 1",0,F307="Year 2",0,F307="Year 3",($G307-$H307)*K307,F307="",0)</f>
        <v>0</v>
      </c>
      <c r="R307" s="108"/>
      <c r="S307" s="107">
        <f t="shared" si="66"/>
        <v>0</v>
      </c>
      <c r="T307" s="108"/>
      <c r="U307" s="121"/>
      <c r="V307" s="122"/>
      <c r="W307" s="59"/>
      <c r="X307" s="45"/>
      <c r="Y307" s="13"/>
      <c r="Z307" s="13"/>
      <c r="AA307" s="13"/>
      <c r="AB307" s="13"/>
      <c r="AC307" s="13"/>
      <c r="AD307" s="13"/>
      <c r="AE307" s="13"/>
      <c r="AF307" s="13"/>
      <c r="AG307" s="13"/>
      <c r="AH307" s="13"/>
      <c r="AI307" s="13"/>
      <c r="AJ307" s="13"/>
      <c r="AK307" s="13"/>
      <c r="AL307" s="46"/>
      <c r="AM307" s="46"/>
      <c r="AN307" s="46"/>
      <c r="AO307" s="46"/>
      <c r="AP307" s="46"/>
      <c r="AQ307" s="46"/>
      <c r="AR307" s="46"/>
      <c r="AS307" s="46"/>
      <c r="AT307" s="46"/>
      <c r="AU307" s="46"/>
      <c r="AV307" s="46"/>
      <c r="AW307" s="46"/>
      <c r="AX307" s="46"/>
      <c r="AY307" s="46"/>
      <c r="AZ307" s="46"/>
      <c r="BA307" s="46"/>
    </row>
    <row r="308" spans="1:53" s="47" customFormat="1" ht="19.95" customHeight="1" outlineLevel="2" x14ac:dyDescent="0.25">
      <c r="A308" s="39"/>
      <c r="B308" s="48"/>
      <c r="C308" s="106">
        <v>4</v>
      </c>
      <c r="D308" s="184"/>
      <c r="E308" s="65"/>
      <c r="F308" s="189"/>
      <c r="G308" s="185">
        <v>0</v>
      </c>
      <c r="H308" s="185">
        <v>0</v>
      </c>
      <c r="I308" s="188">
        <v>0</v>
      </c>
      <c r="J308" s="188">
        <v>0</v>
      </c>
      <c r="K308" s="188">
        <v>0</v>
      </c>
      <c r="L308" s="108"/>
      <c r="M308" s="107" cm="1">
        <f t="array" ref="M308">_xlfn.IFS(F308="All",($G308-$H308)*I308/3,F308="Year 1",($G308-$H308)*I308,F308="Year 2",0,F308="Year 3",0,F308="",0)</f>
        <v>0</v>
      </c>
      <c r="N308" s="108"/>
      <c r="O308" s="107" cm="1">
        <f t="array" ref="O308">_xlfn.IFS(F308="All",($G308-$H308)*J308/3,F308="Year 1",0,F308="Year 2",($G308-$H308)*J308,F308="Year 3",0,F308="",0)</f>
        <v>0</v>
      </c>
      <c r="P308" s="108"/>
      <c r="Q308" s="107" cm="1">
        <f t="array" ref="Q308">_xlfn.IFS(F308="All",($G308-$H308)*K308/3,F308="Year 1",0,F308="Year 2",0,F308="Year 3",($G308-$H308)*K308,F308="",0)</f>
        <v>0</v>
      </c>
      <c r="R308" s="108"/>
      <c r="S308" s="107">
        <f t="shared" si="66"/>
        <v>0</v>
      </c>
      <c r="T308" s="108"/>
      <c r="U308" s="121"/>
      <c r="V308" s="122"/>
      <c r="W308" s="59"/>
      <c r="X308" s="45"/>
      <c r="Y308" s="13"/>
      <c r="Z308" s="13"/>
      <c r="AA308" s="13"/>
      <c r="AB308" s="13"/>
      <c r="AC308" s="13"/>
      <c r="AD308" s="13"/>
      <c r="AE308" s="13"/>
      <c r="AF308" s="13"/>
      <c r="AG308" s="13"/>
      <c r="AH308" s="13"/>
      <c r="AI308" s="13"/>
      <c r="AJ308" s="13"/>
      <c r="AK308" s="13"/>
      <c r="AL308" s="46"/>
      <c r="AM308" s="46"/>
      <c r="AN308" s="46"/>
      <c r="AO308" s="46"/>
      <c r="AP308" s="46"/>
      <c r="AQ308" s="46"/>
      <c r="AR308" s="46"/>
      <c r="AS308" s="46"/>
      <c r="AT308" s="46"/>
      <c r="AU308" s="46"/>
      <c r="AV308" s="46"/>
      <c r="AW308" s="46"/>
      <c r="AX308" s="46"/>
      <c r="AY308" s="46"/>
      <c r="AZ308" s="46"/>
      <c r="BA308" s="46"/>
    </row>
    <row r="309" spans="1:53" s="47" customFormat="1" ht="19.95" customHeight="1" outlineLevel="2" x14ac:dyDescent="0.25">
      <c r="A309" s="39"/>
      <c r="B309" s="48"/>
      <c r="C309" s="106">
        <v>5</v>
      </c>
      <c r="D309" s="184"/>
      <c r="E309" s="65"/>
      <c r="F309" s="189"/>
      <c r="G309" s="185">
        <v>0</v>
      </c>
      <c r="H309" s="185">
        <v>0</v>
      </c>
      <c r="I309" s="188">
        <v>0</v>
      </c>
      <c r="J309" s="188">
        <v>0</v>
      </c>
      <c r="K309" s="188">
        <v>0</v>
      </c>
      <c r="L309" s="108"/>
      <c r="M309" s="107" cm="1">
        <f t="array" ref="M309">_xlfn.IFS(F309="All",($G309-$H309)*I309/3,F309="Year 1",($G309-$H309)*I309,F309="Year 2",0,F309="Year 3",0,F309="",0)</f>
        <v>0</v>
      </c>
      <c r="N309" s="108"/>
      <c r="O309" s="107" cm="1">
        <f t="array" ref="O309">_xlfn.IFS(F309="All",($G309-$H309)*J309/3,F309="Year 1",0,F309="Year 2",($G309-$H309)*J309,F309="Year 3",0,F309="",0)</f>
        <v>0</v>
      </c>
      <c r="P309" s="108"/>
      <c r="Q309" s="107" cm="1">
        <f t="array" ref="Q309">_xlfn.IFS(F309="All",($G309-$H309)*K309/3,F309="Year 1",0,F309="Year 2",0,F309="Year 3",($G309-$H309)*K309,F309="",0)</f>
        <v>0</v>
      </c>
      <c r="R309" s="108"/>
      <c r="S309" s="107">
        <f t="shared" si="66"/>
        <v>0</v>
      </c>
      <c r="T309" s="108"/>
      <c r="U309" s="121"/>
      <c r="V309" s="122"/>
      <c r="W309" s="59"/>
      <c r="X309" s="45"/>
      <c r="Y309" s="13"/>
      <c r="Z309" s="13"/>
      <c r="AA309" s="13"/>
      <c r="AB309" s="13"/>
      <c r="AC309" s="13"/>
      <c r="AD309" s="13"/>
      <c r="AE309" s="13"/>
      <c r="AF309" s="13"/>
      <c r="AG309" s="13"/>
      <c r="AH309" s="13"/>
      <c r="AI309" s="13"/>
      <c r="AJ309" s="13"/>
      <c r="AK309" s="13"/>
      <c r="AL309" s="46"/>
      <c r="AM309" s="46"/>
      <c r="AN309" s="46"/>
      <c r="AO309" s="46"/>
      <c r="AP309" s="46"/>
      <c r="AQ309" s="46"/>
      <c r="AR309" s="46"/>
      <c r="AS309" s="46"/>
      <c r="AT309" s="46"/>
      <c r="AU309" s="46"/>
      <c r="AV309" s="46"/>
      <c r="AW309" s="46"/>
      <c r="AX309" s="46"/>
      <c r="AY309" s="46"/>
      <c r="AZ309" s="46"/>
      <c r="BA309" s="46"/>
    </row>
    <row r="310" spans="1:53" s="47" customFormat="1" ht="19.95" customHeight="1" outlineLevel="2" x14ac:dyDescent="0.25">
      <c r="A310" s="39"/>
      <c r="B310" s="48"/>
      <c r="C310" s="106">
        <v>6</v>
      </c>
      <c r="D310" s="184"/>
      <c r="E310" s="65"/>
      <c r="F310" s="189"/>
      <c r="G310" s="185">
        <v>0</v>
      </c>
      <c r="H310" s="185">
        <v>0</v>
      </c>
      <c r="I310" s="188">
        <v>0</v>
      </c>
      <c r="J310" s="188">
        <v>0</v>
      </c>
      <c r="K310" s="188">
        <v>0</v>
      </c>
      <c r="L310" s="108"/>
      <c r="M310" s="107" cm="1">
        <f t="array" ref="M310">_xlfn.IFS(F310="All",($G310-$H310)*I310/3,F310="Year 1",($G310-$H310)*I310,F310="Year 2",0,F310="Year 3",0,F310="",0)</f>
        <v>0</v>
      </c>
      <c r="N310" s="108"/>
      <c r="O310" s="107" cm="1">
        <f t="array" ref="O310">_xlfn.IFS(F310="All",($G310-$H310)*J310/3,F310="Year 1",0,F310="Year 2",($G310-$H310)*J310,F310="Year 3",0,F310="",0)</f>
        <v>0</v>
      </c>
      <c r="P310" s="108"/>
      <c r="Q310" s="107" cm="1">
        <f t="array" ref="Q310">_xlfn.IFS(F310="All",($G310-$H310)*K310/3,F310="Year 1",0,F310="Year 2",0,F310="Year 3",($G310-$H310)*K310,F310="",0)</f>
        <v>0</v>
      </c>
      <c r="R310" s="108"/>
      <c r="S310" s="107">
        <f t="shared" si="66"/>
        <v>0</v>
      </c>
      <c r="T310" s="108"/>
      <c r="U310" s="121"/>
      <c r="V310" s="122"/>
      <c r="W310" s="59"/>
      <c r="X310" s="45"/>
      <c r="Y310" s="13"/>
      <c r="Z310" s="13"/>
      <c r="AA310" s="13"/>
      <c r="AB310" s="13"/>
      <c r="AC310" s="13"/>
      <c r="AD310" s="13"/>
      <c r="AE310" s="13"/>
      <c r="AF310" s="13"/>
      <c r="AG310" s="13"/>
      <c r="AH310" s="13"/>
      <c r="AI310" s="13"/>
      <c r="AJ310" s="13"/>
      <c r="AK310" s="13"/>
      <c r="AL310" s="46"/>
      <c r="AM310" s="46"/>
      <c r="AN310" s="46"/>
      <c r="AO310" s="46"/>
      <c r="AP310" s="46"/>
      <c r="AQ310" s="46"/>
      <c r="AR310" s="46"/>
      <c r="AS310" s="46"/>
      <c r="AT310" s="46"/>
      <c r="AU310" s="46"/>
      <c r="AV310" s="46"/>
      <c r="AW310" s="46"/>
      <c r="AX310" s="46"/>
      <c r="AY310" s="46"/>
      <c r="AZ310" s="46"/>
      <c r="BA310" s="46"/>
    </row>
    <row r="311" spans="1:53" s="47" customFormat="1" ht="19.95" customHeight="1" outlineLevel="2" x14ac:dyDescent="0.25">
      <c r="A311" s="39"/>
      <c r="B311" s="48"/>
      <c r="C311" s="106">
        <v>7</v>
      </c>
      <c r="D311" s="184"/>
      <c r="E311" s="65"/>
      <c r="F311" s="189"/>
      <c r="G311" s="185">
        <v>0</v>
      </c>
      <c r="H311" s="185">
        <v>0</v>
      </c>
      <c r="I311" s="188">
        <v>0</v>
      </c>
      <c r="J311" s="188">
        <v>0</v>
      </c>
      <c r="K311" s="188">
        <v>0</v>
      </c>
      <c r="L311" s="108"/>
      <c r="M311" s="107" cm="1">
        <f t="array" ref="M311">_xlfn.IFS(F311="All",($G311-$H311)*I311/3,F311="Year 1",($G311-$H311)*I311,F311="Year 2",0,F311="Year 3",0,F311="",0)</f>
        <v>0</v>
      </c>
      <c r="N311" s="108"/>
      <c r="O311" s="107" cm="1">
        <f t="array" ref="O311">_xlfn.IFS(F311="All",($G311-$H311)*J311/3,F311="Year 1",0,F311="Year 2",($G311-$H311)*J311,F311="Year 3",0,F311="",0)</f>
        <v>0</v>
      </c>
      <c r="P311" s="108"/>
      <c r="Q311" s="107" cm="1">
        <f t="array" ref="Q311">_xlfn.IFS(F311="All",($G311-$H311)*K311/3,F311="Year 1",0,F311="Year 2",0,F311="Year 3",($G311-$H311)*K311,F311="",0)</f>
        <v>0</v>
      </c>
      <c r="R311" s="108"/>
      <c r="S311" s="107">
        <f>SUM(M311,O311,Q311)</f>
        <v>0</v>
      </c>
      <c r="T311" s="108"/>
      <c r="U311" s="121"/>
      <c r="V311" s="122"/>
      <c r="W311" s="59"/>
      <c r="X311" s="45"/>
      <c r="Y311" s="13"/>
      <c r="Z311" s="13"/>
      <c r="AA311" s="13"/>
      <c r="AB311" s="13"/>
      <c r="AC311" s="13"/>
      <c r="AD311" s="13"/>
      <c r="AE311" s="13"/>
      <c r="AF311" s="13"/>
      <c r="AG311" s="13"/>
      <c r="AH311" s="13"/>
      <c r="AI311" s="13"/>
      <c r="AJ311" s="13"/>
      <c r="AK311" s="13"/>
      <c r="AL311" s="46"/>
      <c r="AM311" s="46"/>
      <c r="AN311" s="46"/>
      <c r="AO311" s="46"/>
      <c r="AP311" s="46"/>
      <c r="AQ311" s="46"/>
      <c r="AR311" s="46"/>
      <c r="AS311" s="46"/>
      <c r="AT311" s="46"/>
      <c r="AU311" s="46"/>
      <c r="AV311" s="46"/>
      <c r="AW311" s="46"/>
      <c r="AX311" s="46"/>
      <c r="AY311" s="46"/>
      <c r="AZ311" s="46"/>
      <c r="BA311" s="46"/>
    </row>
    <row r="312" spans="1:53" s="47" customFormat="1" ht="19.95" customHeight="1" outlineLevel="2" x14ac:dyDescent="0.25">
      <c r="A312" s="39"/>
      <c r="B312" s="48"/>
      <c r="C312" s="106">
        <v>8</v>
      </c>
      <c r="D312" s="184"/>
      <c r="E312" s="65"/>
      <c r="F312" s="189"/>
      <c r="G312" s="185">
        <v>0</v>
      </c>
      <c r="H312" s="185">
        <v>0</v>
      </c>
      <c r="I312" s="188">
        <v>0</v>
      </c>
      <c r="J312" s="188">
        <v>0</v>
      </c>
      <c r="K312" s="188">
        <v>0</v>
      </c>
      <c r="L312" s="108"/>
      <c r="M312" s="107" cm="1">
        <f t="array" ref="M312">_xlfn.IFS(F312="All",($G312-$H312)*I312/3,F312="Year 1",($G312-$H312)*I312,F312="Year 2",0,F312="Year 3",0,F312="",0)</f>
        <v>0</v>
      </c>
      <c r="N312" s="108"/>
      <c r="O312" s="107" cm="1">
        <f t="array" ref="O312">_xlfn.IFS(F312="All",($G312-$H312)*J312/3,F312="Year 1",0,F312="Year 2",($G312-$H312)*J312,F312="Year 3",0,F312="",0)</f>
        <v>0</v>
      </c>
      <c r="P312" s="108"/>
      <c r="Q312" s="107" cm="1">
        <f t="array" ref="Q312">_xlfn.IFS(F312="All",($G312-$H312)*K312/3,F312="Year 1",0,F312="Year 2",0,F312="Year 3",($G312-$H312)*K312,F312="",0)</f>
        <v>0</v>
      </c>
      <c r="R312" s="108"/>
      <c r="S312" s="107">
        <f>SUM(M312,O312,Q312)</f>
        <v>0</v>
      </c>
      <c r="T312" s="108"/>
      <c r="U312" s="121"/>
      <c r="V312" s="122"/>
      <c r="W312" s="59"/>
      <c r="X312" s="45"/>
      <c r="Y312" s="13"/>
      <c r="Z312" s="13"/>
      <c r="AA312" s="13"/>
      <c r="AB312" s="13"/>
      <c r="AC312" s="13"/>
      <c r="AD312" s="13"/>
      <c r="AE312" s="13"/>
      <c r="AF312" s="13"/>
      <c r="AG312" s="13"/>
      <c r="AH312" s="13"/>
      <c r="AI312" s="13"/>
      <c r="AJ312" s="13"/>
      <c r="AK312" s="13"/>
      <c r="AL312" s="46"/>
      <c r="AM312" s="46"/>
      <c r="AN312" s="46"/>
      <c r="AO312" s="46"/>
      <c r="AP312" s="46"/>
      <c r="AQ312" s="46"/>
      <c r="AR312" s="46"/>
      <c r="AS312" s="46"/>
      <c r="AT312" s="46"/>
      <c r="AU312" s="46"/>
      <c r="AV312" s="46"/>
      <c r="AW312" s="46"/>
      <c r="AX312" s="46"/>
      <c r="AY312" s="46"/>
      <c r="AZ312" s="46"/>
      <c r="BA312" s="46"/>
    </row>
    <row r="313" spans="1:53" s="47" customFormat="1" ht="19.95" customHeight="1" outlineLevel="2" x14ac:dyDescent="0.25">
      <c r="A313" s="39"/>
      <c r="B313" s="48"/>
      <c r="C313" s="106">
        <v>9</v>
      </c>
      <c r="D313" s="184"/>
      <c r="E313" s="65"/>
      <c r="F313" s="189"/>
      <c r="G313" s="185">
        <v>0</v>
      </c>
      <c r="H313" s="185">
        <v>0</v>
      </c>
      <c r="I313" s="188">
        <v>0</v>
      </c>
      <c r="J313" s="188">
        <v>0</v>
      </c>
      <c r="K313" s="188">
        <v>0</v>
      </c>
      <c r="L313" s="108"/>
      <c r="M313" s="107" cm="1">
        <f t="array" ref="M313">_xlfn.IFS(F313="All",($G313-$H313)*I313/3,F313="Year 1",($G313-$H313)*I313,F313="Year 2",0,F313="Year 3",0,F313="",0)</f>
        <v>0</v>
      </c>
      <c r="N313" s="108"/>
      <c r="O313" s="107" cm="1">
        <f t="array" ref="O313">_xlfn.IFS(F313="All",($G313-$H313)*J313/3,F313="Year 1",0,F313="Year 2",($G313-$H313)*J313,F313="Year 3",0,F313="",0)</f>
        <v>0</v>
      </c>
      <c r="P313" s="108"/>
      <c r="Q313" s="107" cm="1">
        <f t="array" ref="Q313">_xlfn.IFS(F313="All",($G313-$H313)*K313/3,F313="Year 1",0,F313="Year 2",0,F313="Year 3",($G313-$H313)*K313,F313="",0)</f>
        <v>0</v>
      </c>
      <c r="R313" s="108"/>
      <c r="S313" s="107">
        <f t="shared" ref="S313:S314" si="67">SUM(M313,O313,Q313)</f>
        <v>0</v>
      </c>
      <c r="T313" s="108"/>
      <c r="U313" s="121"/>
      <c r="V313" s="122"/>
      <c r="W313" s="59"/>
      <c r="X313" s="45"/>
      <c r="Y313" s="13"/>
      <c r="Z313" s="13"/>
      <c r="AA313" s="13"/>
      <c r="AB313" s="13"/>
      <c r="AC313" s="13"/>
      <c r="AD313" s="13"/>
      <c r="AE313" s="13"/>
      <c r="AF313" s="13"/>
      <c r="AG313" s="13"/>
      <c r="AH313" s="13"/>
      <c r="AI313" s="13"/>
      <c r="AJ313" s="13"/>
      <c r="AK313" s="13"/>
      <c r="AL313" s="46"/>
      <c r="AM313" s="46"/>
      <c r="AN313" s="46"/>
      <c r="AO313" s="46"/>
      <c r="AP313" s="46"/>
      <c r="AQ313" s="46"/>
      <c r="AR313" s="46"/>
      <c r="AS313" s="46"/>
      <c r="AT313" s="46"/>
      <c r="AU313" s="46"/>
      <c r="AV313" s="46"/>
      <c r="AW313" s="46"/>
      <c r="AX313" s="46"/>
      <c r="AY313" s="46"/>
      <c r="AZ313" s="46"/>
      <c r="BA313" s="46"/>
    </row>
    <row r="314" spans="1:53" s="47" customFormat="1" ht="19.95" customHeight="1" outlineLevel="2" x14ac:dyDescent="0.25">
      <c r="A314" s="39"/>
      <c r="B314" s="48"/>
      <c r="C314" s="106">
        <v>10</v>
      </c>
      <c r="D314" s="184"/>
      <c r="E314" s="65"/>
      <c r="F314" s="189"/>
      <c r="G314" s="185">
        <v>0</v>
      </c>
      <c r="H314" s="185">
        <v>0</v>
      </c>
      <c r="I314" s="188">
        <v>0</v>
      </c>
      <c r="J314" s="188">
        <v>0</v>
      </c>
      <c r="K314" s="188">
        <v>0</v>
      </c>
      <c r="L314" s="108"/>
      <c r="M314" s="107" cm="1">
        <f t="array" ref="M314">_xlfn.IFS(F314="All",($G314-$H314)*I314/3,F314="Year 1",($G314-$H314)*I314,F314="Year 2",0,F314="Year 3",0,F314="",0)</f>
        <v>0</v>
      </c>
      <c r="N314" s="108"/>
      <c r="O314" s="107" cm="1">
        <f t="array" ref="O314">_xlfn.IFS(F314="All",($G314-$H314)*J314/3,F314="Year 1",0,F314="Year 2",($G314-$H314)*J314,F314="Year 3",0,F314="",0)</f>
        <v>0</v>
      </c>
      <c r="P314" s="108"/>
      <c r="Q314" s="107" cm="1">
        <f t="array" ref="Q314">_xlfn.IFS(F314="All",($G314-$H314)*K314/3,F314="Year 1",0,F314="Year 2",0,F314="Year 3",($G314-$H314)*K314,F314="",0)</f>
        <v>0</v>
      </c>
      <c r="R314" s="108"/>
      <c r="S314" s="107">
        <f t="shared" si="67"/>
        <v>0</v>
      </c>
      <c r="T314" s="108"/>
      <c r="U314" s="121"/>
      <c r="V314" s="122"/>
      <c r="W314" s="59"/>
      <c r="X314" s="45"/>
      <c r="Y314" s="13"/>
      <c r="Z314" s="13"/>
      <c r="AA314" s="13"/>
      <c r="AB314" s="13"/>
      <c r="AC314" s="13"/>
      <c r="AD314" s="13"/>
      <c r="AE314" s="13"/>
      <c r="AF314" s="13"/>
      <c r="AG314" s="13"/>
      <c r="AH314" s="13"/>
      <c r="AI314" s="13"/>
      <c r="AJ314" s="13"/>
      <c r="AK314" s="13"/>
      <c r="AL314" s="46"/>
      <c r="AM314" s="46"/>
      <c r="AN314" s="46"/>
      <c r="AO314" s="46"/>
      <c r="AP314" s="46"/>
      <c r="AQ314" s="46"/>
      <c r="AR314" s="46"/>
      <c r="AS314" s="46"/>
      <c r="AT314" s="46"/>
      <c r="AU314" s="46"/>
      <c r="AV314" s="46"/>
      <c r="AW314" s="46"/>
      <c r="AX314" s="46"/>
      <c r="AY314" s="46"/>
      <c r="AZ314" s="46"/>
      <c r="BA314" s="46"/>
    </row>
    <row r="315" spans="1:53" s="46" customFormat="1" ht="19.95" customHeight="1" outlineLevel="2" x14ac:dyDescent="0.25">
      <c r="A315" s="73"/>
      <c r="B315" s="74"/>
      <c r="C315" s="73"/>
      <c r="D315" s="110"/>
      <c r="E315" s="65"/>
      <c r="F315" s="65"/>
      <c r="G315" s="65"/>
      <c r="H315" s="65"/>
      <c r="I315" s="65"/>
      <c r="J315" s="65"/>
      <c r="K315" s="65"/>
      <c r="L315" s="65"/>
      <c r="M315" s="108"/>
      <c r="N315" s="65"/>
      <c r="O315" s="108"/>
      <c r="P315" s="108"/>
      <c r="Q315" s="108"/>
      <c r="R315" s="108"/>
      <c r="S315" s="108"/>
      <c r="T315" s="108"/>
      <c r="U315" s="111"/>
      <c r="V315" s="111"/>
      <c r="W315" s="59"/>
      <c r="X315" s="75"/>
      <c r="Y315" s="13"/>
      <c r="Z315" s="13"/>
      <c r="AA315" s="13"/>
      <c r="AB315" s="13"/>
      <c r="AC315" s="13"/>
      <c r="AD315" s="13"/>
      <c r="AE315" s="13"/>
      <c r="AF315" s="13"/>
      <c r="AG315" s="13"/>
      <c r="AH315" s="13"/>
      <c r="AI315" s="13"/>
      <c r="AJ315" s="13"/>
      <c r="AK315" s="13"/>
    </row>
    <row r="316" spans="1:53" s="89" customFormat="1" ht="19.95" customHeight="1" outlineLevel="1" x14ac:dyDescent="0.25">
      <c r="A316" s="118"/>
      <c r="B316" s="119"/>
      <c r="C316" s="118"/>
      <c r="D316" s="120" t="s">
        <v>120</v>
      </c>
      <c r="E316" s="65"/>
      <c r="F316" s="95"/>
      <c r="G316" s="95"/>
      <c r="H316" s="95"/>
      <c r="I316" s="95"/>
      <c r="J316" s="95"/>
      <c r="K316" s="95"/>
      <c r="L316" s="65"/>
      <c r="M316" s="80">
        <f>SUM(M318:M327)</f>
        <v>0</v>
      </c>
      <c r="N316" s="65"/>
      <c r="O316" s="80">
        <f>SUM(O318:O327)</f>
        <v>0</v>
      </c>
      <c r="P316" s="81"/>
      <c r="Q316" s="80">
        <f>SUM(Q318:Q327)</f>
        <v>0</v>
      </c>
      <c r="R316" s="81"/>
      <c r="S316" s="83">
        <f>SUM(S318:S327)</f>
        <v>0</v>
      </c>
      <c r="T316" s="81"/>
      <c r="U316" s="121"/>
      <c r="V316" s="86"/>
      <c r="W316" s="59"/>
      <c r="X316" s="123"/>
      <c r="Y316" s="124"/>
      <c r="Z316" s="124"/>
      <c r="AA316" s="124"/>
      <c r="AB316" s="124"/>
      <c r="AC316" s="124"/>
      <c r="AD316" s="124"/>
      <c r="AE316" s="124"/>
      <c r="AF316" s="124"/>
      <c r="AG316" s="124"/>
      <c r="AH316" s="124"/>
      <c r="AI316" s="124"/>
      <c r="AJ316" s="124"/>
      <c r="AK316" s="124"/>
    </row>
    <row r="317" spans="1:53" s="91" customFormat="1" ht="24.75" customHeight="1" outlineLevel="2" x14ac:dyDescent="0.25">
      <c r="A317" s="76"/>
      <c r="B317" s="77"/>
      <c r="C317" s="76"/>
      <c r="D317" s="100" t="s">
        <v>121</v>
      </c>
      <c r="E317" s="112"/>
      <c r="F317" s="336" t="s">
        <v>122</v>
      </c>
      <c r="G317" s="336"/>
      <c r="H317" s="336"/>
      <c r="I317" s="101" t="s">
        <v>123</v>
      </c>
      <c r="J317" s="101" t="s">
        <v>124</v>
      </c>
      <c r="K317" s="101" t="s">
        <v>125</v>
      </c>
      <c r="L317" s="114"/>
      <c r="M317" s="101" t="s">
        <v>126</v>
      </c>
      <c r="N317" s="114"/>
      <c r="O317" s="101" t="s">
        <v>127</v>
      </c>
      <c r="P317" s="104"/>
      <c r="Q317" s="101" t="s">
        <v>128</v>
      </c>
      <c r="R317" s="105"/>
      <c r="S317" s="101" t="s">
        <v>129</v>
      </c>
      <c r="T317" s="84"/>
      <c r="U317" s="121"/>
      <c r="V317" s="110"/>
      <c r="W317" s="115"/>
      <c r="X317" s="87"/>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row>
    <row r="318" spans="1:53" s="47" customFormat="1" ht="19.95" customHeight="1" outlineLevel="2" x14ac:dyDescent="0.25">
      <c r="A318" s="39"/>
      <c r="B318" s="48"/>
      <c r="C318" s="106">
        <v>1</v>
      </c>
      <c r="D318" s="184"/>
      <c r="E318" s="65"/>
      <c r="F318" s="337"/>
      <c r="G318" s="338"/>
      <c r="H318" s="339"/>
      <c r="I318" s="190">
        <v>0</v>
      </c>
      <c r="J318" s="190">
        <v>0</v>
      </c>
      <c r="K318" s="190">
        <v>0</v>
      </c>
      <c r="L318" s="65"/>
      <c r="M318" s="107">
        <f>I318</f>
        <v>0</v>
      </c>
      <c r="N318" s="65"/>
      <c r="O318" s="107">
        <f>J318</f>
        <v>0</v>
      </c>
      <c r="P318" s="108"/>
      <c r="Q318" s="107">
        <f t="shared" ref="Q318:Q327" si="68">K318</f>
        <v>0</v>
      </c>
      <c r="R318" s="108"/>
      <c r="S318" s="107">
        <f>SUM(M318,O318,Q318)</f>
        <v>0</v>
      </c>
      <c r="T318" s="108"/>
      <c r="U318" s="121"/>
      <c r="V318" s="109"/>
      <c r="W318" s="59"/>
      <c r="X318" s="45"/>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row>
    <row r="319" spans="1:53" s="47" customFormat="1" ht="19.95" customHeight="1" outlineLevel="2" x14ac:dyDescent="0.25">
      <c r="A319" s="39"/>
      <c r="B319" s="48"/>
      <c r="C319" s="106">
        <v>2</v>
      </c>
      <c r="D319" s="184"/>
      <c r="E319" s="65"/>
      <c r="F319" s="337"/>
      <c r="G319" s="338"/>
      <c r="H319" s="339"/>
      <c r="I319" s="190">
        <v>0</v>
      </c>
      <c r="J319" s="190">
        <v>0</v>
      </c>
      <c r="K319" s="190">
        <v>0</v>
      </c>
      <c r="L319" s="65"/>
      <c r="M319" s="107">
        <f>I319</f>
        <v>0</v>
      </c>
      <c r="N319" s="65"/>
      <c r="O319" s="107">
        <f t="shared" ref="O319:O327" si="69">J319</f>
        <v>0</v>
      </c>
      <c r="P319" s="108"/>
      <c r="Q319" s="107">
        <f t="shared" si="68"/>
        <v>0</v>
      </c>
      <c r="R319" s="108"/>
      <c r="S319" s="107">
        <f t="shared" ref="S319:S327" si="70">SUM(M319,O319,Q319)</f>
        <v>0</v>
      </c>
      <c r="T319" s="108"/>
      <c r="U319" s="121"/>
      <c r="V319" s="109"/>
      <c r="W319" s="59"/>
      <c r="X319" s="45"/>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row>
    <row r="320" spans="1:53" s="47" customFormat="1" ht="19.95" customHeight="1" outlineLevel="2" x14ac:dyDescent="0.25">
      <c r="A320" s="39"/>
      <c r="B320" s="48"/>
      <c r="C320" s="106">
        <v>3</v>
      </c>
      <c r="D320" s="184"/>
      <c r="E320" s="65"/>
      <c r="F320" s="337"/>
      <c r="G320" s="338"/>
      <c r="H320" s="339"/>
      <c r="I320" s="190">
        <v>0</v>
      </c>
      <c r="J320" s="190">
        <v>0</v>
      </c>
      <c r="K320" s="190">
        <v>0</v>
      </c>
      <c r="L320" s="65"/>
      <c r="M320" s="107">
        <f t="shared" ref="M320:M327" si="71">I320</f>
        <v>0</v>
      </c>
      <c r="N320" s="65"/>
      <c r="O320" s="107">
        <f t="shared" si="69"/>
        <v>0</v>
      </c>
      <c r="P320" s="108"/>
      <c r="Q320" s="107">
        <f t="shared" si="68"/>
        <v>0</v>
      </c>
      <c r="R320" s="108"/>
      <c r="S320" s="107">
        <f t="shared" si="70"/>
        <v>0</v>
      </c>
      <c r="T320" s="108"/>
      <c r="U320" s="121"/>
      <c r="V320" s="109"/>
      <c r="W320" s="59"/>
      <c r="X320" s="45"/>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row>
    <row r="321" spans="1:53" s="47" customFormat="1" ht="19.95" customHeight="1" outlineLevel="2" x14ac:dyDescent="0.25">
      <c r="A321" s="39"/>
      <c r="B321" s="48"/>
      <c r="C321" s="106">
        <v>4</v>
      </c>
      <c r="D321" s="184"/>
      <c r="E321" s="65"/>
      <c r="F321" s="337"/>
      <c r="G321" s="338"/>
      <c r="H321" s="339"/>
      <c r="I321" s="190">
        <v>0</v>
      </c>
      <c r="J321" s="190">
        <v>0</v>
      </c>
      <c r="K321" s="190">
        <v>0</v>
      </c>
      <c r="L321" s="65"/>
      <c r="M321" s="107">
        <f t="shared" si="71"/>
        <v>0</v>
      </c>
      <c r="N321" s="65"/>
      <c r="O321" s="107">
        <f t="shared" si="69"/>
        <v>0</v>
      </c>
      <c r="P321" s="108"/>
      <c r="Q321" s="107">
        <f t="shared" si="68"/>
        <v>0</v>
      </c>
      <c r="R321" s="108"/>
      <c r="S321" s="107">
        <f t="shared" si="70"/>
        <v>0</v>
      </c>
      <c r="T321" s="108"/>
      <c r="U321" s="121"/>
      <c r="V321" s="109"/>
      <c r="W321" s="59"/>
      <c r="X321" s="45"/>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row>
    <row r="322" spans="1:53" s="47" customFormat="1" ht="19.95" customHeight="1" outlineLevel="2" x14ac:dyDescent="0.25">
      <c r="A322" s="39"/>
      <c r="B322" s="48"/>
      <c r="C322" s="106">
        <v>5</v>
      </c>
      <c r="D322" s="184"/>
      <c r="E322" s="65"/>
      <c r="F322" s="335"/>
      <c r="G322" s="335"/>
      <c r="H322" s="335"/>
      <c r="I322" s="190">
        <v>0</v>
      </c>
      <c r="J322" s="190">
        <v>0</v>
      </c>
      <c r="K322" s="190">
        <v>0</v>
      </c>
      <c r="L322" s="65"/>
      <c r="M322" s="107">
        <f t="shared" si="71"/>
        <v>0</v>
      </c>
      <c r="N322" s="65"/>
      <c r="O322" s="107">
        <f t="shared" si="69"/>
        <v>0</v>
      </c>
      <c r="P322" s="108"/>
      <c r="Q322" s="107">
        <f t="shared" si="68"/>
        <v>0</v>
      </c>
      <c r="R322" s="108"/>
      <c r="S322" s="107">
        <f t="shared" si="70"/>
        <v>0</v>
      </c>
      <c r="T322" s="108"/>
      <c r="U322" s="121"/>
      <c r="V322" s="109"/>
      <c r="W322" s="59"/>
      <c r="X322" s="45"/>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row>
    <row r="323" spans="1:53" s="47" customFormat="1" ht="19.95" customHeight="1" outlineLevel="2" x14ac:dyDescent="0.25">
      <c r="A323" s="39"/>
      <c r="B323" s="48"/>
      <c r="C323" s="106">
        <v>6</v>
      </c>
      <c r="D323" s="184"/>
      <c r="E323" s="65"/>
      <c r="F323" s="335"/>
      <c r="G323" s="335"/>
      <c r="H323" s="335"/>
      <c r="I323" s="190">
        <v>0</v>
      </c>
      <c r="J323" s="190">
        <v>0</v>
      </c>
      <c r="K323" s="190">
        <v>0</v>
      </c>
      <c r="L323" s="65"/>
      <c r="M323" s="107">
        <f t="shared" si="71"/>
        <v>0</v>
      </c>
      <c r="N323" s="65"/>
      <c r="O323" s="107">
        <f t="shared" si="69"/>
        <v>0</v>
      </c>
      <c r="P323" s="108"/>
      <c r="Q323" s="107">
        <f t="shared" si="68"/>
        <v>0</v>
      </c>
      <c r="R323" s="108"/>
      <c r="S323" s="107">
        <f t="shared" si="70"/>
        <v>0</v>
      </c>
      <c r="T323" s="108"/>
      <c r="U323" s="121"/>
      <c r="V323" s="109"/>
      <c r="W323" s="59"/>
      <c r="X323" s="45"/>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row>
    <row r="324" spans="1:53" s="47" customFormat="1" ht="19.95" customHeight="1" outlineLevel="2" x14ac:dyDescent="0.25">
      <c r="A324" s="39"/>
      <c r="B324" s="48"/>
      <c r="C324" s="106">
        <v>7</v>
      </c>
      <c r="D324" s="184"/>
      <c r="E324" s="65"/>
      <c r="F324" s="335"/>
      <c r="G324" s="335"/>
      <c r="H324" s="335"/>
      <c r="I324" s="190">
        <v>0</v>
      </c>
      <c r="J324" s="190">
        <v>0</v>
      </c>
      <c r="K324" s="190">
        <v>0</v>
      </c>
      <c r="L324" s="65"/>
      <c r="M324" s="107">
        <f t="shared" si="71"/>
        <v>0</v>
      </c>
      <c r="N324" s="65"/>
      <c r="O324" s="107">
        <f t="shared" si="69"/>
        <v>0</v>
      </c>
      <c r="P324" s="108"/>
      <c r="Q324" s="107">
        <f t="shared" si="68"/>
        <v>0</v>
      </c>
      <c r="R324" s="108"/>
      <c r="S324" s="107">
        <f t="shared" si="70"/>
        <v>0</v>
      </c>
      <c r="T324" s="108"/>
      <c r="U324" s="121"/>
      <c r="V324" s="109"/>
      <c r="W324" s="59"/>
      <c r="X324" s="45"/>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row>
    <row r="325" spans="1:53" s="47" customFormat="1" ht="19.95" customHeight="1" outlineLevel="2" x14ac:dyDescent="0.25">
      <c r="A325" s="39"/>
      <c r="B325" s="48"/>
      <c r="C325" s="106">
        <v>8</v>
      </c>
      <c r="D325" s="184"/>
      <c r="E325" s="65"/>
      <c r="F325" s="335"/>
      <c r="G325" s="335"/>
      <c r="H325" s="335"/>
      <c r="I325" s="190">
        <v>0</v>
      </c>
      <c r="J325" s="190">
        <v>0</v>
      </c>
      <c r="K325" s="190">
        <v>0</v>
      </c>
      <c r="L325" s="65"/>
      <c r="M325" s="107">
        <f t="shared" si="71"/>
        <v>0</v>
      </c>
      <c r="N325" s="65"/>
      <c r="O325" s="107">
        <f t="shared" si="69"/>
        <v>0</v>
      </c>
      <c r="P325" s="108"/>
      <c r="Q325" s="107">
        <f t="shared" si="68"/>
        <v>0</v>
      </c>
      <c r="R325" s="108"/>
      <c r="S325" s="107">
        <f t="shared" si="70"/>
        <v>0</v>
      </c>
      <c r="T325" s="108"/>
      <c r="U325" s="121"/>
      <c r="V325" s="109"/>
      <c r="W325" s="59"/>
      <c r="X325" s="45"/>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row>
    <row r="326" spans="1:53" s="47" customFormat="1" ht="19.95" customHeight="1" outlineLevel="2" x14ac:dyDescent="0.25">
      <c r="A326" s="39"/>
      <c r="B326" s="48"/>
      <c r="C326" s="106">
        <v>9</v>
      </c>
      <c r="D326" s="184"/>
      <c r="E326" s="65"/>
      <c r="F326" s="335"/>
      <c r="G326" s="335"/>
      <c r="H326" s="335"/>
      <c r="I326" s="190">
        <v>0</v>
      </c>
      <c r="J326" s="190">
        <v>0</v>
      </c>
      <c r="K326" s="190">
        <v>0</v>
      </c>
      <c r="L326" s="65"/>
      <c r="M326" s="107">
        <f t="shared" si="71"/>
        <v>0</v>
      </c>
      <c r="N326" s="65"/>
      <c r="O326" s="107">
        <f t="shared" si="69"/>
        <v>0</v>
      </c>
      <c r="P326" s="108"/>
      <c r="Q326" s="107">
        <f t="shared" si="68"/>
        <v>0</v>
      </c>
      <c r="R326" s="108"/>
      <c r="S326" s="107">
        <f t="shared" si="70"/>
        <v>0</v>
      </c>
      <c r="T326" s="108"/>
      <c r="U326" s="121"/>
      <c r="V326" s="109"/>
      <c r="W326" s="59"/>
      <c r="X326" s="45"/>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row>
    <row r="327" spans="1:53" s="47" customFormat="1" ht="19.95" customHeight="1" outlineLevel="2" x14ac:dyDescent="0.25">
      <c r="A327" s="39"/>
      <c r="B327" s="48"/>
      <c r="C327" s="106">
        <v>10</v>
      </c>
      <c r="D327" s="184"/>
      <c r="E327" s="65"/>
      <c r="F327" s="335"/>
      <c r="G327" s="335"/>
      <c r="H327" s="335"/>
      <c r="I327" s="190">
        <v>0</v>
      </c>
      <c r="J327" s="190">
        <v>0</v>
      </c>
      <c r="K327" s="190">
        <v>0</v>
      </c>
      <c r="L327" s="65"/>
      <c r="M327" s="107">
        <f t="shared" si="71"/>
        <v>0</v>
      </c>
      <c r="N327" s="65"/>
      <c r="O327" s="107">
        <f t="shared" si="69"/>
        <v>0</v>
      </c>
      <c r="P327" s="108"/>
      <c r="Q327" s="107">
        <f t="shared" si="68"/>
        <v>0</v>
      </c>
      <c r="R327" s="108"/>
      <c r="S327" s="107">
        <f t="shared" si="70"/>
        <v>0</v>
      </c>
      <c r="T327" s="108"/>
      <c r="U327" s="121"/>
      <c r="V327" s="109"/>
      <c r="W327" s="59"/>
      <c r="X327" s="45"/>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row>
    <row r="328" spans="1:53" s="46" customFormat="1" ht="19.95" customHeight="1" outlineLevel="2" x14ac:dyDescent="0.25">
      <c r="A328" s="73"/>
      <c r="B328" s="74"/>
      <c r="C328" s="73"/>
      <c r="D328" s="110"/>
      <c r="E328" s="65"/>
      <c r="F328" s="65"/>
      <c r="G328" s="65"/>
      <c r="H328" s="65"/>
      <c r="I328" s="65"/>
      <c r="J328" s="65"/>
      <c r="K328" s="65"/>
      <c r="L328" s="65"/>
      <c r="M328" s="108"/>
      <c r="N328" s="65"/>
      <c r="O328" s="108"/>
      <c r="P328" s="108"/>
      <c r="Q328" s="108"/>
      <c r="R328" s="108"/>
      <c r="S328" s="108"/>
      <c r="T328" s="108"/>
      <c r="U328" s="111"/>
      <c r="V328" s="111"/>
      <c r="W328" s="59"/>
      <c r="X328" s="75"/>
    </row>
    <row r="329" spans="1:53" s="89" customFormat="1" ht="19.95" customHeight="1" outlineLevel="1" x14ac:dyDescent="0.25">
      <c r="A329" s="118"/>
      <c r="B329" s="119"/>
      <c r="C329" s="118"/>
      <c r="D329" s="120" t="s">
        <v>130</v>
      </c>
      <c r="E329" s="65"/>
      <c r="F329" s="95"/>
      <c r="G329" s="95"/>
      <c r="H329" s="95"/>
      <c r="I329" s="95"/>
      <c r="J329" s="95"/>
      <c r="K329" s="95"/>
      <c r="L329" s="65"/>
      <c r="M329" s="80">
        <f>SUM(M331:M340)</f>
        <v>0</v>
      </c>
      <c r="N329" s="65"/>
      <c r="O329" s="80">
        <f>SUM(O331:O340)</f>
        <v>0</v>
      </c>
      <c r="P329" s="81"/>
      <c r="Q329" s="80">
        <f>SUM(Q331:Q340)</f>
        <v>0</v>
      </c>
      <c r="R329" s="81"/>
      <c r="S329" s="83">
        <f>SUM(S331:S340)</f>
        <v>0</v>
      </c>
      <c r="T329" s="81"/>
      <c r="U329" s="121"/>
      <c r="V329" s="86"/>
      <c r="W329" s="59"/>
      <c r="X329" s="123"/>
    </row>
    <row r="330" spans="1:53" s="91" customFormat="1" ht="24.75" customHeight="1" outlineLevel="2" x14ac:dyDescent="0.25">
      <c r="A330" s="76"/>
      <c r="B330" s="77"/>
      <c r="C330" s="76"/>
      <c r="D330" s="100" t="s">
        <v>131</v>
      </c>
      <c r="E330" s="112"/>
      <c r="F330" s="113"/>
      <c r="G330" s="113"/>
      <c r="H330" s="101" t="s">
        <v>132</v>
      </c>
      <c r="I330" s="101" t="s">
        <v>181</v>
      </c>
      <c r="J330" s="101" t="s">
        <v>133</v>
      </c>
      <c r="K330" s="101" t="s">
        <v>134</v>
      </c>
      <c r="L330" s="103"/>
      <c r="M330" s="101" t="s">
        <v>135</v>
      </c>
      <c r="N330" s="103"/>
      <c r="O330" s="101" t="s">
        <v>136</v>
      </c>
      <c r="P330" s="104"/>
      <c r="Q330" s="101" t="s">
        <v>137</v>
      </c>
      <c r="R330" s="105"/>
      <c r="S330" s="101" t="s">
        <v>138</v>
      </c>
      <c r="T330" s="84"/>
      <c r="U330" s="121"/>
      <c r="V330" s="110"/>
      <c r="W330" s="115"/>
      <c r="X330" s="87"/>
      <c r="Y330" s="124"/>
      <c r="Z330" s="124"/>
      <c r="AA330" s="124"/>
      <c r="AB330" s="124"/>
      <c r="AC330" s="124"/>
      <c r="AD330" s="124"/>
      <c r="AE330" s="124"/>
      <c r="AF330" s="124"/>
      <c r="AG330" s="124"/>
      <c r="AH330" s="124"/>
      <c r="AI330" s="124"/>
      <c r="AJ330" s="124"/>
      <c r="AK330" s="124"/>
      <c r="AL330" s="89"/>
      <c r="AM330" s="89"/>
      <c r="AN330" s="89"/>
      <c r="AO330" s="89"/>
      <c r="AP330" s="89"/>
      <c r="AQ330" s="89"/>
      <c r="AR330" s="89"/>
      <c r="AS330" s="89"/>
      <c r="AT330" s="89"/>
      <c r="AU330" s="89"/>
      <c r="AV330" s="89"/>
      <c r="AW330" s="89"/>
      <c r="AX330" s="89"/>
      <c r="AY330" s="89"/>
      <c r="AZ330" s="89"/>
      <c r="BA330" s="89"/>
    </row>
    <row r="331" spans="1:53" s="47" customFormat="1" ht="19.95" customHeight="1" outlineLevel="2" x14ac:dyDescent="0.25">
      <c r="A331" s="39"/>
      <c r="B331" s="48"/>
      <c r="C331" s="106">
        <v>1</v>
      </c>
      <c r="D331" s="184"/>
      <c r="E331" s="112"/>
      <c r="F331" s="100"/>
      <c r="G331" s="100"/>
      <c r="H331" s="185">
        <v>0</v>
      </c>
      <c r="I331" s="187">
        <v>0</v>
      </c>
      <c r="J331" s="187">
        <v>0</v>
      </c>
      <c r="K331" s="187">
        <v>0</v>
      </c>
      <c r="L331" s="125"/>
      <c r="M331" s="107">
        <f t="shared" ref="M331:M340" si="72">$H331*I331</f>
        <v>0</v>
      </c>
      <c r="N331" s="125"/>
      <c r="O331" s="107">
        <f>$H331*J331</f>
        <v>0</v>
      </c>
      <c r="P331" s="108"/>
      <c r="Q331" s="107">
        <f t="shared" ref="Q331:Q340" si="73">$H331*K331</f>
        <v>0</v>
      </c>
      <c r="R331" s="108"/>
      <c r="S331" s="107">
        <f>SUM(M331,O331,Q331)</f>
        <v>0</v>
      </c>
      <c r="T331" s="127"/>
      <c r="U331" s="121"/>
      <c r="V331" s="109"/>
      <c r="W331" s="115"/>
      <c r="X331" s="45"/>
      <c r="Y331" s="13"/>
      <c r="Z331" s="13"/>
      <c r="AA331" s="13"/>
      <c r="AB331" s="13"/>
      <c r="AC331" s="13"/>
      <c r="AD331" s="13"/>
      <c r="AE331" s="13"/>
      <c r="AF331" s="13"/>
      <c r="AG331" s="13"/>
      <c r="AH331" s="13"/>
      <c r="AI331" s="13"/>
      <c r="AJ331" s="13"/>
      <c r="AK331" s="13"/>
      <c r="AL331" s="46"/>
      <c r="AM331" s="46"/>
      <c r="AN331" s="46"/>
      <c r="AO331" s="46"/>
      <c r="AP331" s="46"/>
      <c r="AQ331" s="46"/>
      <c r="AR331" s="46"/>
      <c r="AS331" s="46"/>
      <c r="AT331" s="46"/>
      <c r="AU331" s="46"/>
      <c r="AV331" s="46"/>
      <c r="AW331" s="46"/>
      <c r="AX331" s="46"/>
      <c r="AY331" s="46"/>
      <c r="AZ331" s="46"/>
      <c r="BA331" s="46"/>
    </row>
    <row r="332" spans="1:53" s="47" customFormat="1" ht="19.95" customHeight="1" outlineLevel="2" x14ac:dyDescent="0.25">
      <c r="A332" s="39"/>
      <c r="B332" s="48"/>
      <c r="C332" s="106">
        <v>2</v>
      </c>
      <c r="D332" s="184"/>
      <c r="E332" s="112"/>
      <c r="F332" s="100"/>
      <c r="G332" s="100"/>
      <c r="H332" s="185">
        <v>0</v>
      </c>
      <c r="I332" s="187">
        <v>0</v>
      </c>
      <c r="J332" s="187">
        <v>0</v>
      </c>
      <c r="K332" s="187">
        <v>0</v>
      </c>
      <c r="L332" s="125"/>
      <c r="M332" s="107">
        <f t="shared" si="72"/>
        <v>0</v>
      </c>
      <c r="N332" s="125"/>
      <c r="O332" s="107">
        <f t="shared" ref="O332:O340" si="74">$H332*J332</f>
        <v>0</v>
      </c>
      <c r="P332" s="108"/>
      <c r="Q332" s="107">
        <f t="shared" si="73"/>
        <v>0</v>
      </c>
      <c r="R332" s="108"/>
      <c r="S332" s="107">
        <f t="shared" ref="S332:S340" si="75">SUM(M332,O332,Q332)</f>
        <v>0</v>
      </c>
      <c r="T332" s="127"/>
      <c r="U332" s="121"/>
      <c r="V332" s="109"/>
      <c r="W332" s="115"/>
      <c r="X332" s="45"/>
      <c r="Y332" s="13"/>
      <c r="Z332" s="13"/>
      <c r="AA332" s="13"/>
      <c r="AB332" s="13"/>
      <c r="AC332" s="13"/>
      <c r="AD332" s="13"/>
      <c r="AE332" s="13"/>
      <c r="AF332" s="13"/>
      <c r="AG332" s="13"/>
      <c r="AH332" s="13"/>
      <c r="AI332" s="13"/>
      <c r="AJ332" s="13"/>
      <c r="AK332" s="13"/>
      <c r="AL332" s="46"/>
      <c r="AM332" s="46"/>
      <c r="AN332" s="46"/>
      <c r="AO332" s="46"/>
      <c r="AP332" s="46"/>
      <c r="AQ332" s="46"/>
      <c r="AR332" s="46"/>
      <c r="AS332" s="46"/>
      <c r="AT332" s="46"/>
      <c r="AU332" s="46"/>
      <c r="AV332" s="46"/>
      <c r="AW332" s="46"/>
      <c r="AX332" s="46"/>
      <c r="AY332" s="46"/>
      <c r="AZ332" s="46"/>
      <c r="BA332" s="46"/>
    </row>
    <row r="333" spans="1:53" s="47" customFormat="1" ht="19.95" customHeight="1" outlineLevel="2" x14ac:dyDescent="0.25">
      <c r="A333" s="39"/>
      <c r="B333" s="48"/>
      <c r="C333" s="106">
        <v>3</v>
      </c>
      <c r="D333" s="184"/>
      <c r="E333" s="112"/>
      <c r="F333" s="100"/>
      <c r="G333" s="100"/>
      <c r="H333" s="185">
        <v>0</v>
      </c>
      <c r="I333" s="187">
        <v>0</v>
      </c>
      <c r="J333" s="187">
        <v>0</v>
      </c>
      <c r="K333" s="187">
        <v>0</v>
      </c>
      <c r="L333" s="125"/>
      <c r="M333" s="107">
        <f t="shared" si="72"/>
        <v>0</v>
      </c>
      <c r="N333" s="125"/>
      <c r="O333" s="107">
        <f t="shared" si="74"/>
        <v>0</v>
      </c>
      <c r="P333" s="108"/>
      <c r="Q333" s="107">
        <f t="shared" si="73"/>
        <v>0</v>
      </c>
      <c r="R333" s="108"/>
      <c r="S333" s="107">
        <f t="shared" si="75"/>
        <v>0</v>
      </c>
      <c r="T333" s="127"/>
      <c r="U333" s="121"/>
      <c r="V333" s="109"/>
      <c r="W333" s="115"/>
      <c r="X333" s="45"/>
      <c r="Y333" s="13"/>
      <c r="Z333" s="13"/>
      <c r="AA333" s="13"/>
      <c r="AB333" s="13"/>
      <c r="AC333" s="13"/>
      <c r="AD333" s="13"/>
      <c r="AE333" s="13"/>
      <c r="AF333" s="13"/>
      <c r="AG333" s="13"/>
      <c r="AH333" s="13"/>
      <c r="AI333" s="13"/>
      <c r="AJ333" s="13"/>
      <c r="AK333" s="13"/>
      <c r="AL333" s="46"/>
      <c r="AM333" s="46"/>
      <c r="AN333" s="46"/>
      <c r="AO333" s="46"/>
      <c r="AP333" s="46"/>
      <c r="AQ333" s="46"/>
      <c r="AR333" s="46"/>
      <c r="AS333" s="46"/>
      <c r="AT333" s="46"/>
      <c r="AU333" s="46"/>
      <c r="AV333" s="46"/>
      <c r="AW333" s="46"/>
      <c r="AX333" s="46"/>
      <c r="AY333" s="46"/>
      <c r="AZ333" s="46"/>
      <c r="BA333" s="46"/>
    </row>
    <row r="334" spans="1:53" s="47" customFormat="1" ht="19.95" customHeight="1" outlineLevel="2" x14ac:dyDescent="0.25">
      <c r="A334" s="39"/>
      <c r="B334" s="48"/>
      <c r="C334" s="106">
        <v>4</v>
      </c>
      <c r="D334" s="184"/>
      <c r="E334" s="112"/>
      <c r="F334" s="100"/>
      <c r="G334" s="100"/>
      <c r="H334" s="185">
        <v>0</v>
      </c>
      <c r="I334" s="187">
        <v>0</v>
      </c>
      <c r="J334" s="187">
        <v>0</v>
      </c>
      <c r="K334" s="187">
        <v>0</v>
      </c>
      <c r="L334" s="125"/>
      <c r="M334" s="107">
        <f t="shared" si="72"/>
        <v>0</v>
      </c>
      <c r="N334" s="125"/>
      <c r="O334" s="107">
        <f t="shared" si="74"/>
        <v>0</v>
      </c>
      <c r="P334" s="108"/>
      <c r="Q334" s="107">
        <f t="shared" si="73"/>
        <v>0</v>
      </c>
      <c r="R334" s="108"/>
      <c r="S334" s="107">
        <f t="shared" si="75"/>
        <v>0</v>
      </c>
      <c r="T334" s="127"/>
      <c r="U334" s="121"/>
      <c r="V334" s="109"/>
      <c r="W334" s="115"/>
      <c r="X334" s="45"/>
      <c r="Y334" s="13"/>
      <c r="Z334" s="13"/>
      <c r="AA334" s="13"/>
      <c r="AB334" s="13"/>
      <c r="AC334" s="13"/>
      <c r="AD334" s="13"/>
      <c r="AE334" s="13"/>
      <c r="AF334" s="13"/>
      <c r="AG334" s="13"/>
      <c r="AH334" s="13"/>
      <c r="AI334" s="13"/>
      <c r="AJ334" s="13"/>
      <c r="AK334" s="13"/>
      <c r="AL334" s="46"/>
      <c r="AM334" s="46"/>
      <c r="AN334" s="46"/>
      <c r="AO334" s="46"/>
      <c r="AP334" s="46"/>
      <c r="AQ334" s="46"/>
      <c r="AR334" s="46"/>
      <c r="AS334" s="46"/>
      <c r="AT334" s="46"/>
      <c r="AU334" s="46"/>
      <c r="AV334" s="46"/>
      <c r="AW334" s="46"/>
      <c r="AX334" s="46"/>
      <c r="AY334" s="46"/>
      <c r="AZ334" s="46"/>
      <c r="BA334" s="46"/>
    </row>
    <row r="335" spans="1:53" s="47" customFormat="1" ht="19.95" customHeight="1" outlineLevel="2" x14ac:dyDescent="0.25">
      <c r="A335" s="39"/>
      <c r="B335" s="48"/>
      <c r="C335" s="106">
        <v>5</v>
      </c>
      <c r="D335" s="184"/>
      <c r="E335" s="112"/>
      <c r="F335" s="100"/>
      <c r="G335" s="100"/>
      <c r="H335" s="185">
        <v>0</v>
      </c>
      <c r="I335" s="187">
        <v>0</v>
      </c>
      <c r="J335" s="187">
        <v>0</v>
      </c>
      <c r="K335" s="187">
        <v>0</v>
      </c>
      <c r="L335" s="125"/>
      <c r="M335" s="107">
        <f t="shared" si="72"/>
        <v>0</v>
      </c>
      <c r="N335" s="125"/>
      <c r="O335" s="107">
        <f t="shared" si="74"/>
        <v>0</v>
      </c>
      <c r="P335" s="108"/>
      <c r="Q335" s="107">
        <f t="shared" si="73"/>
        <v>0</v>
      </c>
      <c r="R335" s="108"/>
      <c r="S335" s="107">
        <f t="shared" si="75"/>
        <v>0</v>
      </c>
      <c r="T335" s="127"/>
      <c r="U335" s="121"/>
      <c r="V335" s="109"/>
      <c r="W335" s="115"/>
      <c r="X335" s="45"/>
      <c r="Y335" s="13"/>
      <c r="Z335" s="13"/>
      <c r="AA335" s="13"/>
      <c r="AB335" s="13"/>
      <c r="AC335" s="13"/>
      <c r="AD335" s="13"/>
      <c r="AE335" s="13"/>
      <c r="AF335" s="13"/>
      <c r="AG335" s="13"/>
      <c r="AH335" s="13"/>
      <c r="AI335" s="13"/>
      <c r="AJ335" s="13"/>
      <c r="AK335" s="13"/>
      <c r="AL335" s="46"/>
      <c r="AM335" s="46"/>
      <c r="AN335" s="46"/>
      <c r="AO335" s="46"/>
      <c r="AP335" s="46"/>
      <c r="AQ335" s="46"/>
      <c r="AR335" s="46"/>
      <c r="AS335" s="46"/>
      <c r="AT335" s="46"/>
      <c r="AU335" s="46"/>
      <c r="AV335" s="46"/>
      <c r="AW335" s="46"/>
      <c r="AX335" s="46"/>
      <c r="AY335" s="46"/>
      <c r="AZ335" s="46"/>
      <c r="BA335" s="46"/>
    </row>
    <row r="336" spans="1:53" s="47" customFormat="1" ht="19.95" customHeight="1" outlineLevel="2" x14ac:dyDescent="0.25">
      <c r="A336" s="39"/>
      <c r="B336" s="48"/>
      <c r="C336" s="106">
        <v>6</v>
      </c>
      <c r="D336" s="184"/>
      <c r="E336" s="112"/>
      <c r="F336" s="100"/>
      <c r="G336" s="100"/>
      <c r="H336" s="185">
        <v>0</v>
      </c>
      <c r="I336" s="187">
        <v>0</v>
      </c>
      <c r="J336" s="187">
        <v>0</v>
      </c>
      <c r="K336" s="187">
        <v>0</v>
      </c>
      <c r="L336" s="125"/>
      <c r="M336" s="107">
        <f t="shared" si="72"/>
        <v>0</v>
      </c>
      <c r="N336" s="125"/>
      <c r="O336" s="107">
        <f t="shared" si="74"/>
        <v>0</v>
      </c>
      <c r="P336" s="108"/>
      <c r="Q336" s="107">
        <f t="shared" si="73"/>
        <v>0</v>
      </c>
      <c r="R336" s="108"/>
      <c r="S336" s="107">
        <f t="shared" si="75"/>
        <v>0</v>
      </c>
      <c r="T336" s="127"/>
      <c r="U336" s="121"/>
      <c r="V336" s="109"/>
      <c r="W336" s="115"/>
      <c r="X336" s="45"/>
      <c r="Y336" s="13"/>
      <c r="Z336" s="13"/>
      <c r="AA336" s="13"/>
      <c r="AB336" s="13"/>
      <c r="AC336" s="13"/>
      <c r="AD336" s="13"/>
      <c r="AE336" s="13"/>
      <c r="AF336" s="13"/>
      <c r="AG336" s="13"/>
      <c r="AH336" s="13"/>
      <c r="AI336" s="13"/>
      <c r="AJ336" s="13"/>
      <c r="AK336" s="13"/>
      <c r="AL336" s="46"/>
      <c r="AM336" s="46"/>
      <c r="AN336" s="46"/>
      <c r="AO336" s="46"/>
      <c r="AP336" s="46"/>
      <c r="AQ336" s="46"/>
      <c r="AR336" s="46"/>
      <c r="AS336" s="46"/>
      <c r="AT336" s="46"/>
      <c r="AU336" s="46"/>
      <c r="AV336" s="46"/>
      <c r="AW336" s="46"/>
      <c r="AX336" s="46"/>
      <c r="AY336" s="46"/>
      <c r="AZ336" s="46"/>
      <c r="BA336" s="46"/>
    </row>
    <row r="337" spans="1:53" s="47" customFormat="1" ht="19.95" customHeight="1" outlineLevel="2" x14ac:dyDescent="0.25">
      <c r="A337" s="39"/>
      <c r="B337" s="48"/>
      <c r="C337" s="106">
        <v>7</v>
      </c>
      <c r="D337" s="184"/>
      <c r="E337" s="112"/>
      <c r="F337" s="100"/>
      <c r="G337" s="100"/>
      <c r="H337" s="185">
        <v>0</v>
      </c>
      <c r="I337" s="187">
        <v>0</v>
      </c>
      <c r="J337" s="187">
        <v>0</v>
      </c>
      <c r="K337" s="187">
        <v>0</v>
      </c>
      <c r="L337" s="125"/>
      <c r="M337" s="107">
        <f t="shared" si="72"/>
        <v>0</v>
      </c>
      <c r="N337" s="125"/>
      <c r="O337" s="107">
        <f t="shared" si="74"/>
        <v>0</v>
      </c>
      <c r="P337" s="108"/>
      <c r="Q337" s="107">
        <f t="shared" si="73"/>
        <v>0</v>
      </c>
      <c r="R337" s="108"/>
      <c r="S337" s="107">
        <f t="shared" si="75"/>
        <v>0</v>
      </c>
      <c r="T337" s="127"/>
      <c r="U337" s="121"/>
      <c r="V337" s="109"/>
      <c r="W337" s="115"/>
      <c r="X337" s="45"/>
      <c r="Y337" s="13"/>
      <c r="Z337" s="13"/>
      <c r="AA337" s="13"/>
      <c r="AB337" s="13"/>
      <c r="AC337" s="13"/>
      <c r="AD337" s="13"/>
      <c r="AE337" s="13"/>
      <c r="AF337" s="13"/>
      <c r="AG337" s="13"/>
      <c r="AH337" s="13"/>
      <c r="AI337" s="13"/>
      <c r="AJ337" s="13"/>
      <c r="AK337" s="13"/>
      <c r="AL337" s="46"/>
      <c r="AM337" s="46"/>
      <c r="AN337" s="46"/>
      <c r="AO337" s="46"/>
      <c r="AP337" s="46"/>
      <c r="AQ337" s="46"/>
      <c r="AR337" s="46"/>
      <c r="AS337" s="46"/>
      <c r="AT337" s="46"/>
      <c r="AU337" s="46"/>
      <c r="AV337" s="46"/>
      <c r="AW337" s="46"/>
      <c r="AX337" s="46"/>
      <c r="AY337" s="46"/>
      <c r="AZ337" s="46"/>
      <c r="BA337" s="46"/>
    </row>
    <row r="338" spans="1:53" s="47" customFormat="1" ht="19.95" customHeight="1" outlineLevel="2" x14ac:dyDescent="0.25">
      <c r="A338" s="39"/>
      <c r="B338" s="48"/>
      <c r="C338" s="106">
        <v>8</v>
      </c>
      <c r="D338" s="184"/>
      <c r="E338" s="112"/>
      <c r="F338" s="100"/>
      <c r="G338" s="100"/>
      <c r="H338" s="185">
        <v>0</v>
      </c>
      <c r="I338" s="187">
        <v>0</v>
      </c>
      <c r="J338" s="187">
        <v>0</v>
      </c>
      <c r="K338" s="187">
        <v>0</v>
      </c>
      <c r="L338" s="125"/>
      <c r="M338" s="107">
        <f t="shared" si="72"/>
        <v>0</v>
      </c>
      <c r="N338" s="125"/>
      <c r="O338" s="107">
        <f t="shared" si="74"/>
        <v>0</v>
      </c>
      <c r="P338" s="108"/>
      <c r="Q338" s="107">
        <f t="shared" si="73"/>
        <v>0</v>
      </c>
      <c r="R338" s="108"/>
      <c r="S338" s="107">
        <f t="shared" si="75"/>
        <v>0</v>
      </c>
      <c r="T338" s="127"/>
      <c r="U338" s="121"/>
      <c r="V338" s="109"/>
      <c r="W338" s="115"/>
      <c r="X338" s="45"/>
      <c r="Y338" s="13"/>
      <c r="Z338" s="13"/>
      <c r="AA338" s="13"/>
      <c r="AB338" s="13"/>
      <c r="AC338" s="13"/>
      <c r="AD338" s="13"/>
      <c r="AE338" s="13"/>
      <c r="AF338" s="13"/>
      <c r="AG338" s="13"/>
      <c r="AH338" s="13"/>
      <c r="AI338" s="13"/>
      <c r="AJ338" s="13"/>
      <c r="AK338" s="13"/>
      <c r="AL338" s="46"/>
      <c r="AM338" s="46"/>
      <c r="AN338" s="46"/>
      <c r="AO338" s="46"/>
      <c r="AP338" s="46"/>
      <c r="AQ338" s="46"/>
      <c r="AR338" s="46"/>
      <c r="AS338" s="46"/>
      <c r="AT338" s="46"/>
      <c r="AU338" s="46"/>
      <c r="AV338" s="46"/>
      <c r="AW338" s="46"/>
      <c r="AX338" s="46"/>
      <c r="AY338" s="46"/>
      <c r="AZ338" s="46"/>
      <c r="BA338" s="46"/>
    </row>
    <row r="339" spans="1:53" s="47" customFormat="1" ht="19.95" customHeight="1" outlineLevel="2" x14ac:dyDescent="0.25">
      <c r="A339" s="39"/>
      <c r="B339" s="48"/>
      <c r="C339" s="106">
        <v>9</v>
      </c>
      <c r="D339" s="184"/>
      <c r="E339" s="112"/>
      <c r="F339" s="100"/>
      <c r="G339" s="100"/>
      <c r="H339" s="185">
        <v>0</v>
      </c>
      <c r="I339" s="187">
        <v>0</v>
      </c>
      <c r="J339" s="187">
        <v>0</v>
      </c>
      <c r="K339" s="187">
        <v>0</v>
      </c>
      <c r="L339" s="125"/>
      <c r="M339" s="107">
        <f t="shared" si="72"/>
        <v>0</v>
      </c>
      <c r="N339" s="125"/>
      <c r="O339" s="107">
        <f t="shared" si="74"/>
        <v>0</v>
      </c>
      <c r="P339" s="108"/>
      <c r="Q339" s="107">
        <f t="shared" si="73"/>
        <v>0</v>
      </c>
      <c r="R339" s="108"/>
      <c r="S339" s="107">
        <f t="shared" si="75"/>
        <v>0</v>
      </c>
      <c r="T339" s="127"/>
      <c r="U339" s="121"/>
      <c r="V339" s="109"/>
      <c r="W339" s="115"/>
      <c r="X339" s="45"/>
      <c r="Y339" s="13"/>
      <c r="Z339" s="13"/>
      <c r="AA339" s="13"/>
      <c r="AB339" s="13"/>
      <c r="AC339" s="13"/>
      <c r="AD339" s="13"/>
      <c r="AE339" s="13"/>
      <c r="AF339" s="13"/>
      <c r="AG339" s="13"/>
      <c r="AH339" s="13"/>
      <c r="AI339" s="13"/>
      <c r="AJ339" s="13"/>
      <c r="AK339" s="13"/>
      <c r="AL339" s="46"/>
      <c r="AM339" s="46"/>
      <c r="AN339" s="46"/>
      <c r="AO339" s="46"/>
      <c r="AP339" s="46"/>
      <c r="AQ339" s="46"/>
      <c r="AR339" s="46"/>
      <c r="AS339" s="46"/>
      <c r="AT339" s="46"/>
      <c r="AU339" s="46"/>
      <c r="AV339" s="46"/>
      <c r="AW339" s="46"/>
      <c r="AX339" s="46"/>
      <c r="AY339" s="46"/>
      <c r="AZ339" s="46"/>
      <c r="BA339" s="46"/>
    </row>
    <row r="340" spans="1:53" s="47" customFormat="1" ht="19.95" customHeight="1" outlineLevel="2" x14ac:dyDescent="0.25">
      <c r="A340" s="39"/>
      <c r="B340" s="48"/>
      <c r="C340" s="106">
        <v>10</v>
      </c>
      <c r="D340" s="184"/>
      <c r="E340" s="112"/>
      <c r="F340" s="100"/>
      <c r="G340" s="100"/>
      <c r="H340" s="185">
        <v>0</v>
      </c>
      <c r="I340" s="187">
        <v>0</v>
      </c>
      <c r="J340" s="187">
        <v>0</v>
      </c>
      <c r="K340" s="187">
        <v>0</v>
      </c>
      <c r="L340" s="125"/>
      <c r="M340" s="107">
        <f t="shared" si="72"/>
        <v>0</v>
      </c>
      <c r="N340" s="125"/>
      <c r="O340" s="107">
        <f t="shared" si="74"/>
        <v>0</v>
      </c>
      <c r="P340" s="108"/>
      <c r="Q340" s="107">
        <f t="shared" si="73"/>
        <v>0</v>
      </c>
      <c r="R340" s="108"/>
      <c r="S340" s="107">
        <f t="shared" si="75"/>
        <v>0</v>
      </c>
      <c r="T340" s="127"/>
      <c r="U340" s="121"/>
      <c r="V340" s="109"/>
      <c r="W340" s="115"/>
      <c r="X340" s="45"/>
      <c r="Y340" s="13"/>
      <c r="Z340" s="13"/>
      <c r="AA340" s="13"/>
      <c r="AB340" s="13"/>
      <c r="AC340" s="13"/>
      <c r="AD340" s="13"/>
      <c r="AE340" s="13"/>
      <c r="AF340" s="13"/>
      <c r="AG340" s="13"/>
      <c r="AH340" s="13"/>
      <c r="AI340" s="13"/>
      <c r="AJ340" s="13"/>
      <c r="AK340" s="13"/>
      <c r="AL340" s="46"/>
      <c r="AM340" s="46"/>
      <c r="AN340" s="46"/>
      <c r="AO340" s="46"/>
      <c r="AP340" s="46"/>
      <c r="AQ340" s="46"/>
      <c r="AR340" s="46"/>
      <c r="AS340" s="46"/>
      <c r="AT340" s="46"/>
      <c r="AU340" s="46"/>
      <c r="AV340" s="46"/>
      <c r="AW340" s="46"/>
      <c r="AX340" s="46"/>
      <c r="AY340" s="46"/>
      <c r="AZ340" s="46"/>
      <c r="BA340" s="46"/>
    </row>
    <row r="341" spans="1:53" s="46" customFormat="1" ht="19.95" customHeight="1" outlineLevel="2" collapsed="1" x14ac:dyDescent="0.25">
      <c r="A341" s="73"/>
      <c r="B341" s="74"/>
      <c r="C341" s="73"/>
      <c r="D341" s="128"/>
      <c r="E341" s="112"/>
      <c r="F341" s="112"/>
      <c r="G341" s="112"/>
      <c r="H341" s="112"/>
      <c r="I341" s="112"/>
      <c r="J341" s="112"/>
      <c r="K341" s="112"/>
      <c r="L341" s="112"/>
      <c r="M341" s="108"/>
      <c r="N341" s="112"/>
      <c r="O341" s="108"/>
      <c r="P341" s="108"/>
      <c r="Q341" s="108"/>
      <c r="R341" s="108"/>
      <c r="S341" s="127"/>
      <c r="T341" s="127"/>
      <c r="U341" s="108"/>
      <c r="V341" s="108"/>
      <c r="W341" s="115"/>
      <c r="X341" s="75"/>
      <c r="Y341" s="13"/>
      <c r="Z341" s="13"/>
      <c r="AA341" s="13"/>
      <c r="AB341" s="13"/>
      <c r="AC341" s="13"/>
      <c r="AD341" s="13"/>
      <c r="AE341" s="13"/>
      <c r="AF341" s="13"/>
      <c r="AG341" s="13"/>
      <c r="AH341" s="13"/>
      <c r="AI341" s="13"/>
      <c r="AJ341" s="13"/>
      <c r="AK341" s="13"/>
    </row>
    <row r="342" spans="1:53" s="89" customFormat="1" ht="19.95" customHeight="1" outlineLevel="1" x14ac:dyDescent="0.25">
      <c r="A342" s="118"/>
      <c r="B342" s="119"/>
      <c r="C342" s="118"/>
      <c r="D342" s="120" t="s">
        <v>139</v>
      </c>
      <c r="E342" s="112"/>
      <c r="F342" s="95"/>
      <c r="G342" s="95"/>
      <c r="H342" s="95"/>
      <c r="I342" s="95"/>
      <c r="J342" s="95"/>
      <c r="K342" s="95"/>
      <c r="L342" s="112"/>
      <c r="M342" s="80">
        <f>SUM(M344:M353)</f>
        <v>0</v>
      </c>
      <c r="N342" s="112"/>
      <c r="O342" s="80">
        <f>SUM(O344:O353)</f>
        <v>0</v>
      </c>
      <c r="P342" s="81"/>
      <c r="Q342" s="80">
        <f>SUM(Q344:Q353)</f>
        <v>0</v>
      </c>
      <c r="R342" s="81"/>
      <c r="S342" s="83">
        <f>SUM(S344:S353)</f>
        <v>0</v>
      </c>
      <c r="T342" s="84"/>
      <c r="U342" s="121"/>
      <c r="V342" s="86"/>
      <c r="W342" s="115"/>
      <c r="X342" s="123"/>
      <c r="Y342" s="124"/>
      <c r="Z342" s="124"/>
      <c r="AA342" s="124"/>
      <c r="AB342" s="124"/>
      <c r="AC342" s="124"/>
      <c r="AD342" s="124"/>
      <c r="AE342" s="124"/>
      <c r="AF342" s="124"/>
      <c r="AG342" s="124"/>
      <c r="AH342" s="124"/>
      <c r="AI342" s="124"/>
      <c r="AJ342" s="124"/>
      <c r="AK342" s="124"/>
    </row>
    <row r="343" spans="1:53" s="91" customFormat="1" ht="19.95" customHeight="1" outlineLevel="2" x14ac:dyDescent="0.25">
      <c r="A343" s="76"/>
      <c r="B343" s="77"/>
      <c r="C343" s="76"/>
      <c r="D343" s="100" t="s">
        <v>140</v>
      </c>
      <c r="E343" s="112"/>
      <c r="F343" s="100" t="s">
        <v>141</v>
      </c>
      <c r="G343" s="100"/>
      <c r="H343" s="100"/>
      <c r="I343" s="101" t="s">
        <v>123</v>
      </c>
      <c r="J343" s="101" t="s">
        <v>124</v>
      </c>
      <c r="K343" s="101" t="s">
        <v>125</v>
      </c>
      <c r="L343" s="112"/>
      <c r="M343" s="101" t="s">
        <v>142</v>
      </c>
      <c r="N343" s="112"/>
      <c r="O343" s="101" t="s">
        <v>143</v>
      </c>
      <c r="P343" s="104"/>
      <c r="Q343" s="101" t="s">
        <v>144</v>
      </c>
      <c r="R343" s="105"/>
      <c r="S343" s="101" t="s">
        <v>145</v>
      </c>
      <c r="T343" s="84"/>
      <c r="U343" s="121"/>
      <c r="V343" s="122"/>
      <c r="W343" s="115"/>
      <c r="X343" s="87"/>
      <c r="Y343" s="124"/>
      <c r="Z343" s="124"/>
      <c r="AA343" s="124"/>
      <c r="AB343" s="124"/>
      <c r="AC343" s="124"/>
      <c r="AD343" s="124"/>
      <c r="AE343" s="124"/>
      <c r="AF343" s="124"/>
      <c r="AG343" s="124"/>
      <c r="AH343" s="124"/>
      <c r="AI343" s="124"/>
      <c r="AJ343" s="124"/>
      <c r="AK343" s="124"/>
      <c r="AL343" s="89"/>
      <c r="AM343" s="89"/>
      <c r="AN343" s="89"/>
      <c r="AO343" s="89"/>
      <c r="AP343" s="89"/>
      <c r="AQ343" s="89"/>
      <c r="AR343" s="89"/>
      <c r="AS343" s="89"/>
      <c r="AT343" s="89"/>
      <c r="AU343" s="89"/>
      <c r="AV343" s="89"/>
      <c r="AW343" s="89"/>
      <c r="AX343" s="89"/>
      <c r="AY343" s="89"/>
      <c r="AZ343" s="89"/>
      <c r="BA343" s="89"/>
    </row>
    <row r="344" spans="1:53" s="47" customFormat="1" ht="19.95" customHeight="1" outlineLevel="2" x14ac:dyDescent="0.25">
      <c r="A344" s="39"/>
      <c r="B344" s="48"/>
      <c r="C344" s="106">
        <v>1</v>
      </c>
      <c r="D344" s="184"/>
      <c r="E344" s="112"/>
      <c r="F344" s="335"/>
      <c r="G344" s="335"/>
      <c r="H344" s="335"/>
      <c r="I344" s="190">
        <v>0</v>
      </c>
      <c r="J344" s="190">
        <v>0</v>
      </c>
      <c r="K344" s="190">
        <v>0</v>
      </c>
      <c r="L344" s="112"/>
      <c r="M344" s="107">
        <f>I344</f>
        <v>0</v>
      </c>
      <c r="N344" s="112"/>
      <c r="O344" s="107">
        <f>J344</f>
        <v>0</v>
      </c>
      <c r="P344" s="108"/>
      <c r="Q344" s="107">
        <f t="shared" ref="Q344:Q353" si="76">K344</f>
        <v>0</v>
      </c>
      <c r="R344" s="108"/>
      <c r="S344" s="107">
        <f>SUM(M344,O344,Q344)</f>
        <v>0</v>
      </c>
      <c r="T344" s="127"/>
      <c r="U344" s="121"/>
      <c r="V344" s="109"/>
      <c r="W344" s="115"/>
      <c r="X344" s="45"/>
      <c r="Y344" s="13"/>
      <c r="Z344" s="13"/>
      <c r="AA344" s="13"/>
      <c r="AB344" s="13"/>
      <c r="AC344" s="13"/>
      <c r="AD344" s="13"/>
      <c r="AE344" s="13"/>
      <c r="AF344" s="13"/>
      <c r="AG344" s="13"/>
      <c r="AH344" s="13"/>
      <c r="AI344" s="13"/>
      <c r="AJ344" s="13"/>
      <c r="AK344" s="13"/>
      <c r="AL344" s="46"/>
      <c r="AM344" s="46"/>
      <c r="AN344" s="46"/>
      <c r="AO344" s="46"/>
      <c r="AP344" s="46"/>
      <c r="AQ344" s="46"/>
      <c r="AR344" s="46"/>
      <c r="AS344" s="46"/>
      <c r="AT344" s="46"/>
      <c r="AU344" s="46"/>
      <c r="AV344" s="46"/>
      <c r="AW344" s="46"/>
      <c r="AX344" s="46"/>
      <c r="AY344" s="46"/>
      <c r="AZ344" s="46"/>
      <c r="BA344" s="46"/>
    </row>
    <row r="345" spans="1:53" s="47" customFormat="1" ht="19.95" customHeight="1" outlineLevel="2" x14ac:dyDescent="0.25">
      <c r="A345" s="39"/>
      <c r="B345" s="48"/>
      <c r="C345" s="106">
        <v>2</v>
      </c>
      <c r="D345" s="184"/>
      <c r="E345" s="112"/>
      <c r="F345" s="335"/>
      <c r="G345" s="335"/>
      <c r="H345" s="335"/>
      <c r="I345" s="190">
        <v>0</v>
      </c>
      <c r="J345" s="190">
        <v>0</v>
      </c>
      <c r="K345" s="190">
        <v>0</v>
      </c>
      <c r="L345" s="112"/>
      <c r="M345" s="107">
        <f>I345</f>
        <v>0</v>
      </c>
      <c r="N345" s="112"/>
      <c r="O345" s="107">
        <f t="shared" ref="O345:O352" si="77">J345</f>
        <v>0</v>
      </c>
      <c r="P345" s="108"/>
      <c r="Q345" s="107">
        <f t="shared" si="76"/>
        <v>0</v>
      </c>
      <c r="R345" s="108"/>
      <c r="S345" s="107">
        <f t="shared" ref="S345:S353" si="78">SUM(M345,O345,Q345)</f>
        <v>0</v>
      </c>
      <c r="T345" s="127"/>
      <c r="U345" s="121"/>
      <c r="V345" s="109"/>
      <c r="W345" s="115"/>
      <c r="X345" s="45"/>
      <c r="Y345" s="13"/>
      <c r="Z345" s="13"/>
      <c r="AA345" s="13"/>
      <c r="AB345" s="13"/>
      <c r="AC345" s="13"/>
      <c r="AD345" s="13"/>
      <c r="AE345" s="13"/>
      <c r="AF345" s="13"/>
      <c r="AG345" s="13"/>
      <c r="AH345" s="13"/>
      <c r="AI345" s="13"/>
      <c r="AJ345" s="13"/>
      <c r="AK345" s="13"/>
      <c r="AL345" s="46"/>
      <c r="AM345" s="46"/>
      <c r="AN345" s="46"/>
      <c r="AO345" s="46"/>
      <c r="AP345" s="46"/>
      <c r="AQ345" s="46"/>
      <c r="AR345" s="46"/>
      <c r="AS345" s="46"/>
      <c r="AT345" s="46"/>
      <c r="AU345" s="46"/>
      <c r="AV345" s="46"/>
      <c r="AW345" s="46"/>
      <c r="AX345" s="46"/>
      <c r="AY345" s="46"/>
      <c r="AZ345" s="46"/>
      <c r="BA345" s="46"/>
    </row>
    <row r="346" spans="1:53" s="47" customFormat="1" ht="19.95" customHeight="1" outlineLevel="2" x14ac:dyDescent="0.25">
      <c r="A346" s="39"/>
      <c r="B346" s="48"/>
      <c r="C346" s="106">
        <v>3</v>
      </c>
      <c r="D346" s="184"/>
      <c r="E346" s="112"/>
      <c r="F346" s="335"/>
      <c r="G346" s="335"/>
      <c r="H346" s="335"/>
      <c r="I346" s="190">
        <v>0</v>
      </c>
      <c r="J346" s="190">
        <v>0</v>
      </c>
      <c r="K346" s="190">
        <v>0</v>
      </c>
      <c r="L346" s="112"/>
      <c r="M346" s="107">
        <f t="shared" ref="M346:M353" si="79">I346</f>
        <v>0</v>
      </c>
      <c r="N346" s="112"/>
      <c r="O346" s="107">
        <f t="shared" si="77"/>
        <v>0</v>
      </c>
      <c r="P346" s="108"/>
      <c r="Q346" s="107">
        <f t="shared" si="76"/>
        <v>0</v>
      </c>
      <c r="R346" s="108"/>
      <c r="S346" s="107">
        <f t="shared" si="78"/>
        <v>0</v>
      </c>
      <c r="T346" s="127"/>
      <c r="U346" s="121"/>
      <c r="V346" s="109"/>
      <c r="W346" s="115"/>
      <c r="X346" s="45"/>
      <c r="Y346" s="13"/>
      <c r="Z346" s="13"/>
      <c r="AA346" s="13"/>
      <c r="AB346" s="13"/>
      <c r="AC346" s="13"/>
      <c r="AD346" s="13"/>
      <c r="AE346" s="13"/>
      <c r="AF346" s="13"/>
      <c r="AG346" s="13"/>
      <c r="AH346" s="13"/>
      <c r="AI346" s="13"/>
      <c r="AJ346" s="13"/>
      <c r="AK346" s="13"/>
      <c r="AL346" s="46"/>
      <c r="AM346" s="46"/>
      <c r="AN346" s="46"/>
      <c r="AO346" s="46"/>
      <c r="AP346" s="46"/>
      <c r="AQ346" s="46"/>
      <c r="AR346" s="46"/>
      <c r="AS346" s="46"/>
      <c r="AT346" s="46"/>
      <c r="AU346" s="46"/>
      <c r="AV346" s="46"/>
      <c r="AW346" s="46"/>
      <c r="AX346" s="46"/>
      <c r="AY346" s="46"/>
      <c r="AZ346" s="46"/>
      <c r="BA346" s="46"/>
    </row>
    <row r="347" spans="1:53" s="47" customFormat="1" ht="19.95" customHeight="1" outlineLevel="2" x14ac:dyDescent="0.25">
      <c r="A347" s="39"/>
      <c r="B347" s="48"/>
      <c r="C347" s="106">
        <v>4</v>
      </c>
      <c r="D347" s="184"/>
      <c r="E347" s="112"/>
      <c r="F347" s="335"/>
      <c r="G347" s="335"/>
      <c r="H347" s="335"/>
      <c r="I347" s="190">
        <v>0</v>
      </c>
      <c r="J347" s="190">
        <v>0</v>
      </c>
      <c r="K347" s="190">
        <v>0</v>
      </c>
      <c r="L347" s="112"/>
      <c r="M347" s="107">
        <f t="shared" si="79"/>
        <v>0</v>
      </c>
      <c r="N347" s="112"/>
      <c r="O347" s="107">
        <f t="shared" si="77"/>
        <v>0</v>
      </c>
      <c r="P347" s="108"/>
      <c r="Q347" s="107">
        <f t="shared" si="76"/>
        <v>0</v>
      </c>
      <c r="R347" s="108"/>
      <c r="S347" s="107">
        <f t="shared" si="78"/>
        <v>0</v>
      </c>
      <c r="T347" s="127"/>
      <c r="U347" s="121"/>
      <c r="V347" s="109"/>
      <c r="W347" s="115"/>
      <c r="X347" s="45"/>
      <c r="Y347" s="13"/>
      <c r="Z347" s="13"/>
      <c r="AA347" s="13"/>
      <c r="AB347" s="13"/>
      <c r="AC347" s="13"/>
      <c r="AD347" s="13"/>
      <c r="AE347" s="13"/>
      <c r="AF347" s="13"/>
      <c r="AG347" s="13"/>
      <c r="AH347" s="13"/>
      <c r="AI347" s="13"/>
      <c r="AJ347" s="13"/>
      <c r="AK347" s="13"/>
      <c r="AL347" s="46"/>
      <c r="AM347" s="46"/>
      <c r="AN347" s="46"/>
      <c r="AO347" s="46"/>
      <c r="AP347" s="46"/>
      <c r="AQ347" s="46"/>
      <c r="AR347" s="46"/>
      <c r="AS347" s="46"/>
      <c r="AT347" s="46"/>
      <c r="AU347" s="46"/>
      <c r="AV347" s="46"/>
      <c r="AW347" s="46"/>
      <c r="AX347" s="46"/>
      <c r="AY347" s="46"/>
      <c r="AZ347" s="46"/>
      <c r="BA347" s="46"/>
    </row>
    <row r="348" spans="1:53" s="47" customFormat="1" ht="19.95" customHeight="1" outlineLevel="2" x14ac:dyDescent="0.25">
      <c r="A348" s="39"/>
      <c r="B348" s="48"/>
      <c r="C348" s="106">
        <v>5</v>
      </c>
      <c r="D348" s="184"/>
      <c r="E348" s="112"/>
      <c r="F348" s="335"/>
      <c r="G348" s="335"/>
      <c r="H348" s="335"/>
      <c r="I348" s="190">
        <v>0</v>
      </c>
      <c r="J348" s="190">
        <v>0</v>
      </c>
      <c r="K348" s="190">
        <v>0</v>
      </c>
      <c r="L348" s="112"/>
      <c r="M348" s="107">
        <f t="shared" si="79"/>
        <v>0</v>
      </c>
      <c r="N348" s="112"/>
      <c r="O348" s="107">
        <f t="shared" si="77"/>
        <v>0</v>
      </c>
      <c r="P348" s="108"/>
      <c r="Q348" s="107">
        <f t="shared" si="76"/>
        <v>0</v>
      </c>
      <c r="R348" s="108"/>
      <c r="S348" s="107">
        <f t="shared" si="78"/>
        <v>0</v>
      </c>
      <c r="T348" s="127"/>
      <c r="U348" s="121"/>
      <c r="V348" s="109"/>
      <c r="W348" s="115"/>
      <c r="X348" s="45"/>
      <c r="Y348" s="13"/>
      <c r="Z348" s="13"/>
      <c r="AA348" s="13"/>
      <c r="AB348" s="13"/>
      <c r="AC348" s="13"/>
      <c r="AD348" s="13"/>
      <c r="AE348" s="13"/>
      <c r="AF348" s="13"/>
      <c r="AG348" s="13"/>
      <c r="AH348" s="13"/>
      <c r="AI348" s="13"/>
      <c r="AJ348" s="13"/>
      <c r="AK348" s="13"/>
      <c r="AL348" s="46"/>
      <c r="AM348" s="46"/>
      <c r="AN348" s="46"/>
      <c r="AO348" s="46"/>
      <c r="AP348" s="46"/>
      <c r="AQ348" s="46"/>
      <c r="AR348" s="46"/>
      <c r="AS348" s="46"/>
      <c r="AT348" s="46"/>
      <c r="AU348" s="46"/>
      <c r="AV348" s="46"/>
      <c r="AW348" s="46"/>
      <c r="AX348" s="46"/>
      <c r="AY348" s="46"/>
      <c r="AZ348" s="46"/>
      <c r="BA348" s="46"/>
    </row>
    <row r="349" spans="1:53" s="47" customFormat="1" ht="19.95" customHeight="1" outlineLevel="2" x14ac:dyDescent="0.25">
      <c r="A349" s="39"/>
      <c r="B349" s="48"/>
      <c r="C349" s="106">
        <v>6</v>
      </c>
      <c r="D349" s="184"/>
      <c r="E349" s="112"/>
      <c r="F349" s="335"/>
      <c r="G349" s="335"/>
      <c r="H349" s="335"/>
      <c r="I349" s="190">
        <v>0</v>
      </c>
      <c r="J349" s="190">
        <v>0</v>
      </c>
      <c r="K349" s="190">
        <v>0</v>
      </c>
      <c r="L349" s="112"/>
      <c r="M349" s="107">
        <f t="shared" si="79"/>
        <v>0</v>
      </c>
      <c r="N349" s="112"/>
      <c r="O349" s="107">
        <f t="shared" si="77"/>
        <v>0</v>
      </c>
      <c r="P349" s="108"/>
      <c r="Q349" s="107">
        <f t="shared" si="76"/>
        <v>0</v>
      </c>
      <c r="R349" s="108"/>
      <c r="S349" s="107">
        <f t="shared" si="78"/>
        <v>0</v>
      </c>
      <c r="T349" s="127"/>
      <c r="U349" s="121"/>
      <c r="V349" s="109"/>
      <c r="W349" s="115"/>
      <c r="X349" s="45"/>
      <c r="Y349" s="13"/>
      <c r="Z349" s="13"/>
      <c r="AA349" s="13"/>
      <c r="AB349" s="13"/>
      <c r="AC349" s="13"/>
      <c r="AD349" s="13"/>
      <c r="AE349" s="13"/>
      <c r="AF349" s="13"/>
      <c r="AG349" s="13"/>
      <c r="AH349" s="13"/>
      <c r="AI349" s="13"/>
      <c r="AJ349" s="13"/>
      <c r="AK349" s="13"/>
      <c r="AL349" s="46"/>
      <c r="AM349" s="46"/>
      <c r="AN349" s="46"/>
      <c r="AO349" s="46"/>
      <c r="AP349" s="46"/>
      <c r="AQ349" s="46"/>
      <c r="AR349" s="46"/>
      <c r="AS349" s="46"/>
      <c r="AT349" s="46"/>
      <c r="AU349" s="46"/>
      <c r="AV349" s="46"/>
      <c r="AW349" s="46"/>
      <c r="AX349" s="46"/>
      <c r="AY349" s="46"/>
      <c r="AZ349" s="46"/>
      <c r="BA349" s="46"/>
    </row>
    <row r="350" spans="1:53" s="47" customFormat="1" ht="19.95" customHeight="1" outlineLevel="2" x14ac:dyDescent="0.25">
      <c r="A350" s="39"/>
      <c r="B350" s="48"/>
      <c r="C350" s="106">
        <v>7</v>
      </c>
      <c r="D350" s="184"/>
      <c r="E350" s="112"/>
      <c r="F350" s="335"/>
      <c r="G350" s="335"/>
      <c r="H350" s="335"/>
      <c r="I350" s="190">
        <v>0</v>
      </c>
      <c r="J350" s="190">
        <v>0</v>
      </c>
      <c r="K350" s="190">
        <v>0</v>
      </c>
      <c r="L350" s="112"/>
      <c r="M350" s="107">
        <f t="shared" si="79"/>
        <v>0</v>
      </c>
      <c r="N350" s="112"/>
      <c r="O350" s="107">
        <f t="shared" si="77"/>
        <v>0</v>
      </c>
      <c r="P350" s="108"/>
      <c r="Q350" s="107">
        <f t="shared" si="76"/>
        <v>0</v>
      </c>
      <c r="R350" s="108"/>
      <c r="S350" s="107">
        <f t="shared" si="78"/>
        <v>0</v>
      </c>
      <c r="T350" s="127"/>
      <c r="U350" s="121"/>
      <c r="V350" s="109"/>
      <c r="W350" s="115"/>
      <c r="X350" s="45"/>
      <c r="Y350" s="13"/>
      <c r="Z350" s="13"/>
      <c r="AA350" s="13"/>
      <c r="AB350" s="13"/>
      <c r="AC350" s="13"/>
      <c r="AD350" s="13"/>
      <c r="AE350" s="13"/>
      <c r="AF350" s="13"/>
      <c r="AG350" s="13"/>
      <c r="AH350" s="13"/>
      <c r="AI350" s="13"/>
      <c r="AJ350" s="13"/>
      <c r="AK350" s="13"/>
      <c r="AL350" s="46"/>
      <c r="AM350" s="46"/>
      <c r="AN350" s="46"/>
      <c r="AO350" s="46"/>
      <c r="AP350" s="46"/>
      <c r="AQ350" s="46"/>
      <c r="AR350" s="46"/>
      <c r="AS350" s="46"/>
      <c r="AT350" s="46"/>
      <c r="AU350" s="46"/>
      <c r="AV350" s="46"/>
      <c r="AW350" s="46"/>
      <c r="AX350" s="46"/>
      <c r="AY350" s="46"/>
      <c r="AZ350" s="46"/>
      <c r="BA350" s="46"/>
    </row>
    <row r="351" spans="1:53" s="47" customFormat="1" ht="19.95" customHeight="1" outlineLevel="2" x14ac:dyDescent="0.25">
      <c r="A351" s="39"/>
      <c r="B351" s="48"/>
      <c r="C351" s="106">
        <v>8</v>
      </c>
      <c r="D351" s="184"/>
      <c r="E351" s="112"/>
      <c r="F351" s="335"/>
      <c r="G351" s="335"/>
      <c r="H351" s="335"/>
      <c r="I351" s="190">
        <v>0</v>
      </c>
      <c r="J351" s="190">
        <v>0</v>
      </c>
      <c r="K351" s="190">
        <v>0</v>
      </c>
      <c r="L351" s="112"/>
      <c r="M351" s="107">
        <f t="shared" si="79"/>
        <v>0</v>
      </c>
      <c r="N351" s="112"/>
      <c r="O351" s="107">
        <f t="shared" si="77"/>
        <v>0</v>
      </c>
      <c r="P351" s="108"/>
      <c r="Q351" s="107">
        <f t="shared" si="76"/>
        <v>0</v>
      </c>
      <c r="R351" s="108"/>
      <c r="S351" s="107">
        <f t="shared" si="78"/>
        <v>0</v>
      </c>
      <c r="T351" s="127"/>
      <c r="U351" s="121"/>
      <c r="V351" s="109"/>
      <c r="W351" s="115"/>
      <c r="X351" s="45"/>
      <c r="Y351" s="13"/>
      <c r="Z351" s="13"/>
      <c r="AA351" s="13"/>
      <c r="AB351" s="13"/>
      <c r="AC351" s="13"/>
      <c r="AD351" s="13"/>
      <c r="AE351" s="13"/>
      <c r="AF351" s="13"/>
      <c r="AG351" s="13"/>
      <c r="AH351" s="13"/>
      <c r="AI351" s="13"/>
      <c r="AJ351" s="13"/>
      <c r="AK351" s="13"/>
      <c r="AL351" s="46"/>
      <c r="AM351" s="46"/>
      <c r="AN351" s="46"/>
      <c r="AO351" s="46"/>
      <c r="AP351" s="46"/>
      <c r="AQ351" s="46"/>
      <c r="AR351" s="46"/>
      <c r="AS351" s="46"/>
      <c r="AT351" s="46"/>
      <c r="AU351" s="46"/>
      <c r="AV351" s="46"/>
      <c r="AW351" s="46"/>
      <c r="AX351" s="46"/>
      <c r="AY351" s="46"/>
      <c r="AZ351" s="46"/>
      <c r="BA351" s="46"/>
    </row>
    <row r="352" spans="1:53" s="47" customFormat="1" ht="19.95" customHeight="1" outlineLevel="2" x14ac:dyDescent="0.25">
      <c r="A352" s="39"/>
      <c r="B352" s="48"/>
      <c r="C352" s="106">
        <v>9</v>
      </c>
      <c r="D352" s="184"/>
      <c r="E352" s="112"/>
      <c r="F352" s="335"/>
      <c r="G352" s="335"/>
      <c r="H352" s="335"/>
      <c r="I352" s="190">
        <v>0</v>
      </c>
      <c r="J352" s="190">
        <v>0</v>
      </c>
      <c r="K352" s="190">
        <v>0</v>
      </c>
      <c r="L352" s="112"/>
      <c r="M352" s="107">
        <f t="shared" si="79"/>
        <v>0</v>
      </c>
      <c r="N352" s="112"/>
      <c r="O352" s="107">
        <f t="shared" si="77"/>
        <v>0</v>
      </c>
      <c r="P352" s="108"/>
      <c r="Q352" s="107">
        <f t="shared" si="76"/>
        <v>0</v>
      </c>
      <c r="R352" s="108"/>
      <c r="S352" s="107">
        <f t="shared" si="78"/>
        <v>0</v>
      </c>
      <c r="T352" s="127"/>
      <c r="U352" s="121"/>
      <c r="V352" s="109"/>
      <c r="W352" s="115"/>
      <c r="X352" s="45"/>
      <c r="Y352" s="13"/>
      <c r="Z352" s="13"/>
      <c r="AA352" s="13"/>
      <c r="AB352" s="13"/>
      <c r="AC352" s="13"/>
      <c r="AD352" s="13"/>
      <c r="AE352" s="13"/>
      <c r="AF352" s="13"/>
      <c r="AG352" s="13"/>
      <c r="AH352" s="13"/>
      <c r="AI352" s="13"/>
      <c r="AJ352" s="13"/>
      <c r="AK352" s="13"/>
      <c r="AL352" s="46"/>
      <c r="AM352" s="46"/>
      <c r="AN352" s="46"/>
      <c r="AO352" s="46"/>
      <c r="AP352" s="46"/>
      <c r="AQ352" s="46"/>
      <c r="AR352" s="46"/>
      <c r="AS352" s="46"/>
      <c r="AT352" s="46"/>
      <c r="AU352" s="46"/>
      <c r="AV352" s="46"/>
      <c r="AW352" s="46"/>
      <c r="AX352" s="46"/>
      <c r="AY352" s="46"/>
      <c r="AZ352" s="46"/>
      <c r="BA352" s="46"/>
    </row>
    <row r="353" spans="1:53" s="47" customFormat="1" ht="19.95" customHeight="1" outlineLevel="2" x14ac:dyDescent="0.25">
      <c r="A353" s="39"/>
      <c r="B353" s="48"/>
      <c r="C353" s="106">
        <v>10</v>
      </c>
      <c r="D353" s="184"/>
      <c r="E353" s="112"/>
      <c r="F353" s="335"/>
      <c r="G353" s="335"/>
      <c r="H353" s="335"/>
      <c r="I353" s="190">
        <v>0</v>
      </c>
      <c r="J353" s="190">
        <v>0</v>
      </c>
      <c r="K353" s="190">
        <v>0</v>
      </c>
      <c r="L353" s="112"/>
      <c r="M353" s="107">
        <f t="shared" si="79"/>
        <v>0</v>
      </c>
      <c r="N353" s="112"/>
      <c r="O353" s="107">
        <f>J353</f>
        <v>0</v>
      </c>
      <c r="P353" s="108"/>
      <c r="Q353" s="107">
        <f t="shared" si="76"/>
        <v>0</v>
      </c>
      <c r="R353" s="108"/>
      <c r="S353" s="107">
        <f t="shared" si="78"/>
        <v>0</v>
      </c>
      <c r="T353" s="127"/>
      <c r="U353" s="121"/>
      <c r="V353" s="109"/>
      <c r="W353" s="115"/>
      <c r="X353" s="45"/>
      <c r="Y353" s="13"/>
      <c r="Z353" s="13"/>
      <c r="AA353" s="13"/>
      <c r="AB353" s="13"/>
      <c r="AC353" s="13"/>
      <c r="AD353" s="13"/>
      <c r="AE353" s="13"/>
      <c r="AF353" s="13"/>
      <c r="AG353" s="13"/>
      <c r="AH353" s="13"/>
      <c r="AI353" s="13"/>
      <c r="AJ353" s="13"/>
      <c r="AK353" s="13"/>
      <c r="AL353" s="46"/>
      <c r="AM353" s="46"/>
      <c r="AN353" s="46"/>
      <c r="AO353" s="46"/>
      <c r="AP353" s="46"/>
      <c r="AQ353" s="46"/>
      <c r="AR353" s="46"/>
      <c r="AS353" s="46"/>
      <c r="AT353" s="46"/>
      <c r="AU353" s="46"/>
      <c r="AV353" s="46"/>
      <c r="AW353" s="46"/>
      <c r="AX353" s="46"/>
      <c r="AY353" s="46"/>
      <c r="AZ353" s="46"/>
      <c r="BA353" s="46"/>
    </row>
    <row r="354" spans="1:53" s="46" customFormat="1" ht="19.95" customHeight="1" outlineLevel="1" thickBot="1" x14ac:dyDescent="0.3">
      <c r="A354" s="73"/>
      <c r="B354" s="74"/>
      <c r="C354" s="73"/>
      <c r="D354" s="265"/>
      <c r="E354" s="204"/>
      <c r="F354" s="266"/>
      <c r="G354" s="266"/>
      <c r="H354" s="266"/>
      <c r="I354" s="266"/>
      <c r="J354" s="266"/>
      <c r="K354" s="266"/>
      <c r="L354" s="204"/>
      <c r="M354" s="267"/>
      <c r="N354" s="204"/>
      <c r="O354" s="267"/>
      <c r="P354" s="205"/>
      <c r="Q354" s="267"/>
      <c r="R354" s="205"/>
      <c r="S354" s="267"/>
      <c r="T354" s="206"/>
      <c r="U354" s="268"/>
      <c r="V354" s="86"/>
      <c r="W354" s="139"/>
      <c r="X354" s="75"/>
      <c r="Y354" s="13"/>
      <c r="Z354" s="13"/>
      <c r="AA354" s="13"/>
      <c r="AB354" s="13"/>
      <c r="AC354" s="13"/>
      <c r="AD354" s="13"/>
      <c r="AE354" s="13"/>
      <c r="AF354" s="13"/>
      <c r="AG354" s="13"/>
      <c r="AH354" s="13"/>
      <c r="AI354" s="13"/>
      <c r="AJ354" s="13"/>
      <c r="AK354" s="13"/>
    </row>
    <row r="355" spans="1:53" s="46" customFormat="1" ht="19.95" customHeight="1" outlineLevel="1" x14ac:dyDescent="0.25">
      <c r="A355" s="73"/>
      <c r="B355" s="74"/>
      <c r="C355" s="73"/>
      <c r="D355" s="200"/>
      <c r="E355" s="138"/>
      <c r="F355" s="201"/>
      <c r="G355" s="201"/>
      <c r="H355" s="201"/>
      <c r="I355" s="201"/>
      <c r="J355" s="201"/>
      <c r="K355" s="201"/>
      <c r="L355" s="138"/>
      <c r="M355" s="202"/>
      <c r="N355" s="138"/>
      <c r="O355" s="202"/>
      <c r="P355" s="104"/>
      <c r="Q355" s="202"/>
      <c r="R355" s="104"/>
      <c r="S355" s="202"/>
      <c r="T355" s="203"/>
      <c r="U355" s="86"/>
      <c r="V355" s="86"/>
      <c r="W355" s="139"/>
      <c r="X355" s="75"/>
      <c r="Y355" s="13"/>
      <c r="Z355" s="13"/>
      <c r="AA355" s="13"/>
      <c r="AB355" s="13"/>
      <c r="AC355" s="13"/>
      <c r="AD355" s="13"/>
      <c r="AE355" s="13"/>
      <c r="AF355" s="13"/>
      <c r="AG355" s="13"/>
      <c r="AH355" s="13"/>
      <c r="AI355" s="13"/>
      <c r="AJ355" s="13"/>
      <c r="AK355" s="13"/>
    </row>
    <row r="356" spans="1:53" s="47" customFormat="1" ht="19.95" customHeight="1" x14ac:dyDescent="0.3">
      <c r="A356" s="39"/>
      <c r="B356" s="48"/>
      <c r="C356" s="106">
        <v>3</v>
      </c>
      <c r="D356" s="191" t="s">
        <v>183</v>
      </c>
      <c r="E356" s="65"/>
      <c r="F356" s="334"/>
      <c r="G356" s="334"/>
      <c r="H356" s="334"/>
      <c r="I356" s="334"/>
      <c r="J356" s="334"/>
      <c r="K356" s="334"/>
      <c r="L356" s="65"/>
      <c r="M356" s="132">
        <f>SUM(M358,M375,M388,M411,M424,M437,M450)</f>
        <v>0</v>
      </c>
      <c r="N356" s="65"/>
      <c r="O356" s="132">
        <f>SUM(O358,O375,O388,O411,O424,O437,O450)</f>
        <v>0</v>
      </c>
      <c r="P356" s="133"/>
      <c r="Q356" s="132">
        <f>SUM(Q358,Q375,Q388,Q411,Q424,Q437,Q450)</f>
        <v>0</v>
      </c>
      <c r="R356" s="134"/>
      <c r="S356" s="135">
        <f>SUM(S358,S375,S388,S411,S424,S437,S450)</f>
        <v>0</v>
      </c>
      <c r="T356" s="70"/>
      <c r="U356" s="71"/>
      <c r="V356" s="46"/>
      <c r="W356" s="59"/>
      <c r="X356" s="45"/>
      <c r="Y356" s="60"/>
      <c r="Z356" s="60"/>
      <c r="AA356" s="60"/>
      <c r="AB356" s="60"/>
      <c r="AC356" s="60"/>
      <c r="AD356" s="60"/>
      <c r="AE356" s="60"/>
      <c r="AF356" s="60"/>
      <c r="AG356" s="60"/>
      <c r="AH356" s="60"/>
      <c r="AI356" s="60"/>
      <c r="AJ356" s="60"/>
      <c r="AK356" s="60"/>
      <c r="AL356" s="46"/>
      <c r="AM356" s="46"/>
      <c r="AN356" s="46"/>
      <c r="AO356" s="46"/>
      <c r="AP356" s="46"/>
      <c r="AQ356" s="46"/>
      <c r="AR356" s="46"/>
      <c r="AS356" s="46"/>
      <c r="AT356" s="46"/>
      <c r="AU356" s="46"/>
      <c r="AV356" s="61"/>
      <c r="AW356" s="46"/>
      <c r="AX356" s="46"/>
      <c r="AY356" s="46"/>
      <c r="AZ356" s="46"/>
      <c r="BA356" s="46"/>
    </row>
    <row r="357" spans="1:53" s="47" customFormat="1" ht="19.95" customHeight="1" outlineLevel="1" x14ac:dyDescent="0.25">
      <c r="A357" s="39"/>
      <c r="B357" s="48"/>
      <c r="C357" s="39"/>
      <c r="D357" s="199"/>
      <c r="E357" s="65"/>
      <c r="F357" s="334" t="s">
        <v>180</v>
      </c>
      <c r="G357" s="334"/>
      <c r="H357" s="334"/>
      <c r="I357" s="334"/>
      <c r="J357" s="334"/>
      <c r="K357" s="334"/>
      <c r="L357" s="65"/>
      <c r="M357" s="66" t="s">
        <v>71</v>
      </c>
      <c r="N357" s="65"/>
      <c r="O357" s="66" t="s">
        <v>72</v>
      </c>
      <c r="P357" s="67"/>
      <c r="Q357" s="66" t="s">
        <v>73</v>
      </c>
      <c r="R357" s="68"/>
      <c r="S357" s="69" t="s">
        <v>74</v>
      </c>
      <c r="T357" s="70"/>
      <c r="U357" s="71"/>
      <c r="V357" s="72"/>
      <c r="W357" s="59"/>
      <c r="X357" s="45"/>
      <c r="Y357" s="60"/>
      <c r="Z357" s="60"/>
      <c r="AA357" s="60"/>
      <c r="AB357" s="60"/>
      <c r="AC357" s="60"/>
      <c r="AD357" s="60"/>
      <c r="AE357" s="60"/>
      <c r="AF357" s="60"/>
      <c r="AG357" s="60"/>
      <c r="AH357" s="60"/>
      <c r="AI357" s="60"/>
      <c r="AJ357" s="60"/>
      <c r="AK357" s="60"/>
      <c r="AL357" s="46"/>
      <c r="AM357" s="46"/>
      <c r="AN357" s="46"/>
      <c r="AO357" s="46"/>
      <c r="AP357" s="46"/>
      <c r="AQ357" s="46"/>
      <c r="AR357" s="46"/>
      <c r="AS357" s="46"/>
      <c r="AT357" s="46"/>
      <c r="AU357" s="46"/>
      <c r="AV357" s="61"/>
      <c r="AW357" s="46"/>
      <c r="AX357" s="46"/>
      <c r="AY357" s="46"/>
      <c r="AZ357" s="46"/>
      <c r="BA357" s="46"/>
    </row>
    <row r="358" spans="1:53" s="91" customFormat="1" ht="19.95" customHeight="1" outlineLevel="1" x14ac:dyDescent="0.25">
      <c r="A358" s="76"/>
      <c r="B358" s="77"/>
      <c r="C358" s="76"/>
      <c r="D358" s="78" t="s">
        <v>75</v>
      </c>
      <c r="E358" s="65"/>
      <c r="F358" s="79"/>
      <c r="G358" s="340"/>
      <c r="H358" s="340"/>
      <c r="I358" s="340"/>
      <c r="J358" s="340"/>
      <c r="K358" s="340"/>
      <c r="L358" s="65"/>
      <c r="M358" s="80">
        <f>SUM(M364:M373)</f>
        <v>0</v>
      </c>
      <c r="N358" s="65"/>
      <c r="O358" s="80">
        <f>SUM(O364:O373)</f>
        <v>0</v>
      </c>
      <c r="P358" s="81"/>
      <c r="Q358" s="80">
        <f>SUM(Q364:Q373)</f>
        <v>0</v>
      </c>
      <c r="R358" s="82"/>
      <c r="S358" s="83">
        <f>SUM(S364:S373)</f>
        <v>0</v>
      </c>
      <c r="T358" s="84"/>
      <c r="U358" s="85"/>
      <c r="V358" s="86"/>
      <c r="W358" s="59"/>
      <c r="X358" s="87"/>
      <c r="Y358" s="88"/>
      <c r="Z358" s="88"/>
      <c r="AA358" s="88"/>
      <c r="AB358" s="88"/>
      <c r="AC358" s="88"/>
      <c r="AD358" s="88"/>
      <c r="AE358" s="88"/>
      <c r="AF358" s="88"/>
      <c r="AG358" s="88"/>
      <c r="AH358" s="88"/>
      <c r="AI358" s="88"/>
      <c r="AJ358" s="88"/>
      <c r="AK358" s="88"/>
      <c r="AL358" s="89"/>
      <c r="AM358" s="89"/>
      <c r="AN358" s="89"/>
      <c r="AO358" s="89"/>
      <c r="AP358" s="89"/>
      <c r="AQ358" s="89"/>
      <c r="AR358" s="89"/>
      <c r="AS358" s="89"/>
      <c r="AT358" s="89"/>
      <c r="AU358" s="89"/>
      <c r="AV358" s="90"/>
      <c r="AW358" s="89"/>
      <c r="AX358" s="89"/>
      <c r="AY358" s="89"/>
      <c r="AZ358" s="89"/>
      <c r="BA358" s="89"/>
    </row>
    <row r="359" spans="1:53" s="91" customFormat="1" ht="19.95" customHeight="1" outlineLevel="2" x14ac:dyDescent="0.25">
      <c r="A359" s="76"/>
      <c r="B359" s="77"/>
      <c r="C359" s="76"/>
      <c r="D359" s="78"/>
      <c r="E359" s="65"/>
      <c r="F359" s="92"/>
      <c r="G359" s="341" t="s">
        <v>76</v>
      </c>
      <c r="H359" s="342"/>
      <c r="I359" s="342"/>
      <c r="J359" s="342"/>
      <c r="K359" s="343"/>
      <c r="L359" s="65"/>
      <c r="M359" s="80"/>
      <c r="N359" s="65"/>
      <c r="O359" s="80"/>
      <c r="P359" s="81"/>
      <c r="Q359" s="80"/>
      <c r="R359" s="82"/>
      <c r="S359" s="83"/>
      <c r="T359" s="84"/>
      <c r="U359" s="85"/>
      <c r="V359" s="86"/>
      <c r="W359" s="59"/>
      <c r="X359" s="87"/>
      <c r="Y359" s="88"/>
      <c r="Z359" s="88"/>
      <c r="AA359" s="88"/>
      <c r="AB359" s="88"/>
      <c r="AC359" s="88"/>
      <c r="AD359" s="88"/>
      <c r="AE359" s="88"/>
      <c r="AF359" s="88"/>
      <c r="AG359" s="88"/>
      <c r="AH359" s="88"/>
      <c r="AI359" s="88"/>
      <c r="AJ359" s="88"/>
      <c r="AK359" s="88"/>
      <c r="AL359" s="89"/>
      <c r="AM359" s="89"/>
      <c r="AN359" s="89"/>
      <c r="AO359" s="89"/>
      <c r="AP359" s="89"/>
      <c r="AQ359" s="89"/>
      <c r="AR359" s="89"/>
      <c r="AS359" s="89"/>
      <c r="AT359" s="89"/>
      <c r="AU359" s="89"/>
      <c r="AV359" s="90"/>
      <c r="AW359" s="89"/>
      <c r="AX359" s="89"/>
      <c r="AY359" s="89"/>
      <c r="AZ359" s="89"/>
      <c r="BA359" s="89"/>
    </row>
    <row r="360" spans="1:53" s="91" customFormat="1" ht="19.95" customHeight="1" outlineLevel="2" x14ac:dyDescent="0.25">
      <c r="A360" s="76"/>
      <c r="B360" s="77"/>
      <c r="C360" s="76"/>
      <c r="D360" s="78"/>
      <c r="E360" s="65"/>
      <c r="F360" s="93"/>
      <c r="G360" s="94" t="s">
        <v>77</v>
      </c>
      <c r="H360" s="95" t="s">
        <v>78</v>
      </c>
      <c r="I360" s="95" t="s">
        <v>79</v>
      </c>
      <c r="J360" s="95"/>
      <c r="K360" s="96" t="s">
        <v>80</v>
      </c>
      <c r="L360" s="65"/>
      <c r="M360" s="80"/>
      <c r="N360" s="65"/>
      <c r="O360" s="80"/>
      <c r="P360" s="81"/>
      <c r="Q360" s="80"/>
      <c r="R360" s="82"/>
      <c r="S360" s="83"/>
      <c r="T360" s="84"/>
      <c r="U360" s="85"/>
      <c r="V360" s="86"/>
      <c r="W360" s="59"/>
      <c r="X360" s="87"/>
      <c r="Y360" s="88"/>
      <c r="Z360" s="88"/>
      <c r="AA360" s="88"/>
      <c r="AB360" s="88"/>
      <c r="AC360" s="88"/>
      <c r="AD360" s="88"/>
      <c r="AE360" s="88"/>
      <c r="AF360" s="88"/>
      <c r="AG360" s="88"/>
      <c r="AH360" s="88"/>
      <c r="AI360" s="88"/>
      <c r="AJ360" s="88"/>
      <c r="AK360" s="88"/>
      <c r="AL360" s="89"/>
      <c r="AM360" s="89"/>
      <c r="AN360" s="89"/>
      <c r="AO360" s="89"/>
      <c r="AP360" s="89"/>
      <c r="AQ360" s="89"/>
      <c r="AR360" s="89"/>
      <c r="AS360" s="89"/>
      <c r="AT360" s="89"/>
      <c r="AU360" s="89"/>
      <c r="AV360" s="90"/>
      <c r="AW360" s="89"/>
      <c r="AX360" s="89"/>
      <c r="AY360" s="89"/>
      <c r="AZ360" s="89"/>
      <c r="BA360" s="89"/>
    </row>
    <row r="361" spans="1:53" s="91" customFormat="1" ht="19.95" customHeight="1" outlineLevel="2" x14ac:dyDescent="0.2">
      <c r="A361" s="76"/>
      <c r="B361" s="77"/>
      <c r="C361" s="76"/>
      <c r="D361" s="78"/>
      <c r="E361" s="65"/>
      <c r="F361" s="93"/>
      <c r="G361" s="97">
        <f>52*5</f>
        <v>260</v>
      </c>
      <c r="H361" s="98">
        <v>8</v>
      </c>
      <c r="I361" s="186">
        <v>20</v>
      </c>
      <c r="J361" s="296"/>
      <c r="K361" s="99">
        <f>G361-H361-I361</f>
        <v>232</v>
      </c>
      <c r="L361" s="65"/>
      <c r="M361" s="80"/>
      <c r="N361" s="65"/>
      <c r="O361" s="80"/>
      <c r="P361" s="81"/>
      <c r="Q361" s="80"/>
      <c r="R361" s="82"/>
      <c r="S361" s="83"/>
      <c r="T361" s="84"/>
      <c r="U361" s="85"/>
      <c r="V361" s="86"/>
      <c r="W361" s="59"/>
      <c r="X361" s="87"/>
      <c r="Y361" s="88"/>
      <c r="Z361" s="88"/>
      <c r="AA361" s="88"/>
      <c r="AB361" s="88"/>
      <c r="AC361" s="88"/>
      <c r="AD361" s="88"/>
      <c r="AE361" s="88"/>
      <c r="AF361" s="88"/>
      <c r="AG361" s="88"/>
      <c r="AH361" s="88"/>
      <c r="AI361" s="88"/>
      <c r="AJ361" s="88"/>
      <c r="AK361" s="88"/>
      <c r="AL361" s="89"/>
      <c r="AM361" s="89"/>
      <c r="AN361" s="89"/>
      <c r="AO361" s="89"/>
      <c r="AP361" s="89"/>
      <c r="AQ361" s="89"/>
      <c r="AR361" s="89"/>
      <c r="AS361" s="89"/>
      <c r="AT361" s="89"/>
      <c r="AU361" s="89"/>
      <c r="AV361" s="90"/>
      <c r="AW361" s="89"/>
      <c r="AX361" s="89"/>
      <c r="AY361" s="89"/>
      <c r="AZ361" s="89"/>
      <c r="BA361" s="89"/>
    </row>
    <row r="362" spans="1:53" s="91" customFormat="1" ht="19.95" customHeight="1" outlineLevel="2" x14ac:dyDescent="0.25">
      <c r="A362" s="76"/>
      <c r="B362" s="77"/>
      <c r="C362" s="76"/>
      <c r="D362" s="78"/>
      <c r="E362" s="65"/>
      <c r="F362" s="93"/>
      <c r="G362" s="93"/>
      <c r="H362" s="93"/>
      <c r="I362" s="93"/>
      <c r="J362" s="93"/>
      <c r="K362" s="93"/>
      <c r="L362" s="65"/>
      <c r="M362" s="80"/>
      <c r="N362" s="65"/>
      <c r="O362" s="80"/>
      <c r="P362" s="81"/>
      <c r="Q362" s="80"/>
      <c r="R362" s="82"/>
      <c r="S362" s="83"/>
      <c r="T362" s="84"/>
      <c r="U362" s="85"/>
      <c r="V362" s="86"/>
      <c r="W362" s="59"/>
      <c r="X362" s="87"/>
      <c r="Y362" s="88"/>
      <c r="Z362" s="88"/>
      <c r="AA362" s="88"/>
      <c r="AB362" s="88"/>
      <c r="AC362" s="88"/>
      <c r="AD362" s="88"/>
      <c r="AE362" s="88"/>
      <c r="AF362" s="88"/>
      <c r="AG362" s="88"/>
      <c r="AH362" s="88"/>
      <c r="AI362" s="88"/>
      <c r="AJ362" s="88"/>
      <c r="AK362" s="88"/>
      <c r="AL362" s="89"/>
      <c r="AM362" s="89"/>
      <c r="AN362" s="89"/>
      <c r="AO362" s="89"/>
      <c r="AP362" s="89"/>
      <c r="AQ362" s="89"/>
      <c r="AR362" s="89"/>
      <c r="AS362" s="89"/>
      <c r="AT362" s="89"/>
      <c r="AU362" s="89"/>
      <c r="AV362" s="90"/>
      <c r="AW362" s="89"/>
      <c r="AX362" s="89"/>
      <c r="AY362" s="89"/>
      <c r="AZ362" s="89"/>
      <c r="BA362" s="89"/>
    </row>
    <row r="363" spans="1:53" s="91" customFormat="1" ht="24.75" customHeight="1" outlineLevel="2" x14ac:dyDescent="0.25">
      <c r="A363" s="76"/>
      <c r="B363" s="77"/>
      <c r="C363" s="76"/>
      <c r="D363" s="100" t="s">
        <v>81</v>
      </c>
      <c r="E363" s="65"/>
      <c r="F363" s="93"/>
      <c r="G363" s="101" t="s">
        <v>82</v>
      </c>
      <c r="H363" s="101" t="s">
        <v>83</v>
      </c>
      <c r="I363" s="102" t="s">
        <v>84</v>
      </c>
      <c r="J363" s="102" t="s">
        <v>85</v>
      </c>
      <c r="K363" s="102" t="s">
        <v>86</v>
      </c>
      <c r="L363" s="197"/>
      <c r="M363" s="101" t="s">
        <v>87</v>
      </c>
      <c r="N363" s="197"/>
      <c r="O363" s="101" t="s">
        <v>88</v>
      </c>
      <c r="P363" s="195"/>
      <c r="Q363" s="101" t="s">
        <v>89</v>
      </c>
      <c r="R363" s="196"/>
      <c r="S363" s="101" t="s">
        <v>90</v>
      </c>
      <c r="T363" s="89"/>
      <c r="U363" s="85"/>
      <c r="V363" s="86"/>
      <c r="W363" s="59"/>
      <c r="X363" s="87"/>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row>
    <row r="364" spans="1:53" s="47" customFormat="1" ht="19.95" customHeight="1" outlineLevel="2" x14ac:dyDescent="0.25">
      <c r="A364" s="39"/>
      <c r="B364" s="48"/>
      <c r="C364" s="106">
        <v>1</v>
      </c>
      <c r="D364" s="184"/>
      <c r="E364" s="65"/>
      <c r="F364" s="93"/>
      <c r="G364" s="185">
        <v>0</v>
      </c>
      <c r="H364" s="107">
        <f>G364/K361</f>
        <v>0</v>
      </c>
      <c r="I364" s="187">
        <v>0</v>
      </c>
      <c r="J364" s="187">
        <v>0</v>
      </c>
      <c r="K364" s="187">
        <v>0</v>
      </c>
      <c r="L364" s="46"/>
      <c r="M364" s="107">
        <f>$H364*I364</f>
        <v>0</v>
      </c>
      <c r="N364" s="46"/>
      <c r="O364" s="107">
        <f>$H364*J364</f>
        <v>0</v>
      </c>
      <c r="P364" s="108"/>
      <c r="Q364" s="107">
        <f t="shared" ref="Q364:Q373" si="80">$H364*K364</f>
        <v>0</v>
      </c>
      <c r="R364" s="109"/>
      <c r="S364" s="107">
        <f>SUM(M364,O364,Q364)</f>
        <v>0</v>
      </c>
      <c r="T364" s="108"/>
      <c r="U364" s="85"/>
      <c r="V364" s="86"/>
      <c r="W364" s="59"/>
      <c r="X364" s="45"/>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row>
    <row r="365" spans="1:53" s="47" customFormat="1" ht="19.95" customHeight="1" outlineLevel="2" x14ac:dyDescent="0.25">
      <c r="A365" s="39"/>
      <c r="B365" s="48"/>
      <c r="C365" s="106">
        <v>2</v>
      </c>
      <c r="D365" s="184"/>
      <c r="E365" s="65"/>
      <c r="F365" s="93"/>
      <c r="G365" s="185">
        <v>0</v>
      </c>
      <c r="H365" s="107">
        <f>G365/K361</f>
        <v>0</v>
      </c>
      <c r="I365" s="187">
        <v>0</v>
      </c>
      <c r="J365" s="187">
        <v>0</v>
      </c>
      <c r="K365" s="187">
        <v>0</v>
      </c>
      <c r="L365" s="46"/>
      <c r="M365" s="107">
        <f t="shared" ref="M365:M373" si="81">$H365*I365</f>
        <v>0</v>
      </c>
      <c r="N365" s="46"/>
      <c r="O365" s="107">
        <f t="shared" ref="O365:O373" si="82">$H365*J365</f>
        <v>0</v>
      </c>
      <c r="P365" s="108"/>
      <c r="Q365" s="107">
        <f t="shared" si="80"/>
        <v>0</v>
      </c>
      <c r="R365" s="109"/>
      <c r="S365" s="107">
        <f t="shared" ref="S365:S370" si="83">SUM(M365,O365,Q365)</f>
        <v>0</v>
      </c>
      <c r="T365" s="108"/>
      <c r="U365" s="85"/>
      <c r="V365" s="86"/>
      <c r="W365" s="59"/>
      <c r="X365" s="45"/>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row>
    <row r="366" spans="1:53" s="47" customFormat="1" ht="19.95" customHeight="1" outlineLevel="2" x14ac:dyDescent="0.25">
      <c r="A366" s="39"/>
      <c r="B366" s="48"/>
      <c r="C366" s="106">
        <v>3</v>
      </c>
      <c r="D366" s="184"/>
      <c r="E366" s="65"/>
      <c r="F366" s="93"/>
      <c r="G366" s="185">
        <v>0</v>
      </c>
      <c r="H366" s="107">
        <f>G366/K361</f>
        <v>0</v>
      </c>
      <c r="I366" s="187">
        <v>0</v>
      </c>
      <c r="J366" s="187">
        <v>0</v>
      </c>
      <c r="K366" s="187">
        <v>0</v>
      </c>
      <c r="L366" s="46"/>
      <c r="M366" s="107">
        <f t="shared" si="81"/>
        <v>0</v>
      </c>
      <c r="N366" s="46"/>
      <c r="O366" s="107">
        <f t="shared" si="82"/>
        <v>0</v>
      </c>
      <c r="P366" s="108"/>
      <c r="Q366" s="107">
        <f t="shared" si="80"/>
        <v>0</v>
      </c>
      <c r="R366" s="109"/>
      <c r="S366" s="107">
        <f t="shared" si="83"/>
        <v>0</v>
      </c>
      <c r="T366" s="108"/>
      <c r="U366" s="85"/>
      <c r="V366" s="86"/>
      <c r="W366" s="59"/>
      <c r="X366" s="45"/>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row>
    <row r="367" spans="1:53" s="47" customFormat="1" ht="19.95" customHeight="1" outlineLevel="2" x14ac:dyDescent="0.25">
      <c r="A367" s="39"/>
      <c r="B367" s="48"/>
      <c r="C367" s="106">
        <v>4</v>
      </c>
      <c r="D367" s="184"/>
      <c r="E367" s="65"/>
      <c r="F367" s="93"/>
      <c r="G367" s="185">
        <v>0</v>
      </c>
      <c r="H367" s="107">
        <f>G367/K361</f>
        <v>0</v>
      </c>
      <c r="I367" s="187">
        <v>0</v>
      </c>
      <c r="J367" s="187">
        <v>0</v>
      </c>
      <c r="K367" s="187">
        <v>0</v>
      </c>
      <c r="L367" s="46"/>
      <c r="M367" s="107">
        <f t="shared" si="81"/>
        <v>0</v>
      </c>
      <c r="N367" s="46"/>
      <c r="O367" s="107">
        <f t="shared" si="82"/>
        <v>0</v>
      </c>
      <c r="P367" s="108"/>
      <c r="Q367" s="107">
        <f t="shared" si="80"/>
        <v>0</v>
      </c>
      <c r="R367" s="109"/>
      <c r="S367" s="107">
        <f t="shared" si="83"/>
        <v>0</v>
      </c>
      <c r="T367" s="108"/>
      <c r="U367" s="85"/>
      <c r="V367" s="86"/>
      <c r="W367" s="59"/>
      <c r="X367" s="45"/>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row>
    <row r="368" spans="1:53" s="47" customFormat="1" ht="19.95" customHeight="1" outlineLevel="2" x14ac:dyDescent="0.25">
      <c r="A368" s="39"/>
      <c r="B368" s="48"/>
      <c r="C368" s="106">
        <v>5</v>
      </c>
      <c r="D368" s="184"/>
      <c r="E368" s="65"/>
      <c r="F368" s="93"/>
      <c r="G368" s="185">
        <v>0</v>
      </c>
      <c r="H368" s="107">
        <f>G368/K361</f>
        <v>0</v>
      </c>
      <c r="I368" s="187">
        <v>0</v>
      </c>
      <c r="J368" s="187">
        <v>0</v>
      </c>
      <c r="K368" s="187">
        <v>0</v>
      </c>
      <c r="L368" s="46"/>
      <c r="M368" s="107">
        <f t="shared" si="81"/>
        <v>0</v>
      </c>
      <c r="N368" s="46"/>
      <c r="O368" s="107">
        <f t="shared" si="82"/>
        <v>0</v>
      </c>
      <c r="P368" s="108"/>
      <c r="Q368" s="107">
        <f t="shared" si="80"/>
        <v>0</v>
      </c>
      <c r="R368" s="109"/>
      <c r="S368" s="107">
        <f t="shared" si="83"/>
        <v>0</v>
      </c>
      <c r="T368" s="108"/>
      <c r="U368" s="85"/>
      <c r="V368" s="86"/>
      <c r="W368" s="59"/>
      <c r="X368" s="45"/>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row>
    <row r="369" spans="1:53" s="47" customFormat="1" ht="19.95" customHeight="1" outlineLevel="2" x14ac:dyDescent="0.25">
      <c r="A369" s="39"/>
      <c r="B369" s="48"/>
      <c r="C369" s="106">
        <v>6</v>
      </c>
      <c r="D369" s="184"/>
      <c r="E369" s="65"/>
      <c r="F369" s="93"/>
      <c r="G369" s="185">
        <v>0</v>
      </c>
      <c r="H369" s="107">
        <f>G369/K361</f>
        <v>0</v>
      </c>
      <c r="I369" s="187">
        <v>0</v>
      </c>
      <c r="J369" s="187">
        <v>0</v>
      </c>
      <c r="K369" s="187">
        <v>0</v>
      </c>
      <c r="L369" s="46"/>
      <c r="M369" s="107">
        <f t="shared" si="81"/>
        <v>0</v>
      </c>
      <c r="N369" s="46"/>
      <c r="O369" s="107">
        <f t="shared" si="82"/>
        <v>0</v>
      </c>
      <c r="P369" s="108"/>
      <c r="Q369" s="107">
        <f t="shared" si="80"/>
        <v>0</v>
      </c>
      <c r="R369" s="109"/>
      <c r="S369" s="107">
        <f t="shared" si="83"/>
        <v>0</v>
      </c>
      <c r="T369" s="108"/>
      <c r="U369" s="85"/>
      <c r="V369" s="86"/>
      <c r="W369" s="59"/>
      <c r="X369" s="45"/>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row>
    <row r="370" spans="1:53" s="47" customFormat="1" ht="19.95" customHeight="1" outlineLevel="2" x14ac:dyDescent="0.25">
      <c r="A370" s="39"/>
      <c r="B370" s="48"/>
      <c r="C370" s="106">
        <v>7</v>
      </c>
      <c r="D370" s="184"/>
      <c r="E370" s="65"/>
      <c r="F370" s="93"/>
      <c r="G370" s="185">
        <v>0</v>
      </c>
      <c r="H370" s="107">
        <f>G370/K361</f>
        <v>0</v>
      </c>
      <c r="I370" s="187">
        <v>0</v>
      </c>
      <c r="J370" s="187">
        <v>0</v>
      </c>
      <c r="K370" s="187">
        <v>0</v>
      </c>
      <c r="L370" s="46"/>
      <c r="M370" s="107">
        <f t="shared" si="81"/>
        <v>0</v>
      </c>
      <c r="N370" s="46"/>
      <c r="O370" s="107">
        <f t="shared" si="82"/>
        <v>0</v>
      </c>
      <c r="P370" s="108"/>
      <c r="Q370" s="107">
        <f t="shared" si="80"/>
        <v>0</v>
      </c>
      <c r="R370" s="109"/>
      <c r="S370" s="107">
        <f t="shared" si="83"/>
        <v>0</v>
      </c>
      <c r="T370" s="108"/>
      <c r="U370" s="85"/>
      <c r="V370" s="86"/>
      <c r="W370" s="59"/>
      <c r="X370" s="45"/>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row>
    <row r="371" spans="1:53" s="47" customFormat="1" ht="19.95" customHeight="1" outlineLevel="2" x14ac:dyDescent="0.25">
      <c r="A371" s="39"/>
      <c r="B371" s="48"/>
      <c r="C371" s="106">
        <v>8</v>
      </c>
      <c r="D371" s="184"/>
      <c r="E371" s="65"/>
      <c r="F371" s="93"/>
      <c r="G371" s="185">
        <v>0</v>
      </c>
      <c r="H371" s="107">
        <f>G371/K361</f>
        <v>0</v>
      </c>
      <c r="I371" s="187">
        <v>0</v>
      </c>
      <c r="J371" s="187">
        <v>0</v>
      </c>
      <c r="K371" s="187">
        <v>0</v>
      </c>
      <c r="L371" s="46"/>
      <c r="M371" s="107">
        <f t="shared" si="81"/>
        <v>0</v>
      </c>
      <c r="N371" s="46"/>
      <c r="O371" s="107">
        <f t="shared" si="82"/>
        <v>0</v>
      </c>
      <c r="P371" s="108"/>
      <c r="Q371" s="107">
        <f t="shared" si="80"/>
        <v>0</v>
      </c>
      <c r="R371" s="109"/>
      <c r="S371" s="107">
        <f>SUM(M371,O371,Q371)</f>
        <v>0</v>
      </c>
      <c r="T371" s="108"/>
      <c r="U371" s="85"/>
      <c r="V371" s="86"/>
      <c r="W371" s="59"/>
      <c r="X371" s="45"/>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row>
    <row r="372" spans="1:53" s="47" customFormat="1" ht="19.95" customHeight="1" outlineLevel="2" x14ac:dyDescent="0.25">
      <c r="A372" s="39"/>
      <c r="B372" s="48"/>
      <c r="C372" s="106">
        <v>9</v>
      </c>
      <c r="D372" s="184"/>
      <c r="E372" s="65"/>
      <c r="F372" s="93"/>
      <c r="G372" s="185">
        <v>0</v>
      </c>
      <c r="H372" s="107">
        <f>G372/K361</f>
        <v>0</v>
      </c>
      <c r="I372" s="187">
        <v>0</v>
      </c>
      <c r="J372" s="187">
        <v>0</v>
      </c>
      <c r="K372" s="187">
        <v>0</v>
      </c>
      <c r="L372" s="46"/>
      <c r="M372" s="107">
        <f t="shared" si="81"/>
        <v>0</v>
      </c>
      <c r="N372" s="46"/>
      <c r="O372" s="107">
        <f t="shared" si="82"/>
        <v>0</v>
      </c>
      <c r="P372" s="108"/>
      <c r="Q372" s="107">
        <f t="shared" si="80"/>
        <v>0</v>
      </c>
      <c r="R372" s="109"/>
      <c r="S372" s="107">
        <f t="shared" ref="S372:S373" si="84">SUM(M372,O372,Q372)</f>
        <v>0</v>
      </c>
      <c r="T372" s="108"/>
      <c r="U372" s="85"/>
      <c r="V372" s="86"/>
      <c r="W372" s="59"/>
      <c r="X372" s="45"/>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row>
    <row r="373" spans="1:53" s="47" customFormat="1" ht="19.95" customHeight="1" outlineLevel="2" x14ac:dyDescent="0.25">
      <c r="A373" s="39"/>
      <c r="B373" s="48"/>
      <c r="C373" s="106">
        <v>10</v>
      </c>
      <c r="D373" s="184"/>
      <c r="E373" s="65"/>
      <c r="F373" s="93"/>
      <c r="G373" s="185">
        <v>0</v>
      </c>
      <c r="H373" s="107">
        <f>G373/K361</f>
        <v>0</v>
      </c>
      <c r="I373" s="187">
        <v>0</v>
      </c>
      <c r="J373" s="187">
        <v>0</v>
      </c>
      <c r="K373" s="187">
        <v>0</v>
      </c>
      <c r="L373" s="46"/>
      <c r="M373" s="107">
        <f t="shared" si="81"/>
        <v>0</v>
      </c>
      <c r="N373" s="46"/>
      <c r="O373" s="107">
        <f t="shared" si="82"/>
        <v>0</v>
      </c>
      <c r="P373" s="108"/>
      <c r="Q373" s="107">
        <f t="shared" si="80"/>
        <v>0</v>
      </c>
      <c r="R373" s="109"/>
      <c r="S373" s="107">
        <f t="shared" si="84"/>
        <v>0</v>
      </c>
      <c r="T373" s="108"/>
      <c r="U373" s="85"/>
      <c r="V373" s="86"/>
      <c r="W373" s="59"/>
      <c r="X373" s="45"/>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row>
    <row r="374" spans="1:53" s="47" customFormat="1" ht="19.95" customHeight="1" outlineLevel="2" x14ac:dyDescent="0.25">
      <c r="A374" s="39"/>
      <c r="B374" s="48"/>
      <c r="C374" s="39"/>
      <c r="D374" s="110"/>
      <c r="E374" s="65"/>
      <c r="F374" s="65"/>
      <c r="G374" s="65"/>
      <c r="H374" s="65"/>
      <c r="I374" s="65"/>
      <c r="J374" s="65"/>
      <c r="K374" s="65"/>
      <c r="L374" s="65"/>
      <c r="M374" s="108"/>
      <c r="N374" s="65"/>
      <c r="O374" s="108"/>
      <c r="P374" s="108"/>
      <c r="Q374" s="108"/>
      <c r="R374" s="108"/>
      <c r="S374" s="108"/>
      <c r="T374" s="108"/>
      <c r="U374" s="111"/>
      <c r="V374" s="111"/>
      <c r="W374" s="59"/>
      <c r="X374" s="45"/>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row>
    <row r="375" spans="1:53" s="91" customFormat="1" ht="19.95" customHeight="1" outlineLevel="1" x14ac:dyDescent="0.25">
      <c r="A375" s="76"/>
      <c r="B375" s="77"/>
      <c r="C375" s="76"/>
      <c r="D375" s="78" t="s">
        <v>91</v>
      </c>
      <c r="E375" s="65"/>
      <c r="F375" s="95"/>
      <c r="G375" s="95"/>
      <c r="H375" s="95"/>
      <c r="I375" s="95"/>
      <c r="J375" s="95"/>
      <c r="K375" s="95"/>
      <c r="L375" s="65"/>
      <c r="M375" s="80">
        <f>SUM(M377:M386)</f>
        <v>0</v>
      </c>
      <c r="N375" s="65"/>
      <c r="O375" s="80">
        <f>SUM(O377:O386)</f>
        <v>0</v>
      </c>
      <c r="P375" s="81"/>
      <c r="Q375" s="80">
        <f>SUM(Q377:Q386)</f>
        <v>0</v>
      </c>
      <c r="R375" s="81"/>
      <c r="S375" s="83">
        <f>SUM(S377:S386)</f>
        <v>0</v>
      </c>
      <c r="T375" s="84"/>
      <c r="U375" s="85"/>
      <c r="V375" s="86"/>
      <c r="W375" s="59"/>
      <c r="X375" s="87"/>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row>
    <row r="376" spans="1:53" s="91" customFormat="1" ht="19.95" customHeight="1" outlineLevel="2" x14ac:dyDescent="0.25">
      <c r="A376" s="76"/>
      <c r="B376" s="77"/>
      <c r="C376" s="76"/>
      <c r="D376" s="100" t="s">
        <v>92</v>
      </c>
      <c r="E376" s="112"/>
      <c r="F376" s="113"/>
      <c r="G376" s="345" t="s">
        <v>93</v>
      </c>
      <c r="H376" s="345"/>
      <c r="I376" s="101" t="s">
        <v>71</v>
      </c>
      <c r="J376" s="101" t="s">
        <v>72</v>
      </c>
      <c r="K376" s="101" t="s">
        <v>73</v>
      </c>
      <c r="L376" s="114"/>
      <c r="M376" s="101" t="s">
        <v>94</v>
      </c>
      <c r="N376" s="114"/>
      <c r="O376" s="101" t="s">
        <v>95</v>
      </c>
      <c r="P376" s="195"/>
      <c r="Q376" s="101" t="s">
        <v>96</v>
      </c>
      <c r="R376" s="196"/>
      <c r="S376" s="101" t="s">
        <v>97</v>
      </c>
      <c r="T376" s="89"/>
      <c r="U376" s="85"/>
      <c r="V376" s="110"/>
      <c r="W376" s="115"/>
      <c r="X376" s="87"/>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row>
    <row r="377" spans="1:53" s="47" customFormat="1" ht="19.95" customHeight="1" outlineLevel="2" x14ac:dyDescent="0.25">
      <c r="A377" s="39"/>
      <c r="B377" s="48"/>
      <c r="C377" s="106">
        <v>1</v>
      </c>
      <c r="D377" s="184"/>
      <c r="E377" s="65"/>
      <c r="F377" s="100"/>
      <c r="G377" s="100"/>
      <c r="H377" s="100"/>
      <c r="I377" s="188">
        <v>0</v>
      </c>
      <c r="J377" s="188">
        <v>0</v>
      </c>
      <c r="K377" s="188">
        <v>0</v>
      </c>
      <c r="L377" s="116"/>
      <c r="M377" s="107">
        <f>I377*M364</f>
        <v>0</v>
      </c>
      <c r="N377" s="116"/>
      <c r="O377" s="107">
        <f>J377*O364</f>
        <v>0</v>
      </c>
      <c r="P377" s="108"/>
      <c r="Q377" s="107">
        <f t="shared" ref="Q377:Q386" si="85">K377*Q364</f>
        <v>0</v>
      </c>
      <c r="R377" s="108"/>
      <c r="S377" s="107">
        <f>SUM(M377,O377,Q377)</f>
        <v>0</v>
      </c>
      <c r="T377" s="108"/>
      <c r="U377" s="85"/>
      <c r="V377" s="117"/>
      <c r="W377" s="59"/>
      <c r="X377" s="45"/>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row>
    <row r="378" spans="1:53" s="47" customFormat="1" ht="19.95" customHeight="1" outlineLevel="2" x14ac:dyDescent="0.25">
      <c r="A378" s="39"/>
      <c r="B378" s="48"/>
      <c r="C378" s="106">
        <v>2</v>
      </c>
      <c r="D378" s="184"/>
      <c r="E378" s="65"/>
      <c r="F378" s="100"/>
      <c r="G378" s="100"/>
      <c r="H378" s="100"/>
      <c r="I378" s="188">
        <v>0</v>
      </c>
      <c r="J378" s="188">
        <v>0</v>
      </c>
      <c r="K378" s="188">
        <v>0</v>
      </c>
      <c r="L378" s="116"/>
      <c r="M378" s="107">
        <f t="shared" ref="M378:M386" si="86">I378*M365</f>
        <v>0</v>
      </c>
      <c r="N378" s="116"/>
      <c r="O378" s="107">
        <f t="shared" ref="O378:O386" si="87">J378*O365</f>
        <v>0</v>
      </c>
      <c r="P378" s="108"/>
      <c r="Q378" s="107">
        <f t="shared" si="85"/>
        <v>0</v>
      </c>
      <c r="R378" s="108"/>
      <c r="S378" s="107">
        <f t="shared" ref="S378:S384" si="88">SUM(M378,O378,Q378)</f>
        <v>0</v>
      </c>
      <c r="T378" s="108"/>
      <c r="U378" s="85"/>
      <c r="V378" s="117"/>
      <c r="W378" s="59"/>
      <c r="X378" s="45"/>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row>
    <row r="379" spans="1:53" s="47" customFormat="1" ht="19.95" customHeight="1" outlineLevel="2" x14ac:dyDescent="0.25">
      <c r="A379" s="39"/>
      <c r="B379" s="48"/>
      <c r="C379" s="106">
        <v>3</v>
      </c>
      <c r="D379" s="184"/>
      <c r="E379" s="65"/>
      <c r="F379" s="100"/>
      <c r="G379" s="100"/>
      <c r="H379" s="100"/>
      <c r="I379" s="188">
        <v>0</v>
      </c>
      <c r="J379" s="188">
        <v>0</v>
      </c>
      <c r="K379" s="188">
        <v>0</v>
      </c>
      <c r="L379" s="116"/>
      <c r="M379" s="107">
        <f t="shared" si="86"/>
        <v>0</v>
      </c>
      <c r="N379" s="116"/>
      <c r="O379" s="107">
        <f t="shared" si="87"/>
        <v>0</v>
      </c>
      <c r="P379" s="108"/>
      <c r="Q379" s="107">
        <f t="shared" si="85"/>
        <v>0</v>
      </c>
      <c r="R379" s="108"/>
      <c r="S379" s="107">
        <f t="shared" si="88"/>
        <v>0</v>
      </c>
      <c r="T379" s="108"/>
      <c r="U379" s="85"/>
      <c r="V379" s="117"/>
      <c r="W379" s="59"/>
      <c r="X379" s="45"/>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row>
    <row r="380" spans="1:53" s="47" customFormat="1" ht="19.95" customHeight="1" outlineLevel="2" x14ac:dyDescent="0.25">
      <c r="A380" s="39"/>
      <c r="B380" s="48"/>
      <c r="C380" s="106">
        <v>4</v>
      </c>
      <c r="D380" s="184"/>
      <c r="E380" s="65"/>
      <c r="F380" s="100"/>
      <c r="G380" s="100"/>
      <c r="H380" s="100"/>
      <c r="I380" s="188">
        <v>0</v>
      </c>
      <c r="J380" s="188">
        <v>0</v>
      </c>
      <c r="K380" s="188">
        <v>0</v>
      </c>
      <c r="L380" s="116"/>
      <c r="M380" s="107">
        <f t="shared" si="86"/>
        <v>0</v>
      </c>
      <c r="N380" s="116"/>
      <c r="O380" s="107">
        <f t="shared" si="87"/>
        <v>0</v>
      </c>
      <c r="P380" s="108"/>
      <c r="Q380" s="107">
        <f t="shared" si="85"/>
        <v>0</v>
      </c>
      <c r="R380" s="108"/>
      <c r="S380" s="107">
        <f t="shared" si="88"/>
        <v>0</v>
      </c>
      <c r="T380" s="108"/>
      <c r="U380" s="85"/>
      <c r="V380" s="117"/>
      <c r="W380" s="59"/>
      <c r="X380" s="45"/>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row>
    <row r="381" spans="1:53" s="47" customFormat="1" ht="19.95" customHeight="1" outlineLevel="2" x14ac:dyDescent="0.25">
      <c r="A381" s="39"/>
      <c r="B381" s="48"/>
      <c r="C381" s="106">
        <v>5</v>
      </c>
      <c r="D381" s="184"/>
      <c r="E381" s="65"/>
      <c r="F381" s="100"/>
      <c r="G381" s="100"/>
      <c r="H381" s="100"/>
      <c r="I381" s="188">
        <v>0</v>
      </c>
      <c r="J381" s="188">
        <v>0</v>
      </c>
      <c r="K381" s="188">
        <v>0</v>
      </c>
      <c r="L381" s="116"/>
      <c r="M381" s="107">
        <f t="shared" si="86"/>
        <v>0</v>
      </c>
      <c r="N381" s="116"/>
      <c r="O381" s="107">
        <f t="shared" si="87"/>
        <v>0</v>
      </c>
      <c r="P381" s="108"/>
      <c r="Q381" s="107">
        <f t="shared" si="85"/>
        <v>0</v>
      </c>
      <c r="R381" s="108"/>
      <c r="S381" s="107">
        <f t="shared" si="88"/>
        <v>0</v>
      </c>
      <c r="T381" s="108"/>
      <c r="U381" s="85"/>
      <c r="V381" s="117"/>
      <c r="W381" s="59"/>
      <c r="X381" s="45"/>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row>
    <row r="382" spans="1:53" s="47" customFormat="1" ht="19.95" customHeight="1" outlineLevel="2" x14ac:dyDescent="0.25">
      <c r="A382" s="39"/>
      <c r="B382" s="48"/>
      <c r="C382" s="106">
        <v>6</v>
      </c>
      <c r="D382" s="184"/>
      <c r="E382" s="65"/>
      <c r="F382" s="100"/>
      <c r="G382" s="100"/>
      <c r="H382" s="100"/>
      <c r="I382" s="188">
        <v>0</v>
      </c>
      <c r="J382" s="188">
        <v>0</v>
      </c>
      <c r="K382" s="188">
        <v>0</v>
      </c>
      <c r="L382" s="116"/>
      <c r="M382" s="107">
        <f t="shared" si="86"/>
        <v>0</v>
      </c>
      <c r="N382" s="116"/>
      <c r="O382" s="107">
        <f t="shared" si="87"/>
        <v>0</v>
      </c>
      <c r="P382" s="108"/>
      <c r="Q382" s="107">
        <f t="shared" si="85"/>
        <v>0</v>
      </c>
      <c r="R382" s="108"/>
      <c r="S382" s="107">
        <f t="shared" si="88"/>
        <v>0</v>
      </c>
      <c r="T382" s="108"/>
      <c r="U382" s="85"/>
      <c r="V382" s="117"/>
      <c r="W382" s="59"/>
      <c r="X382" s="45"/>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row>
    <row r="383" spans="1:53" s="47" customFormat="1" ht="19.95" customHeight="1" outlineLevel="2" x14ac:dyDescent="0.25">
      <c r="A383" s="39"/>
      <c r="B383" s="48"/>
      <c r="C383" s="106">
        <v>7</v>
      </c>
      <c r="D383" s="184"/>
      <c r="E383" s="65"/>
      <c r="F383" s="100"/>
      <c r="G383" s="100"/>
      <c r="H383" s="100"/>
      <c r="I383" s="188">
        <v>0</v>
      </c>
      <c r="J383" s="188">
        <v>0</v>
      </c>
      <c r="K383" s="188">
        <v>0</v>
      </c>
      <c r="L383" s="116"/>
      <c r="M383" s="107">
        <f t="shared" si="86"/>
        <v>0</v>
      </c>
      <c r="N383" s="116"/>
      <c r="O383" s="107">
        <f t="shared" si="87"/>
        <v>0</v>
      </c>
      <c r="P383" s="108"/>
      <c r="Q383" s="107">
        <f t="shared" si="85"/>
        <v>0</v>
      </c>
      <c r="R383" s="108"/>
      <c r="S383" s="107">
        <f t="shared" si="88"/>
        <v>0</v>
      </c>
      <c r="T383" s="108"/>
      <c r="U383" s="85"/>
      <c r="V383" s="117"/>
      <c r="W383" s="59"/>
      <c r="X383" s="45"/>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row>
    <row r="384" spans="1:53" s="47" customFormat="1" ht="19.95" customHeight="1" outlineLevel="2" x14ac:dyDescent="0.25">
      <c r="A384" s="39"/>
      <c r="B384" s="48"/>
      <c r="C384" s="106">
        <v>8</v>
      </c>
      <c r="D384" s="184"/>
      <c r="E384" s="65"/>
      <c r="F384" s="100"/>
      <c r="G384" s="100"/>
      <c r="H384" s="100"/>
      <c r="I384" s="188">
        <v>0</v>
      </c>
      <c r="J384" s="188">
        <v>0</v>
      </c>
      <c r="K384" s="188">
        <v>0</v>
      </c>
      <c r="L384" s="116"/>
      <c r="M384" s="107">
        <f t="shared" si="86"/>
        <v>0</v>
      </c>
      <c r="N384" s="116"/>
      <c r="O384" s="107">
        <f t="shared" si="87"/>
        <v>0</v>
      </c>
      <c r="P384" s="108"/>
      <c r="Q384" s="107">
        <f t="shared" si="85"/>
        <v>0</v>
      </c>
      <c r="R384" s="108"/>
      <c r="S384" s="107">
        <f t="shared" si="88"/>
        <v>0</v>
      </c>
      <c r="T384" s="108"/>
      <c r="U384" s="85"/>
      <c r="V384" s="117"/>
      <c r="W384" s="59"/>
      <c r="X384" s="45"/>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row>
    <row r="385" spans="1:53" s="47" customFormat="1" ht="19.95" customHeight="1" outlineLevel="2" x14ac:dyDescent="0.25">
      <c r="A385" s="39"/>
      <c r="B385" s="48"/>
      <c r="C385" s="106">
        <v>9</v>
      </c>
      <c r="D385" s="184"/>
      <c r="E385" s="65"/>
      <c r="F385" s="100"/>
      <c r="G385" s="100"/>
      <c r="H385" s="100"/>
      <c r="I385" s="188">
        <v>0</v>
      </c>
      <c r="J385" s="188">
        <v>0</v>
      </c>
      <c r="K385" s="188">
        <v>0</v>
      </c>
      <c r="L385" s="116"/>
      <c r="M385" s="107">
        <f t="shared" si="86"/>
        <v>0</v>
      </c>
      <c r="N385" s="116"/>
      <c r="O385" s="107">
        <f t="shared" si="87"/>
        <v>0</v>
      </c>
      <c r="P385" s="108"/>
      <c r="Q385" s="107">
        <f t="shared" si="85"/>
        <v>0</v>
      </c>
      <c r="R385" s="108"/>
      <c r="S385" s="107">
        <f>SUM(M385,O385,Q385)</f>
        <v>0</v>
      </c>
      <c r="T385" s="108"/>
      <c r="U385" s="85"/>
      <c r="V385" s="117"/>
      <c r="W385" s="59"/>
      <c r="X385" s="45"/>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row>
    <row r="386" spans="1:53" s="47" customFormat="1" ht="19.95" customHeight="1" outlineLevel="2" x14ac:dyDescent="0.25">
      <c r="A386" s="39"/>
      <c r="B386" s="48"/>
      <c r="C386" s="106">
        <v>10</v>
      </c>
      <c r="D386" s="184"/>
      <c r="E386" s="65"/>
      <c r="F386" s="100"/>
      <c r="G386" s="100"/>
      <c r="H386" s="100"/>
      <c r="I386" s="188">
        <v>0</v>
      </c>
      <c r="J386" s="188">
        <v>0</v>
      </c>
      <c r="K386" s="188">
        <v>0</v>
      </c>
      <c r="L386" s="116"/>
      <c r="M386" s="107">
        <f t="shared" si="86"/>
        <v>0</v>
      </c>
      <c r="N386" s="116"/>
      <c r="O386" s="107">
        <f t="shared" si="87"/>
        <v>0</v>
      </c>
      <c r="P386" s="108"/>
      <c r="Q386" s="107">
        <f t="shared" si="85"/>
        <v>0</v>
      </c>
      <c r="R386" s="108"/>
      <c r="S386" s="107">
        <f t="shared" ref="S386" si="89">SUM(M386,O386,Q386)</f>
        <v>0</v>
      </c>
      <c r="T386" s="108"/>
      <c r="U386" s="85"/>
      <c r="V386" s="117"/>
      <c r="W386" s="59"/>
      <c r="X386" s="45"/>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row>
    <row r="387" spans="1:53" s="46" customFormat="1" ht="19.95" customHeight="1" outlineLevel="2" x14ac:dyDescent="0.25">
      <c r="A387" s="73"/>
      <c r="B387" s="74"/>
      <c r="C387" s="73"/>
      <c r="D387" s="110"/>
      <c r="E387" s="65"/>
      <c r="F387" s="109"/>
      <c r="G387" s="116"/>
      <c r="H387" s="65"/>
      <c r="I387" s="65"/>
      <c r="J387" s="65"/>
      <c r="K387" s="65"/>
      <c r="L387" s="65"/>
      <c r="M387" s="108"/>
      <c r="N387" s="65"/>
      <c r="O387" s="108"/>
      <c r="P387" s="108"/>
      <c r="Q387" s="108"/>
      <c r="R387" s="108"/>
      <c r="S387" s="108"/>
      <c r="T387" s="108"/>
      <c r="U387" s="111"/>
      <c r="V387" s="111"/>
      <c r="W387" s="59"/>
      <c r="X387" s="75"/>
    </row>
    <row r="388" spans="1:53" s="89" customFormat="1" ht="19.95" customHeight="1" outlineLevel="1" x14ac:dyDescent="0.25">
      <c r="A388" s="118"/>
      <c r="B388" s="119"/>
      <c r="C388" s="118"/>
      <c r="D388" s="120" t="s">
        <v>98</v>
      </c>
      <c r="E388" s="65"/>
      <c r="F388" s="95"/>
      <c r="G388" s="95"/>
      <c r="H388" s="95"/>
      <c r="I388" s="95"/>
      <c r="J388" s="95"/>
      <c r="K388" s="95"/>
      <c r="L388" s="65"/>
      <c r="M388" s="80">
        <f>SUM(M390:M409)</f>
        <v>0</v>
      </c>
      <c r="N388" s="65"/>
      <c r="O388" s="80">
        <f>SUM(O390:O409)</f>
        <v>0</v>
      </c>
      <c r="P388" s="81"/>
      <c r="Q388" s="80">
        <f>SUM(Q390:Q409)</f>
        <v>0</v>
      </c>
      <c r="R388" s="81"/>
      <c r="S388" s="83">
        <f>SUM(S390:S409)</f>
        <v>0</v>
      </c>
      <c r="T388" s="84"/>
      <c r="U388" s="85"/>
      <c r="V388" s="122"/>
      <c r="W388" s="59"/>
      <c r="X388" s="123"/>
    </row>
    <row r="389" spans="1:53" s="89" customFormat="1" ht="19.95" customHeight="1" outlineLevel="2" x14ac:dyDescent="0.25">
      <c r="A389" s="76"/>
      <c r="B389" s="77"/>
      <c r="C389" s="76"/>
      <c r="D389" s="100" t="s">
        <v>99</v>
      </c>
      <c r="E389" s="112"/>
      <c r="F389" s="113"/>
      <c r="G389" s="113"/>
      <c r="H389" s="101" t="s">
        <v>100</v>
      </c>
      <c r="I389" s="101" t="s">
        <v>101</v>
      </c>
      <c r="J389" s="101" t="s">
        <v>102</v>
      </c>
      <c r="K389" s="101" t="s">
        <v>103</v>
      </c>
      <c r="L389" s="197"/>
      <c r="M389" s="101" t="s">
        <v>104</v>
      </c>
      <c r="N389" s="197"/>
      <c r="O389" s="101" t="s">
        <v>105</v>
      </c>
      <c r="P389" s="195"/>
      <c r="Q389" s="101" t="s">
        <v>106</v>
      </c>
      <c r="R389" s="196"/>
      <c r="S389" s="101" t="s">
        <v>107</v>
      </c>
      <c r="U389" s="85"/>
      <c r="V389" s="122"/>
      <c r="W389" s="115"/>
      <c r="X389" s="87"/>
      <c r="Y389" s="124"/>
      <c r="Z389" s="124"/>
      <c r="AA389" s="124"/>
      <c r="AB389" s="124"/>
      <c r="AC389" s="124"/>
      <c r="AD389" s="124"/>
      <c r="AE389" s="124"/>
      <c r="AF389" s="124"/>
      <c r="AG389" s="124"/>
      <c r="AH389" s="124"/>
      <c r="AI389" s="124"/>
      <c r="AJ389" s="124"/>
      <c r="AK389" s="124"/>
    </row>
    <row r="390" spans="1:53" s="46" customFormat="1" ht="19.95" customHeight="1" outlineLevel="2" x14ac:dyDescent="0.25">
      <c r="A390" s="39"/>
      <c r="B390" s="48"/>
      <c r="C390" s="106">
        <v>1</v>
      </c>
      <c r="D390" s="184"/>
      <c r="E390" s="65"/>
      <c r="F390" s="100"/>
      <c r="G390" s="100"/>
      <c r="H390" s="185">
        <v>0</v>
      </c>
      <c r="I390" s="187">
        <v>0</v>
      </c>
      <c r="J390" s="187">
        <v>0</v>
      </c>
      <c r="K390" s="187">
        <v>0</v>
      </c>
      <c r="L390" s="125"/>
      <c r="M390" s="107">
        <f t="shared" ref="M390:M409" si="90">$H390*I390</f>
        <v>0</v>
      </c>
      <c r="N390" s="125"/>
      <c r="O390" s="107">
        <f>$H390*J390</f>
        <v>0</v>
      </c>
      <c r="P390" s="108"/>
      <c r="Q390" s="107">
        <f t="shared" ref="Q390:Q409" si="91">$H390*K390</f>
        <v>0</v>
      </c>
      <c r="R390" s="108"/>
      <c r="S390" s="107">
        <f>SUM(M390,O390,Q390)</f>
        <v>0</v>
      </c>
      <c r="T390" s="108"/>
      <c r="U390" s="85"/>
      <c r="V390" s="122"/>
      <c r="W390" s="59"/>
      <c r="X390" s="45"/>
      <c r="Y390" s="13"/>
      <c r="Z390" s="13"/>
      <c r="AA390" s="13"/>
      <c r="AB390" s="13"/>
      <c r="AC390" s="13"/>
      <c r="AD390" s="13"/>
      <c r="AE390" s="13"/>
      <c r="AF390" s="13"/>
      <c r="AG390" s="13"/>
      <c r="AH390" s="13"/>
      <c r="AI390" s="13"/>
      <c r="AJ390" s="13"/>
      <c r="AK390" s="13"/>
    </row>
    <row r="391" spans="1:53" s="46" customFormat="1" ht="19.95" customHeight="1" outlineLevel="2" x14ac:dyDescent="0.25">
      <c r="A391" s="39"/>
      <c r="B391" s="48"/>
      <c r="C391" s="106">
        <v>2</v>
      </c>
      <c r="D391" s="184"/>
      <c r="E391" s="65"/>
      <c r="F391" s="100"/>
      <c r="G391" s="100"/>
      <c r="H391" s="185">
        <v>0</v>
      </c>
      <c r="I391" s="187">
        <v>0</v>
      </c>
      <c r="J391" s="187">
        <v>0</v>
      </c>
      <c r="K391" s="187">
        <v>0</v>
      </c>
      <c r="L391" s="125"/>
      <c r="M391" s="107">
        <f t="shared" si="90"/>
        <v>0</v>
      </c>
      <c r="N391" s="125"/>
      <c r="O391" s="107">
        <f t="shared" ref="O391:O409" si="92">$H391*J391</f>
        <v>0</v>
      </c>
      <c r="P391" s="108"/>
      <c r="Q391" s="107">
        <f t="shared" si="91"/>
        <v>0</v>
      </c>
      <c r="R391" s="108"/>
      <c r="S391" s="107">
        <f t="shared" ref="S391:S409" si="93">SUM(M391,O391,Q391)</f>
        <v>0</v>
      </c>
      <c r="T391" s="108"/>
      <c r="U391" s="85"/>
      <c r="V391" s="122"/>
      <c r="W391" s="59"/>
      <c r="X391" s="45"/>
      <c r="Y391" s="13"/>
      <c r="Z391" s="13"/>
      <c r="AA391" s="13"/>
      <c r="AB391" s="13"/>
      <c r="AC391" s="13"/>
      <c r="AD391" s="13"/>
      <c r="AE391" s="13"/>
      <c r="AF391" s="13"/>
      <c r="AG391" s="13"/>
      <c r="AH391" s="13"/>
      <c r="AI391" s="13"/>
      <c r="AJ391" s="13"/>
      <c r="AK391" s="13"/>
    </row>
    <row r="392" spans="1:53" s="46" customFormat="1" ht="19.95" customHeight="1" outlineLevel="2" x14ac:dyDescent="0.25">
      <c r="A392" s="39"/>
      <c r="B392" s="48"/>
      <c r="C392" s="106">
        <v>3</v>
      </c>
      <c r="D392" s="184"/>
      <c r="E392" s="65"/>
      <c r="F392" s="100"/>
      <c r="G392" s="100"/>
      <c r="H392" s="185">
        <v>0</v>
      </c>
      <c r="I392" s="187">
        <v>0</v>
      </c>
      <c r="J392" s="187">
        <v>0</v>
      </c>
      <c r="K392" s="187">
        <v>0</v>
      </c>
      <c r="L392" s="125"/>
      <c r="M392" s="107">
        <f t="shared" si="90"/>
        <v>0</v>
      </c>
      <c r="N392" s="125"/>
      <c r="O392" s="107">
        <f t="shared" si="92"/>
        <v>0</v>
      </c>
      <c r="P392" s="108"/>
      <c r="Q392" s="107">
        <f t="shared" si="91"/>
        <v>0</v>
      </c>
      <c r="R392" s="108"/>
      <c r="S392" s="107">
        <f t="shared" si="93"/>
        <v>0</v>
      </c>
      <c r="T392" s="108"/>
      <c r="U392" s="85"/>
      <c r="V392" s="122"/>
      <c r="W392" s="59"/>
      <c r="X392" s="45"/>
      <c r="Y392" s="13"/>
      <c r="Z392" s="13"/>
      <c r="AA392" s="13"/>
      <c r="AB392" s="13"/>
      <c r="AC392" s="13"/>
      <c r="AD392" s="13"/>
      <c r="AE392" s="13"/>
      <c r="AF392" s="13"/>
      <c r="AG392" s="13"/>
      <c r="AH392" s="13"/>
      <c r="AI392" s="13"/>
      <c r="AJ392" s="13"/>
      <c r="AK392" s="13"/>
    </row>
    <row r="393" spans="1:53" s="46" customFormat="1" ht="19.95" customHeight="1" outlineLevel="2" x14ac:dyDescent="0.25">
      <c r="A393" s="39"/>
      <c r="B393" s="48"/>
      <c r="C393" s="106">
        <v>4</v>
      </c>
      <c r="D393" s="184"/>
      <c r="E393" s="65"/>
      <c r="F393" s="100"/>
      <c r="G393" s="100"/>
      <c r="H393" s="185">
        <v>0</v>
      </c>
      <c r="I393" s="187">
        <v>0</v>
      </c>
      <c r="J393" s="187">
        <v>0</v>
      </c>
      <c r="K393" s="187">
        <v>0</v>
      </c>
      <c r="L393" s="125"/>
      <c r="M393" s="107">
        <f t="shared" si="90"/>
        <v>0</v>
      </c>
      <c r="N393" s="125"/>
      <c r="O393" s="107">
        <f t="shared" si="92"/>
        <v>0</v>
      </c>
      <c r="P393" s="108"/>
      <c r="Q393" s="107">
        <f t="shared" si="91"/>
        <v>0</v>
      </c>
      <c r="R393" s="108"/>
      <c r="S393" s="107">
        <f t="shared" si="93"/>
        <v>0</v>
      </c>
      <c r="T393" s="108"/>
      <c r="U393" s="85"/>
      <c r="V393" s="122"/>
      <c r="W393" s="59"/>
      <c r="X393" s="45"/>
      <c r="Y393" s="13"/>
      <c r="Z393" s="13"/>
      <c r="AA393" s="13"/>
      <c r="AB393" s="13"/>
      <c r="AC393" s="13"/>
      <c r="AD393" s="13"/>
      <c r="AE393" s="13"/>
      <c r="AF393" s="13"/>
      <c r="AG393" s="13"/>
      <c r="AH393" s="13"/>
      <c r="AI393" s="13"/>
      <c r="AJ393" s="13"/>
      <c r="AK393" s="13"/>
    </row>
    <row r="394" spans="1:53" s="46" customFormat="1" ht="19.95" customHeight="1" outlineLevel="2" x14ac:dyDescent="0.25">
      <c r="A394" s="39"/>
      <c r="B394" s="48"/>
      <c r="C394" s="106">
        <v>5</v>
      </c>
      <c r="D394" s="184"/>
      <c r="E394" s="65"/>
      <c r="F394" s="100"/>
      <c r="G394" s="100"/>
      <c r="H394" s="185">
        <v>0</v>
      </c>
      <c r="I394" s="187">
        <v>0</v>
      </c>
      <c r="J394" s="187">
        <v>0</v>
      </c>
      <c r="K394" s="187">
        <v>0</v>
      </c>
      <c r="L394" s="125"/>
      <c r="M394" s="107">
        <f t="shared" si="90"/>
        <v>0</v>
      </c>
      <c r="N394" s="125"/>
      <c r="O394" s="107">
        <f t="shared" si="92"/>
        <v>0</v>
      </c>
      <c r="P394" s="108"/>
      <c r="Q394" s="107">
        <f t="shared" si="91"/>
        <v>0</v>
      </c>
      <c r="R394" s="108"/>
      <c r="S394" s="107">
        <f t="shared" si="93"/>
        <v>0</v>
      </c>
      <c r="T394" s="108"/>
      <c r="U394" s="85"/>
      <c r="V394" s="122"/>
      <c r="W394" s="59"/>
      <c r="X394" s="45"/>
      <c r="Y394" s="13"/>
      <c r="Z394" s="13"/>
      <c r="AA394" s="13"/>
      <c r="AB394" s="13"/>
      <c r="AC394" s="13"/>
      <c r="AD394" s="13"/>
      <c r="AE394" s="13"/>
      <c r="AF394" s="13"/>
      <c r="AG394" s="13"/>
      <c r="AH394" s="13"/>
      <c r="AI394" s="13"/>
      <c r="AJ394" s="13"/>
      <c r="AK394" s="13"/>
    </row>
    <row r="395" spans="1:53" s="46" customFormat="1" ht="19.95" customHeight="1" outlineLevel="2" x14ac:dyDescent="0.25">
      <c r="A395" s="39"/>
      <c r="B395" s="48"/>
      <c r="C395" s="106">
        <v>6</v>
      </c>
      <c r="D395" s="184"/>
      <c r="E395" s="65"/>
      <c r="F395" s="100"/>
      <c r="G395" s="100"/>
      <c r="H395" s="185">
        <v>0</v>
      </c>
      <c r="I395" s="187">
        <v>0</v>
      </c>
      <c r="J395" s="187">
        <v>0</v>
      </c>
      <c r="K395" s="187">
        <v>0</v>
      </c>
      <c r="L395" s="125"/>
      <c r="M395" s="107">
        <f t="shared" si="90"/>
        <v>0</v>
      </c>
      <c r="N395" s="125"/>
      <c r="O395" s="107">
        <f t="shared" si="92"/>
        <v>0</v>
      </c>
      <c r="P395" s="108"/>
      <c r="Q395" s="107">
        <f t="shared" si="91"/>
        <v>0</v>
      </c>
      <c r="R395" s="108"/>
      <c r="S395" s="107">
        <f t="shared" si="93"/>
        <v>0</v>
      </c>
      <c r="T395" s="108"/>
      <c r="U395" s="85"/>
      <c r="V395" s="122"/>
      <c r="W395" s="59"/>
      <c r="X395" s="45"/>
      <c r="Y395" s="13"/>
      <c r="Z395" s="13"/>
      <c r="AA395" s="13"/>
      <c r="AB395" s="13"/>
      <c r="AC395" s="13"/>
      <c r="AD395" s="13"/>
      <c r="AE395" s="13"/>
      <c r="AF395" s="13"/>
      <c r="AG395" s="13"/>
      <c r="AH395" s="13"/>
      <c r="AI395" s="13"/>
      <c r="AJ395" s="13"/>
      <c r="AK395" s="13"/>
    </row>
    <row r="396" spans="1:53" s="46" customFormat="1" ht="19.95" customHeight="1" outlineLevel="2" x14ac:dyDescent="0.25">
      <c r="A396" s="39"/>
      <c r="B396" s="48"/>
      <c r="C396" s="106">
        <v>7</v>
      </c>
      <c r="D396" s="184"/>
      <c r="E396" s="65"/>
      <c r="F396" s="100"/>
      <c r="G396" s="100"/>
      <c r="H396" s="185">
        <v>0</v>
      </c>
      <c r="I396" s="187">
        <v>0</v>
      </c>
      <c r="J396" s="187">
        <v>0</v>
      </c>
      <c r="K396" s="187">
        <v>0</v>
      </c>
      <c r="L396" s="125"/>
      <c r="M396" s="107">
        <f t="shared" si="90"/>
        <v>0</v>
      </c>
      <c r="N396" s="125"/>
      <c r="O396" s="107">
        <f t="shared" si="92"/>
        <v>0</v>
      </c>
      <c r="P396" s="108"/>
      <c r="Q396" s="107">
        <f t="shared" si="91"/>
        <v>0</v>
      </c>
      <c r="R396" s="108"/>
      <c r="S396" s="107">
        <f t="shared" si="93"/>
        <v>0</v>
      </c>
      <c r="T396" s="108"/>
      <c r="U396" s="85"/>
      <c r="V396" s="122"/>
      <c r="W396" s="59"/>
      <c r="X396" s="45"/>
      <c r="Y396" s="13"/>
      <c r="Z396" s="13"/>
      <c r="AA396" s="13"/>
      <c r="AB396" s="13"/>
      <c r="AC396" s="13"/>
      <c r="AD396" s="13"/>
      <c r="AE396" s="13"/>
      <c r="AF396" s="13"/>
      <c r="AG396" s="13"/>
      <c r="AH396" s="13"/>
      <c r="AI396" s="13"/>
      <c r="AJ396" s="13"/>
      <c r="AK396" s="13"/>
    </row>
    <row r="397" spans="1:53" s="46" customFormat="1" ht="19.95" customHeight="1" outlineLevel="2" x14ac:dyDescent="0.25">
      <c r="A397" s="39"/>
      <c r="B397" s="48"/>
      <c r="C397" s="106">
        <v>8</v>
      </c>
      <c r="D397" s="184"/>
      <c r="E397" s="65"/>
      <c r="F397" s="100"/>
      <c r="G397" s="100"/>
      <c r="H397" s="185">
        <v>0</v>
      </c>
      <c r="I397" s="187">
        <v>0</v>
      </c>
      <c r="J397" s="187">
        <v>0</v>
      </c>
      <c r="K397" s="187">
        <v>0</v>
      </c>
      <c r="L397" s="125"/>
      <c r="M397" s="107">
        <f t="shared" si="90"/>
        <v>0</v>
      </c>
      <c r="N397" s="125"/>
      <c r="O397" s="107">
        <f t="shared" si="92"/>
        <v>0</v>
      </c>
      <c r="P397" s="108"/>
      <c r="Q397" s="107">
        <f t="shared" si="91"/>
        <v>0</v>
      </c>
      <c r="R397" s="108"/>
      <c r="S397" s="107">
        <f t="shared" si="93"/>
        <v>0</v>
      </c>
      <c r="T397" s="108"/>
      <c r="U397" s="85"/>
      <c r="V397" s="122"/>
      <c r="W397" s="59"/>
      <c r="X397" s="45"/>
      <c r="Y397" s="13"/>
      <c r="Z397" s="13"/>
      <c r="AA397" s="13"/>
      <c r="AB397" s="13"/>
      <c r="AC397" s="13"/>
      <c r="AD397" s="13"/>
      <c r="AE397" s="13"/>
      <c r="AF397" s="13"/>
      <c r="AG397" s="13"/>
      <c r="AH397" s="13"/>
      <c r="AI397" s="13"/>
      <c r="AJ397" s="13"/>
      <c r="AK397" s="13"/>
    </row>
    <row r="398" spans="1:53" s="46" customFormat="1" ht="19.95" customHeight="1" outlineLevel="2" x14ac:dyDescent="0.25">
      <c r="A398" s="39"/>
      <c r="B398" s="48"/>
      <c r="C398" s="106">
        <v>9</v>
      </c>
      <c r="D398" s="184"/>
      <c r="E398" s="65"/>
      <c r="F398" s="100"/>
      <c r="G398" s="100"/>
      <c r="H398" s="185">
        <v>0</v>
      </c>
      <c r="I398" s="187">
        <v>0</v>
      </c>
      <c r="J398" s="187">
        <v>0</v>
      </c>
      <c r="K398" s="187">
        <v>0</v>
      </c>
      <c r="L398" s="125"/>
      <c r="M398" s="107">
        <f t="shared" si="90"/>
        <v>0</v>
      </c>
      <c r="N398" s="125"/>
      <c r="O398" s="107">
        <f t="shared" si="92"/>
        <v>0</v>
      </c>
      <c r="P398" s="108"/>
      <c r="Q398" s="107">
        <f t="shared" si="91"/>
        <v>0</v>
      </c>
      <c r="R398" s="108"/>
      <c r="S398" s="107">
        <f t="shared" si="93"/>
        <v>0</v>
      </c>
      <c r="T398" s="108"/>
      <c r="U398" s="85"/>
      <c r="V398" s="122"/>
      <c r="W398" s="59"/>
      <c r="X398" s="45"/>
      <c r="Y398" s="13"/>
      <c r="Z398" s="13"/>
      <c r="AA398" s="13"/>
      <c r="AB398" s="13"/>
      <c r="AC398" s="13"/>
      <c r="AD398" s="13"/>
      <c r="AE398" s="13"/>
      <c r="AF398" s="13"/>
      <c r="AG398" s="13"/>
      <c r="AH398" s="13"/>
      <c r="AI398" s="13"/>
      <c r="AJ398" s="13"/>
      <c r="AK398" s="13"/>
    </row>
    <row r="399" spans="1:53" s="46" customFormat="1" ht="19.95" customHeight="1" outlineLevel="2" x14ac:dyDescent="0.25">
      <c r="A399" s="39"/>
      <c r="B399" s="48"/>
      <c r="C399" s="106">
        <v>10</v>
      </c>
      <c r="D399" s="184"/>
      <c r="E399" s="65"/>
      <c r="F399" s="100"/>
      <c r="G399" s="100"/>
      <c r="H399" s="185">
        <v>0</v>
      </c>
      <c r="I399" s="187">
        <v>0</v>
      </c>
      <c r="J399" s="187">
        <v>0</v>
      </c>
      <c r="K399" s="187">
        <v>0</v>
      </c>
      <c r="L399" s="125"/>
      <c r="M399" s="107">
        <f t="shared" si="90"/>
        <v>0</v>
      </c>
      <c r="N399" s="125"/>
      <c r="O399" s="107">
        <f t="shared" si="92"/>
        <v>0</v>
      </c>
      <c r="P399" s="108"/>
      <c r="Q399" s="107">
        <f t="shared" si="91"/>
        <v>0</v>
      </c>
      <c r="R399" s="108"/>
      <c r="S399" s="107">
        <f t="shared" si="93"/>
        <v>0</v>
      </c>
      <c r="T399" s="108"/>
      <c r="U399" s="85"/>
      <c r="V399" s="122"/>
      <c r="W399" s="59"/>
      <c r="X399" s="45"/>
      <c r="Y399" s="13"/>
      <c r="Z399" s="13"/>
      <c r="AA399" s="13"/>
      <c r="AB399" s="13"/>
      <c r="AC399" s="13"/>
      <c r="AD399" s="13"/>
      <c r="AE399" s="13"/>
      <c r="AF399" s="13"/>
      <c r="AG399" s="13"/>
      <c r="AH399" s="13"/>
      <c r="AI399" s="13"/>
      <c r="AJ399" s="13"/>
      <c r="AK399" s="13"/>
    </row>
    <row r="400" spans="1:53" s="46" customFormat="1" ht="19.95" customHeight="1" outlineLevel="2" x14ac:dyDescent="0.25">
      <c r="A400" s="39"/>
      <c r="B400" s="48"/>
      <c r="C400" s="106">
        <v>11</v>
      </c>
      <c r="D400" s="184"/>
      <c r="E400" s="65"/>
      <c r="F400" s="100"/>
      <c r="G400" s="100"/>
      <c r="H400" s="185">
        <v>0</v>
      </c>
      <c r="I400" s="187">
        <v>0</v>
      </c>
      <c r="J400" s="187">
        <v>0</v>
      </c>
      <c r="K400" s="187">
        <v>0</v>
      </c>
      <c r="L400" s="125"/>
      <c r="M400" s="107">
        <f t="shared" si="90"/>
        <v>0</v>
      </c>
      <c r="N400" s="125"/>
      <c r="O400" s="107">
        <f t="shared" si="92"/>
        <v>0</v>
      </c>
      <c r="P400" s="108"/>
      <c r="Q400" s="107">
        <f t="shared" si="91"/>
        <v>0</v>
      </c>
      <c r="R400" s="108"/>
      <c r="S400" s="107">
        <f t="shared" si="93"/>
        <v>0</v>
      </c>
      <c r="T400" s="108"/>
      <c r="U400" s="85"/>
      <c r="V400" s="122"/>
      <c r="W400" s="59"/>
      <c r="X400" s="45"/>
      <c r="Y400" s="13"/>
      <c r="Z400" s="13"/>
      <c r="AA400" s="13"/>
      <c r="AB400" s="13"/>
      <c r="AC400" s="13"/>
      <c r="AD400" s="13"/>
      <c r="AE400" s="13"/>
      <c r="AF400" s="13"/>
      <c r="AG400" s="13"/>
      <c r="AH400" s="13"/>
      <c r="AI400" s="13"/>
      <c r="AJ400" s="13"/>
      <c r="AK400" s="13"/>
    </row>
    <row r="401" spans="1:53" s="46" customFormat="1" ht="19.95" customHeight="1" outlineLevel="2" x14ac:dyDescent="0.25">
      <c r="A401" s="39"/>
      <c r="B401" s="48"/>
      <c r="C401" s="106">
        <v>12</v>
      </c>
      <c r="D401" s="184"/>
      <c r="E401" s="65"/>
      <c r="F401" s="100"/>
      <c r="G401" s="100"/>
      <c r="H401" s="185">
        <v>0</v>
      </c>
      <c r="I401" s="187">
        <v>0</v>
      </c>
      <c r="J401" s="187">
        <v>0</v>
      </c>
      <c r="K401" s="187">
        <v>0</v>
      </c>
      <c r="L401" s="125"/>
      <c r="M401" s="107">
        <f t="shared" si="90"/>
        <v>0</v>
      </c>
      <c r="N401" s="125"/>
      <c r="O401" s="107">
        <f t="shared" si="92"/>
        <v>0</v>
      </c>
      <c r="P401" s="108"/>
      <c r="Q401" s="107">
        <f t="shared" si="91"/>
        <v>0</v>
      </c>
      <c r="R401" s="108"/>
      <c r="S401" s="107">
        <f t="shared" si="93"/>
        <v>0</v>
      </c>
      <c r="T401" s="108"/>
      <c r="U401" s="85"/>
      <c r="V401" s="122"/>
      <c r="W401" s="59"/>
      <c r="X401" s="45"/>
      <c r="Y401" s="13"/>
      <c r="Z401" s="13"/>
      <c r="AA401" s="13"/>
      <c r="AB401" s="13"/>
      <c r="AC401" s="13"/>
      <c r="AD401" s="13"/>
      <c r="AE401" s="13"/>
      <c r="AF401" s="13"/>
      <c r="AG401" s="13"/>
      <c r="AH401" s="13"/>
      <c r="AI401" s="13"/>
      <c r="AJ401" s="13"/>
      <c r="AK401" s="13"/>
    </row>
    <row r="402" spans="1:53" s="46" customFormat="1" ht="19.95" customHeight="1" outlineLevel="2" x14ac:dyDescent="0.25">
      <c r="A402" s="39"/>
      <c r="B402" s="48"/>
      <c r="C402" s="106">
        <v>13</v>
      </c>
      <c r="D402" s="184"/>
      <c r="E402" s="65"/>
      <c r="F402" s="100"/>
      <c r="G402" s="100"/>
      <c r="H402" s="185">
        <v>0</v>
      </c>
      <c r="I402" s="187">
        <v>0</v>
      </c>
      <c r="J402" s="187">
        <v>0</v>
      </c>
      <c r="K402" s="187">
        <v>0</v>
      </c>
      <c r="L402" s="125"/>
      <c r="M402" s="107">
        <f t="shared" si="90"/>
        <v>0</v>
      </c>
      <c r="N402" s="125"/>
      <c r="O402" s="107">
        <f t="shared" si="92"/>
        <v>0</v>
      </c>
      <c r="P402" s="108"/>
      <c r="Q402" s="107">
        <f t="shared" si="91"/>
        <v>0</v>
      </c>
      <c r="R402" s="108"/>
      <c r="S402" s="107">
        <f t="shared" si="93"/>
        <v>0</v>
      </c>
      <c r="T402" s="108"/>
      <c r="U402" s="85"/>
      <c r="V402" s="122"/>
      <c r="W402" s="59"/>
      <c r="X402" s="45"/>
      <c r="Y402" s="13"/>
      <c r="Z402" s="13"/>
      <c r="AA402" s="13"/>
      <c r="AB402" s="13"/>
      <c r="AC402" s="13"/>
      <c r="AD402" s="13"/>
      <c r="AE402" s="13"/>
      <c r="AF402" s="13"/>
      <c r="AG402" s="13"/>
      <c r="AH402" s="13"/>
      <c r="AI402" s="13"/>
      <c r="AJ402" s="13"/>
      <c r="AK402" s="13"/>
    </row>
    <row r="403" spans="1:53" s="46" customFormat="1" ht="19.95" customHeight="1" outlineLevel="2" x14ac:dyDescent="0.25">
      <c r="A403" s="39"/>
      <c r="B403" s="48"/>
      <c r="C403" s="106">
        <v>14</v>
      </c>
      <c r="D403" s="184"/>
      <c r="E403" s="65"/>
      <c r="F403" s="100"/>
      <c r="G403" s="100"/>
      <c r="H403" s="185">
        <v>0</v>
      </c>
      <c r="I403" s="187">
        <v>0</v>
      </c>
      <c r="J403" s="187">
        <v>0</v>
      </c>
      <c r="K403" s="187">
        <v>0</v>
      </c>
      <c r="L403" s="125"/>
      <c r="M403" s="107">
        <f t="shared" si="90"/>
        <v>0</v>
      </c>
      <c r="N403" s="125"/>
      <c r="O403" s="107">
        <f t="shared" si="92"/>
        <v>0</v>
      </c>
      <c r="P403" s="108"/>
      <c r="Q403" s="107">
        <f t="shared" si="91"/>
        <v>0</v>
      </c>
      <c r="R403" s="108"/>
      <c r="S403" s="107">
        <f t="shared" si="93"/>
        <v>0</v>
      </c>
      <c r="T403" s="108"/>
      <c r="U403" s="85"/>
      <c r="V403" s="122"/>
      <c r="W403" s="59"/>
      <c r="X403" s="45"/>
      <c r="Y403" s="13"/>
      <c r="Z403" s="13"/>
      <c r="AA403" s="13"/>
      <c r="AB403" s="13"/>
      <c r="AC403" s="13"/>
      <c r="AD403" s="13"/>
      <c r="AE403" s="13"/>
      <c r="AF403" s="13"/>
      <c r="AG403" s="13"/>
      <c r="AH403" s="13"/>
      <c r="AI403" s="13"/>
      <c r="AJ403" s="13"/>
      <c r="AK403" s="13"/>
    </row>
    <row r="404" spans="1:53" s="46" customFormat="1" ht="19.95" customHeight="1" outlineLevel="2" x14ac:dyDescent="0.25">
      <c r="A404" s="39"/>
      <c r="B404" s="48"/>
      <c r="C404" s="106">
        <v>15</v>
      </c>
      <c r="D404" s="184"/>
      <c r="E404" s="65"/>
      <c r="F404" s="100"/>
      <c r="G404" s="100"/>
      <c r="H404" s="185">
        <v>0</v>
      </c>
      <c r="I404" s="187">
        <v>0</v>
      </c>
      <c r="J404" s="187">
        <v>0</v>
      </c>
      <c r="K404" s="187">
        <v>0</v>
      </c>
      <c r="L404" s="125"/>
      <c r="M404" s="107">
        <f t="shared" si="90"/>
        <v>0</v>
      </c>
      <c r="N404" s="125"/>
      <c r="O404" s="107">
        <f t="shared" si="92"/>
        <v>0</v>
      </c>
      <c r="P404" s="108"/>
      <c r="Q404" s="107">
        <f t="shared" si="91"/>
        <v>0</v>
      </c>
      <c r="R404" s="108"/>
      <c r="S404" s="107">
        <f t="shared" si="93"/>
        <v>0</v>
      </c>
      <c r="T404" s="108"/>
      <c r="U404" s="85"/>
      <c r="V404" s="122"/>
      <c r="W404" s="59"/>
      <c r="X404" s="45"/>
      <c r="Y404" s="13"/>
      <c r="Z404" s="13"/>
      <c r="AA404" s="13"/>
      <c r="AB404" s="13"/>
      <c r="AC404" s="13"/>
      <c r="AD404" s="13"/>
      <c r="AE404" s="13"/>
      <c r="AF404" s="13"/>
      <c r="AG404" s="13"/>
      <c r="AH404" s="13"/>
      <c r="AI404" s="13"/>
      <c r="AJ404" s="13"/>
      <c r="AK404" s="13"/>
    </row>
    <row r="405" spans="1:53" s="46" customFormat="1" ht="19.95" customHeight="1" outlineLevel="2" x14ac:dyDescent="0.25">
      <c r="A405" s="39"/>
      <c r="B405" s="48"/>
      <c r="C405" s="106">
        <v>16</v>
      </c>
      <c r="D405" s="184"/>
      <c r="E405" s="65"/>
      <c r="F405" s="100"/>
      <c r="G405" s="100"/>
      <c r="H405" s="185">
        <v>0</v>
      </c>
      <c r="I405" s="187">
        <v>0</v>
      </c>
      <c r="J405" s="187">
        <v>0</v>
      </c>
      <c r="K405" s="187">
        <v>0</v>
      </c>
      <c r="L405" s="125"/>
      <c r="M405" s="107">
        <f t="shared" si="90"/>
        <v>0</v>
      </c>
      <c r="N405" s="125"/>
      <c r="O405" s="107">
        <f t="shared" si="92"/>
        <v>0</v>
      </c>
      <c r="P405" s="108"/>
      <c r="Q405" s="107">
        <f t="shared" si="91"/>
        <v>0</v>
      </c>
      <c r="R405" s="108"/>
      <c r="S405" s="107">
        <f t="shared" si="93"/>
        <v>0</v>
      </c>
      <c r="T405" s="108"/>
      <c r="U405" s="85"/>
      <c r="V405" s="122"/>
      <c r="W405" s="59"/>
      <c r="X405" s="45"/>
      <c r="Y405" s="13"/>
      <c r="Z405" s="13"/>
      <c r="AA405" s="13"/>
      <c r="AB405" s="13"/>
      <c r="AC405" s="13"/>
      <c r="AD405" s="13"/>
      <c r="AE405" s="13"/>
      <c r="AF405" s="13"/>
      <c r="AG405" s="13"/>
      <c r="AH405" s="13"/>
      <c r="AI405" s="13"/>
      <c r="AJ405" s="13"/>
      <c r="AK405" s="13"/>
    </row>
    <row r="406" spans="1:53" s="46" customFormat="1" ht="19.95" customHeight="1" outlineLevel="2" x14ac:dyDescent="0.25">
      <c r="A406" s="39"/>
      <c r="B406" s="48"/>
      <c r="C406" s="106">
        <v>17</v>
      </c>
      <c r="D406" s="184"/>
      <c r="E406" s="65"/>
      <c r="F406" s="100"/>
      <c r="G406" s="100"/>
      <c r="H406" s="185">
        <v>0</v>
      </c>
      <c r="I406" s="187">
        <v>0</v>
      </c>
      <c r="J406" s="187">
        <v>0</v>
      </c>
      <c r="K406" s="187">
        <v>0</v>
      </c>
      <c r="L406" s="125"/>
      <c r="M406" s="107">
        <f t="shared" si="90"/>
        <v>0</v>
      </c>
      <c r="N406" s="125"/>
      <c r="O406" s="107">
        <f t="shared" si="92"/>
        <v>0</v>
      </c>
      <c r="P406" s="108"/>
      <c r="Q406" s="107">
        <f t="shared" si="91"/>
        <v>0</v>
      </c>
      <c r="R406" s="108"/>
      <c r="S406" s="107">
        <f t="shared" si="93"/>
        <v>0</v>
      </c>
      <c r="T406" s="108"/>
      <c r="U406" s="85"/>
      <c r="V406" s="122"/>
      <c r="W406" s="59"/>
      <c r="X406" s="45"/>
      <c r="Y406" s="13"/>
      <c r="Z406" s="13"/>
      <c r="AA406" s="13"/>
      <c r="AB406" s="13"/>
      <c r="AC406" s="13"/>
      <c r="AD406" s="13"/>
      <c r="AE406" s="13"/>
      <c r="AF406" s="13"/>
      <c r="AG406" s="13"/>
      <c r="AH406" s="13"/>
      <c r="AI406" s="13"/>
      <c r="AJ406" s="13"/>
      <c r="AK406" s="13"/>
    </row>
    <row r="407" spans="1:53" s="46" customFormat="1" ht="19.95" customHeight="1" outlineLevel="2" x14ac:dyDescent="0.25">
      <c r="A407" s="39"/>
      <c r="B407" s="48"/>
      <c r="C407" s="106">
        <v>18</v>
      </c>
      <c r="D407" s="184"/>
      <c r="E407" s="65"/>
      <c r="F407" s="100"/>
      <c r="G407" s="100"/>
      <c r="H407" s="185">
        <v>0</v>
      </c>
      <c r="I407" s="187">
        <v>0</v>
      </c>
      <c r="J407" s="187">
        <v>0</v>
      </c>
      <c r="K407" s="187">
        <v>0</v>
      </c>
      <c r="L407" s="125"/>
      <c r="M407" s="107">
        <f t="shared" si="90"/>
        <v>0</v>
      </c>
      <c r="N407" s="125"/>
      <c r="O407" s="107">
        <f t="shared" si="92"/>
        <v>0</v>
      </c>
      <c r="P407" s="108"/>
      <c r="Q407" s="107">
        <f t="shared" si="91"/>
        <v>0</v>
      </c>
      <c r="R407" s="108"/>
      <c r="S407" s="107">
        <f t="shared" si="93"/>
        <v>0</v>
      </c>
      <c r="T407" s="108"/>
      <c r="U407" s="85"/>
      <c r="V407" s="122"/>
      <c r="W407" s="59"/>
      <c r="X407" s="45"/>
      <c r="Y407" s="13"/>
      <c r="Z407" s="13"/>
      <c r="AA407" s="13"/>
      <c r="AB407" s="13"/>
      <c r="AC407" s="13"/>
      <c r="AD407" s="13"/>
      <c r="AE407" s="13"/>
      <c r="AF407" s="13"/>
      <c r="AG407" s="13"/>
      <c r="AH407" s="13"/>
      <c r="AI407" s="13"/>
      <c r="AJ407" s="13"/>
      <c r="AK407" s="13"/>
    </row>
    <row r="408" spans="1:53" s="46" customFormat="1" ht="19.95" customHeight="1" outlineLevel="2" x14ac:dyDescent="0.25">
      <c r="A408" s="39"/>
      <c r="B408" s="48"/>
      <c r="C408" s="106">
        <v>19</v>
      </c>
      <c r="D408" s="184"/>
      <c r="E408" s="65"/>
      <c r="F408" s="100"/>
      <c r="G408" s="100"/>
      <c r="H408" s="185">
        <v>0</v>
      </c>
      <c r="I408" s="187">
        <v>0</v>
      </c>
      <c r="J408" s="187">
        <v>0</v>
      </c>
      <c r="K408" s="187">
        <v>0</v>
      </c>
      <c r="L408" s="125"/>
      <c r="M408" s="107">
        <f t="shared" si="90"/>
        <v>0</v>
      </c>
      <c r="N408" s="125"/>
      <c r="O408" s="107">
        <f t="shared" si="92"/>
        <v>0</v>
      </c>
      <c r="P408" s="108"/>
      <c r="Q408" s="107">
        <f t="shared" si="91"/>
        <v>0</v>
      </c>
      <c r="R408" s="108"/>
      <c r="S408" s="107">
        <f t="shared" si="93"/>
        <v>0</v>
      </c>
      <c r="T408" s="108"/>
      <c r="U408" s="85"/>
      <c r="V408" s="122"/>
      <c r="W408" s="59"/>
      <c r="X408" s="45"/>
      <c r="Y408" s="13"/>
      <c r="Z408" s="13"/>
      <c r="AA408" s="13"/>
      <c r="AB408" s="13"/>
      <c r="AC408" s="13"/>
      <c r="AD408" s="13"/>
      <c r="AE408" s="13"/>
      <c r="AF408" s="13"/>
      <c r="AG408" s="13"/>
      <c r="AH408" s="13"/>
      <c r="AI408" s="13"/>
      <c r="AJ408" s="13"/>
      <c r="AK408" s="13"/>
    </row>
    <row r="409" spans="1:53" s="46" customFormat="1" ht="19.95" customHeight="1" outlineLevel="2" x14ac:dyDescent="0.25">
      <c r="A409" s="39"/>
      <c r="B409" s="48"/>
      <c r="C409" s="106">
        <v>20</v>
      </c>
      <c r="D409" s="184"/>
      <c r="E409" s="65"/>
      <c r="F409" s="100"/>
      <c r="G409" s="100"/>
      <c r="H409" s="185">
        <v>0</v>
      </c>
      <c r="I409" s="187">
        <v>0</v>
      </c>
      <c r="J409" s="187">
        <v>0</v>
      </c>
      <c r="K409" s="187">
        <v>0</v>
      </c>
      <c r="L409" s="125"/>
      <c r="M409" s="107">
        <f t="shared" si="90"/>
        <v>0</v>
      </c>
      <c r="N409" s="125"/>
      <c r="O409" s="107">
        <f t="shared" si="92"/>
        <v>0</v>
      </c>
      <c r="P409" s="108"/>
      <c r="Q409" s="107">
        <f t="shared" si="91"/>
        <v>0</v>
      </c>
      <c r="R409" s="108"/>
      <c r="S409" s="107">
        <f t="shared" si="93"/>
        <v>0</v>
      </c>
      <c r="T409" s="108"/>
      <c r="U409" s="85"/>
      <c r="V409" s="122"/>
      <c r="W409" s="59"/>
      <c r="X409" s="45"/>
      <c r="Y409" s="13"/>
      <c r="Z409" s="13"/>
      <c r="AA409" s="13"/>
      <c r="AB409" s="13"/>
      <c r="AC409" s="13"/>
      <c r="AD409" s="13"/>
      <c r="AE409" s="13"/>
      <c r="AF409" s="13"/>
      <c r="AG409" s="13"/>
      <c r="AH409" s="13"/>
      <c r="AI409" s="13"/>
      <c r="AJ409" s="13"/>
      <c r="AK409" s="13"/>
    </row>
    <row r="410" spans="1:53" s="46" customFormat="1" ht="19.95" customHeight="1" outlineLevel="2" x14ac:dyDescent="0.25">
      <c r="A410" s="73"/>
      <c r="B410" s="74"/>
      <c r="C410" s="73"/>
      <c r="D410" s="110"/>
      <c r="E410" s="65"/>
      <c r="F410" s="109"/>
      <c r="G410" s="116"/>
      <c r="H410" s="65"/>
      <c r="I410" s="65"/>
      <c r="J410" s="65"/>
      <c r="K410" s="65"/>
      <c r="L410" s="65"/>
      <c r="M410" s="108"/>
      <c r="N410" s="65"/>
      <c r="O410" s="108"/>
      <c r="P410" s="108"/>
      <c r="Q410" s="108"/>
      <c r="R410" s="108"/>
      <c r="S410" s="108"/>
      <c r="T410" s="108"/>
      <c r="U410" s="111"/>
      <c r="V410" s="111"/>
      <c r="W410" s="59"/>
      <c r="X410" s="75"/>
    </row>
    <row r="411" spans="1:53" s="89" customFormat="1" ht="19.95" customHeight="1" outlineLevel="1" x14ac:dyDescent="0.25">
      <c r="A411" s="118"/>
      <c r="B411" s="119"/>
      <c r="C411" s="118"/>
      <c r="D411" s="78" t="s">
        <v>108</v>
      </c>
      <c r="E411" s="65"/>
      <c r="F411" s="95"/>
      <c r="G411" s="95"/>
      <c r="H411" s="95"/>
      <c r="I411" s="95"/>
      <c r="J411" s="95"/>
      <c r="K411" s="95"/>
      <c r="L411" s="65"/>
      <c r="M411" s="80">
        <f>SUM(M413:M422)</f>
        <v>0</v>
      </c>
      <c r="N411" s="65"/>
      <c r="O411" s="80">
        <f>SUM(O413:O422)</f>
        <v>0</v>
      </c>
      <c r="P411" s="81"/>
      <c r="Q411" s="80">
        <f>SUM(Q413:Q422)</f>
        <v>0</v>
      </c>
      <c r="R411" s="81"/>
      <c r="S411" s="83">
        <f>SUM(S413:S422)</f>
        <v>0</v>
      </c>
      <c r="T411" s="84"/>
      <c r="U411" s="85"/>
      <c r="V411" s="122"/>
      <c r="W411" s="59"/>
      <c r="X411" s="123"/>
    </row>
    <row r="412" spans="1:53" s="91" customFormat="1" ht="24.75" customHeight="1" outlineLevel="2" x14ac:dyDescent="0.25">
      <c r="A412" s="76"/>
      <c r="B412" s="77"/>
      <c r="C412" s="76"/>
      <c r="D412" s="100" t="s">
        <v>109</v>
      </c>
      <c r="E412" s="112"/>
      <c r="F412" s="126" t="s">
        <v>110</v>
      </c>
      <c r="G412" s="101" t="s">
        <v>111</v>
      </c>
      <c r="H412" s="101" t="s">
        <v>112</v>
      </c>
      <c r="I412" s="101" t="s">
        <v>113</v>
      </c>
      <c r="J412" s="101" t="s">
        <v>114</v>
      </c>
      <c r="K412" s="101" t="s">
        <v>115</v>
      </c>
      <c r="L412" s="103"/>
      <c r="M412" s="101" t="s">
        <v>116</v>
      </c>
      <c r="N412" s="103"/>
      <c r="O412" s="101" t="s">
        <v>117</v>
      </c>
      <c r="P412" s="104"/>
      <c r="Q412" s="101" t="s">
        <v>118</v>
      </c>
      <c r="R412" s="105"/>
      <c r="S412" s="101" t="s">
        <v>119</v>
      </c>
      <c r="T412" s="89"/>
      <c r="U412" s="85"/>
      <c r="V412" s="122"/>
      <c r="W412" s="115"/>
      <c r="X412" s="87"/>
      <c r="Y412" s="124"/>
      <c r="Z412" s="124"/>
      <c r="AA412" s="124"/>
      <c r="AB412" s="124"/>
      <c r="AC412" s="124"/>
      <c r="AD412" s="124"/>
      <c r="AE412" s="124"/>
      <c r="AF412" s="124"/>
      <c r="AG412" s="124"/>
      <c r="AH412" s="124"/>
      <c r="AI412" s="124"/>
      <c r="AJ412" s="124"/>
      <c r="AK412" s="124"/>
      <c r="AL412" s="89"/>
      <c r="AM412" s="89"/>
      <c r="AN412" s="89"/>
      <c r="AO412" s="89"/>
      <c r="AP412" s="89"/>
      <c r="AQ412" s="89"/>
      <c r="AR412" s="89"/>
      <c r="AS412" s="89"/>
      <c r="AT412" s="89"/>
      <c r="AU412" s="89"/>
      <c r="AV412" s="89"/>
      <c r="AW412" s="89"/>
      <c r="AX412" s="89"/>
      <c r="AY412" s="89"/>
      <c r="AZ412" s="89"/>
      <c r="BA412" s="89"/>
    </row>
    <row r="413" spans="1:53" s="47" customFormat="1" ht="19.95" customHeight="1" outlineLevel="2" x14ac:dyDescent="0.25">
      <c r="A413" s="39"/>
      <c r="B413" s="48"/>
      <c r="C413" s="106">
        <v>1</v>
      </c>
      <c r="D413" s="184"/>
      <c r="E413" s="65"/>
      <c r="F413" s="189"/>
      <c r="G413" s="185">
        <v>0</v>
      </c>
      <c r="H413" s="185">
        <v>0</v>
      </c>
      <c r="I413" s="188">
        <v>0</v>
      </c>
      <c r="J413" s="188">
        <v>0</v>
      </c>
      <c r="K413" s="188">
        <v>0</v>
      </c>
      <c r="L413" s="116"/>
      <c r="M413" s="107" cm="1">
        <f t="array" ref="M413">_xlfn.IFS(F413="All",($G413-$H413)*I413/3,F413="Year 1",($G413-$H413)*I413,F413="Year 2",0,F413="Year 3",0,F413="",0)</f>
        <v>0</v>
      </c>
      <c r="N413" s="116"/>
      <c r="O413" s="107" cm="1">
        <f t="array" ref="O413">_xlfn.IFS(F413="All",($G413-$H413)*J413/3,F413="Year 1",0,F413="Year 2",($G413-$H413)*J413,F413="Year 3",0,F413="",0)</f>
        <v>0</v>
      </c>
      <c r="P413" s="108"/>
      <c r="Q413" s="107" cm="1">
        <f t="array" ref="Q413">_xlfn.IFS(F413="All",($G413-$H413)*K413/3,F413="Year 1",0,F413="Year 2",0,F413="Year 3",($G413-$H413)*K413,F413="",0)</f>
        <v>0</v>
      </c>
      <c r="R413" s="108"/>
      <c r="S413" s="107">
        <f>SUM(M413,O413,Q413)</f>
        <v>0</v>
      </c>
      <c r="T413" s="108"/>
      <c r="U413" s="85"/>
      <c r="V413" s="122"/>
      <c r="W413" s="59"/>
      <c r="X413" s="45"/>
      <c r="Y413" s="13"/>
      <c r="Z413" s="13"/>
      <c r="AA413" s="13"/>
      <c r="AB413" s="13"/>
      <c r="AC413" s="13"/>
      <c r="AD413" s="13"/>
      <c r="AE413" s="13"/>
      <c r="AF413" s="13"/>
      <c r="AG413" s="13"/>
      <c r="AH413" s="13"/>
      <c r="AI413" s="13"/>
      <c r="AJ413" s="13"/>
      <c r="AK413" s="13"/>
      <c r="AL413" s="46"/>
      <c r="AM413" s="46"/>
      <c r="AN413" s="46"/>
      <c r="AO413" s="46"/>
      <c r="AP413" s="46"/>
      <c r="AQ413" s="46"/>
      <c r="AR413" s="46"/>
      <c r="AS413" s="46"/>
      <c r="AT413" s="46"/>
      <c r="AU413" s="46"/>
      <c r="AV413" s="46"/>
      <c r="AW413" s="46"/>
      <c r="AX413" s="46"/>
      <c r="AY413" s="46"/>
      <c r="AZ413" s="46"/>
      <c r="BA413" s="46"/>
    </row>
    <row r="414" spans="1:53" s="47" customFormat="1" ht="19.95" customHeight="1" outlineLevel="2" x14ac:dyDescent="0.25">
      <c r="A414" s="39"/>
      <c r="B414" s="48"/>
      <c r="C414" s="106">
        <v>2</v>
      </c>
      <c r="D414" s="184"/>
      <c r="E414" s="65"/>
      <c r="F414" s="189"/>
      <c r="G414" s="185">
        <v>0</v>
      </c>
      <c r="H414" s="185">
        <v>0</v>
      </c>
      <c r="I414" s="188">
        <v>0</v>
      </c>
      <c r="J414" s="188">
        <v>0</v>
      </c>
      <c r="K414" s="188">
        <v>0</v>
      </c>
      <c r="L414" s="108"/>
      <c r="M414" s="107" cm="1">
        <f t="array" ref="M414">_xlfn.IFS(F414="All",($G414-$H414)*I414/3,F414="Year 1",($G414-$H414)*I414,F414="Year 2",0,F414="Year 3",0,F414="",0)</f>
        <v>0</v>
      </c>
      <c r="N414" s="108"/>
      <c r="O414" s="107" cm="1">
        <f t="array" ref="O414">_xlfn.IFS(F414="All",($G414-$H414)*J414/3,F414="Year 1",0,F414="Year 2",($G414-$H414)*J414,F414="Year 3",0,F414="",0)</f>
        <v>0</v>
      </c>
      <c r="P414" s="108"/>
      <c r="Q414" s="107" cm="1">
        <f t="array" ref="Q414">_xlfn.IFS(F414="All",($G414-$H414)*K414/3,F414="Year 1",0,F414="Year 2",0,F414="Year 3",($G414-$H414)*K414,F414="",0)</f>
        <v>0</v>
      </c>
      <c r="R414" s="108"/>
      <c r="S414" s="107">
        <f t="shared" ref="S414:S418" si="94">SUM(M414,O414,Q414)</f>
        <v>0</v>
      </c>
      <c r="T414" s="108"/>
      <c r="U414" s="85"/>
      <c r="V414" s="86"/>
      <c r="W414" s="59"/>
      <c r="X414" s="45"/>
      <c r="Y414" s="13"/>
      <c r="Z414" s="13"/>
      <c r="AA414" s="13"/>
      <c r="AB414" s="13"/>
      <c r="AC414" s="13"/>
      <c r="AD414" s="13"/>
      <c r="AE414" s="13"/>
      <c r="AF414" s="13"/>
      <c r="AG414" s="13"/>
      <c r="AH414" s="13"/>
      <c r="AI414" s="13"/>
      <c r="AJ414" s="13"/>
      <c r="AK414" s="13"/>
      <c r="AL414" s="46"/>
      <c r="AM414" s="46"/>
      <c r="AN414" s="46"/>
      <c r="AO414" s="46"/>
      <c r="AP414" s="46"/>
      <c r="AQ414" s="46"/>
      <c r="AR414" s="46"/>
      <c r="AS414" s="46"/>
      <c r="AT414" s="46"/>
      <c r="AU414" s="46"/>
      <c r="AV414" s="46"/>
      <c r="AW414" s="46"/>
      <c r="AX414" s="46"/>
      <c r="AY414" s="46"/>
      <c r="AZ414" s="46"/>
      <c r="BA414" s="46"/>
    </row>
    <row r="415" spans="1:53" s="47" customFormat="1" ht="19.95" customHeight="1" outlineLevel="2" x14ac:dyDescent="0.25">
      <c r="A415" s="39"/>
      <c r="B415" s="48"/>
      <c r="C415" s="106">
        <v>3</v>
      </c>
      <c r="D415" s="184"/>
      <c r="E415" s="65"/>
      <c r="F415" s="189"/>
      <c r="G415" s="185">
        <v>0</v>
      </c>
      <c r="H415" s="185">
        <v>0</v>
      </c>
      <c r="I415" s="188">
        <v>0</v>
      </c>
      <c r="J415" s="188">
        <v>0</v>
      </c>
      <c r="K415" s="188">
        <v>0</v>
      </c>
      <c r="L415" s="108"/>
      <c r="M415" s="107" cm="1">
        <f t="array" ref="M415">_xlfn.IFS(F415="All",($G415-$H415)*I415/3,F415="Year 1",($G415-$H415)*I415,F415="Year 2",0,F415="Year 3",0,F415="",0)</f>
        <v>0</v>
      </c>
      <c r="N415" s="108"/>
      <c r="O415" s="107" cm="1">
        <f t="array" ref="O415">_xlfn.IFS(F415="All",($G415-$H415)*J415/3,F415="Year 1",0,F415="Year 2",($G415-$H415)*J415,F415="Year 3",0,F415="",0)</f>
        <v>0</v>
      </c>
      <c r="P415" s="108"/>
      <c r="Q415" s="107" cm="1">
        <f t="array" ref="Q415">_xlfn.IFS(F415="All",($G415-$H415)*K415/3,F415="Year 1",0,F415="Year 2",0,F415="Year 3",($G415-$H415)*K415,F415="",0)</f>
        <v>0</v>
      </c>
      <c r="R415" s="108"/>
      <c r="S415" s="107">
        <f t="shared" si="94"/>
        <v>0</v>
      </c>
      <c r="T415" s="108"/>
      <c r="U415" s="85"/>
      <c r="V415" s="122"/>
      <c r="W415" s="59"/>
      <c r="X415" s="45"/>
      <c r="Y415" s="13"/>
      <c r="Z415" s="13"/>
      <c r="AA415" s="13"/>
      <c r="AB415" s="13"/>
      <c r="AC415" s="13"/>
      <c r="AD415" s="13"/>
      <c r="AE415" s="13"/>
      <c r="AF415" s="13"/>
      <c r="AG415" s="13"/>
      <c r="AH415" s="13"/>
      <c r="AI415" s="13"/>
      <c r="AJ415" s="13"/>
      <c r="AK415" s="13"/>
      <c r="AL415" s="46"/>
      <c r="AM415" s="46"/>
      <c r="AN415" s="46"/>
      <c r="AO415" s="46"/>
      <c r="AP415" s="46"/>
      <c r="AQ415" s="46"/>
      <c r="AR415" s="46"/>
      <c r="AS415" s="46"/>
      <c r="AT415" s="46"/>
      <c r="AU415" s="46"/>
      <c r="AV415" s="46"/>
      <c r="AW415" s="46"/>
      <c r="AX415" s="46"/>
      <c r="AY415" s="46"/>
      <c r="AZ415" s="46"/>
      <c r="BA415" s="46"/>
    </row>
    <row r="416" spans="1:53" s="47" customFormat="1" ht="19.95" customHeight="1" outlineLevel="2" x14ac:dyDescent="0.25">
      <c r="A416" s="39"/>
      <c r="B416" s="48"/>
      <c r="C416" s="106">
        <v>4</v>
      </c>
      <c r="D416" s="184"/>
      <c r="E416" s="65"/>
      <c r="F416" s="189"/>
      <c r="G416" s="185">
        <v>0</v>
      </c>
      <c r="H416" s="185">
        <v>0</v>
      </c>
      <c r="I416" s="188">
        <v>0</v>
      </c>
      <c r="J416" s="188">
        <v>0</v>
      </c>
      <c r="K416" s="188">
        <v>0</v>
      </c>
      <c r="L416" s="108"/>
      <c r="M416" s="107" cm="1">
        <f t="array" ref="M416">_xlfn.IFS(F416="All",($G416-$H416)*I416/3,F416="Year 1",($G416-$H416)*I416,F416="Year 2",0,F416="Year 3",0,F416="",0)</f>
        <v>0</v>
      </c>
      <c r="N416" s="108"/>
      <c r="O416" s="107" cm="1">
        <f t="array" ref="O416">_xlfn.IFS(F416="All",($G416-$H416)*J416/3,F416="Year 1",0,F416="Year 2",($G416-$H416)*J416,F416="Year 3",0,F416="",0)</f>
        <v>0</v>
      </c>
      <c r="P416" s="108"/>
      <c r="Q416" s="107" cm="1">
        <f t="array" ref="Q416">_xlfn.IFS(F416="All",($G416-$H416)*K416/3,F416="Year 1",0,F416="Year 2",0,F416="Year 3",($G416-$H416)*K416,F416="",0)</f>
        <v>0</v>
      </c>
      <c r="R416" s="108"/>
      <c r="S416" s="107">
        <f t="shared" si="94"/>
        <v>0</v>
      </c>
      <c r="T416" s="108"/>
      <c r="U416" s="85"/>
      <c r="V416" s="122"/>
      <c r="W416" s="59"/>
      <c r="X416" s="45"/>
      <c r="Y416" s="13"/>
      <c r="Z416" s="13"/>
      <c r="AA416" s="13"/>
      <c r="AB416" s="13"/>
      <c r="AC416" s="13"/>
      <c r="AD416" s="13"/>
      <c r="AE416" s="13"/>
      <c r="AF416" s="13"/>
      <c r="AG416" s="13"/>
      <c r="AH416" s="13"/>
      <c r="AI416" s="13"/>
      <c r="AJ416" s="13"/>
      <c r="AK416" s="13"/>
      <c r="AL416" s="46"/>
      <c r="AM416" s="46"/>
      <c r="AN416" s="46"/>
      <c r="AO416" s="46"/>
      <c r="AP416" s="46"/>
      <c r="AQ416" s="46"/>
      <c r="AR416" s="46"/>
      <c r="AS416" s="46"/>
      <c r="AT416" s="46"/>
      <c r="AU416" s="46"/>
      <c r="AV416" s="46"/>
      <c r="AW416" s="46"/>
      <c r="AX416" s="46"/>
      <c r="AY416" s="46"/>
      <c r="AZ416" s="46"/>
      <c r="BA416" s="46"/>
    </row>
    <row r="417" spans="1:53" s="47" customFormat="1" ht="19.95" customHeight="1" outlineLevel="2" x14ac:dyDescent="0.25">
      <c r="A417" s="39"/>
      <c r="B417" s="48"/>
      <c r="C417" s="106">
        <v>5</v>
      </c>
      <c r="D417" s="184"/>
      <c r="E417" s="65"/>
      <c r="F417" s="189"/>
      <c r="G417" s="185">
        <v>0</v>
      </c>
      <c r="H417" s="185">
        <v>0</v>
      </c>
      <c r="I417" s="188">
        <v>0</v>
      </c>
      <c r="J417" s="188">
        <v>0</v>
      </c>
      <c r="K417" s="188">
        <v>0</v>
      </c>
      <c r="L417" s="108"/>
      <c r="M417" s="107" cm="1">
        <f t="array" ref="M417">_xlfn.IFS(F417="All",($G417-$H417)*I417/3,F417="Year 1",($G417-$H417)*I417,F417="Year 2",0,F417="Year 3",0,F417="",0)</f>
        <v>0</v>
      </c>
      <c r="N417" s="108"/>
      <c r="O417" s="107" cm="1">
        <f t="array" ref="O417">_xlfn.IFS(F417="All",($G417-$H417)*J417/3,F417="Year 1",0,F417="Year 2",($G417-$H417)*J417,F417="Year 3",0,F417="",0)</f>
        <v>0</v>
      </c>
      <c r="P417" s="108"/>
      <c r="Q417" s="107" cm="1">
        <f t="array" ref="Q417">_xlfn.IFS(F417="All",($G417-$H417)*K417/3,F417="Year 1",0,F417="Year 2",0,F417="Year 3",($G417-$H417)*K417,F417="",0)</f>
        <v>0</v>
      </c>
      <c r="R417" s="108"/>
      <c r="S417" s="107">
        <f t="shared" si="94"/>
        <v>0</v>
      </c>
      <c r="T417" s="108"/>
      <c r="U417" s="85"/>
      <c r="V417" s="122"/>
      <c r="W417" s="59"/>
      <c r="X417" s="45"/>
      <c r="Y417" s="13"/>
      <c r="Z417" s="13"/>
      <c r="AA417" s="13"/>
      <c r="AB417" s="13"/>
      <c r="AC417" s="13"/>
      <c r="AD417" s="13"/>
      <c r="AE417" s="13"/>
      <c r="AF417" s="13"/>
      <c r="AG417" s="13"/>
      <c r="AH417" s="13"/>
      <c r="AI417" s="13"/>
      <c r="AJ417" s="13"/>
      <c r="AK417" s="13"/>
      <c r="AL417" s="46"/>
      <c r="AM417" s="46"/>
      <c r="AN417" s="46"/>
      <c r="AO417" s="46"/>
      <c r="AP417" s="46"/>
      <c r="AQ417" s="46"/>
      <c r="AR417" s="46"/>
      <c r="AS417" s="46"/>
      <c r="AT417" s="46"/>
      <c r="AU417" s="46"/>
      <c r="AV417" s="46"/>
      <c r="AW417" s="46"/>
      <c r="AX417" s="46"/>
      <c r="AY417" s="46"/>
      <c r="AZ417" s="46"/>
      <c r="BA417" s="46"/>
    </row>
    <row r="418" spans="1:53" s="47" customFormat="1" ht="19.95" customHeight="1" outlineLevel="2" x14ac:dyDescent="0.25">
      <c r="A418" s="39"/>
      <c r="B418" s="48"/>
      <c r="C418" s="106">
        <v>6</v>
      </c>
      <c r="D418" s="184"/>
      <c r="E418" s="65"/>
      <c r="F418" s="189"/>
      <c r="G418" s="185">
        <v>0</v>
      </c>
      <c r="H418" s="185">
        <v>0</v>
      </c>
      <c r="I418" s="188">
        <v>0</v>
      </c>
      <c r="J418" s="188">
        <v>0</v>
      </c>
      <c r="K418" s="188">
        <v>0</v>
      </c>
      <c r="L418" s="108"/>
      <c r="M418" s="107" cm="1">
        <f t="array" ref="M418">_xlfn.IFS(F418="All",($G418-$H418)*I418/3,F418="Year 1",($G418-$H418)*I418,F418="Year 2",0,F418="Year 3",0,F418="",0)</f>
        <v>0</v>
      </c>
      <c r="N418" s="108"/>
      <c r="O418" s="107" cm="1">
        <f t="array" ref="O418">_xlfn.IFS(F418="All",($G418-$H418)*J418/3,F418="Year 1",0,F418="Year 2",($G418-$H418)*J418,F418="Year 3",0,F418="",0)</f>
        <v>0</v>
      </c>
      <c r="P418" s="108"/>
      <c r="Q418" s="107" cm="1">
        <f t="array" ref="Q418">_xlfn.IFS(F418="All",($G418-$H418)*K418/3,F418="Year 1",0,F418="Year 2",0,F418="Year 3",($G418-$H418)*K418,F418="",0)</f>
        <v>0</v>
      </c>
      <c r="R418" s="108"/>
      <c r="S418" s="107">
        <f t="shared" si="94"/>
        <v>0</v>
      </c>
      <c r="T418" s="108"/>
      <c r="U418" s="85"/>
      <c r="V418" s="122"/>
      <c r="W418" s="59"/>
      <c r="X418" s="45"/>
      <c r="Y418" s="13"/>
      <c r="Z418" s="13"/>
      <c r="AA418" s="13"/>
      <c r="AB418" s="13"/>
      <c r="AC418" s="13"/>
      <c r="AD418" s="13"/>
      <c r="AE418" s="13"/>
      <c r="AF418" s="13"/>
      <c r="AG418" s="13"/>
      <c r="AH418" s="13"/>
      <c r="AI418" s="13"/>
      <c r="AJ418" s="13"/>
      <c r="AK418" s="13"/>
      <c r="AL418" s="46"/>
      <c r="AM418" s="46"/>
      <c r="AN418" s="46"/>
      <c r="AO418" s="46"/>
      <c r="AP418" s="46"/>
      <c r="AQ418" s="46"/>
      <c r="AR418" s="46"/>
      <c r="AS418" s="46"/>
      <c r="AT418" s="46"/>
      <c r="AU418" s="46"/>
      <c r="AV418" s="46"/>
      <c r="AW418" s="46"/>
      <c r="AX418" s="46"/>
      <c r="AY418" s="46"/>
      <c r="AZ418" s="46"/>
      <c r="BA418" s="46"/>
    </row>
    <row r="419" spans="1:53" s="47" customFormat="1" ht="19.95" customHeight="1" outlineLevel="2" x14ac:dyDescent="0.25">
      <c r="A419" s="39"/>
      <c r="B419" s="48"/>
      <c r="C419" s="106">
        <v>7</v>
      </c>
      <c r="D419" s="184"/>
      <c r="E419" s="65"/>
      <c r="F419" s="189"/>
      <c r="G419" s="185">
        <v>0</v>
      </c>
      <c r="H419" s="185">
        <v>0</v>
      </c>
      <c r="I419" s="188">
        <v>0</v>
      </c>
      <c r="J419" s="188">
        <v>0</v>
      </c>
      <c r="K419" s="188">
        <v>0</v>
      </c>
      <c r="L419" s="108"/>
      <c r="M419" s="107" cm="1">
        <f t="array" ref="M419">_xlfn.IFS(F419="All",($G419-$H419)*I419/3,F419="Year 1",($G419-$H419)*I419,F419="Year 2",0,F419="Year 3",0,F419="",0)</f>
        <v>0</v>
      </c>
      <c r="N419" s="108"/>
      <c r="O419" s="107" cm="1">
        <f t="array" ref="O419">_xlfn.IFS(F419="All",($G419-$H419)*J419/3,F419="Year 1",0,F419="Year 2",($G419-$H419)*J419,F419="Year 3",0,F419="",0)</f>
        <v>0</v>
      </c>
      <c r="P419" s="108"/>
      <c r="Q419" s="107" cm="1">
        <f t="array" ref="Q419">_xlfn.IFS(F419="All",($G419-$H419)*K419/3,F419="Year 1",0,F419="Year 2",0,F419="Year 3",($G419-$H419)*K419,F419="",0)</f>
        <v>0</v>
      </c>
      <c r="R419" s="108"/>
      <c r="S419" s="107">
        <f>SUM(M419,O419,Q419)</f>
        <v>0</v>
      </c>
      <c r="T419" s="108"/>
      <c r="U419" s="85"/>
      <c r="V419" s="122"/>
      <c r="W419" s="59"/>
      <c r="X419" s="45"/>
      <c r="Y419" s="13"/>
      <c r="Z419" s="13"/>
      <c r="AA419" s="13"/>
      <c r="AB419" s="13"/>
      <c r="AC419" s="13"/>
      <c r="AD419" s="13"/>
      <c r="AE419" s="13"/>
      <c r="AF419" s="13"/>
      <c r="AG419" s="13"/>
      <c r="AH419" s="13"/>
      <c r="AI419" s="13"/>
      <c r="AJ419" s="13"/>
      <c r="AK419" s="13"/>
      <c r="AL419" s="46"/>
      <c r="AM419" s="46"/>
      <c r="AN419" s="46"/>
      <c r="AO419" s="46"/>
      <c r="AP419" s="46"/>
      <c r="AQ419" s="46"/>
      <c r="AR419" s="46"/>
      <c r="AS419" s="46"/>
      <c r="AT419" s="46"/>
      <c r="AU419" s="46"/>
      <c r="AV419" s="46"/>
      <c r="AW419" s="46"/>
      <c r="AX419" s="46"/>
      <c r="AY419" s="46"/>
      <c r="AZ419" s="46"/>
      <c r="BA419" s="46"/>
    </row>
    <row r="420" spans="1:53" s="47" customFormat="1" ht="19.95" customHeight="1" outlineLevel="2" x14ac:dyDescent="0.25">
      <c r="A420" s="39"/>
      <c r="B420" s="48"/>
      <c r="C420" s="106">
        <v>8</v>
      </c>
      <c r="D420" s="184"/>
      <c r="E420" s="65"/>
      <c r="F420" s="189"/>
      <c r="G420" s="185">
        <v>0</v>
      </c>
      <c r="H420" s="185">
        <v>0</v>
      </c>
      <c r="I420" s="188">
        <v>0</v>
      </c>
      <c r="J420" s="188">
        <v>0</v>
      </c>
      <c r="K420" s="188">
        <v>0</v>
      </c>
      <c r="L420" s="108"/>
      <c r="M420" s="107" cm="1">
        <f t="array" ref="M420">_xlfn.IFS(F420="All",($G420-$H420)*I420/3,F420="Year 1",($G420-$H420)*I420,F420="Year 2",0,F420="Year 3",0,F420="",0)</f>
        <v>0</v>
      </c>
      <c r="N420" s="108"/>
      <c r="O420" s="107" cm="1">
        <f t="array" ref="O420">_xlfn.IFS(F420="All",($G420-$H420)*J420/3,F420="Year 1",0,F420="Year 2",($G420-$H420)*J420,F420="Year 3",0,F420="",0)</f>
        <v>0</v>
      </c>
      <c r="P420" s="108"/>
      <c r="Q420" s="107" cm="1">
        <f t="array" ref="Q420">_xlfn.IFS(F420="All",($G420-$H420)*K420/3,F420="Year 1",0,F420="Year 2",0,F420="Year 3",($G420-$H420)*K420,F420="",0)</f>
        <v>0</v>
      </c>
      <c r="R420" s="108"/>
      <c r="S420" s="107">
        <f>SUM(M420,O420,Q420)</f>
        <v>0</v>
      </c>
      <c r="T420" s="108"/>
      <c r="U420" s="85"/>
      <c r="V420" s="122"/>
      <c r="W420" s="59"/>
      <c r="X420" s="45"/>
      <c r="Y420" s="13"/>
      <c r="Z420" s="13"/>
      <c r="AA420" s="13"/>
      <c r="AB420" s="13"/>
      <c r="AC420" s="13"/>
      <c r="AD420" s="13"/>
      <c r="AE420" s="13"/>
      <c r="AF420" s="13"/>
      <c r="AG420" s="13"/>
      <c r="AH420" s="13"/>
      <c r="AI420" s="13"/>
      <c r="AJ420" s="13"/>
      <c r="AK420" s="13"/>
      <c r="AL420" s="46"/>
      <c r="AM420" s="46"/>
      <c r="AN420" s="46"/>
      <c r="AO420" s="46"/>
      <c r="AP420" s="46"/>
      <c r="AQ420" s="46"/>
      <c r="AR420" s="46"/>
      <c r="AS420" s="46"/>
      <c r="AT420" s="46"/>
      <c r="AU420" s="46"/>
      <c r="AV420" s="46"/>
      <c r="AW420" s="46"/>
      <c r="AX420" s="46"/>
      <c r="AY420" s="46"/>
      <c r="AZ420" s="46"/>
      <c r="BA420" s="46"/>
    </row>
    <row r="421" spans="1:53" s="47" customFormat="1" ht="19.95" customHeight="1" outlineLevel="2" x14ac:dyDescent="0.25">
      <c r="A421" s="39"/>
      <c r="B421" s="48"/>
      <c r="C421" s="106">
        <v>9</v>
      </c>
      <c r="D421" s="184"/>
      <c r="E421" s="65"/>
      <c r="F421" s="189"/>
      <c r="G421" s="185">
        <v>0</v>
      </c>
      <c r="H421" s="185">
        <v>0</v>
      </c>
      <c r="I421" s="188">
        <v>0</v>
      </c>
      <c r="J421" s="188">
        <v>0</v>
      </c>
      <c r="K421" s="188">
        <v>0</v>
      </c>
      <c r="L421" s="108"/>
      <c r="M421" s="107" cm="1">
        <f t="array" ref="M421">_xlfn.IFS(F421="All",($G421-$H421)*I421/3,F421="Year 1",($G421-$H421)*I421,F421="Year 2",0,F421="Year 3",0,F421="",0)</f>
        <v>0</v>
      </c>
      <c r="N421" s="108"/>
      <c r="O421" s="107" cm="1">
        <f t="array" ref="O421">_xlfn.IFS(F421="All",($G421-$H421)*J421/3,F421="Year 1",0,F421="Year 2",($G421-$H421)*J421,F421="Year 3",0,F421="",0)</f>
        <v>0</v>
      </c>
      <c r="P421" s="108"/>
      <c r="Q421" s="107" cm="1">
        <f t="array" ref="Q421">_xlfn.IFS(F421="All",($G421-$H421)*K421/3,F421="Year 1",0,F421="Year 2",0,F421="Year 3",($G421-$H421)*K421,F421="",0)</f>
        <v>0</v>
      </c>
      <c r="R421" s="108"/>
      <c r="S421" s="107">
        <f t="shared" ref="S421:S422" si="95">SUM(M421,O421,Q421)</f>
        <v>0</v>
      </c>
      <c r="T421" s="108"/>
      <c r="U421" s="85"/>
      <c r="V421" s="122"/>
      <c r="W421" s="59"/>
      <c r="X421" s="45"/>
      <c r="Y421" s="13"/>
      <c r="Z421" s="13"/>
      <c r="AA421" s="13"/>
      <c r="AB421" s="13"/>
      <c r="AC421" s="13"/>
      <c r="AD421" s="13"/>
      <c r="AE421" s="13"/>
      <c r="AF421" s="13"/>
      <c r="AG421" s="13"/>
      <c r="AH421" s="13"/>
      <c r="AI421" s="13"/>
      <c r="AJ421" s="13"/>
      <c r="AK421" s="13"/>
      <c r="AL421" s="46"/>
      <c r="AM421" s="46"/>
      <c r="AN421" s="46"/>
      <c r="AO421" s="46"/>
      <c r="AP421" s="46"/>
      <c r="AQ421" s="46"/>
      <c r="AR421" s="46"/>
      <c r="AS421" s="46"/>
      <c r="AT421" s="46"/>
      <c r="AU421" s="46"/>
      <c r="AV421" s="46"/>
      <c r="AW421" s="46"/>
      <c r="AX421" s="46"/>
      <c r="AY421" s="46"/>
      <c r="AZ421" s="46"/>
      <c r="BA421" s="46"/>
    </row>
    <row r="422" spans="1:53" s="47" customFormat="1" ht="19.95" customHeight="1" outlineLevel="2" x14ac:dyDescent="0.25">
      <c r="A422" s="39"/>
      <c r="B422" s="48"/>
      <c r="C422" s="106">
        <v>10</v>
      </c>
      <c r="D422" s="184"/>
      <c r="E422" s="65"/>
      <c r="F422" s="189"/>
      <c r="G422" s="185">
        <v>0</v>
      </c>
      <c r="H422" s="185">
        <v>0</v>
      </c>
      <c r="I422" s="188">
        <v>0</v>
      </c>
      <c r="J422" s="188">
        <v>0</v>
      </c>
      <c r="K422" s="188">
        <v>0</v>
      </c>
      <c r="L422" s="108"/>
      <c r="M422" s="107" cm="1">
        <f t="array" ref="M422">_xlfn.IFS(F422="All",($G422-$H422)*I422/3,F422="Year 1",($G422-$H422)*I422,F422="Year 2",0,F422="Year 3",0,F422="",0)</f>
        <v>0</v>
      </c>
      <c r="N422" s="108"/>
      <c r="O422" s="107" cm="1">
        <f t="array" ref="O422">_xlfn.IFS(F422="All",($G422-$H422)*J422/3,F422="Year 1",0,F422="Year 2",($G422-$H422)*J422,F422="Year 3",0,F422="",0)</f>
        <v>0</v>
      </c>
      <c r="P422" s="108"/>
      <c r="Q422" s="107" cm="1">
        <f t="array" ref="Q422">_xlfn.IFS(F422="All",($G422-$H422)*K422/3,F422="Year 1",0,F422="Year 2",0,F422="Year 3",($G422-$H422)*K422,F422="",0)</f>
        <v>0</v>
      </c>
      <c r="R422" s="108"/>
      <c r="S422" s="107">
        <f t="shared" si="95"/>
        <v>0</v>
      </c>
      <c r="T422" s="108"/>
      <c r="U422" s="85"/>
      <c r="V422" s="122"/>
      <c r="W422" s="59"/>
      <c r="X422" s="45"/>
      <c r="Y422" s="13"/>
      <c r="Z422" s="13"/>
      <c r="AA422" s="13"/>
      <c r="AB422" s="13"/>
      <c r="AC422" s="13"/>
      <c r="AD422" s="13"/>
      <c r="AE422" s="13"/>
      <c r="AF422" s="13"/>
      <c r="AG422" s="13"/>
      <c r="AH422" s="13"/>
      <c r="AI422" s="13"/>
      <c r="AJ422" s="13"/>
      <c r="AK422" s="13"/>
      <c r="AL422" s="46"/>
      <c r="AM422" s="46"/>
      <c r="AN422" s="46"/>
      <c r="AO422" s="46"/>
      <c r="AP422" s="46"/>
      <c r="AQ422" s="46"/>
      <c r="AR422" s="46"/>
      <c r="AS422" s="46"/>
      <c r="AT422" s="46"/>
      <c r="AU422" s="46"/>
      <c r="AV422" s="46"/>
      <c r="AW422" s="46"/>
      <c r="AX422" s="46"/>
      <c r="AY422" s="46"/>
      <c r="AZ422" s="46"/>
      <c r="BA422" s="46"/>
    </row>
    <row r="423" spans="1:53" s="46" customFormat="1" ht="19.95" customHeight="1" outlineLevel="2" x14ac:dyDescent="0.25">
      <c r="A423" s="73"/>
      <c r="B423" s="74"/>
      <c r="C423" s="73"/>
      <c r="D423" s="110"/>
      <c r="E423" s="65"/>
      <c r="F423" s="65"/>
      <c r="G423" s="65"/>
      <c r="H423" s="65"/>
      <c r="I423" s="65"/>
      <c r="J423" s="65"/>
      <c r="K423" s="65"/>
      <c r="L423" s="65"/>
      <c r="M423" s="108"/>
      <c r="N423" s="65"/>
      <c r="O423" s="108"/>
      <c r="P423" s="108"/>
      <c r="Q423" s="108"/>
      <c r="R423" s="108"/>
      <c r="S423" s="108"/>
      <c r="T423" s="108"/>
      <c r="U423" s="111"/>
      <c r="V423" s="111"/>
      <c r="W423" s="59"/>
      <c r="X423" s="75"/>
      <c r="Y423" s="13"/>
      <c r="Z423" s="13"/>
      <c r="AA423" s="13"/>
      <c r="AB423" s="13"/>
      <c r="AC423" s="13"/>
      <c r="AD423" s="13"/>
      <c r="AE423" s="13"/>
      <c r="AF423" s="13"/>
      <c r="AG423" s="13"/>
      <c r="AH423" s="13"/>
      <c r="AI423" s="13"/>
      <c r="AJ423" s="13"/>
      <c r="AK423" s="13"/>
    </row>
    <row r="424" spans="1:53" s="89" customFormat="1" ht="19.95" customHeight="1" outlineLevel="1" x14ac:dyDescent="0.25">
      <c r="A424" s="118"/>
      <c r="B424" s="119"/>
      <c r="C424" s="118"/>
      <c r="D424" s="120" t="s">
        <v>120</v>
      </c>
      <c r="E424" s="65"/>
      <c r="F424" s="95"/>
      <c r="G424" s="95"/>
      <c r="H424" s="95"/>
      <c r="I424" s="95"/>
      <c r="J424" s="95"/>
      <c r="K424" s="95"/>
      <c r="L424" s="65"/>
      <c r="M424" s="80">
        <f>SUM(M426:M435)</f>
        <v>0</v>
      </c>
      <c r="N424" s="65"/>
      <c r="O424" s="80">
        <f>SUM(O426:O435)</f>
        <v>0</v>
      </c>
      <c r="P424" s="81"/>
      <c r="Q424" s="80">
        <f>SUM(Q426:Q435)</f>
        <v>0</v>
      </c>
      <c r="R424" s="81"/>
      <c r="S424" s="83">
        <f>SUM(S426:S435)</f>
        <v>0</v>
      </c>
      <c r="T424" s="81"/>
      <c r="U424" s="85"/>
      <c r="V424" s="86"/>
      <c r="W424" s="59"/>
      <c r="X424" s="123"/>
      <c r="Y424" s="124"/>
      <c r="Z424" s="124"/>
      <c r="AA424" s="124"/>
      <c r="AB424" s="124"/>
      <c r="AC424" s="124"/>
      <c r="AD424" s="124"/>
      <c r="AE424" s="124"/>
      <c r="AF424" s="124"/>
      <c r="AG424" s="124"/>
      <c r="AH424" s="124"/>
      <c r="AI424" s="124"/>
      <c r="AJ424" s="124"/>
      <c r="AK424" s="124"/>
    </row>
    <row r="425" spans="1:53" s="91" customFormat="1" ht="24.75" customHeight="1" outlineLevel="2" x14ac:dyDescent="0.25">
      <c r="A425" s="76"/>
      <c r="B425" s="77"/>
      <c r="C425" s="76"/>
      <c r="D425" s="100" t="s">
        <v>121</v>
      </c>
      <c r="E425" s="112"/>
      <c r="F425" s="336" t="s">
        <v>122</v>
      </c>
      <c r="G425" s="336"/>
      <c r="H425" s="336"/>
      <c r="I425" s="101" t="s">
        <v>123</v>
      </c>
      <c r="J425" s="101" t="s">
        <v>124</v>
      </c>
      <c r="K425" s="101" t="s">
        <v>125</v>
      </c>
      <c r="L425" s="114"/>
      <c r="M425" s="101" t="s">
        <v>126</v>
      </c>
      <c r="N425" s="114"/>
      <c r="O425" s="101" t="s">
        <v>127</v>
      </c>
      <c r="P425" s="104"/>
      <c r="Q425" s="101" t="s">
        <v>128</v>
      </c>
      <c r="R425" s="105"/>
      <c r="S425" s="101" t="s">
        <v>129</v>
      </c>
      <c r="T425" s="84"/>
      <c r="U425" s="85"/>
      <c r="V425" s="110"/>
      <c r="W425" s="115"/>
      <c r="X425" s="87"/>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row>
    <row r="426" spans="1:53" s="47" customFormat="1" ht="19.95" customHeight="1" outlineLevel="2" x14ac:dyDescent="0.25">
      <c r="A426" s="39"/>
      <c r="B426" s="48"/>
      <c r="C426" s="106">
        <v>1</v>
      </c>
      <c r="D426" s="184"/>
      <c r="E426" s="65"/>
      <c r="F426" s="337"/>
      <c r="G426" s="338"/>
      <c r="H426" s="339"/>
      <c r="I426" s="190">
        <v>0</v>
      </c>
      <c r="J426" s="190">
        <v>0</v>
      </c>
      <c r="K426" s="190">
        <v>0</v>
      </c>
      <c r="L426" s="65"/>
      <c r="M426" s="107">
        <f>I426</f>
        <v>0</v>
      </c>
      <c r="N426" s="65"/>
      <c r="O426" s="107">
        <f>J426</f>
        <v>0</v>
      </c>
      <c r="P426" s="108"/>
      <c r="Q426" s="107">
        <f t="shared" ref="Q426:Q435" si="96">K426</f>
        <v>0</v>
      </c>
      <c r="R426" s="108"/>
      <c r="S426" s="107">
        <f>SUM(M426,O426,Q426)</f>
        <v>0</v>
      </c>
      <c r="T426" s="108"/>
      <c r="U426" s="85"/>
      <c r="V426" s="109"/>
      <c r="W426" s="59"/>
      <c r="X426" s="45"/>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row>
    <row r="427" spans="1:53" s="47" customFormat="1" ht="19.95" customHeight="1" outlineLevel="2" x14ac:dyDescent="0.25">
      <c r="A427" s="39"/>
      <c r="B427" s="48"/>
      <c r="C427" s="106">
        <v>2</v>
      </c>
      <c r="D427" s="184"/>
      <c r="E427" s="65"/>
      <c r="F427" s="337"/>
      <c r="G427" s="338"/>
      <c r="H427" s="339"/>
      <c r="I427" s="190">
        <v>0</v>
      </c>
      <c r="J427" s="190">
        <v>0</v>
      </c>
      <c r="K427" s="190">
        <v>0</v>
      </c>
      <c r="L427" s="65"/>
      <c r="M427" s="107">
        <f>I427</f>
        <v>0</v>
      </c>
      <c r="N427" s="65"/>
      <c r="O427" s="107">
        <f t="shared" ref="O427:O435" si="97">J427</f>
        <v>0</v>
      </c>
      <c r="P427" s="108"/>
      <c r="Q427" s="107">
        <f t="shared" si="96"/>
        <v>0</v>
      </c>
      <c r="R427" s="108"/>
      <c r="S427" s="107">
        <f t="shared" ref="S427:S435" si="98">SUM(M427,O427,Q427)</f>
        <v>0</v>
      </c>
      <c r="T427" s="108"/>
      <c r="U427" s="85"/>
      <c r="V427" s="109"/>
      <c r="W427" s="59"/>
      <c r="X427" s="45"/>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row>
    <row r="428" spans="1:53" s="47" customFormat="1" ht="19.95" customHeight="1" outlineLevel="2" x14ac:dyDescent="0.25">
      <c r="A428" s="39"/>
      <c r="B428" s="48"/>
      <c r="C428" s="106">
        <v>3</v>
      </c>
      <c r="D428" s="184"/>
      <c r="E428" s="65"/>
      <c r="F428" s="337"/>
      <c r="G428" s="338"/>
      <c r="H428" s="339"/>
      <c r="I428" s="190">
        <v>0</v>
      </c>
      <c r="J428" s="190">
        <v>0</v>
      </c>
      <c r="K428" s="190">
        <v>0</v>
      </c>
      <c r="L428" s="65"/>
      <c r="M428" s="107">
        <f t="shared" ref="M428:M435" si="99">I428</f>
        <v>0</v>
      </c>
      <c r="N428" s="65"/>
      <c r="O428" s="107">
        <f t="shared" si="97"/>
        <v>0</v>
      </c>
      <c r="P428" s="108"/>
      <c r="Q428" s="107">
        <f t="shared" si="96"/>
        <v>0</v>
      </c>
      <c r="R428" s="108"/>
      <c r="S428" s="107">
        <f t="shared" si="98"/>
        <v>0</v>
      </c>
      <c r="T428" s="108"/>
      <c r="U428" s="85"/>
      <c r="V428" s="109"/>
      <c r="W428" s="59"/>
      <c r="X428" s="45"/>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row>
    <row r="429" spans="1:53" s="47" customFormat="1" ht="19.95" customHeight="1" outlineLevel="2" x14ac:dyDescent="0.25">
      <c r="A429" s="39"/>
      <c r="B429" s="48"/>
      <c r="C429" s="106">
        <v>4</v>
      </c>
      <c r="D429" s="184"/>
      <c r="E429" s="65"/>
      <c r="F429" s="337"/>
      <c r="G429" s="338"/>
      <c r="H429" s="339"/>
      <c r="I429" s="190">
        <v>0</v>
      </c>
      <c r="J429" s="190">
        <v>0</v>
      </c>
      <c r="K429" s="190">
        <v>0</v>
      </c>
      <c r="L429" s="65"/>
      <c r="M429" s="107">
        <f t="shared" si="99"/>
        <v>0</v>
      </c>
      <c r="N429" s="65"/>
      <c r="O429" s="107">
        <f t="shared" si="97"/>
        <v>0</v>
      </c>
      <c r="P429" s="108"/>
      <c r="Q429" s="107">
        <f t="shared" si="96"/>
        <v>0</v>
      </c>
      <c r="R429" s="108"/>
      <c r="S429" s="107">
        <f t="shared" si="98"/>
        <v>0</v>
      </c>
      <c r="T429" s="108"/>
      <c r="U429" s="85"/>
      <c r="V429" s="109"/>
      <c r="W429" s="59"/>
      <c r="X429" s="45"/>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row>
    <row r="430" spans="1:53" s="47" customFormat="1" ht="19.95" customHeight="1" outlineLevel="2" x14ac:dyDescent="0.25">
      <c r="A430" s="39"/>
      <c r="B430" s="48"/>
      <c r="C430" s="106">
        <v>5</v>
      </c>
      <c r="D430" s="184"/>
      <c r="E430" s="65"/>
      <c r="F430" s="335"/>
      <c r="G430" s="335"/>
      <c r="H430" s="335"/>
      <c r="I430" s="190">
        <v>0</v>
      </c>
      <c r="J430" s="190">
        <v>0</v>
      </c>
      <c r="K430" s="190">
        <v>0</v>
      </c>
      <c r="L430" s="65"/>
      <c r="M430" s="107">
        <f t="shared" si="99"/>
        <v>0</v>
      </c>
      <c r="N430" s="65"/>
      <c r="O430" s="107">
        <f t="shared" si="97"/>
        <v>0</v>
      </c>
      <c r="P430" s="108"/>
      <c r="Q430" s="107">
        <f t="shared" si="96"/>
        <v>0</v>
      </c>
      <c r="R430" s="108"/>
      <c r="S430" s="107">
        <f t="shared" si="98"/>
        <v>0</v>
      </c>
      <c r="T430" s="108"/>
      <c r="U430" s="85"/>
      <c r="V430" s="109"/>
      <c r="W430" s="59"/>
      <c r="X430" s="45"/>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row>
    <row r="431" spans="1:53" s="47" customFormat="1" ht="19.95" customHeight="1" outlineLevel="2" x14ac:dyDescent="0.25">
      <c r="A431" s="39"/>
      <c r="B431" s="48"/>
      <c r="C431" s="106">
        <v>6</v>
      </c>
      <c r="D431" s="184"/>
      <c r="E431" s="65"/>
      <c r="F431" s="335"/>
      <c r="G431" s="335"/>
      <c r="H431" s="335"/>
      <c r="I431" s="190">
        <v>0</v>
      </c>
      <c r="J431" s="190">
        <v>0</v>
      </c>
      <c r="K431" s="190">
        <v>0</v>
      </c>
      <c r="L431" s="65"/>
      <c r="M431" s="107">
        <f t="shared" si="99"/>
        <v>0</v>
      </c>
      <c r="N431" s="65"/>
      <c r="O431" s="107">
        <f t="shared" si="97"/>
        <v>0</v>
      </c>
      <c r="P431" s="108"/>
      <c r="Q431" s="107">
        <f t="shared" si="96"/>
        <v>0</v>
      </c>
      <c r="R431" s="108"/>
      <c r="S431" s="107">
        <f t="shared" si="98"/>
        <v>0</v>
      </c>
      <c r="T431" s="108"/>
      <c r="U431" s="85"/>
      <c r="V431" s="109"/>
      <c r="W431" s="59"/>
      <c r="X431" s="45"/>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row>
    <row r="432" spans="1:53" s="47" customFormat="1" ht="19.95" customHeight="1" outlineLevel="2" x14ac:dyDescent="0.25">
      <c r="A432" s="39"/>
      <c r="B432" s="48"/>
      <c r="C432" s="106">
        <v>7</v>
      </c>
      <c r="D432" s="184"/>
      <c r="E432" s="65"/>
      <c r="F432" s="335"/>
      <c r="G432" s="335"/>
      <c r="H432" s="335"/>
      <c r="I432" s="190">
        <v>0</v>
      </c>
      <c r="J432" s="190">
        <v>0</v>
      </c>
      <c r="K432" s="190">
        <v>0</v>
      </c>
      <c r="L432" s="65"/>
      <c r="M432" s="107">
        <f t="shared" si="99"/>
        <v>0</v>
      </c>
      <c r="N432" s="65"/>
      <c r="O432" s="107">
        <f t="shared" si="97"/>
        <v>0</v>
      </c>
      <c r="P432" s="108"/>
      <c r="Q432" s="107">
        <f t="shared" si="96"/>
        <v>0</v>
      </c>
      <c r="R432" s="108"/>
      <c r="S432" s="107">
        <f t="shared" si="98"/>
        <v>0</v>
      </c>
      <c r="T432" s="108"/>
      <c r="U432" s="85"/>
      <c r="V432" s="109"/>
      <c r="W432" s="59"/>
      <c r="X432" s="45"/>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row>
    <row r="433" spans="1:53" s="47" customFormat="1" ht="19.95" customHeight="1" outlineLevel="2" x14ac:dyDescent="0.25">
      <c r="A433" s="39"/>
      <c r="B433" s="48"/>
      <c r="C433" s="106">
        <v>8</v>
      </c>
      <c r="D433" s="184"/>
      <c r="E433" s="65"/>
      <c r="F433" s="335"/>
      <c r="G433" s="335"/>
      <c r="H433" s="335"/>
      <c r="I433" s="190">
        <v>0</v>
      </c>
      <c r="J433" s="190">
        <v>0</v>
      </c>
      <c r="K433" s="190">
        <v>0</v>
      </c>
      <c r="L433" s="65"/>
      <c r="M433" s="107">
        <f t="shared" si="99"/>
        <v>0</v>
      </c>
      <c r="N433" s="65"/>
      <c r="O433" s="107">
        <f t="shared" si="97"/>
        <v>0</v>
      </c>
      <c r="P433" s="108"/>
      <c r="Q433" s="107">
        <f t="shared" si="96"/>
        <v>0</v>
      </c>
      <c r="R433" s="108"/>
      <c r="S433" s="107">
        <f t="shared" si="98"/>
        <v>0</v>
      </c>
      <c r="T433" s="108"/>
      <c r="U433" s="85"/>
      <c r="V433" s="109"/>
      <c r="W433" s="59"/>
      <c r="X433" s="45"/>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row>
    <row r="434" spans="1:53" s="47" customFormat="1" ht="19.95" customHeight="1" outlineLevel="2" x14ac:dyDescent="0.25">
      <c r="A434" s="39"/>
      <c r="B434" s="48"/>
      <c r="C434" s="106">
        <v>9</v>
      </c>
      <c r="D434" s="184"/>
      <c r="E434" s="65"/>
      <c r="F434" s="335"/>
      <c r="G434" s="335"/>
      <c r="H434" s="335"/>
      <c r="I434" s="190">
        <v>0</v>
      </c>
      <c r="J434" s="190">
        <v>0</v>
      </c>
      <c r="K434" s="190">
        <v>0</v>
      </c>
      <c r="L434" s="65"/>
      <c r="M434" s="107">
        <f t="shared" si="99"/>
        <v>0</v>
      </c>
      <c r="N434" s="65"/>
      <c r="O434" s="107">
        <f t="shared" si="97"/>
        <v>0</v>
      </c>
      <c r="P434" s="108"/>
      <c r="Q434" s="107">
        <f t="shared" si="96"/>
        <v>0</v>
      </c>
      <c r="R434" s="108"/>
      <c r="S434" s="107">
        <f t="shared" si="98"/>
        <v>0</v>
      </c>
      <c r="T434" s="108"/>
      <c r="U434" s="85"/>
      <c r="V434" s="109"/>
      <c r="W434" s="59"/>
      <c r="X434" s="45"/>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row>
    <row r="435" spans="1:53" s="47" customFormat="1" ht="19.95" customHeight="1" outlineLevel="2" x14ac:dyDescent="0.25">
      <c r="A435" s="39"/>
      <c r="B435" s="48"/>
      <c r="C435" s="106">
        <v>10</v>
      </c>
      <c r="D435" s="184"/>
      <c r="E435" s="65"/>
      <c r="F435" s="335"/>
      <c r="G435" s="335"/>
      <c r="H435" s="335"/>
      <c r="I435" s="190">
        <v>0</v>
      </c>
      <c r="J435" s="190">
        <v>0</v>
      </c>
      <c r="K435" s="190">
        <v>0</v>
      </c>
      <c r="L435" s="65"/>
      <c r="M435" s="107">
        <f t="shared" si="99"/>
        <v>0</v>
      </c>
      <c r="N435" s="65"/>
      <c r="O435" s="107">
        <f t="shared" si="97"/>
        <v>0</v>
      </c>
      <c r="P435" s="108"/>
      <c r="Q435" s="107">
        <f t="shared" si="96"/>
        <v>0</v>
      </c>
      <c r="R435" s="108"/>
      <c r="S435" s="107">
        <f t="shared" si="98"/>
        <v>0</v>
      </c>
      <c r="T435" s="108"/>
      <c r="U435" s="85"/>
      <c r="V435" s="109"/>
      <c r="W435" s="59"/>
      <c r="X435" s="45"/>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row>
    <row r="436" spans="1:53" s="46" customFormat="1" ht="19.95" customHeight="1" outlineLevel="2" x14ac:dyDescent="0.25">
      <c r="A436" s="73"/>
      <c r="B436" s="74"/>
      <c r="C436" s="73"/>
      <c r="D436" s="110"/>
      <c r="E436" s="65"/>
      <c r="F436" s="65"/>
      <c r="G436" s="65"/>
      <c r="H436" s="65"/>
      <c r="I436" s="65"/>
      <c r="J436" s="65"/>
      <c r="K436" s="65"/>
      <c r="L436" s="65"/>
      <c r="M436" s="108"/>
      <c r="N436" s="65"/>
      <c r="O436" s="108"/>
      <c r="P436" s="108"/>
      <c r="Q436" s="108"/>
      <c r="R436" s="108"/>
      <c r="S436" s="108"/>
      <c r="T436" s="108"/>
      <c r="U436" s="111"/>
      <c r="V436" s="111"/>
      <c r="W436" s="59"/>
      <c r="X436" s="75"/>
    </row>
    <row r="437" spans="1:53" s="89" customFormat="1" ht="19.95" customHeight="1" outlineLevel="1" x14ac:dyDescent="0.25">
      <c r="A437" s="118"/>
      <c r="B437" s="119"/>
      <c r="C437" s="118"/>
      <c r="D437" s="120" t="s">
        <v>130</v>
      </c>
      <c r="E437" s="65"/>
      <c r="F437" s="95"/>
      <c r="G437" s="95"/>
      <c r="H437" s="95"/>
      <c r="I437" s="95"/>
      <c r="J437" s="95"/>
      <c r="K437" s="95"/>
      <c r="L437" s="65"/>
      <c r="M437" s="80">
        <f>SUM(M439:M448)</f>
        <v>0</v>
      </c>
      <c r="N437" s="65"/>
      <c r="O437" s="80">
        <f>SUM(O439:O448)</f>
        <v>0</v>
      </c>
      <c r="P437" s="81"/>
      <c r="Q437" s="80">
        <f>SUM(Q439:Q448)</f>
        <v>0</v>
      </c>
      <c r="R437" s="81"/>
      <c r="S437" s="83">
        <f>SUM(S439:S448)</f>
        <v>0</v>
      </c>
      <c r="T437" s="81"/>
      <c r="U437" s="85"/>
      <c r="V437" s="86"/>
      <c r="W437" s="59"/>
      <c r="X437" s="123"/>
    </row>
    <row r="438" spans="1:53" s="91" customFormat="1" ht="24.75" customHeight="1" outlineLevel="2" x14ac:dyDescent="0.25">
      <c r="A438" s="76"/>
      <c r="B438" s="77"/>
      <c r="C438" s="76"/>
      <c r="D438" s="100" t="s">
        <v>131</v>
      </c>
      <c r="E438" s="112"/>
      <c r="F438" s="113"/>
      <c r="G438" s="113"/>
      <c r="H438" s="101" t="s">
        <v>132</v>
      </c>
      <c r="I438" s="101" t="s">
        <v>181</v>
      </c>
      <c r="J438" s="101" t="s">
        <v>133</v>
      </c>
      <c r="K438" s="101" t="s">
        <v>134</v>
      </c>
      <c r="L438" s="103"/>
      <c r="M438" s="101" t="s">
        <v>135</v>
      </c>
      <c r="N438" s="103"/>
      <c r="O438" s="101" t="s">
        <v>136</v>
      </c>
      <c r="P438" s="104"/>
      <c r="Q438" s="101" t="s">
        <v>137</v>
      </c>
      <c r="R438" s="105"/>
      <c r="S438" s="101" t="s">
        <v>138</v>
      </c>
      <c r="T438" s="84"/>
      <c r="U438" s="85"/>
      <c r="V438" s="110"/>
      <c r="W438" s="115"/>
      <c r="X438" s="87"/>
      <c r="Y438" s="124"/>
      <c r="Z438" s="124"/>
      <c r="AA438" s="124"/>
      <c r="AB438" s="124"/>
      <c r="AC438" s="124"/>
      <c r="AD438" s="124"/>
      <c r="AE438" s="124"/>
      <c r="AF438" s="124"/>
      <c r="AG438" s="124"/>
      <c r="AH438" s="124"/>
      <c r="AI438" s="124"/>
      <c r="AJ438" s="124"/>
      <c r="AK438" s="124"/>
      <c r="AL438" s="89"/>
      <c r="AM438" s="89"/>
      <c r="AN438" s="89"/>
      <c r="AO438" s="89"/>
      <c r="AP438" s="89"/>
      <c r="AQ438" s="89"/>
      <c r="AR438" s="89"/>
      <c r="AS438" s="89"/>
      <c r="AT438" s="89"/>
      <c r="AU438" s="89"/>
      <c r="AV438" s="89"/>
      <c r="AW438" s="89"/>
      <c r="AX438" s="89"/>
      <c r="AY438" s="89"/>
      <c r="AZ438" s="89"/>
      <c r="BA438" s="89"/>
    </row>
    <row r="439" spans="1:53" s="47" customFormat="1" ht="19.95" customHeight="1" outlineLevel="2" x14ac:dyDescent="0.25">
      <c r="A439" s="39"/>
      <c r="B439" s="48"/>
      <c r="C439" s="106">
        <v>1</v>
      </c>
      <c r="D439" s="184"/>
      <c r="E439" s="112"/>
      <c r="F439" s="100"/>
      <c r="G439" s="100"/>
      <c r="H439" s="185">
        <v>0</v>
      </c>
      <c r="I439" s="187">
        <v>0</v>
      </c>
      <c r="J439" s="187">
        <v>0</v>
      </c>
      <c r="K439" s="187">
        <v>0</v>
      </c>
      <c r="L439" s="125"/>
      <c r="M439" s="107">
        <f t="shared" ref="M439:M448" si="100">$H439*I439</f>
        <v>0</v>
      </c>
      <c r="N439" s="125"/>
      <c r="O439" s="107">
        <f>$H439*J439</f>
        <v>0</v>
      </c>
      <c r="P439" s="108"/>
      <c r="Q439" s="107">
        <f t="shared" ref="Q439:Q448" si="101">$H439*K439</f>
        <v>0</v>
      </c>
      <c r="R439" s="108"/>
      <c r="S439" s="107">
        <f>SUM(M439,O439,Q439)</f>
        <v>0</v>
      </c>
      <c r="T439" s="127"/>
      <c r="U439" s="85"/>
      <c r="V439" s="109"/>
      <c r="W439" s="115"/>
      <c r="X439" s="45"/>
      <c r="Y439" s="13"/>
      <c r="Z439" s="13"/>
      <c r="AA439" s="13"/>
      <c r="AB439" s="13"/>
      <c r="AC439" s="13"/>
      <c r="AD439" s="13"/>
      <c r="AE439" s="13"/>
      <c r="AF439" s="13"/>
      <c r="AG439" s="13"/>
      <c r="AH439" s="13"/>
      <c r="AI439" s="13"/>
      <c r="AJ439" s="13"/>
      <c r="AK439" s="13"/>
      <c r="AL439" s="46"/>
      <c r="AM439" s="46"/>
      <c r="AN439" s="46"/>
      <c r="AO439" s="46"/>
      <c r="AP439" s="46"/>
      <c r="AQ439" s="46"/>
      <c r="AR439" s="46"/>
      <c r="AS439" s="46"/>
      <c r="AT439" s="46"/>
      <c r="AU439" s="46"/>
      <c r="AV439" s="46"/>
      <c r="AW439" s="46"/>
      <c r="AX439" s="46"/>
      <c r="AY439" s="46"/>
      <c r="AZ439" s="46"/>
      <c r="BA439" s="46"/>
    </row>
    <row r="440" spans="1:53" s="47" customFormat="1" ht="19.95" customHeight="1" outlineLevel="2" x14ac:dyDescent="0.25">
      <c r="A440" s="39"/>
      <c r="B440" s="48"/>
      <c r="C440" s="106">
        <v>2</v>
      </c>
      <c r="D440" s="184"/>
      <c r="E440" s="112"/>
      <c r="F440" s="100"/>
      <c r="G440" s="100"/>
      <c r="H440" s="185">
        <v>0</v>
      </c>
      <c r="I440" s="187">
        <v>0</v>
      </c>
      <c r="J440" s="187">
        <v>0</v>
      </c>
      <c r="K440" s="187">
        <v>0</v>
      </c>
      <c r="L440" s="125"/>
      <c r="M440" s="107">
        <f t="shared" si="100"/>
        <v>0</v>
      </c>
      <c r="N440" s="125"/>
      <c r="O440" s="107">
        <f t="shared" ref="O440:O448" si="102">$H440*J440</f>
        <v>0</v>
      </c>
      <c r="P440" s="108"/>
      <c r="Q440" s="107">
        <f t="shared" si="101"/>
        <v>0</v>
      </c>
      <c r="R440" s="108"/>
      <c r="S440" s="107">
        <f t="shared" ref="S440:S448" si="103">SUM(M440,O440,Q440)</f>
        <v>0</v>
      </c>
      <c r="T440" s="127"/>
      <c r="U440" s="85"/>
      <c r="V440" s="109"/>
      <c r="W440" s="115"/>
      <c r="X440" s="45"/>
      <c r="Y440" s="13"/>
      <c r="Z440" s="13"/>
      <c r="AA440" s="13"/>
      <c r="AB440" s="13"/>
      <c r="AC440" s="13"/>
      <c r="AD440" s="13"/>
      <c r="AE440" s="13"/>
      <c r="AF440" s="13"/>
      <c r="AG440" s="13"/>
      <c r="AH440" s="13"/>
      <c r="AI440" s="13"/>
      <c r="AJ440" s="13"/>
      <c r="AK440" s="13"/>
      <c r="AL440" s="46"/>
      <c r="AM440" s="46"/>
      <c r="AN440" s="46"/>
      <c r="AO440" s="46"/>
      <c r="AP440" s="46"/>
      <c r="AQ440" s="46"/>
      <c r="AR440" s="46"/>
      <c r="AS440" s="46"/>
      <c r="AT440" s="46"/>
      <c r="AU440" s="46"/>
      <c r="AV440" s="46"/>
      <c r="AW440" s="46"/>
      <c r="AX440" s="46"/>
      <c r="AY440" s="46"/>
      <c r="AZ440" s="46"/>
      <c r="BA440" s="46"/>
    </row>
    <row r="441" spans="1:53" s="47" customFormat="1" ht="19.95" customHeight="1" outlineLevel="2" x14ac:dyDescent="0.25">
      <c r="A441" s="39"/>
      <c r="B441" s="48"/>
      <c r="C441" s="106">
        <v>3</v>
      </c>
      <c r="D441" s="184"/>
      <c r="E441" s="112"/>
      <c r="F441" s="100"/>
      <c r="G441" s="100"/>
      <c r="H441" s="185">
        <v>0</v>
      </c>
      <c r="I441" s="187">
        <v>0</v>
      </c>
      <c r="J441" s="187">
        <v>0</v>
      </c>
      <c r="K441" s="187">
        <v>0</v>
      </c>
      <c r="L441" s="125"/>
      <c r="M441" s="107">
        <f t="shared" si="100"/>
        <v>0</v>
      </c>
      <c r="N441" s="125"/>
      <c r="O441" s="107">
        <f t="shared" si="102"/>
        <v>0</v>
      </c>
      <c r="P441" s="108"/>
      <c r="Q441" s="107">
        <f t="shared" si="101"/>
        <v>0</v>
      </c>
      <c r="R441" s="108"/>
      <c r="S441" s="107">
        <f t="shared" si="103"/>
        <v>0</v>
      </c>
      <c r="T441" s="127"/>
      <c r="U441" s="85"/>
      <c r="V441" s="109"/>
      <c r="W441" s="115"/>
      <c r="X441" s="45"/>
      <c r="Y441" s="13"/>
      <c r="Z441" s="13"/>
      <c r="AA441" s="13"/>
      <c r="AB441" s="13"/>
      <c r="AC441" s="13"/>
      <c r="AD441" s="13"/>
      <c r="AE441" s="13"/>
      <c r="AF441" s="13"/>
      <c r="AG441" s="13"/>
      <c r="AH441" s="13"/>
      <c r="AI441" s="13"/>
      <c r="AJ441" s="13"/>
      <c r="AK441" s="13"/>
      <c r="AL441" s="46"/>
      <c r="AM441" s="46"/>
      <c r="AN441" s="46"/>
      <c r="AO441" s="46"/>
      <c r="AP441" s="46"/>
      <c r="AQ441" s="46"/>
      <c r="AR441" s="46"/>
      <c r="AS441" s="46"/>
      <c r="AT441" s="46"/>
      <c r="AU441" s="46"/>
      <c r="AV441" s="46"/>
      <c r="AW441" s="46"/>
      <c r="AX441" s="46"/>
      <c r="AY441" s="46"/>
      <c r="AZ441" s="46"/>
      <c r="BA441" s="46"/>
    </row>
    <row r="442" spans="1:53" s="47" customFormat="1" ht="19.95" customHeight="1" outlineLevel="2" x14ac:dyDescent="0.25">
      <c r="A442" s="39"/>
      <c r="B442" s="48"/>
      <c r="C442" s="106">
        <v>4</v>
      </c>
      <c r="D442" s="184"/>
      <c r="E442" s="112"/>
      <c r="F442" s="100"/>
      <c r="G442" s="100"/>
      <c r="H442" s="185">
        <v>0</v>
      </c>
      <c r="I442" s="187">
        <v>0</v>
      </c>
      <c r="J442" s="187">
        <v>0</v>
      </c>
      <c r="K442" s="187">
        <v>0</v>
      </c>
      <c r="L442" s="125"/>
      <c r="M442" s="107">
        <f t="shared" si="100"/>
        <v>0</v>
      </c>
      <c r="N442" s="125"/>
      <c r="O442" s="107">
        <f t="shared" si="102"/>
        <v>0</v>
      </c>
      <c r="P442" s="108"/>
      <c r="Q442" s="107">
        <f t="shared" si="101"/>
        <v>0</v>
      </c>
      <c r="R442" s="108"/>
      <c r="S442" s="107">
        <f t="shared" si="103"/>
        <v>0</v>
      </c>
      <c r="T442" s="127"/>
      <c r="U442" s="85"/>
      <c r="V442" s="109"/>
      <c r="W442" s="115"/>
      <c r="X442" s="45"/>
      <c r="Y442" s="13"/>
      <c r="Z442" s="13"/>
      <c r="AA442" s="13"/>
      <c r="AB442" s="13"/>
      <c r="AC442" s="13"/>
      <c r="AD442" s="13"/>
      <c r="AE442" s="13"/>
      <c r="AF442" s="13"/>
      <c r="AG442" s="13"/>
      <c r="AH442" s="13"/>
      <c r="AI442" s="13"/>
      <c r="AJ442" s="13"/>
      <c r="AK442" s="13"/>
      <c r="AL442" s="46"/>
      <c r="AM442" s="46"/>
      <c r="AN442" s="46"/>
      <c r="AO442" s="46"/>
      <c r="AP442" s="46"/>
      <c r="AQ442" s="46"/>
      <c r="AR442" s="46"/>
      <c r="AS442" s="46"/>
      <c r="AT442" s="46"/>
      <c r="AU442" s="46"/>
      <c r="AV442" s="46"/>
      <c r="AW442" s="46"/>
      <c r="AX442" s="46"/>
      <c r="AY442" s="46"/>
      <c r="AZ442" s="46"/>
      <c r="BA442" s="46"/>
    </row>
    <row r="443" spans="1:53" s="47" customFormat="1" ht="19.95" customHeight="1" outlineLevel="2" x14ac:dyDescent="0.25">
      <c r="A443" s="39"/>
      <c r="B443" s="48"/>
      <c r="C443" s="106">
        <v>5</v>
      </c>
      <c r="D443" s="184"/>
      <c r="E443" s="112"/>
      <c r="F443" s="100"/>
      <c r="G443" s="100"/>
      <c r="H443" s="185">
        <v>0</v>
      </c>
      <c r="I443" s="187">
        <v>0</v>
      </c>
      <c r="J443" s="187">
        <v>0</v>
      </c>
      <c r="K443" s="187">
        <v>0</v>
      </c>
      <c r="L443" s="125"/>
      <c r="M443" s="107">
        <f t="shared" si="100"/>
        <v>0</v>
      </c>
      <c r="N443" s="125"/>
      <c r="O443" s="107">
        <f t="shared" si="102"/>
        <v>0</v>
      </c>
      <c r="P443" s="108"/>
      <c r="Q443" s="107">
        <f t="shared" si="101"/>
        <v>0</v>
      </c>
      <c r="R443" s="108"/>
      <c r="S443" s="107">
        <f t="shared" si="103"/>
        <v>0</v>
      </c>
      <c r="T443" s="127"/>
      <c r="U443" s="85"/>
      <c r="V443" s="109"/>
      <c r="W443" s="115"/>
      <c r="X443" s="45"/>
      <c r="Y443" s="13"/>
      <c r="Z443" s="13"/>
      <c r="AA443" s="13"/>
      <c r="AB443" s="13"/>
      <c r="AC443" s="13"/>
      <c r="AD443" s="13"/>
      <c r="AE443" s="13"/>
      <c r="AF443" s="13"/>
      <c r="AG443" s="13"/>
      <c r="AH443" s="13"/>
      <c r="AI443" s="13"/>
      <c r="AJ443" s="13"/>
      <c r="AK443" s="13"/>
      <c r="AL443" s="46"/>
      <c r="AM443" s="46"/>
      <c r="AN443" s="46"/>
      <c r="AO443" s="46"/>
      <c r="AP443" s="46"/>
      <c r="AQ443" s="46"/>
      <c r="AR443" s="46"/>
      <c r="AS443" s="46"/>
      <c r="AT443" s="46"/>
      <c r="AU443" s="46"/>
      <c r="AV443" s="46"/>
      <c r="AW443" s="46"/>
      <c r="AX443" s="46"/>
      <c r="AY443" s="46"/>
      <c r="AZ443" s="46"/>
      <c r="BA443" s="46"/>
    </row>
    <row r="444" spans="1:53" s="47" customFormat="1" ht="19.95" customHeight="1" outlineLevel="2" x14ac:dyDescent="0.25">
      <c r="A444" s="39"/>
      <c r="B444" s="48"/>
      <c r="C444" s="106">
        <v>6</v>
      </c>
      <c r="D444" s="184"/>
      <c r="E444" s="112"/>
      <c r="F444" s="100"/>
      <c r="G444" s="100"/>
      <c r="H444" s="185">
        <v>0</v>
      </c>
      <c r="I444" s="187">
        <v>0</v>
      </c>
      <c r="J444" s="187">
        <v>0</v>
      </c>
      <c r="K444" s="187">
        <v>0</v>
      </c>
      <c r="L444" s="125"/>
      <c r="M444" s="107">
        <f t="shared" si="100"/>
        <v>0</v>
      </c>
      <c r="N444" s="125"/>
      <c r="O444" s="107">
        <f t="shared" si="102"/>
        <v>0</v>
      </c>
      <c r="P444" s="108"/>
      <c r="Q444" s="107">
        <f t="shared" si="101"/>
        <v>0</v>
      </c>
      <c r="R444" s="108"/>
      <c r="S444" s="107">
        <f t="shared" si="103"/>
        <v>0</v>
      </c>
      <c r="T444" s="127"/>
      <c r="U444" s="85"/>
      <c r="V444" s="109"/>
      <c r="W444" s="115"/>
      <c r="X444" s="45"/>
      <c r="Y444" s="13"/>
      <c r="Z444" s="13"/>
      <c r="AA444" s="13"/>
      <c r="AB444" s="13"/>
      <c r="AC444" s="13"/>
      <c r="AD444" s="13"/>
      <c r="AE444" s="13"/>
      <c r="AF444" s="13"/>
      <c r="AG444" s="13"/>
      <c r="AH444" s="13"/>
      <c r="AI444" s="13"/>
      <c r="AJ444" s="13"/>
      <c r="AK444" s="13"/>
      <c r="AL444" s="46"/>
      <c r="AM444" s="46"/>
      <c r="AN444" s="46"/>
      <c r="AO444" s="46"/>
      <c r="AP444" s="46"/>
      <c r="AQ444" s="46"/>
      <c r="AR444" s="46"/>
      <c r="AS444" s="46"/>
      <c r="AT444" s="46"/>
      <c r="AU444" s="46"/>
      <c r="AV444" s="46"/>
      <c r="AW444" s="46"/>
      <c r="AX444" s="46"/>
      <c r="AY444" s="46"/>
      <c r="AZ444" s="46"/>
      <c r="BA444" s="46"/>
    </row>
    <row r="445" spans="1:53" s="47" customFormat="1" ht="19.95" customHeight="1" outlineLevel="2" x14ac:dyDescent="0.25">
      <c r="A445" s="39"/>
      <c r="B445" s="48"/>
      <c r="C445" s="106">
        <v>7</v>
      </c>
      <c r="D445" s="184"/>
      <c r="E445" s="112"/>
      <c r="F445" s="100"/>
      <c r="G445" s="100"/>
      <c r="H445" s="185">
        <v>0</v>
      </c>
      <c r="I445" s="187">
        <v>0</v>
      </c>
      <c r="J445" s="187">
        <v>0</v>
      </c>
      <c r="K445" s="187">
        <v>0</v>
      </c>
      <c r="L445" s="125"/>
      <c r="M445" s="107">
        <f t="shared" si="100"/>
        <v>0</v>
      </c>
      <c r="N445" s="125"/>
      <c r="O445" s="107">
        <f t="shared" si="102"/>
        <v>0</v>
      </c>
      <c r="P445" s="108"/>
      <c r="Q445" s="107">
        <f t="shared" si="101"/>
        <v>0</v>
      </c>
      <c r="R445" s="108"/>
      <c r="S445" s="107">
        <f t="shared" si="103"/>
        <v>0</v>
      </c>
      <c r="T445" s="127"/>
      <c r="U445" s="85"/>
      <c r="V445" s="109"/>
      <c r="W445" s="115"/>
      <c r="X445" s="45"/>
      <c r="Y445" s="13"/>
      <c r="Z445" s="13"/>
      <c r="AA445" s="13"/>
      <c r="AB445" s="13"/>
      <c r="AC445" s="13"/>
      <c r="AD445" s="13"/>
      <c r="AE445" s="13"/>
      <c r="AF445" s="13"/>
      <c r="AG445" s="13"/>
      <c r="AH445" s="13"/>
      <c r="AI445" s="13"/>
      <c r="AJ445" s="13"/>
      <c r="AK445" s="13"/>
      <c r="AL445" s="46"/>
      <c r="AM445" s="46"/>
      <c r="AN445" s="46"/>
      <c r="AO445" s="46"/>
      <c r="AP445" s="46"/>
      <c r="AQ445" s="46"/>
      <c r="AR445" s="46"/>
      <c r="AS445" s="46"/>
      <c r="AT445" s="46"/>
      <c r="AU445" s="46"/>
      <c r="AV445" s="46"/>
      <c r="AW445" s="46"/>
      <c r="AX445" s="46"/>
      <c r="AY445" s="46"/>
      <c r="AZ445" s="46"/>
      <c r="BA445" s="46"/>
    </row>
    <row r="446" spans="1:53" s="47" customFormat="1" ht="19.95" customHeight="1" outlineLevel="2" x14ac:dyDescent="0.25">
      <c r="A446" s="39"/>
      <c r="B446" s="48"/>
      <c r="C446" s="106">
        <v>8</v>
      </c>
      <c r="D446" s="184"/>
      <c r="E446" s="112"/>
      <c r="F446" s="100"/>
      <c r="G446" s="100"/>
      <c r="H446" s="185">
        <v>0</v>
      </c>
      <c r="I446" s="187">
        <v>0</v>
      </c>
      <c r="J446" s="187">
        <v>0</v>
      </c>
      <c r="K446" s="187">
        <v>0</v>
      </c>
      <c r="L446" s="125"/>
      <c r="M446" s="107">
        <f t="shared" si="100"/>
        <v>0</v>
      </c>
      <c r="N446" s="125"/>
      <c r="O446" s="107">
        <f t="shared" si="102"/>
        <v>0</v>
      </c>
      <c r="P446" s="108"/>
      <c r="Q446" s="107">
        <f t="shared" si="101"/>
        <v>0</v>
      </c>
      <c r="R446" s="108"/>
      <c r="S446" s="107">
        <f t="shared" si="103"/>
        <v>0</v>
      </c>
      <c r="T446" s="127"/>
      <c r="U446" s="85"/>
      <c r="V446" s="109"/>
      <c r="W446" s="115"/>
      <c r="X446" s="45"/>
      <c r="Y446" s="13"/>
      <c r="Z446" s="13"/>
      <c r="AA446" s="13"/>
      <c r="AB446" s="13"/>
      <c r="AC446" s="13"/>
      <c r="AD446" s="13"/>
      <c r="AE446" s="13"/>
      <c r="AF446" s="13"/>
      <c r="AG446" s="13"/>
      <c r="AH446" s="13"/>
      <c r="AI446" s="13"/>
      <c r="AJ446" s="13"/>
      <c r="AK446" s="13"/>
      <c r="AL446" s="46"/>
      <c r="AM446" s="46"/>
      <c r="AN446" s="46"/>
      <c r="AO446" s="46"/>
      <c r="AP446" s="46"/>
      <c r="AQ446" s="46"/>
      <c r="AR446" s="46"/>
      <c r="AS446" s="46"/>
      <c r="AT446" s="46"/>
      <c r="AU446" s="46"/>
      <c r="AV446" s="46"/>
      <c r="AW446" s="46"/>
      <c r="AX446" s="46"/>
      <c r="AY446" s="46"/>
      <c r="AZ446" s="46"/>
      <c r="BA446" s="46"/>
    </row>
    <row r="447" spans="1:53" s="47" customFormat="1" ht="19.95" customHeight="1" outlineLevel="2" x14ac:dyDescent="0.25">
      <c r="A447" s="39"/>
      <c r="B447" s="48"/>
      <c r="C447" s="106">
        <v>9</v>
      </c>
      <c r="D447" s="184"/>
      <c r="E447" s="112"/>
      <c r="F447" s="100"/>
      <c r="G447" s="100"/>
      <c r="H447" s="185">
        <v>0</v>
      </c>
      <c r="I447" s="187">
        <v>0</v>
      </c>
      <c r="J447" s="187">
        <v>0</v>
      </c>
      <c r="K447" s="187">
        <v>0</v>
      </c>
      <c r="L447" s="125"/>
      <c r="M447" s="107">
        <f t="shared" si="100"/>
        <v>0</v>
      </c>
      <c r="N447" s="125"/>
      <c r="O447" s="107">
        <f t="shared" si="102"/>
        <v>0</v>
      </c>
      <c r="P447" s="108"/>
      <c r="Q447" s="107">
        <f t="shared" si="101"/>
        <v>0</v>
      </c>
      <c r="R447" s="108"/>
      <c r="S447" s="107">
        <f t="shared" si="103"/>
        <v>0</v>
      </c>
      <c r="T447" s="127"/>
      <c r="U447" s="85"/>
      <c r="V447" s="109"/>
      <c r="W447" s="115"/>
      <c r="X447" s="45"/>
      <c r="Y447" s="13"/>
      <c r="Z447" s="13"/>
      <c r="AA447" s="13"/>
      <c r="AB447" s="13"/>
      <c r="AC447" s="13"/>
      <c r="AD447" s="13"/>
      <c r="AE447" s="13"/>
      <c r="AF447" s="13"/>
      <c r="AG447" s="13"/>
      <c r="AH447" s="13"/>
      <c r="AI447" s="13"/>
      <c r="AJ447" s="13"/>
      <c r="AK447" s="13"/>
      <c r="AL447" s="46"/>
      <c r="AM447" s="46"/>
      <c r="AN447" s="46"/>
      <c r="AO447" s="46"/>
      <c r="AP447" s="46"/>
      <c r="AQ447" s="46"/>
      <c r="AR447" s="46"/>
      <c r="AS447" s="46"/>
      <c r="AT447" s="46"/>
      <c r="AU447" s="46"/>
      <c r="AV447" s="46"/>
      <c r="AW447" s="46"/>
      <c r="AX447" s="46"/>
      <c r="AY447" s="46"/>
      <c r="AZ447" s="46"/>
      <c r="BA447" s="46"/>
    </row>
    <row r="448" spans="1:53" s="47" customFormat="1" ht="19.95" customHeight="1" outlineLevel="2" x14ac:dyDescent="0.25">
      <c r="A448" s="39"/>
      <c r="B448" s="48"/>
      <c r="C448" s="106">
        <v>10</v>
      </c>
      <c r="D448" s="184"/>
      <c r="E448" s="112"/>
      <c r="F448" s="100"/>
      <c r="G448" s="100"/>
      <c r="H448" s="185">
        <v>0</v>
      </c>
      <c r="I448" s="187">
        <v>0</v>
      </c>
      <c r="J448" s="187">
        <v>0</v>
      </c>
      <c r="K448" s="187">
        <v>0</v>
      </c>
      <c r="L448" s="125"/>
      <c r="M448" s="107">
        <f t="shared" si="100"/>
        <v>0</v>
      </c>
      <c r="N448" s="125"/>
      <c r="O448" s="107">
        <f t="shared" si="102"/>
        <v>0</v>
      </c>
      <c r="P448" s="108"/>
      <c r="Q448" s="107">
        <f t="shared" si="101"/>
        <v>0</v>
      </c>
      <c r="R448" s="108"/>
      <c r="S448" s="107">
        <f t="shared" si="103"/>
        <v>0</v>
      </c>
      <c r="T448" s="127"/>
      <c r="U448" s="85"/>
      <c r="V448" s="109"/>
      <c r="W448" s="115"/>
      <c r="X448" s="45"/>
      <c r="Y448" s="13"/>
      <c r="Z448" s="13"/>
      <c r="AA448" s="13"/>
      <c r="AB448" s="13"/>
      <c r="AC448" s="13"/>
      <c r="AD448" s="13"/>
      <c r="AE448" s="13"/>
      <c r="AF448" s="13"/>
      <c r="AG448" s="13"/>
      <c r="AH448" s="13"/>
      <c r="AI448" s="13"/>
      <c r="AJ448" s="13"/>
      <c r="AK448" s="13"/>
      <c r="AL448" s="46"/>
      <c r="AM448" s="46"/>
      <c r="AN448" s="46"/>
      <c r="AO448" s="46"/>
      <c r="AP448" s="46"/>
      <c r="AQ448" s="46"/>
      <c r="AR448" s="46"/>
      <c r="AS448" s="46"/>
      <c r="AT448" s="46"/>
      <c r="AU448" s="46"/>
      <c r="AV448" s="46"/>
      <c r="AW448" s="46"/>
      <c r="AX448" s="46"/>
      <c r="AY448" s="46"/>
      <c r="AZ448" s="46"/>
      <c r="BA448" s="46"/>
    </row>
    <row r="449" spans="1:53" s="46" customFormat="1" ht="19.95" customHeight="1" outlineLevel="2" collapsed="1" x14ac:dyDescent="0.25">
      <c r="A449" s="73"/>
      <c r="B449" s="74"/>
      <c r="C449" s="73"/>
      <c r="D449" s="128"/>
      <c r="E449" s="112"/>
      <c r="F449" s="112"/>
      <c r="G449" s="112"/>
      <c r="H449" s="112"/>
      <c r="I449" s="112"/>
      <c r="J449" s="112"/>
      <c r="K449" s="112"/>
      <c r="L449" s="112"/>
      <c r="M449" s="108"/>
      <c r="N449" s="112"/>
      <c r="O449" s="108"/>
      <c r="P449" s="108"/>
      <c r="Q449" s="108"/>
      <c r="R449" s="108"/>
      <c r="S449" s="127"/>
      <c r="T449" s="127"/>
      <c r="U449" s="108"/>
      <c r="V449" s="108"/>
      <c r="W449" s="115"/>
      <c r="X449" s="75"/>
      <c r="Y449" s="13"/>
      <c r="Z449" s="13"/>
      <c r="AA449" s="13"/>
      <c r="AB449" s="13"/>
      <c r="AC449" s="13"/>
      <c r="AD449" s="13"/>
      <c r="AE449" s="13"/>
      <c r="AF449" s="13"/>
      <c r="AG449" s="13"/>
      <c r="AH449" s="13"/>
      <c r="AI449" s="13"/>
      <c r="AJ449" s="13"/>
      <c r="AK449" s="13"/>
    </row>
    <row r="450" spans="1:53" s="89" customFormat="1" ht="19.95" customHeight="1" outlineLevel="1" x14ac:dyDescent="0.25">
      <c r="A450" s="118"/>
      <c r="B450" s="119"/>
      <c r="C450" s="118"/>
      <c r="D450" s="120" t="s">
        <v>139</v>
      </c>
      <c r="E450" s="112"/>
      <c r="F450" s="95"/>
      <c r="G450" s="95"/>
      <c r="H450" s="95"/>
      <c r="I450" s="95"/>
      <c r="J450" s="95"/>
      <c r="K450" s="95"/>
      <c r="L450" s="112"/>
      <c r="M450" s="80">
        <f>SUM(M452:M461)</f>
        <v>0</v>
      </c>
      <c r="N450" s="112"/>
      <c r="O450" s="80">
        <f>SUM(O452:O461)</f>
        <v>0</v>
      </c>
      <c r="P450" s="81"/>
      <c r="Q450" s="80">
        <f>SUM(Q452:Q461)</f>
        <v>0</v>
      </c>
      <c r="R450" s="81"/>
      <c r="S450" s="83">
        <f>SUM(S452:S461)</f>
        <v>0</v>
      </c>
      <c r="T450" s="84"/>
      <c r="U450" s="85"/>
      <c r="V450" s="86"/>
      <c r="W450" s="115"/>
      <c r="X450" s="123"/>
      <c r="Y450" s="124"/>
      <c r="Z450" s="124"/>
      <c r="AA450" s="124"/>
      <c r="AB450" s="124"/>
      <c r="AC450" s="124"/>
      <c r="AD450" s="124"/>
      <c r="AE450" s="124"/>
      <c r="AF450" s="124"/>
      <c r="AG450" s="124"/>
      <c r="AH450" s="124"/>
      <c r="AI450" s="124"/>
      <c r="AJ450" s="124"/>
      <c r="AK450" s="124"/>
    </row>
    <row r="451" spans="1:53" s="91" customFormat="1" ht="19.95" customHeight="1" outlineLevel="2" x14ac:dyDescent="0.25">
      <c r="A451" s="76"/>
      <c r="B451" s="77"/>
      <c r="C451" s="76"/>
      <c r="D451" s="100" t="s">
        <v>140</v>
      </c>
      <c r="E451" s="112"/>
      <c r="F451" s="100" t="s">
        <v>141</v>
      </c>
      <c r="G451" s="100"/>
      <c r="H451" s="100"/>
      <c r="I451" s="101" t="s">
        <v>123</v>
      </c>
      <c r="J451" s="101" t="s">
        <v>124</v>
      </c>
      <c r="K451" s="101" t="s">
        <v>125</v>
      </c>
      <c r="L451" s="112"/>
      <c r="M451" s="101" t="s">
        <v>142</v>
      </c>
      <c r="N451" s="112"/>
      <c r="O451" s="101" t="s">
        <v>143</v>
      </c>
      <c r="P451" s="104"/>
      <c r="Q451" s="101" t="s">
        <v>144</v>
      </c>
      <c r="R451" s="105"/>
      <c r="S451" s="101" t="s">
        <v>145</v>
      </c>
      <c r="T451" s="84"/>
      <c r="U451" s="85"/>
      <c r="V451" s="122"/>
      <c r="W451" s="115"/>
      <c r="X451" s="87"/>
      <c r="Y451" s="124"/>
      <c r="Z451" s="124"/>
      <c r="AA451" s="124"/>
      <c r="AB451" s="124"/>
      <c r="AC451" s="124"/>
      <c r="AD451" s="124"/>
      <c r="AE451" s="124"/>
      <c r="AF451" s="124"/>
      <c r="AG451" s="124"/>
      <c r="AH451" s="124"/>
      <c r="AI451" s="124"/>
      <c r="AJ451" s="124"/>
      <c r="AK451" s="124"/>
      <c r="AL451" s="89"/>
      <c r="AM451" s="89"/>
      <c r="AN451" s="89"/>
      <c r="AO451" s="89"/>
      <c r="AP451" s="89"/>
      <c r="AQ451" s="89"/>
      <c r="AR451" s="89"/>
      <c r="AS451" s="89"/>
      <c r="AT451" s="89"/>
      <c r="AU451" s="89"/>
      <c r="AV451" s="89"/>
      <c r="AW451" s="89"/>
      <c r="AX451" s="89"/>
      <c r="AY451" s="89"/>
      <c r="AZ451" s="89"/>
      <c r="BA451" s="89"/>
    </row>
    <row r="452" spans="1:53" s="47" customFormat="1" ht="19.95" customHeight="1" outlineLevel="2" x14ac:dyDescent="0.25">
      <c r="A452" s="39"/>
      <c r="B452" s="48"/>
      <c r="C452" s="106">
        <v>1</v>
      </c>
      <c r="D452" s="184"/>
      <c r="E452" s="112"/>
      <c r="F452" s="335"/>
      <c r="G452" s="335"/>
      <c r="H452" s="335"/>
      <c r="I452" s="190">
        <v>0</v>
      </c>
      <c r="J452" s="190">
        <v>0</v>
      </c>
      <c r="K452" s="190">
        <v>0</v>
      </c>
      <c r="L452" s="112"/>
      <c r="M452" s="107">
        <f>I452</f>
        <v>0</v>
      </c>
      <c r="N452" s="112"/>
      <c r="O452" s="107">
        <f>J452</f>
        <v>0</v>
      </c>
      <c r="P452" s="108"/>
      <c r="Q452" s="107">
        <f t="shared" ref="Q452:Q461" si="104">K452</f>
        <v>0</v>
      </c>
      <c r="R452" s="108"/>
      <c r="S452" s="107">
        <f>SUM(M452,O452,Q452)</f>
        <v>0</v>
      </c>
      <c r="T452" s="127"/>
      <c r="U452" s="85"/>
      <c r="V452" s="109"/>
      <c r="W452" s="115"/>
      <c r="X452" s="45"/>
      <c r="Y452" s="13"/>
      <c r="Z452" s="13"/>
      <c r="AA452" s="13"/>
      <c r="AB452" s="13"/>
      <c r="AC452" s="13"/>
      <c r="AD452" s="13"/>
      <c r="AE452" s="13"/>
      <c r="AF452" s="13"/>
      <c r="AG452" s="13"/>
      <c r="AH452" s="13"/>
      <c r="AI452" s="13"/>
      <c r="AJ452" s="13"/>
      <c r="AK452" s="13"/>
      <c r="AL452" s="46"/>
      <c r="AM452" s="46"/>
      <c r="AN452" s="46"/>
      <c r="AO452" s="46"/>
      <c r="AP452" s="46"/>
      <c r="AQ452" s="46"/>
      <c r="AR452" s="46"/>
      <c r="AS452" s="46"/>
      <c r="AT452" s="46"/>
      <c r="AU452" s="46"/>
      <c r="AV452" s="46"/>
      <c r="AW452" s="46"/>
      <c r="AX452" s="46"/>
      <c r="AY452" s="46"/>
      <c r="AZ452" s="46"/>
      <c r="BA452" s="46"/>
    </row>
    <row r="453" spans="1:53" s="47" customFormat="1" ht="19.95" customHeight="1" outlineLevel="2" x14ac:dyDescent="0.25">
      <c r="A453" s="39"/>
      <c r="B453" s="48"/>
      <c r="C453" s="106">
        <v>2</v>
      </c>
      <c r="D453" s="184"/>
      <c r="E453" s="112"/>
      <c r="F453" s="335"/>
      <c r="G453" s="335"/>
      <c r="H453" s="335"/>
      <c r="I453" s="190">
        <v>0</v>
      </c>
      <c r="J453" s="190">
        <v>0</v>
      </c>
      <c r="K453" s="190">
        <v>0</v>
      </c>
      <c r="L453" s="112"/>
      <c r="M453" s="107">
        <f>I453</f>
        <v>0</v>
      </c>
      <c r="N453" s="112"/>
      <c r="O453" s="107">
        <f t="shared" ref="O453:O460" si="105">J453</f>
        <v>0</v>
      </c>
      <c r="P453" s="108"/>
      <c r="Q453" s="107">
        <f t="shared" si="104"/>
        <v>0</v>
      </c>
      <c r="R453" s="108"/>
      <c r="S453" s="107">
        <f t="shared" ref="S453:S461" si="106">SUM(M453,O453,Q453)</f>
        <v>0</v>
      </c>
      <c r="T453" s="127"/>
      <c r="U453" s="85"/>
      <c r="V453" s="109"/>
      <c r="W453" s="115"/>
      <c r="X453" s="45"/>
      <c r="Y453" s="13"/>
      <c r="Z453" s="13"/>
      <c r="AA453" s="13"/>
      <c r="AB453" s="13"/>
      <c r="AC453" s="13"/>
      <c r="AD453" s="13"/>
      <c r="AE453" s="13"/>
      <c r="AF453" s="13"/>
      <c r="AG453" s="13"/>
      <c r="AH453" s="13"/>
      <c r="AI453" s="13"/>
      <c r="AJ453" s="13"/>
      <c r="AK453" s="13"/>
      <c r="AL453" s="46"/>
      <c r="AM453" s="46"/>
      <c r="AN453" s="46"/>
      <c r="AO453" s="46"/>
      <c r="AP453" s="46"/>
      <c r="AQ453" s="46"/>
      <c r="AR453" s="46"/>
      <c r="AS453" s="46"/>
      <c r="AT453" s="46"/>
      <c r="AU453" s="46"/>
      <c r="AV453" s="46"/>
      <c r="AW453" s="46"/>
      <c r="AX453" s="46"/>
      <c r="AY453" s="46"/>
      <c r="AZ453" s="46"/>
      <c r="BA453" s="46"/>
    </row>
    <row r="454" spans="1:53" s="47" customFormat="1" ht="19.95" customHeight="1" outlineLevel="2" x14ac:dyDescent="0.25">
      <c r="A454" s="39"/>
      <c r="B454" s="48"/>
      <c r="C454" s="106">
        <v>3</v>
      </c>
      <c r="D454" s="184"/>
      <c r="E454" s="112"/>
      <c r="F454" s="335"/>
      <c r="G454" s="335"/>
      <c r="H454" s="335"/>
      <c r="I454" s="190">
        <v>0</v>
      </c>
      <c r="J454" s="190">
        <v>0</v>
      </c>
      <c r="K454" s="190">
        <v>0</v>
      </c>
      <c r="L454" s="112"/>
      <c r="M454" s="107">
        <f t="shared" ref="M454:M461" si="107">I454</f>
        <v>0</v>
      </c>
      <c r="N454" s="112"/>
      <c r="O454" s="107">
        <f t="shared" si="105"/>
        <v>0</v>
      </c>
      <c r="P454" s="108"/>
      <c r="Q454" s="107">
        <f t="shared" si="104"/>
        <v>0</v>
      </c>
      <c r="R454" s="108"/>
      <c r="S454" s="107">
        <f t="shared" si="106"/>
        <v>0</v>
      </c>
      <c r="T454" s="127"/>
      <c r="U454" s="85"/>
      <c r="V454" s="109"/>
      <c r="W454" s="115"/>
      <c r="X454" s="45"/>
      <c r="Y454" s="13"/>
      <c r="Z454" s="13"/>
      <c r="AA454" s="13"/>
      <c r="AB454" s="13"/>
      <c r="AC454" s="13"/>
      <c r="AD454" s="13"/>
      <c r="AE454" s="13"/>
      <c r="AF454" s="13"/>
      <c r="AG454" s="13"/>
      <c r="AH454" s="13"/>
      <c r="AI454" s="13"/>
      <c r="AJ454" s="13"/>
      <c r="AK454" s="13"/>
      <c r="AL454" s="46"/>
      <c r="AM454" s="46"/>
      <c r="AN454" s="46"/>
      <c r="AO454" s="46"/>
      <c r="AP454" s="46"/>
      <c r="AQ454" s="46"/>
      <c r="AR454" s="46"/>
      <c r="AS454" s="46"/>
      <c r="AT454" s="46"/>
      <c r="AU454" s="46"/>
      <c r="AV454" s="46"/>
      <c r="AW454" s="46"/>
      <c r="AX454" s="46"/>
      <c r="AY454" s="46"/>
      <c r="AZ454" s="46"/>
      <c r="BA454" s="46"/>
    </row>
    <row r="455" spans="1:53" s="47" customFormat="1" ht="19.95" customHeight="1" outlineLevel="2" x14ac:dyDescent="0.25">
      <c r="A455" s="39"/>
      <c r="B455" s="48"/>
      <c r="C455" s="106">
        <v>4</v>
      </c>
      <c r="D455" s="184"/>
      <c r="E455" s="112"/>
      <c r="F455" s="335"/>
      <c r="G455" s="335"/>
      <c r="H455" s="335"/>
      <c r="I455" s="190">
        <v>0</v>
      </c>
      <c r="J455" s="190">
        <v>0</v>
      </c>
      <c r="K455" s="190">
        <v>0</v>
      </c>
      <c r="L455" s="112"/>
      <c r="M455" s="107">
        <f t="shared" si="107"/>
        <v>0</v>
      </c>
      <c r="N455" s="112"/>
      <c r="O455" s="107">
        <f t="shared" si="105"/>
        <v>0</v>
      </c>
      <c r="P455" s="108"/>
      <c r="Q455" s="107">
        <f t="shared" si="104"/>
        <v>0</v>
      </c>
      <c r="R455" s="108"/>
      <c r="S455" s="107">
        <f t="shared" si="106"/>
        <v>0</v>
      </c>
      <c r="T455" s="127"/>
      <c r="U455" s="85"/>
      <c r="V455" s="109"/>
      <c r="W455" s="115"/>
      <c r="X455" s="45"/>
      <c r="Y455" s="13"/>
      <c r="Z455" s="13"/>
      <c r="AA455" s="13"/>
      <c r="AB455" s="13"/>
      <c r="AC455" s="13"/>
      <c r="AD455" s="13"/>
      <c r="AE455" s="13"/>
      <c r="AF455" s="13"/>
      <c r="AG455" s="13"/>
      <c r="AH455" s="13"/>
      <c r="AI455" s="13"/>
      <c r="AJ455" s="13"/>
      <c r="AK455" s="13"/>
      <c r="AL455" s="46"/>
      <c r="AM455" s="46"/>
      <c r="AN455" s="46"/>
      <c r="AO455" s="46"/>
      <c r="AP455" s="46"/>
      <c r="AQ455" s="46"/>
      <c r="AR455" s="46"/>
      <c r="AS455" s="46"/>
      <c r="AT455" s="46"/>
      <c r="AU455" s="46"/>
      <c r="AV455" s="46"/>
      <c r="AW455" s="46"/>
      <c r="AX455" s="46"/>
      <c r="AY455" s="46"/>
      <c r="AZ455" s="46"/>
      <c r="BA455" s="46"/>
    </row>
    <row r="456" spans="1:53" s="47" customFormat="1" ht="19.95" customHeight="1" outlineLevel="2" x14ac:dyDescent="0.25">
      <c r="A456" s="39"/>
      <c r="B456" s="48"/>
      <c r="C456" s="106">
        <v>5</v>
      </c>
      <c r="D456" s="184"/>
      <c r="E456" s="112"/>
      <c r="F456" s="335"/>
      <c r="G456" s="335"/>
      <c r="H456" s="335"/>
      <c r="I456" s="190">
        <v>0</v>
      </c>
      <c r="J456" s="190">
        <v>0</v>
      </c>
      <c r="K456" s="190">
        <v>0</v>
      </c>
      <c r="L456" s="112"/>
      <c r="M456" s="107">
        <f t="shared" si="107"/>
        <v>0</v>
      </c>
      <c r="N456" s="112"/>
      <c r="O456" s="107">
        <f t="shared" si="105"/>
        <v>0</v>
      </c>
      <c r="P456" s="108"/>
      <c r="Q456" s="107">
        <f t="shared" si="104"/>
        <v>0</v>
      </c>
      <c r="R456" s="108"/>
      <c r="S456" s="107">
        <f t="shared" si="106"/>
        <v>0</v>
      </c>
      <c r="T456" s="127"/>
      <c r="U456" s="85"/>
      <c r="V456" s="109"/>
      <c r="W456" s="115"/>
      <c r="X456" s="45"/>
      <c r="Y456" s="13"/>
      <c r="Z456" s="13"/>
      <c r="AA456" s="13"/>
      <c r="AB456" s="13"/>
      <c r="AC456" s="13"/>
      <c r="AD456" s="13"/>
      <c r="AE456" s="13"/>
      <c r="AF456" s="13"/>
      <c r="AG456" s="13"/>
      <c r="AH456" s="13"/>
      <c r="AI456" s="13"/>
      <c r="AJ456" s="13"/>
      <c r="AK456" s="13"/>
      <c r="AL456" s="46"/>
      <c r="AM456" s="46"/>
      <c r="AN456" s="46"/>
      <c r="AO456" s="46"/>
      <c r="AP456" s="46"/>
      <c r="AQ456" s="46"/>
      <c r="AR456" s="46"/>
      <c r="AS456" s="46"/>
      <c r="AT456" s="46"/>
      <c r="AU456" s="46"/>
      <c r="AV456" s="46"/>
      <c r="AW456" s="46"/>
      <c r="AX456" s="46"/>
      <c r="AY456" s="46"/>
      <c r="AZ456" s="46"/>
      <c r="BA456" s="46"/>
    </row>
    <row r="457" spans="1:53" s="47" customFormat="1" ht="19.95" customHeight="1" outlineLevel="2" x14ac:dyDescent="0.25">
      <c r="A457" s="39"/>
      <c r="B457" s="48"/>
      <c r="C457" s="106">
        <v>6</v>
      </c>
      <c r="D457" s="184"/>
      <c r="E457" s="112"/>
      <c r="F457" s="335"/>
      <c r="G457" s="335"/>
      <c r="H457" s="335"/>
      <c r="I457" s="190">
        <v>0</v>
      </c>
      <c r="J457" s="190">
        <v>0</v>
      </c>
      <c r="K457" s="190">
        <v>0</v>
      </c>
      <c r="L457" s="112"/>
      <c r="M457" s="107">
        <f t="shared" si="107"/>
        <v>0</v>
      </c>
      <c r="N457" s="112"/>
      <c r="O457" s="107">
        <f t="shared" si="105"/>
        <v>0</v>
      </c>
      <c r="P457" s="108"/>
      <c r="Q457" s="107">
        <f t="shared" si="104"/>
        <v>0</v>
      </c>
      <c r="R457" s="108"/>
      <c r="S457" s="107">
        <f t="shared" si="106"/>
        <v>0</v>
      </c>
      <c r="T457" s="127"/>
      <c r="U457" s="85"/>
      <c r="V457" s="109"/>
      <c r="W457" s="115"/>
      <c r="X457" s="45"/>
      <c r="Y457" s="13"/>
      <c r="Z457" s="13"/>
      <c r="AA457" s="13"/>
      <c r="AB457" s="13"/>
      <c r="AC457" s="13"/>
      <c r="AD457" s="13"/>
      <c r="AE457" s="13"/>
      <c r="AF457" s="13"/>
      <c r="AG457" s="13"/>
      <c r="AH457" s="13"/>
      <c r="AI457" s="13"/>
      <c r="AJ457" s="13"/>
      <c r="AK457" s="13"/>
      <c r="AL457" s="46"/>
      <c r="AM457" s="46"/>
      <c r="AN457" s="46"/>
      <c r="AO457" s="46"/>
      <c r="AP457" s="46"/>
      <c r="AQ457" s="46"/>
      <c r="AR457" s="46"/>
      <c r="AS457" s="46"/>
      <c r="AT457" s="46"/>
      <c r="AU457" s="46"/>
      <c r="AV457" s="46"/>
      <c r="AW457" s="46"/>
      <c r="AX457" s="46"/>
      <c r="AY457" s="46"/>
      <c r="AZ457" s="46"/>
      <c r="BA457" s="46"/>
    </row>
    <row r="458" spans="1:53" s="47" customFormat="1" ht="19.95" customHeight="1" outlineLevel="2" x14ac:dyDescent="0.25">
      <c r="A458" s="39"/>
      <c r="B458" s="48"/>
      <c r="C458" s="106">
        <v>7</v>
      </c>
      <c r="D458" s="184"/>
      <c r="E458" s="112"/>
      <c r="F458" s="335"/>
      <c r="G458" s="335"/>
      <c r="H458" s="335"/>
      <c r="I458" s="190">
        <v>0</v>
      </c>
      <c r="J458" s="190">
        <v>0</v>
      </c>
      <c r="K458" s="190">
        <v>0</v>
      </c>
      <c r="L458" s="112"/>
      <c r="M458" s="107">
        <f t="shared" si="107"/>
        <v>0</v>
      </c>
      <c r="N458" s="112"/>
      <c r="O458" s="107">
        <f t="shared" si="105"/>
        <v>0</v>
      </c>
      <c r="P458" s="108"/>
      <c r="Q458" s="107">
        <f t="shared" si="104"/>
        <v>0</v>
      </c>
      <c r="R458" s="108"/>
      <c r="S458" s="107">
        <f t="shared" si="106"/>
        <v>0</v>
      </c>
      <c r="T458" s="127"/>
      <c r="U458" s="85"/>
      <c r="V458" s="109"/>
      <c r="W458" s="115"/>
      <c r="X458" s="45"/>
      <c r="Y458" s="13"/>
      <c r="Z458" s="13"/>
      <c r="AA458" s="13"/>
      <c r="AB458" s="13"/>
      <c r="AC458" s="13"/>
      <c r="AD458" s="13"/>
      <c r="AE458" s="13"/>
      <c r="AF458" s="13"/>
      <c r="AG458" s="13"/>
      <c r="AH458" s="13"/>
      <c r="AI458" s="13"/>
      <c r="AJ458" s="13"/>
      <c r="AK458" s="13"/>
      <c r="AL458" s="46"/>
      <c r="AM458" s="46"/>
      <c r="AN458" s="46"/>
      <c r="AO458" s="46"/>
      <c r="AP458" s="46"/>
      <c r="AQ458" s="46"/>
      <c r="AR458" s="46"/>
      <c r="AS458" s="46"/>
      <c r="AT458" s="46"/>
      <c r="AU458" s="46"/>
      <c r="AV458" s="46"/>
      <c r="AW458" s="46"/>
      <c r="AX458" s="46"/>
      <c r="AY458" s="46"/>
      <c r="AZ458" s="46"/>
      <c r="BA458" s="46"/>
    </row>
    <row r="459" spans="1:53" s="47" customFormat="1" ht="19.95" customHeight="1" outlineLevel="2" x14ac:dyDescent="0.25">
      <c r="A459" s="39"/>
      <c r="B459" s="48"/>
      <c r="C459" s="106">
        <v>8</v>
      </c>
      <c r="D459" s="184"/>
      <c r="E459" s="112"/>
      <c r="F459" s="335"/>
      <c r="G459" s="335"/>
      <c r="H459" s="335"/>
      <c r="I459" s="190">
        <v>0</v>
      </c>
      <c r="J459" s="190">
        <v>0</v>
      </c>
      <c r="K459" s="190">
        <v>0</v>
      </c>
      <c r="L459" s="112"/>
      <c r="M459" s="107">
        <f t="shared" si="107"/>
        <v>0</v>
      </c>
      <c r="N459" s="112"/>
      <c r="O459" s="107">
        <f t="shared" si="105"/>
        <v>0</v>
      </c>
      <c r="P459" s="108"/>
      <c r="Q459" s="107">
        <f t="shared" si="104"/>
        <v>0</v>
      </c>
      <c r="R459" s="108"/>
      <c r="S459" s="107">
        <f t="shared" si="106"/>
        <v>0</v>
      </c>
      <c r="T459" s="127"/>
      <c r="U459" s="85"/>
      <c r="V459" s="109"/>
      <c r="W459" s="115"/>
      <c r="X459" s="45"/>
      <c r="Y459" s="13"/>
      <c r="Z459" s="13"/>
      <c r="AA459" s="13"/>
      <c r="AB459" s="13"/>
      <c r="AC459" s="13"/>
      <c r="AD459" s="13"/>
      <c r="AE459" s="13"/>
      <c r="AF459" s="13"/>
      <c r="AG459" s="13"/>
      <c r="AH459" s="13"/>
      <c r="AI459" s="13"/>
      <c r="AJ459" s="13"/>
      <c r="AK459" s="13"/>
      <c r="AL459" s="46"/>
      <c r="AM459" s="46"/>
      <c r="AN459" s="46"/>
      <c r="AO459" s="46"/>
      <c r="AP459" s="46"/>
      <c r="AQ459" s="46"/>
      <c r="AR459" s="46"/>
      <c r="AS459" s="46"/>
      <c r="AT459" s="46"/>
      <c r="AU459" s="46"/>
      <c r="AV459" s="46"/>
      <c r="AW459" s="46"/>
      <c r="AX459" s="46"/>
      <c r="AY459" s="46"/>
      <c r="AZ459" s="46"/>
      <c r="BA459" s="46"/>
    </row>
    <row r="460" spans="1:53" s="47" customFormat="1" ht="19.95" customHeight="1" outlineLevel="2" x14ac:dyDescent="0.25">
      <c r="A460" s="39"/>
      <c r="B460" s="48"/>
      <c r="C460" s="106">
        <v>9</v>
      </c>
      <c r="D460" s="184"/>
      <c r="E460" s="112"/>
      <c r="F460" s="335"/>
      <c r="G460" s="335"/>
      <c r="H460" s="335"/>
      <c r="I460" s="190">
        <v>0</v>
      </c>
      <c r="J460" s="190">
        <v>0</v>
      </c>
      <c r="K460" s="190">
        <v>0</v>
      </c>
      <c r="L460" s="112"/>
      <c r="M460" s="107">
        <f t="shared" si="107"/>
        <v>0</v>
      </c>
      <c r="N460" s="112"/>
      <c r="O460" s="107">
        <f t="shared" si="105"/>
        <v>0</v>
      </c>
      <c r="P460" s="108"/>
      <c r="Q460" s="107">
        <f t="shared" si="104"/>
        <v>0</v>
      </c>
      <c r="R460" s="108"/>
      <c r="S460" s="107">
        <f t="shared" si="106"/>
        <v>0</v>
      </c>
      <c r="T460" s="127"/>
      <c r="U460" s="85"/>
      <c r="V460" s="109"/>
      <c r="W460" s="115"/>
      <c r="X460" s="45"/>
      <c r="Y460" s="13"/>
      <c r="Z460" s="13"/>
      <c r="AA460" s="13"/>
      <c r="AB460" s="13"/>
      <c r="AC460" s="13"/>
      <c r="AD460" s="13"/>
      <c r="AE460" s="13"/>
      <c r="AF460" s="13"/>
      <c r="AG460" s="13"/>
      <c r="AH460" s="13"/>
      <c r="AI460" s="13"/>
      <c r="AJ460" s="13"/>
      <c r="AK460" s="13"/>
      <c r="AL460" s="46"/>
      <c r="AM460" s="46"/>
      <c r="AN460" s="46"/>
      <c r="AO460" s="46"/>
      <c r="AP460" s="46"/>
      <c r="AQ460" s="46"/>
      <c r="AR460" s="46"/>
      <c r="AS460" s="46"/>
      <c r="AT460" s="46"/>
      <c r="AU460" s="46"/>
      <c r="AV460" s="46"/>
      <c r="AW460" s="46"/>
      <c r="AX460" s="46"/>
      <c r="AY460" s="46"/>
      <c r="AZ460" s="46"/>
      <c r="BA460" s="46"/>
    </row>
    <row r="461" spans="1:53" s="47" customFormat="1" ht="19.95" customHeight="1" outlineLevel="2" x14ac:dyDescent="0.25">
      <c r="A461" s="39"/>
      <c r="B461" s="48"/>
      <c r="C461" s="106">
        <v>10</v>
      </c>
      <c r="D461" s="184"/>
      <c r="E461" s="112"/>
      <c r="F461" s="335"/>
      <c r="G461" s="335"/>
      <c r="H461" s="335"/>
      <c r="I461" s="190">
        <v>0</v>
      </c>
      <c r="J461" s="190">
        <v>0</v>
      </c>
      <c r="K461" s="190">
        <v>0</v>
      </c>
      <c r="L461" s="112"/>
      <c r="M461" s="107">
        <f t="shared" si="107"/>
        <v>0</v>
      </c>
      <c r="N461" s="112"/>
      <c r="O461" s="107">
        <f>J461</f>
        <v>0</v>
      </c>
      <c r="P461" s="108"/>
      <c r="Q461" s="107">
        <f t="shared" si="104"/>
        <v>0</v>
      </c>
      <c r="R461" s="108"/>
      <c r="S461" s="107">
        <f t="shared" si="106"/>
        <v>0</v>
      </c>
      <c r="T461" s="127"/>
      <c r="U461" s="85"/>
      <c r="V461" s="109"/>
      <c r="W461" s="115"/>
      <c r="X461" s="45"/>
      <c r="Y461" s="13"/>
      <c r="Z461" s="13"/>
      <c r="AA461" s="13"/>
      <c r="AB461" s="13"/>
      <c r="AC461" s="13"/>
      <c r="AD461" s="13"/>
      <c r="AE461" s="13"/>
      <c r="AF461" s="13"/>
      <c r="AG461" s="13"/>
      <c r="AH461" s="13"/>
      <c r="AI461" s="13"/>
      <c r="AJ461" s="13"/>
      <c r="AK461" s="13"/>
      <c r="AL461" s="46"/>
      <c r="AM461" s="46"/>
      <c r="AN461" s="46"/>
      <c r="AO461" s="46"/>
      <c r="AP461" s="46"/>
      <c r="AQ461" s="46"/>
      <c r="AR461" s="46"/>
      <c r="AS461" s="46"/>
      <c r="AT461" s="46"/>
      <c r="AU461" s="46"/>
      <c r="AV461" s="46"/>
      <c r="AW461" s="46"/>
      <c r="AX461" s="46"/>
      <c r="AY461" s="46"/>
      <c r="AZ461" s="46"/>
      <c r="BA461" s="46"/>
    </row>
    <row r="462" spans="1:53" s="46" customFormat="1" ht="19.95" customHeight="1" outlineLevel="1" thickBot="1" x14ac:dyDescent="0.3">
      <c r="A462" s="73"/>
      <c r="B462" s="74"/>
      <c r="C462" s="73"/>
      <c r="D462" s="265"/>
      <c r="E462" s="204"/>
      <c r="F462" s="266"/>
      <c r="G462" s="266"/>
      <c r="H462" s="266"/>
      <c r="I462" s="266"/>
      <c r="J462" s="266"/>
      <c r="K462" s="266"/>
      <c r="L462" s="204"/>
      <c r="M462" s="267"/>
      <c r="N462" s="204"/>
      <c r="O462" s="267"/>
      <c r="P462" s="205"/>
      <c r="Q462" s="267"/>
      <c r="R462" s="205"/>
      <c r="S462" s="267"/>
      <c r="T462" s="206"/>
      <c r="U462" s="268"/>
      <c r="V462" s="86"/>
      <c r="W462" s="139"/>
      <c r="X462" s="75"/>
      <c r="Y462" s="13"/>
      <c r="Z462" s="13"/>
      <c r="AA462" s="13"/>
      <c r="AB462" s="13"/>
      <c r="AC462" s="13"/>
      <c r="AD462" s="13"/>
      <c r="AE462" s="13"/>
      <c r="AF462" s="13"/>
      <c r="AG462" s="13"/>
      <c r="AH462" s="13"/>
      <c r="AI462" s="13"/>
      <c r="AJ462" s="13"/>
      <c r="AK462" s="13"/>
    </row>
    <row r="463" spans="1:53" s="46" customFormat="1" ht="19.95" customHeight="1" outlineLevel="1" x14ac:dyDescent="0.25">
      <c r="A463" s="73"/>
      <c r="B463" s="74"/>
      <c r="C463" s="73"/>
      <c r="D463" s="200"/>
      <c r="E463" s="138"/>
      <c r="F463" s="201"/>
      <c r="G463" s="201"/>
      <c r="H463" s="201"/>
      <c r="I463" s="201"/>
      <c r="J463" s="201"/>
      <c r="K463" s="201"/>
      <c r="L463" s="138"/>
      <c r="M463" s="202"/>
      <c r="N463" s="138"/>
      <c r="O463" s="202"/>
      <c r="P463" s="104"/>
      <c r="Q463" s="202"/>
      <c r="R463" s="104"/>
      <c r="S463" s="202"/>
      <c r="T463" s="203"/>
      <c r="U463" s="86"/>
      <c r="V463" s="86"/>
      <c r="W463" s="139"/>
      <c r="X463" s="75"/>
      <c r="Y463" s="13"/>
      <c r="Z463" s="13"/>
      <c r="AA463" s="13"/>
      <c r="AB463" s="13"/>
      <c r="AC463" s="13"/>
      <c r="AD463" s="13"/>
      <c r="AE463" s="13"/>
      <c r="AF463" s="13"/>
      <c r="AG463" s="13"/>
      <c r="AH463" s="13"/>
      <c r="AI463" s="13"/>
      <c r="AJ463" s="13"/>
      <c r="AK463" s="13"/>
    </row>
    <row r="464" spans="1:53" s="47" customFormat="1" ht="19.95" customHeight="1" x14ac:dyDescent="0.3">
      <c r="A464" s="39"/>
      <c r="B464" s="48"/>
      <c r="C464" s="106">
        <v>4</v>
      </c>
      <c r="D464" s="191" t="s">
        <v>184</v>
      </c>
      <c r="E464" s="65"/>
      <c r="F464" s="334"/>
      <c r="G464" s="334"/>
      <c r="H464" s="334"/>
      <c r="I464" s="334"/>
      <c r="J464" s="334"/>
      <c r="K464" s="334"/>
      <c r="L464" s="65"/>
      <c r="M464" s="132">
        <f>SUM(M466,M483,M496,M519,M532,M545,M558)</f>
        <v>0</v>
      </c>
      <c r="N464" s="65"/>
      <c r="O464" s="132">
        <f>SUM(O466,O483,O496,O519,O532,O545,O558)</f>
        <v>0</v>
      </c>
      <c r="P464" s="133"/>
      <c r="Q464" s="132">
        <f>SUM(Q466,Q483,Q496,Q519,Q532,Q545,Q558)</f>
        <v>0</v>
      </c>
      <c r="R464" s="134"/>
      <c r="S464" s="135">
        <f>SUM(S466,S483,S496,S519,S532,S545,S558)</f>
        <v>0</v>
      </c>
      <c r="T464" s="70"/>
      <c r="U464" s="71"/>
      <c r="V464" s="46"/>
      <c r="W464" s="59"/>
      <c r="X464" s="45"/>
      <c r="Y464" s="60"/>
      <c r="Z464" s="60"/>
      <c r="AA464" s="60"/>
      <c r="AB464" s="60"/>
      <c r="AC464" s="60"/>
      <c r="AD464" s="60"/>
      <c r="AE464" s="60"/>
      <c r="AF464" s="60"/>
      <c r="AG464" s="60"/>
      <c r="AH464" s="60"/>
      <c r="AI464" s="60"/>
      <c r="AJ464" s="60"/>
      <c r="AK464" s="60"/>
      <c r="AL464" s="46"/>
      <c r="AM464" s="46"/>
      <c r="AN464" s="46"/>
      <c r="AO464" s="46"/>
      <c r="AP464" s="46"/>
      <c r="AQ464" s="46"/>
      <c r="AR464" s="46"/>
      <c r="AS464" s="46"/>
      <c r="AT464" s="46"/>
      <c r="AU464" s="46"/>
      <c r="AV464" s="61"/>
      <c r="AW464" s="46"/>
      <c r="AX464" s="46"/>
      <c r="AY464" s="46"/>
      <c r="AZ464" s="46"/>
      <c r="BA464" s="46"/>
    </row>
    <row r="465" spans="1:53" s="47" customFormat="1" ht="19.95" customHeight="1" outlineLevel="1" x14ac:dyDescent="0.25">
      <c r="A465" s="39"/>
      <c r="B465" s="48"/>
      <c r="C465" s="39"/>
      <c r="D465" s="199"/>
      <c r="E465" s="65"/>
      <c r="F465" s="334" t="s">
        <v>180</v>
      </c>
      <c r="G465" s="334"/>
      <c r="H465" s="334"/>
      <c r="I465" s="334"/>
      <c r="J465" s="334"/>
      <c r="K465" s="334"/>
      <c r="L465" s="65"/>
      <c r="M465" s="66" t="s">
        <v>71</v>
      </c>
      <c r="N465" s="65"/>
      <c r="O465" s="66" t="s">
        <v>72</v>
      </c>
      <c r="P465" s="67"/>
      <c r="Q465" s="66" t="s">
        <v>73</v>
      </c>
      <c r="R465" s="68"/>
      <c r="S465" s="69" t="s">
        <v>74</v>
      </c>
      <c r="T465" s="70"/>
      <c r="U465" s="85"/>
      <c r="V465" s="72"/>
      <c r="W465" s="59"/>
      <c r="X465" s="45"/>
      <c r="Y465" s="60"/>
      <c r="Z465" s="60"/>
      <c r="AA465" s="60"/>
      <c r="AB465" s="60"/>
      <c r="AC465" s="60"/>
      <c r="AD465" s="60"/>
      <c r="AE465" s="60"/>
      <c r="AF465" s="60"/>
      <c r="AG465" s="60"/>
      <c r="AH465" s="60"/>
      <c r="AI465" s="60"/>
      <c r="AJ465" s="60"/>
      <c r="AK465" s="60"/>
      <c r="AL465" s="46"/>
      <c r="AM465" s="46"/>
      <c r="AN465" s="46"/>
      <c r="AO465" s="46"/>
      <c r="AP465" s="46"/>
      <c r="AQ465" s="46"/>
      <c r="AR465" s="46"/>
      <c r="AS465" s="46"/>
      <c r="AT465" s="46"/>
      <c r="AU465" s="46"/>
      <c r="AV465" s="61"/>
      <c r="AW465" s="46"/>
      <c r="AX465" s="46"/>
      <c r="AY465" s="46"/>
      <c r="AZ465" s="46"/>
      <c r="BA465" s="46"/>
    </row>
    <row r="466" spans="1:53" s="91" customFormat="1" ht="19.95" customHeight="1" outlineLevel="1" x14ac:dyDescent="0.25">
      <c r="A466" s="76"/>
      <c r="B466" s="77"/>
      <c r="C466" s="76"/>
      <c r="D466" s="78" t="s">
        <v>75</v>
      </c>
      <c r="E466" s="65"/>
      <c r="F466" s="79"/>
      <c r="G466" s="340"/>
      <c r="H466" s="340"/>
      <c r="I466" s="340"/>
      <c r="J466" s="340"/>
      <c r="K466" s="340"/>
      <c r="L466" s="65"/>
      <c r="M466" s="80">
        <f>SUM(M472:M481)</f>
        <v>0</v>
      </c>
      <c r="N466" s="65"/>
      <c r="O466" s="80">
        <f>SUM(O472:O481)</f>
        <v>0</v>
      </c>
      <c r="P466" s="81"/>
      <c r="Q466" s="80">
        <f>SUM(Q472:Q481)</f>
        <v>0</v>
      </c>
      <c r="R466" s="82"/>
      <c r="S466" s="83">
        <f>SUM(S472:S481)</f>
        <v>0</v>
      </c>
      <c r="T466" s="84"/>
      <c r="U466" s="85"/>
      <c r="V466" s="86"/>
      <c r="W466" s="59"/>
      <c r="X466" s="87"/>
      <c r="Y466" s="88"/>
      <c r="Z466" s="88"/>
      <c r="AA466" s="88"/>
      <c r="AB466" s="88"/>
      <c r="AC466" s="88"/>
      <c r="AD466" s="88"/>
      <c r="AE466" s="88"/>
      <c r="AF466" s="88"/>
      <c r="AG466" s="88"/>
      <c r="AH466" s="88"/>
      <c r="AI466" s="88"/>
      <c r="AJ466" s="88"/>
      <c r="AK466" s="88"/>
      <c r="AL466" s="89"/>
      <c r="AM466" s="89"/>
      <c r="AN466" s="89"/>
      <c r="AO466" s="89"/>
      <c r="AP466" s="89"/>
      <c r="AQ466" s="89"/>
      <c r="AR466" s="89"/>
      <c r="AS466" s="89"/>
      <c r="AT466" s="89"/>
      <c r="AU466" s="89"/>
      <c r="AV466" s="90"/>
      <c r="AW466" s="89"/>
      <c r="AX466" s="89"/>
      <c r="AY466" s="89"/>
      <c r="AZ466" s="89"/>
      <c r="BA466" s="89"/>
    </row>
    <row r="467" spans="1:53" s="91" customFormat="1" ht="19.95" customHeight="1" outlineLevel="2" x14ac:dyDescent="0.25">
      <c r="A467" s="76"/>
      <c r="B467" s="77"/>
      <c r="C467" s="76"/>
      <c r="D467" s="78"/>
      <c r="E467" s="65"/>
      <c r="F467" s="92"/>
      <c r="G467" s="341" t="s">
        <v>76</v>
      </c>
      <c r="H467" s="342"/>
      <c r="I467" s="342"/>
      <c r="J467" s="342"/>
      <c r="K467" s="343"/>
      <c r="L467" s="65"/>
      <c r="M467" s="80"/>
      <c r="N467" s="65"/>
      <c r="O467" s="80"/>
      <c r="P467" s="81"/>
      <c r="Q467" s="80"/>
      <c r="R467" s="82"/>
      <c r="S467" s="83"/>
      <c r="T467" s="84"/>
      <c r="U467" s="85"/>
      <c r="V467" s="86"/>
      <c r="W467" s="59"/>
      <c r="X467" s="87"/>
      <c r="Y467" s="88"/>
      <c r="Z467" s="88"/>
      <c r="AA467" s="88"/>
      <c r="AB467" s="88"/>
      <c r="AC467" s="88"/>
      <c r="AD467" s="88"/>
      <c r="AE467" s="88"/>
      <c r="AF467" s="88"/>
      <c r="AG467" s="88"/>
      <c r="AH467" s="88"/>
      <c r="AI467" s="88"/>
      <c r="AJ467" s="88"/>
      <c r="AK467" s="88"/>
      <c r="AL467" s="89"/>
      <c r="AM467" s="89"/>
      <c r="AN467" s="89"/>
      <c r="AO467" s="89"/>
      <c r="AP467" s="89"/>
      <c r="AQ467" s="89"/>
      <c r="AR467" s="89"/>
      <c r="AS467" s="89"/>
      <c r="AT467" s="89"/>
      <c r="AU467" s="89"/>
      <c r="AV467" s="90"/>
      <c r="AW467" s="89"/>
      <c r="AX467" s="89"/>
      <c r="AY467" s="89"/>
      <c r="AZ467" s="89"/>
      <c r="BA467" s="89"/>
    </row>
    <row r="468" spans="1:53" s="91" customFormat="1" ht="19.95" customHeight="1" outlineLevel="2" x14ac:dyDescent="0.25">
      <c r="A468" s="76"/>
      <c r="B468" s="77"/>
      <c r="C468" s="76"/>
      <c r="D468" s="78"/>
      <c r="E468" s="65"/>
      <c r="F468" s="93"/>
      <c r="G468" s="94" t="s">
        <v>77</v>
      </c>
      <c r="H468" s="95" t="s">
        <v>78</v>
      </c>
      <c r="I468" s="95" t="s">
        <v>79</v>
      </c>
      <c r="J468" s="95"/>
      <c r="K468" s="96" t="s">
        <v>80</v>
      </c>
      <c r="L468" s="65"/>
      <c r="M468" s="80"/>
      <c r="N468" s="65"/>
      <c r="O468" s="80"/>
      <c r="P468" s="81"/>
      <c r="Q468" s="80"/>
      <c r="R468" s="82"/>
      <c r="S468" s="83"/>
      <c r="T468" s="84"/>
      <c r="U468" s="85"/>
      <c r="V468" s="86"/>
      <c r="W468" s="59"/>
      <c r="X468" s="87"/>
      <c r="Y468" s="88"/>
      <c r="Z468" s="88"/>
      <c r="AA468" s="88"/>
      <c r="AB468" s="88"/>
      <c r="AC468" s="88"/>
      <c r="AD468" s="88"/>
      <c r="AE468" s="88"/>
      <c r="AF468" s="88"/>
      <c r="AG468" s="88"/>
      <c r="AH468" s="88"/>
      <c r="AI468" s="88"/>
      <c r="AJ468" s="88"/>
      <c r="AK468" s="88"/>
      <c r="AL468" s="89"/>
      <c r="AM468" s="89"/>
      <c r="AN468" s="89"/>
      <c r="AO468" s="89"/>
      <c r="AP468" s="89"/>
      <c r="AQ468" s="89"/>
      <c r="AR468" s="89"/>
      <c r="AS468" s="89"/>
      <c r="AT468" s="89"/>
      <c r="AU468" s="89"/>
      <c r="AV468" s="90"/>
      <c r="AW468" s="89"/>
      <c r="AX468" s="89"/>
      <c r="AY468" s="89"/>
      <c r="AZ468" s="89"/>
      <c r="BA468" s="89"/>
    </row>
    <row r="469" spans="1:53" s="91" customFormat="1" ht="19.95" customHeight="1" outlineLevel="2" x14ac:dyDescent="0.2">
      <c r="A469" s="76"/>
      <c r="B469" s="77"/>
      <c r="C469" s="76"/>
      <c r="D469" s="78"/>
      <c r="E469" s="65"/>
      <c r="F469" s="93"/>
      <c r="G469" s="97">
        <f>52*5</f>
        <v>260</v>
      </c>
      <c r="H469" s="98">
        <v>8</v>
      </c>
      <c r="I469" s="186">
        <v>20</v>
      </c>
      <c r="J469" s="296"/>
      <c r="K469" s="99">
        <f>G469-H469-I469</f>
        <v>232</v>
      </c>
      <c r="L469" s="65"/>
      <c r="M469" s="80"/>
      <c r="N469" s="65"/>
      <c r="O469" s="80"/>
      <c r="P469" s="81"/>
      <c r="Q469" s="80"/>
      <c r="R469" s="82"/>
      <c r="S469" s="83"/>
      <c r="T469" s="84"/>
      <c r="U469" s="85"/>
      <c r="V469" s="86"/>
      <c r="W469" s="59"/>
      <c r="X469" s="87"/>
      <c r="Y469" s="88"/>
      <c r="Z469" s="88"/>
      <c r="AA469" s="88"/>
      <c r="AB469" s="88"/>
      <c r="AC469" s="88"/>
      <c r="AD469" s="88"/>
      <c r="AE469" s="88"/>
      <c r="AF469" s="88"/>
      <c r="AG469" s="88"/>
      <c r="AH469" s="88"/>
      <c r="AI469" s="88"/>
      <c r="AJ469" s="88"/>
      <c r="AK469" s="88"/>
      <c r="AL469" s="89"/>
      <c r="AM469" s="89"/>
      <c r="AN469" s="89"/>
      <c r="AO469" s="89"/>
      <c r="AP469" s="89"/>
      <c r="AQ469" s="89"/>
      <c r="AR469" s="89"/>
      <c r="AS469" s="89"/>
      <c r="AT469" s="89"/>
      <c r="AU469" s="89"/>
      <c r="AV469" s="90"/>
      <c r="AW469" s="89"/>
      <c r="AX469" s="89"/>
      <c r="AY469" s="89"/>
      <c r="AZ469" s="89"/>
      <c r="BA469" s="89"/>
    </row>
    <row r="470" spans="1:53" s="91" customFormat="1" ht="19.95" customHeight="1" outlineLevel="2" x14ac:dyDescent="0.25">
      <c r="A470" s="76"/>
      <c r="B470" s="77"/>
      <c r="C470" s="76"/>
      <c r="D470" s="78"/>
      <c r="E470" s="65"/>
      <c r="F470" s="93"/>
      <c r="G470" s="93"/>
      <c r="H470" s="93"/>
      <c r="I470" s="93"/>
      <c r="J470" s="93"/>
      <c r="K470" s="93"/>
      <c r="L470" s="65"/>
      <c r="M470" s="80"/>
      <c r="N470" s="65"/>
      <c r="O470" s="80"/>
      <c r="P470" s="81"/>
      <c r="Q470" s="80"/>
      <c r="R470" s="82"/>
      <c r="S470" s="83"/>
      <c r="T470" s="84"/>
      <c r="U470" s="85"/>
      <c r="V470" s="86"/>
      <c r="W470" s="59"/>
      <c r="X470" s="87"/>
      <c r="Y470" s="88"/>
      <c r="Z470" s="88"/>
      <c r="AA470" s="88"/>
      <c r="AB470" s="88"/>
      <c r="AC470" s="88"/>
      <c r="AD470" s="88"/>
      <c r="AE470" s="88"/>
      <c r="AF470" s="88"/>
      <c r="AG470" s="88"/>
      <c r="AH470" s="88"/>
      <c r="AI470" s="88"/>
      <c r="AJ470" s="88"/>
      <c r="AK470" s="88"/>
      <c r="AL470" s="89"/>
      <c r="AM470" s="89"/>
      <c r="AN470" s="89"/>
      <c r="AO470" s="89"/>
      <c r="AP470" s="89"/>
      <c r="AQ470" s="89"/>
      <c r="AR470" s="89"/>
      <c r="AS470" s="89"/>
      <c r="AT470" s="89"/>
      <c r="AU470" s="89"/>
      <c r="AV470" s="90"/>
      <c r="AW470" s="89"/>
      <c r="AX470" s="89"/>
      <c r="AY470" s="89"/>
      <c r="AZ470" s="89"/>
      <c r="BA470" s="89"/>
    </row>
    <row r="471" spans="1:53" s="91" customFormat="1" ht="24.75" customHeight="1" outlineLevel="2" x14ac:dyDescent="0.25">
      <c r="A471" s="76"/>
      <c r="B471" s="77"/>
      <c r="C471" s="76"/>
      <c r="D471" s="100" t="s">
        <v>81</v>
      </c>
      <c r="E471" s="65"/>
      <c r="F471" s="93"/>
      <c r="G471" s="101" t="s">
        <v>82</v>
      </c>
      <c r="H471" s="101" t="s">
        <v>83</v>
      </c>
      <c r="I471" s="102" t="s">
        <v>84</v>
      </c>
      <c r="J471" s="102" t="s">
        <v>85</v>
      </c>
      <c r="K471" s="102" t="s">
        <v>86</v>
      </c>
      <c r="L471" s="197"/>
      <c r="M471" s="101" t="s">
        <v>87</v>
      </c>
      <c r="N471" s="197"/>
      <c r="O471" s="101" t="s">
        <v>88</v>
      </c>
      <c r="P471" s="195"/>
      <c r="Q471" s="101" t="s">
        <v>89</v>
      </c>
      <c r="R471" s="196"/>
      <c r="S471" s="101" t="s">
        <v>90</v>
      </c>
      <c r="T471" s="89"/>
      <c r="U471" s="85"/>
      <c r="V471" s="86"/>
      <c r="W471" s="59"/>
      <c r="X471" s="87"/>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row>
    <row r="472" spans="1:53" s="47" customFormat="1" ht="19.95" customHeight="1" outlineLevel="2" x14ac:dyDescent="0.25">
      <c r="A472" s="39"/>
      <c r="B472" s="48"/>
      <c r="C472" s="106">
        <v>1</v>
      </c>
      <c r="D472" s="184"/>
      <c r="E472" s="65"/>
      <c r="F472" s="93"/>
      <c r="G472" s="185">
        <v>0</v>
      </c>
      <c r="H472" s="107">
        <f>G472/K469</f>
        <v>0</v>
      </c>
      <c r="I472" s="187">
        <v>0</v>
      </c>
      <c r="J472" s="187">
        <v>0</v>
      </c>
      <c r="K472" s="187">
        <v>0</v>
      </c>
      <c r="L472" s="46"/>
      <c r="M472" s="107">
        <f>$H472*I472</f>
        <v>0</v>
      </c>
      <c r="N472" s="46"/>
      <c r="O472" s="107">
        <f>$H472*J472</f>
        <v>0</v>
      </c>
      <c r="P472" s="108"/>
      <c r="Q472" s="107">
        <f t="shared" ref="Q472:Q481" si="108">$H472*K472</f>
        <v>0</v>
      </c>
      <c r="R472" s="109"/>
      <c r="S472" s="107">
        <f>SUM(M472,O472,Q472)</f>
        <v>0</v>
      </c>
      <c r="T472" s="108"/>
      <c r="U472" s="85"/>
      <c r="V472" s="86"/>
      <c r="W472" s="59"/>
      <c r="X472" s="45"/>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row>
    <row r="473" spans="1:53" s="47" customFormat="1" ht="19.95" customHeight="1" outlineLevel="2" x14ac:dyDescent="0.25">
      <c r="A473" s="39"/>
      <c r="B473" s="48"/>
      <c r="C473" s="106">
        <v>2</v>
      </c>
      <c r="D473" s="184"/>
      <c r="E473" s="65"/>
      <c r="F473" s="93"/>
      <c r="G473" s="185">
        <v>0</v>
      </c>
      <c r="H473" s="107">
        <f>G473/K469</f>
        <v>0</v>
      </c>
      <c r="I473" s="187">
        <v>0</v>
      </c>
      <c r="J473" s="187">
        <v>0</v>
      </c>
      <c r="K473" s="187">
        <v>0</v>
      </c>
      <c r="L473" s="46"/>
      <c r="M473" s="107">
        <f t="shared" ref="M473:M481" si="109">$H473*I473</f>
        <v>0</v>
      </c>
      <c r="N473" s="46"/>
      <c r="O473" s="107">
        <f t="shared" ref="O473:O481" si="110">$H473*J473</f>
        <v>0</v>
      </c>
      <c r="P473" s="108"/>
      <c r="Q473" s="107">
        <f t="shared" si="108"/>
        <v>0</v>
      </c>
      <c r="R473" s="109"/>
      <c r="S473" s="107">
        <f t="shared" ref="S473:S478" si="111">SUM(M473,O473,Q473)</f>
        <v>0</v>
      </c>
      <c r="T473" s="108"/>
      <c r="U473" s="85"/>
      <c r="V473" s="86"/>
      <c r="W473" s="59"/>
      <c r="X473" s="45"/>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row>
    <row r="474" spans="1:53" s="47" customFormat="1" ht="19.95" customHeight="1" outlineLevel="2" x14ac:dyDescent="0.25">
      <c r="A474" s="39"/>
      <c r="B474" s="48"/>
      <c r="C474" s="106">
        <v>3</v>
      </c>
      <c r="D474" s="184"/>
      <c r="E474" s="65"/>
      <c r="F474" s="93"/>
      <c r="G474" s="185">
        <v>0</v>
      </c>
      <c r="H474" s="107">
        <f>G474/K469</f>
        <v>0</v>
      </c>
      <c r="I474" s="187">
        <v>0</v>
      </c>
      <c r="J474" s="187">
        <v>0</v>
      </c>
      <c r="K474" s="187">
        <v>0</v>
      </c>
      <c r="L474" s="46"/>
      <c r="M474" s="107">
        <f t="shared" si="109"/>
        <v>0</v>
      </c>
      <c r="N474" s="46"/>
      <c r="O474" s="107">
        <f t="shared" si="110"/>
        <v>0</v>
      </c>
      <c r="P474" s="108"/>
      <c r="Q474" s="107">
        <f t="shared" si="108"/>
        <v>0</v>
      </c>
      <c r="R474" s="109"/>
      <c r="S474" s="107">
        <f t="shared" si="111"/>
        <v>0</v>
      </c>
      <c r="T474" s="108"/>
      <c r="U474" s="85"/>
      <c r="V474" s="86"/>
      <c r="W474" s="59"/>
      <c r="X474" s="45"/>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row>
    <row r="475" spans="1:53" s="47" customFormat="1" ht="19.95" customHeight="1" outlineLevel="2" x14ac:dyDescent="0.25">
      <c r="A475" s="39"/>
      <c r="B475" s="48"/>
      <c r="C475" s="106">
        <v>4</v>
      </c>
      <c r="D475" s="184"/>
      <c r="E475" s="65"/>
      <c r="F475" s="93"/>
      <c r="G475" s="185">
        <v>0</v>
      </c>
      <c r="H475" s="107">
        <f>G475/K469</f>
        <v>0</v>
      </c>
      <c r="I475" s="187">
        <v>0</v>
      </c>
      <c r="J475" s="187">
        <v>0</v>
      </c>
      <c r="K475" s="187">
        <v>0</v>
      </c>
      <c r="L475" s="46"/>
      <c r="M475" s="107">
        <f t="shared" si="109"/>
        <v>0</v>
      </c>
      <c r="N475" s="46"/>
      <c r="O475" s="107">
        <f t="shared" si="110"/>
        <v>0</v>
      </c>
      <c r="P475" s="108"/>
      <c r="Q475" s="107">
        <f t="shared" si="108"/>
        <v>0</v>
      </c>
      <c r="R475" s="109"/>
      <c r="S475" s="107">
        <f t="shared" si="111"/>
        <v>0</v>
      </c>
      <c r="T475" s="108"/>
      <c r="U475" s="85"/>
      <c r="V475" s="86"/>
      <c r="W475" s="59"/>
      <c r="X475" s="45"/>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row>
    <row r="476" spans="1:53" s="47" customFormat="1" ht="19.95" customHeight="1" outlineLevel="2" x14ac:dyDescent="0.25">
      <c r="A476" s="39"/>
      <c r="B476" s="48"/>
      <c r="C476" s="106">
        <v>5</v>
      </c>
      <c r="D476" s="184"/>
      <c r="E476" s="65"/>
      <c r="F476" s="93"/>
      <c r="G476" s="185">
        <v>0</v>
      </c>
      <c r="H476" s="107">
        <f>G476/K469</f>
        <v>0</v>
      </c>
      <c r="I476" s="187">
        <v>0</v>
      </c>
      <c r="J476" s="187">
        <v>0</v>
      </c>
      <c r="K476" s="187">
        <v>0</v>
      </c>
      <c r="L476" s="46"/>
      <c r="M476" s="107">
        <f t="shared" si="109"/>
        <v>0</v>
      </c>
      <c r="N476" s="46"/>
      <c r="O476" s="107">
        <f t="shared" si="110"/>
        <v>0</v>
      </c>
      <c r="P476" s="108"/>
      <c r="Q476" s="107">
        <f t="shared" si="108"/>
        <v>0</v>
      </c>
      <c r="R476" s="109"/>
      <c r="S476" s="107">
        <f t="shared" si="111"/>
        <v>0</v>
      </c>
      <c r="T476" s="108"/>
      <c r="U476" s="85"/>
      <c r="V476" s="86"/>
      <c r="W476" s="59"/>
      <c r="X476" s="45"/>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row>
    <row r="477" spans="1:53" s="47" customFormat="1" ht="19.95" customHeight="1" outlineLevel="2" x14ac:dyDescent="0.25">
      <c r="A477" s="39"/>
      <c r="B477" s="48"/>
      <c r="C477" s="106">
        <v>6</v>
      </c>
      <c r="D477" s="184"/>
      <c r="E477" s="65"/>
      <c r="F477" s="93"/>
      <c r="G477" s="185">
        <v>0</v>
      </c>
      <c r="H477" s="107">
        <f>G477/K469</f>
        <v>0</v>
      </c>
      <c r="I477" s="187">
        <v>0</v>
      </c>
      <c r="J477" s="187">
        <v>0</v>
      </c>
      <c r="K477" s="187">
        <v>0</v>
      </c>
      <c r="L477" s="46"/>
      <c r="M477" s="107">
        <f t="shared" si="109"/>
        <v>0</v>
      </c>
      <c r="N477" s="46"/>
      <c r="O477" s="107">
        <f t="shared" si="110"/>
        <v>0</v>
      </c>
      <c r="P477" s="108"/>
      <c r="Q477" s="107">
        <f t="shared" si="108"/>
        <v>0</v>
      </c>
      <c r="R477" s="109"/>
      <c r="S477" s="107">
        <f t="shared" si="111"/>
        <v>0</v>
      </c>
      <c r="T477" s="108"/>
      <c r="U477" s="85"/>
      <c r="V477" s="86"/>
      <c r="W477" s="59"/>
      <c r="X477" s="45"/>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row>
    <row r="478" spans="1:53" s="47" customFormat="1" ht="19.95" customHeight="1" outlineLevel="2" x14ac:dyDescent="0.25">
      <c r="A478" s="39"/>
      <c r="B478" s="48"/>
      <c r="C478" s="106">
        <v>7</v>
      </c>
      <c r="D478" s="184"/>
      <c r="E478" s="65"/>
      <c r="F478" s="93"/>
      <c r="G478" s="185">
        <v>0</v>
      </c>
      <c r="H478" s="107">
        <f>G478/K469</f>
        <v>0</v>
      </c>
      <c r="I478" s="187">
        <v>0</v>
      </c>
      <c r="J478" s="187">
        <v>0</v>
      </c>
      <c r="K478" s="187">
        <v>0</v>
      </c>
      <c r="L478" s="46"/>
      <c r="M478" s="107">
        <f t="shared" si="109"/>
        <v>0</v>
      </c>
      <c r="N478" s="46"/>
      <c r="O478" s="107">
        <f t="shared" si="110"/>
        <v>0</v>
      </c>
      <c r="P478" s="108"/>
      <c r="Q478" s="107">
        <f t="shared" si="108"/>
        <v>0</v>
      </c>
      <c r="R478" s="109"/>
      <c r="S478" s="107">
        <f t="shared" si="111"/>
        <v>0</v>
      </c>
      <c r="T478" s="108"/>
      <c r="U478" s="85"/>
      <c r="V478" s="86"/>
      <c r="W478" s="59"/>
      <c r="X478" s="45"/>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row>
    <row r="479" spans="1:53" s="47" customFormat="1" ht="19.95" customHeight="1" outlineLevel="2" x14ac:dyDescent="0.25">
      <c r="A479" s="39"/>
      <c r="B479" s="48"/>
      <c r="C479" s="106">
        <v>8</v>
      </c>
      <c r="D479" s="184"/>
      <c r="E479" s="65"/>
      <c r="F479" s="93"/>
      <c r="G479" s="185">
        <v>0</v>
      </c>
      <c r="H479" s="107">
        <f>G479/K469</f>
        <v>0</v>
      </c>
      <c r="I479" s="187">
        <v>0</v>
      </c>
      <c r="J479" s="187">
        <v>0</v>
      </c>
      <c r="K479" s="187">
        <v>0</v>
      </c>
      <c r="L479" s="46"/>
      <c r="M479" s="107">
        <f t="shared" si="109"/>
        <v>0</v>
      </c>
      <c r="N479" s="46"/>
      <c r="O479" s="107">
        <f t="shared" si="110"/>
        <v>0</v>
      </c>
      <c r="P479" s="108"/>
      <c r="Q479" s="107">
        <f t="shared" si="108"/>
        <v>0</v>
      </c>
      <c r="R479" s="109"/>
      <c r="S479" s="107">
        <f>SUM(M479,O479,Q479)</f>
        <v>0</v>
      </c>
      <c r="T479" s="108"/>
      <c r="U479" s="85"/>
      <c r="V479" s="86"/>
      <c r="W479" s="59"/>
      <c r="X479" s="45"/>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row>
    <row r="480" spans="1:53" s="47" customFormat="1" ht="19.95" customHeight="1" outlineLevel="2" x14ac:dyDescent="0.25">
      <c r="A480" s="39"/>
      <c r="B480" s="48"/>
      <c r="C480" s="106">
        <v>9</v>
      </c>
      <c r="D480" s="184"/>
      <c r="E480" s="65"/>
      <c r="F480" s="93"/>
      <c r="G480" s="185">
        <v>0</v>
      </c>
      <c r="H480" s="107">
        <f>G480/K469</f>
        <v>0</v>
      </c>
      <c r="I480" s="187">
        <v>0</v>
      </c>
      <c r="J480" s="187">
        <v>0</v>
      </c>
      <c r="K480" s="187">
        <v>0</v>
      </c>
      <c r="L480" s="46"/>
      <c r="M480" s="107">
        <f t="shared" si="109"/>
        <v>0</v>
      </c>
      <c r="N480" s="46"/>
      <c r="O480" s="107">
        <f t="shared" si="110"/>
        <v>0</v>
      </c>
      <c r="P480" s="108"/>
      <c r="Q480" s="107">
        <f t="shared" si="108"/>
        <v>0</v>
      </c>
      <c r="R480" s="109"/>
      <c r="S480" s="107">
        <f t="shared" ref="S480:S481" si="112">SUM(M480,O480,Q480)</f>
        <v>0</v>
      </c>
      <c r="T480" s="108"/>
      <c r="U480" s="85"/>
      <c r="V480" s="86"/>
      <c r="W480" s="59"/>
      <c r="X480" s="45"/>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row>
    <row r="481" spans="1:53" s="47" customFormat="1" ht="19.95" customHeight="1" outlineLevel="2" x14ac:dyDescent="0.25">
      <c r="A481" s="39"/>
      <c r="B481" s="48"/>
      <c r="C481" s="106">
        <v>10</v>
      </c>
      <c r="D481" s="184"/>
      <c r="E481" s="65"/>
      <c r="F481" s="93"/>
      <c r="G481" s="185">
        <v>0</v>
      </c>
      <c r="H481" s="107">
        <f>G481/K469</f>
        <v>0</v>
      </c>
      <c r="I481" s="187">
        <v>0</v>
      </c>
      <c r="J481" s="187">
        <v>0</v>
      </c>
      <c r="K481" s="187">
        <v>0</v>
      </c>
      <c r="L481" s="46"/>
      <c r="M481" s="107">
        <f t="shared" si="109"/>
        <v>0</v>
      </c>
      <c r="N481" s="46"/>
      <c r="O481" s="107">
        <f t="shared" si="110"/>
        <v>0</v>
      </c>
      <c r="P481" s="108"/>
      <c r="Q481" s="107">
        <f t="shared" si="108"/>
        <v>0</v>
      </c>
      <c r="R481" s="109"/>
      <c r="S481" s="107">
        <f t="shared" si="112"/>
        <v>0</v>
      </c>
      <c r="T481" s="108"/>
      <c r="U481" s="85"/>
      <c r="V481" s="86"/>
      <c r="W481" s="59"/>
      <c r="X481" s="45"/>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row>
    <row r="482" spans="1:53" s="47" customFormat="1" ht="19.95" customHeight="1" outlineLevel="2" x14ac:dyDescent="0.25">
      <c r="A482" s="39"/>
      <c r="B482" s="48"/>
      <c r="C482" s="39"/>
      <c r="D482" s="110"/>
      <c r="E482" s="65"/>
      <c r="F482" s="65"/>
      <c r="G482" s="65"/>
      <c r="H482" s="65"/>
      <c r="I482" s="65"/>
      <c r="J482" s="65"/>
      <c r="K482" s="65"/>
      <c r="L482" s="65"/>
      <c r="M482" s="108"/>
      <c r="N482" s="65"/>
      <c r="O482" s="108"/>
      <c r="P482" s="108"/>
      <c r="Q482" s="108"/>
      <c r="R482" s="108"/>
      <c r="S482" s="108"/>
      <c r="T482" s="108"/>
      <c r="U482" s="111"/>
      <c r="V482" s="111"/>
      <c r="W482" s="59"/>
      <c r="X482" s="45"/>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row>
    <row r="483" spans="1:53" s="91" customFormat="1" ht="19.95" customHeight="1" outlineLevel="1" x14ac:dyDescent="0.25">
      <c r="A483" s="76"/>
      <c r="B483" s="77"/>
      <c r="C483" s="76"/>
      <c r="D483" s="78" t="s">
        <v>91</v>
      </c>
      <c r="E483" s="65"/>
      <c r="F483" s="95"/>
      <c r="G483" s="95"/>
      <c r="H483" s="95"/>
      <c r="I483" s="95"/>
      <c r="J483" s="95"/>
      <c r="K483" s="95"/>
      <c r="L483" s="65"/>
      <c r="M483" s="80">
        <f>SUM(M485:M494)</f>
        <v>0</v>
      </c>
      <c r="N483" s="65"/>
      <c r="O483" s="80">
        <f>SUM(O485:O494)</f>
        <v>0</v>
      </c>
      <c r="P483" s="81"/>
      <c r="Q483" s="80">
        <f>SUM(Q485:Q494)</f>
        <v>0</v>
      </c>
      <c r="R483" s="81"/>
      <c r="S483" s="83">
        <f>SUM(S485:S494)</f>
        <v>0</v>
      </c>
      <c r="T483" s="84"/>
      <c r="U483" s="85"/>
      <c r="V483" s="86"/>
      <c r="W483" s="59"/>
      <c r="X483" s="87"/>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row>
    <row r="484" spans="1:53" s="91" customFormat="1" ht="19.95" customHeight="1" outlineLevel="2" x14ac:dyDescent="0.25">
      <c r="A484" s="76"/>
      <c r="B484" s="77"/>
      <c r="C484" s="76"/>
      <c r="D484" s="100" t="s">
        <v>92</v>
      </c>
      <c r="E484" s="112"/>
      <c r="F484" s="113"/>
      <c r="G484" s="345" t="s">
        <v>93</v>
      </c>
      <c r="H484" s="345"/>
      <c r="I484" s="101" t="s">
        <v>71</v>
      </c>
      <c r="J484" s="101" t="s">
        <v>72</v>
      </c>
      <c r="K484" s="101" t="s">
        <v>73</v>
      </c>
      <c r="L484" s="114"/>
      <c r="M484" s="101" t="s">
        <v>94</v>
      </c>
      <c r="N484" s="114"/>
      <c r="O484" s="101" t="s">
        <v>95</v>
      </c>
      <c r="P484" s="195"/>
      <c r="Q484" s="101" t="s">
        <v>96</v>
      </c>
      <c r="R484" s="196"/>
      <c r="S484" s="101" t="s">
        <v>97</v>
      </c>
      <c r="T484" s="89"/>
      <c r="U484" s="85"/>
      <c r="V484" s="110"/>
      <c r="W484" s="115"/>
      <c r="X484" s="87"/>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row>
    <row r="485" spans="1:53" s="47" customFormat="1" ht="19.95" customHeight="1" outlineLevel="2" x14ac:dyDescent="0.25">
      <c r="A485" s="39"/>
      <c r="B485" s="48"/>
      <c r="C485" s="106">
        <v>1</v>
      </c>
      <c r="D485" s="184"/>
      <c r="E485" s="65"/>
      <c r="F485" s="100"/>
      <c r="G485" s="100"/>
      <c r="H485" s="100"/>
      <c r="I485" s="188">
        <v>0</v>
      </c>
      <c r="J485" s="188">
        <v>0</v>
      </c>
      <c r="K485" s="188">
        <v>0</v>
      </c>
      <c r="L485" s="116"/>
      <c r="M485" s="107">
        <f>I485*M472</f>
        <v>0</v>
      </c>
      <c r="N485" s="116"/>
      <c r="O485" s="107">
        <f>J485*O472</f>
        <v>0</v>
      </c>
      <c r="P485" s="108"/>
      <c r="Q485" s="107">
        <f t="shared" ref="Q485:Q494" si="113">K485*Q472</f>
        <v>0</v>
      </c>
      <c r="R485" s="108"/>
      <c r="S485" s="107">
        <f>SUM(M485,O485,Q485)</f>
        <v>0</v>
      </c>
      <c r="T485" s="108"/>
      <c r="U485" s="85"/>
      <c r="V485" s="117"/>
      <c r="W485" s="59"/>
      <c r="X485" s="45"/>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row>
    <row r="486" spans="1:53" s="47" customFormat="1" ht="19.95" customHeight="1" outlineLevel="2" x14ac:dyDescent="0.25">
      <c r="A486" s="39"/>
      <c r="B486" s="48"/>
      <c r="C486" s="106">
        <v>2</v>
      </c>
      <c r="D486" s="184"/>
      <c r="E486" s="65"/>
      <c r="F486" s="100"/>
      <c r="G486" s="100"/>
      <c r="H486" s="100"/>
      <c r="I486" s="188">
        <v>0</v>
      </c>
      <c r="J486" s="188">
        <v>0</v>
      </c>
      <c r="K486" s="188">
        <v>0</v>
      </c>
      <c r="L486" s="116"/>
      <c r="M486" s="107">
        <f t="shared" ref="M486:M494" si="114">I486*M473</f>
        <v>0</v>
      </c>
      <c r="N486" s="116"/>
      <c r="O486" s="107">
        <f t="shared" ref="O486:O494" si="115">J486*O473</f>
        <v>0</v>
      </c>
      <c r="P486" s="108"/>
      <c r="Q486" s="107">
        <f t="shared" si="113"/>
        <v>0</v>
      </c>
      <c r="R486" s="108"/>
      <c r="S486" s="107">
        <f t="shared" ref="S486:S492" si="116">SUM(M486,O486,Q486)</f>
        <v>0</v>
      </c>
      <c r="T486" s="108"/>
      <c r="U486" s="85"/>
      <c r="V486" s="117"/>
      <c r="W486" s="59"/>
      <c r="X486" s="45"/>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row>
    <row r="487" spans="1:53" s="47" customFormat="1" ht="19.95" customHeight="1" outlineLevel="2" x14ac:dyDescent="0.25">
      <c r="A487" s="39"/>
      <c r="B487" s="48"/>
      <c r="C487" s="106">
        <v>3</v>
      </c>
      <c r="D487" s="184"/>
      <c r="E487" s="65"/>
      <c r="F487" s="100"/>
      <c r="G487" s="100"/>
      <c r="H487" s="100"/>
      <c r="I487" s="188">
        <v>0</v>
      </c>
      <c r="J487" s="188">
        <v>0</v>
      </c>
      <c r="K487" s="188">
        <v>0</v>
      </c>
      <c r="L487" s="116"/>
      <c r="M487" s="107">
        <f t="shared" si="114"/>
        <v>0</v>
      </c>
      <c r="N487" s="116"/>
      <c r="O487" s="107">
        <f t="shared" si="115"/>
        <v>0</v>
      </c>
      <c r="P487" s="108"/>
      <c r="Q487" s="107">
        <f t="shared" si="113"/>
        <v>0</v>
      </c>
      <c r="R487" s="108"/>
      <c r="S487" s="107">
        <f t="shared" si="116"/>
        <v>0</v>
      </c>
      <c r="T487" s="108"/>
      <c r="U487" s="85"/>
      <c r="V487" s="117"/>
      <c r="W487" s="59"/>
      <c r="X487" s="45"/>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row>
    <row r="488" spans="1:53" s="47" customFormat="1" ht="19.95" customHeight="1" outlineLevel="2" x14ac:dyDescent="0.25">
      <c r="A488" s="39"/>
      <c r="B488" s="48"/>
      <c r="C488" s="106">
        <v>4</v>
      </c>
      <c r="D488" s="184"/>
      <c r="E488" s="65"/>
      <c r="F488" s="100"/>
      <c r="G488" s="100"/>
      <c r="H488" s="100"/>
      <c r="I488" s="188">
        <v>0</v>
      </c>
      <c r="J488" s="188">
        <v>0</v>
      </c>
      <c r="K488" s="188">
        <v>0</v>
      </c>
      <c r="L488" s="116"/>
      <c r="M488" s="107">
        <f t="shared" si="114"/>
        <v>0</v>
      </c>
      <c r="N488" s="116"/>
      <c r="O488" s="107">
        <f t="shared" si="115"/>
        <v>0</v>
      </c>
      <c r="P488" s="108"/>
      <c r="Q488" s="107">
        <f t="shared" si="113"/>
        <v>0</v>
      </c>
      <c r="R488" s="108"/>
      <c r="S488" s="107">
        <f t="shared" si="116"/>
        <v>0</v>
      </c>
      <c r="T488" s="108"/>
      <c r="U488" s="85"/>
      <c r="V488" s="117"/>
      <c r="W488" s="59"/>
      <c r="X488" s="45"/>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row>
    <row r="489" spans="1:53" s="47" customFormat="1" ht="19.95" customHeight="1" outlineLevel="2" x14ac:dyDescent="0.25">
      <c r="A489" s="39"/>
      <c r="B489" s="48"/>
      <c r="C489" s="106">
        <v>5</v>
      </c>
      <c r="D489" s="184"/>
      <c r="E489" s="65"/>
      <c r="F489" s="100"/>
      <c r="G489" s="100"/>
      <c r="H489" s="100"/>
      <c r="I489" s="188">
        <v>0</v>
      </c>
      <c r="J489" s="188">
        <v>0</v>
      </c>
      <c r="K489" s="188">
        <v>0</v>
      </c>
      <c r="L489" s="116"/>
      <c r="M489" s="107">
        <f t="shared" si="114"/>
        <v>0</v>
      </c>
      <c r="N489" s="116"/>
      <c r="O489" s="107">
        <f t="shared" si="115"/>
        <v>0</v>
      </c>
      <c r="P489" s="108"/>
      <c r="Q489" s="107">
        <f t="shared" si="113"/>
        <v>0</v>
      </c>
      <c r="R489" s="108"/>
      <c r="S489" s="107">
        <f t="shared" si="116"/>
        <v>0</v>
      </c>
      <c r="T489" s="108"/>
      <c r="U489" s="85"/>
      <c r="V489" s="117"/>
      <c r="W489" s="59"/>
      <c r="X489" s="45"/>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row>
    <row r="490" spans="1:53" s="47" customFormat="1" ht="19.95" customHeight="1" outlineLevel="2" x14ac:dyDescent="0.25">
      <c r="A490" s="39"/>
      <c r="B490" s="48"/>
      <c r="C490" s="106">
        <v>6</v>
      </c>
      <c r="D490" s="184"/>
      <c r="E490" s="65"/>
      <c r="F490" s="100"/>
      <c r="G490" s="100"/>
      <c r="H490" s="100"/>
      <c r="I490" s="188">
        <v>0</v>
      </c>
      <c r="J490" s="188">
        <v>0</v>
      </c>
      <c r="K490" s="188">
        <v>0</v>
      </c>
      <c r="L490" s="116"/>
      <c r="M490" s="107">
        <f t="shared" si="114"/>
        <v>0</v>
      </c>
      <c r="N490" s="116"/>
      <c r="O490" s="107">
        <f t="shared" si="115"/>
        <v>0</v>
      </c>
      <c r="P490" s="108"/>
      <c r="Q490" s="107">
        <f t="shared" si="113"/>
        <v>0</v>
      </c>
      <c r="R490" s="108"/>
      <c r="S490" s="107">
        <f t="shared" si="116"/>
        <v>0</v>
      </c>
      <c r="T490" s="108"/>
      <c r="U490" s="85"/>
      <c r="V490" s="117"/>
      <c r="W490" s="59"/>
      <c r="X490" s="45"/>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row>
    <row r="491" spans="1:53" s="47" customFormat="1" ht="19.95" customHeight="1" outlineLevel="2" x14ac:dyDescent="0.25">
      <c r="A491" s="39"/>
      <c r="B491" s="48"/>
      <c r="C491" s="106">
        <v>7</v>
      </c>
      <c r="D491" s="184"/>
      <c r="E491" s="65"/>
      <c r="F491" s="100"/>
      <c r="G491" s="100"/>
      <c r="H491" s="100"/>
      <c r="I491" s="188">
        <v>0</v>
      </c>
      <c r="J491" s="188">
        <v>0</v>
      </c>
      <c r="K491" s="188">
        <v>0</v>
      </c>
      <c r="L491" s="116"/>
      <c r="M491" s="107">
        <f t="shared" si="114"/>
        <v>0</v>
      </c>
      <c r="N491" s="116"/>
      <c r="O491" s="107">
        <f t="shared" si="115"/>
        <v>0</v>
      </c>
      <c r="P491" s="108"/>
      <c r="Q491" s="107">
        <f t="shared" si="113"/>
        <v>0</v>
      </c>
      <c r="R491" s="108"/>
      <c r="S491" s="107">
        <f t="shared" si="116"/>
        <v>0</v>
      </c>
      <c r="T491" s="108"/>
      <c r="U491" s="85"/>
      <c r="V491" s="117"/>
      <c r="W491" s="59"/>
      <c r="X491" s="45"/>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row>
    <row r="492" spans="1:53" s="47" customFormat="1" ht="19.95" customHeight="1" outlineLevel="2" x14ac:dyDescent="0.25">
      <c r="A492" s="39"/>
      <c r="B492" s="48"/>
      <c r="C492" s="106">
        <v>8</v>
      </c>
      <c r="D492" s="184"/>
      <c r="E492" s="65"/>
      <c r="F492" s="100"/>
      <c r="G492" s="100"/>
      <c r="H492" s="100"/>
      <c r="I492" s="188">
        <v>0</v>
      </c>
      <c r="J492" s="188">
        <v>0</v>
      </c>
      <c r="K492" s="188">
        <v>0</v>
      </c>
      <c r="L492" s="116"/>
      <c r="M492" s="107">
        <f t="shared" si="114"/>
        <v>0</v>
      </c>
      <c r="N492" s="116"/>
      <c r="O492" s="107">
        <f t="shared" si="115"/>
        <v>0</v>
      </c>
      <c r="P492" s="108"/>
      <c r="Q492" s="107">
        <f t="shared" si="113"/>
        <v>0</v>
      </c>
      <c r="R492" s="108"/>
      <c r="S492" s="107">
        <f t="shared" si="116"/>
        <v>0</v>
      </c>
      <c r="T492" s="108"/>
      <c r="U492" s="85"/>
      <c r="V492" s="117"/>
      <c r="W492" s="59"/>
      <c r="X492" s="45"/>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row>
    <row r="493" spans="1:53" s="47" customFormat="1" ht="19.95" customHeight="1" outlineLevel="2" x14ac:dyDescent="0.25">
      <c r="A493" s="39"/>
      <c r="B493" s="48"/>
      <c r="C493" s="106">
        <v>9</v>
      </c>
      <c r="D493" s="184"/>
      <c r="E493" s="65"/>
      <c r="F493" s="100"/>
      <c r="G493" s="100"/>
      <c r="H493" s="100"/>
      <c r="I493" s="188">
        <v>0</v>
      </c>
      <c r="J493" s="188">
        <v>0</v>
      </c>
      <c r="K493" s="188">
        <v>0</v>
      </c>
      <c r="L493" s="116"/>
      <c r="M493" s="107">
        <f t="shared" si="114"/>
        <v>0</v>
      </c>
      <c r="N493" s="116"/>
      <c r="O493" s="107">
        <f t="shared" si="115"/>
        <v>0</v>
      </c>
      <c r="P493" s="108"/>
      <c r="Q493" s="107">
        <f t="shared" si="113"/>
        <v>0</v>
      </c>
      <c r="R493" s="108"/>
      <c r="S493" s="107">
        <f>SUM(M493,O493,Q493)</f>
        <v>0</v>
      </c>
      <c r="T493" s="108"/>
      <c r="U493" s="85"/>
      <c r="V493" s="117"/>
      <c r="W493" s="59"/>
      <c r="X493" s="45"/>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row>
    <row r="494" spans="1:53" s="47" customFormat="1" ht="19.95" customHeight="1" outlineLevel="2" x14ac:dyDescent="0.25">
      <c r="A494" s="39"/>
      <c r="B494" s="48"/>
      <c r="C494" s="106">
        <v>10</v>
      </c>
      <c r="D494" s="184"/>
      <c r="E494" s="65"/>
      <c r="F494" s="100"/>
      <c r="G494" s="100"/>
      <c r="H494" s="100"/>
      <c r="I494" s="188">
        <v>0</v>
      </c>
      <c r="J494" s="188">
        <v>0</v>
      </c>
      <c r="K494" s="188">
        <v>0</v>
      </c>
      <c r="L494" s="116"/>
      <c r="M494" s="107">
        <f t="shared" si="114"/>
        <v>0</v>
      </c>
      <c r="N494" s="116"/>
      <c r="O494" s="107">
        <f t="shared" si="115"/>
        <v>0</v>
      </c>
      <c r="P494" s="108"/>
      <c r="Q494" s="107">
        <f t="shared" si="113"/>
        <v>0</v>
      </c>
      <c r="R494" s="108"/>
      <c r="S494" s="107">
        <f t="shared" ref="S494" si="117">SUM(M494,O494,Q494)</f>
        <v>0</v>
      </c>
      <c r="T494" s="108"/>
      <c r="U494" s="85"/>
      <c r="V494" s="117"/>
      <c r="W494" s="59"/>
      <c r="X494" s="45"/>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row>
    <row r="495" spans="1:53" s="46" customFormat="1" ht="19.95" customHeight="1" outlineLevel="2" x14ac:dyDescent="0.25">
      <c r="A495" s="73"/>
      <c r="B495" s="74"/>
      <c r="C495" s="73"/>
      <c r="D495" s="110"/>
      <c r="E495" s="65"/>
      <c r="F495" s="109"/>
      <c r="G495" s="116"/>
      <c r="H495" s="65"/>
      <c r="I495" s="65"/>
      <c r="J495" s="65"/>
      <c r="K495" s="65"/>
      <c r="L495" s="65"/>
      <c r="M495" s="108"/>
      <c r="N495" s="65"/>
      <c r="O495" s="108"/>
      <c r="P495" s="108"/>
      <c r="Q495" s="108"/>
      <c r="R495" s="108"/>
      <c r="S495" s="108"/>
      <c r="T495" s="108"/>
      <c r="U495" s="111"/>
      <c r="V495" s="111"/>
      <c r="W495" s="59"/>
      <c r="X495" s="75"/>
    </row>
    <row r="496" spans="1:53" s="89" customFormat="1" ht="19.95" customHeight="1" outlineLevel="1" x14ac:dyDescent="0.25">
      <c r="A496" s="118"/>
      <c r="B496" s="119"/>
      <c r="C496" s="118"/>
      <c r="D496" s="120" t="s">
        <v>98</v>
      </c>
      <c r="E496" s="65"/>
      <c r="F496" s="95"/>
      <c r="G496" s="95"/>
      <c r="H496" s="95"/>
      <c r="I496" s="95"/>
      <c r="J496" s="95"/>
      <c r="K496" s="95"/>
      <c r="L496" s="65"/>
      <c r="M496" s="80">
        <f>SUM(M498:M517)</f>
        <v>0</v>
      </c>
      <c r="N496" s="65"/>
      <c r="O496" s="80">
        <f>SUM(O498:O517)</f>
        <v>0</v>
      </c>
      <c r="P496" s="81"/>
      <c r="Q496" s="80">
        <f>SUM(Q498:Q517)</f>
        <v>0</v>
      </c>
      <c r="R496" s="81"/>
      <c r="S496" s="83">
        <f>SUM(S498:S517)</f>
        <v>0</v>
      </c>
      <c r="T496" s="84"/>
      <c r="U496" s="85"/>
      <c r="V496" s="122"/>
      <c r="W496" s="59"/>
      <c r="X496" s="123"/>
    </row>
    <row r="497" spans="1:37" s="89" customFormat="1" ht="19.95" customHeight="1" outlineLevel="2" x14ac:dyDescent="0.25">
      <c r="A497" s="76"/>
      <c r="B497" s="77"/>
      <c r="C497" s="76"/>
      <c r="D497" s="100" t="s">
        <v>99</v>
      </c>
      <c r="E497" s="112"/>
      <c r="F497" s="113"/>
      <c r="G497" s="113"/>
      <c r="H497" s="101" t="s">
        <v>100</v>
      </c>
      <c r="I497" s="101" t="s">
        <v>101</v>
      </c>
      <c r="J497" s="101" t="s">
        <v>102</v>
      </c>
      <c r="K497" s="101" t="s">
        <v>103</v>
      </c>
      <c r="L497" s="197"/>
      <c r="M497" s="101" t="s">
        <v>104</v>
      </c>
      <c r="N497" s="197"/>
      <c r="O497" s="101" t="s">
        <v>105</v>
      </c>
      <c r="P497" s="195"/>
      <c r="Q497" s="101" t="s">
        <v>106</v>
      </c>
      <c r="R497" s="196"/>
      <c r="S497" s="101" t="s">
        <v>107</v>
      </c>
      <c r="U497" s="85"/>
      <c r="V497" s="122"/>
      <c r="W497" s="115"/>
      <c r="X497" s="87"/>
      <c r="Y497" s="124"/>
      <c r="Z497" s="124"/>
      <c r="AA497" s="124"/>
      <c r="AB497" s="124"/>
      <c r="AC497" s="124"/>
      <c r="AD497" s="124"/>
      <c r="AE497" s="124"/>
      <c r="AF497" s="124"/>
      <c r="AG497" s="124"/>
      <c r="AH497" s="124"/>
      <c r="AI497" s="124"/>
      <c r="AJ497" s="124"/>
      <c r="AK497" s="124"/>
    </row>
    <row r="498" spans="1:37" s="46" customFormat="1" ht="19.95" customHeight="1" outlineLevel="2" x14ac:dyDescent="0.25">
      <c r="A498" s="39"/>
      <c r="B498" s="48"/>
      <c r="C498" s="106">
        <v>1</v>
      </c>
      <c r="D498" s="184"/>
      <c r="E498" s="65"/>
      <c r="F498" s="100"/>
      <c r="G498" s="100"/>
      <c r="H498" s="185">
        <v>0</v>
      </c>
      <c r="I498" s="187">
        <v>0</v>
      </c>
      <c r="J498" s="187">
        <v>0</v>
      </c>
      <c r="K498" s="187">
        <v>0</v>
      </c>
      <c r="L498" s="125"/>
      <c r="M498" s="107">
        <f t="shared" ref="M498:M517" si="118">$H498*I498</f>
        <v>0</v>
      </c>
      <c r="N498" s="125"/>
      <c r="O498" s="107">
        <f>$H498*J498</f>
        <v>0</v>
      </c>
      <c r="P498" s="108"/>
      <c r="Q498" s="107">
        <f t="shared" ref="Q498:Q517" si="119">$H498*K498</f>
        <v>0</v>
      </c>
      <c r="R498" s="108"/>
      <c r="S498" s="107">
        <f>SUM(M498,O498,Q498)</f>
        <v>0</v>
      </c>
      <c r="T498" s="108"/>
      <c r="U498" s="85"/>
      <c r="V498" s="122"/>
      <c r="W498" s="59"/>
      <c r="X498" s="45"/>
      <c r="Y498" s="13"/>
      <c r="Z498" s="13"/>
      <c r="AA498" s="13"/>
      <c r="AB498" s="13"/>
      <c r="AC498" s="13"/>
      <c r="AD498" s="13"/>
      <c r="AE498" s="13"/>
      <c r="AF498" s="13"/>
      <c r="AG498" s="13"/>
      <c r="AH498" s="13"/>
      <c r="AI498" s="13"/>
      <c r="AJ498" s="13"/>
      <c r="AK498" s="13"/>
    </row>
    <row r="499" spans="1:37" s="46" customFormat="1" ht="19.95" customHeight="1" outlineLevel="2" x14ac:dyDescent="0.25">
      <c r="A499" s="39"/>
      <c r="B499" s="48"/>
      <c r="C499" s="106">
        <v>2</v>
      </c>
      <c r="D499" s="184"/>
      <c r="E499" s="65"/>
      <c r="F499" s="100"/>
      <c r="G499" s="100"/>
      <c r="H499" s="185">
        <v>0</v>
      </c>
      <c r="I499" s="187">
        <v>0</v>
      </c>
      <c r="J499" s="187">
        <v>0</v>
      </c>
      <c r="K499" s="187">
        <v>0</v>
      </c>
      <c r="L499" s="125"/>
      <c r="M499" s="107">
        <f t="shared" si="118"/>
        <v>0</v>
      </c>
      <c r="N499" s="125"/>
      <c r="O499" s="107">
        <f t="shared" ref="O499:O517" si="120">$H499*J499</f>
        <v>0</v>
      </c>
      <c r="P499" s="108"/>
      <c r="Q499" s="107">
        <f t="shared" si="119"/>
        <v>0</v>
      </c>
      <c r="R499" s="108"/>
      <c r="S499" s="107">
        <f t="shared" ref="S499:S517" si="121">SUM(M499,O499,Q499)</f>
        <v>0</v>
      </c>
      <c r="T499" s="108"/>
      <c r="U499" s="85"/>
      <c r="V499" s="122"/>
      <c r="W499" s="59"/>
      <c r="X499" s="45"/>
      <c r="Y499" s="13"/>
      <c r="Z499" s="13"/>
      <c r="AA499" s="13"/>
      <c r="AB499" s="13"/>
      <c r="AC499" s="13"/>
      <c r="AD499" s="13"/>
      <c r="AE499" s="13"/>
      <c r="AF499" s="13"/>
      <c r="AG499" s="13"/>
      <c r="AH499" s="13"/>
      <c r="AI499" s="13"/>
      <c r="AJ499" s="13"/>
      <c r="AK499" s="13"/>
    </row>
    <row r="500" spans="1:37" s="46" customFormat="1" ht="19.95" customHeight="1" outlineLevel="2" x14ac:dyDescent="0.25">
      <c r="A500" s="39"/>
      <c r="B500" s="48"/>
      <c r="C500" s="106">
        <v>3</v>
      </c>
      <c r="D500" s="184"/>
      <c r="E500" s="65"/>
      <c r="F500" s="100"/>
      <c r="G500" s="100"/>
      <c r="H500" s="185">
        <v>0</v>
      </c>
      <c r="I500" s="187">
        <v>0</v>
      </c>
      <c r="J500" s="187">
        <v>0</v>
      </c>
      <c r="K500" s="187">
        <v>0</v>
      </c>
      <c r="L500" s="125"/>
      <c r="M500" s="107">
        <f t="shared" si="118"/>
        <v>0</v>
      </c>
      <c r="N500" s="125"/>
      <c r="O500" s="107">
        <f t="shared" si="120"/>
        <v>0</v>
      </c>
      <c r="P500" s="108"/>
      <c r="Q500" s="107">
        <f t="shared" si="119"/>
        <v>0</v>
      </c>
      <c r="R500" s="108"/>
      <c r="S500" s="107">
        <f t="shared" si="121"/>
        <v>0</v>
      </c>
      <c r="T500" s="108"/>
      <c r="U500" s="85"/>
      <c r="V500" s="122"/>
      <c r="W500" s="59"/>
      <c r="X500" s="45"/>
      <c r="Y500" s="13"/>
      <c r="Z500" s="13"/>
      <c r="AA500" s="13"/>
      <c r="AB500" s="13"/>
      <c r="AC500" s="13"/>
      <c r="AD500" s="13"/>
      <c r="AE500" s="13"/>
      <c r="AF500" s="13"/>
      <c r="AG500" s="13"/>
      <c r="AH500" s="13"/>
      <c r="AI500" s="13"/>
      <c r="AJ500" s="13"/>
      <c r="AK500" s="13"/>
    </row>
    <row r="501" spans="1:37" s="46" customFormat="1" ht="19.95" customHeight="1" outlineLevel="2" x14ac:dyDescent="0.25">
      <c r="A501" s="39"/>
      <c r="B501" s="48"/>
      <c r="C501" s="106">
        <v>4</v>
      </c>
      <c r="D501" s="184"/>
      <c r="E501" s="65"/>
      <c r="F501" s="100"/>
      <c r="G501" s="100"/>
      <c r="H501" s="185">
        <v>0</v>
      </c>
      <c r="I501" s="187">
        <v>0</v>
      </c>
      <c r="J501" s="187">
        <v>0</v>
      </c>
      <c r="K501" s="187">
        <v>0</v>
      </c>
      <c r="L501" s="125"/>
      <c r="M501" s="107">
        <f t="shared" si="118"/>
        <v>0</v>
      </c>
      <c r="N501" s="125"/>
      <c r="O501" s="107">
        <f t="shared" si="120"/>
        <v>0</v>
      </c>
      <c r="P501" s="108"/>
      <c r="Q501" s="107">
        <f t="shared" si="119"/>
        <v>0</v>
      </c>
      <c r="R501" s="108"/>
      <c r="S501" s="107">
        <f t="shared" si="121"/>
        <v>0</v>
      </c>
      <c r="T501" s="108"/>
      <c r="U501" s="85"/>
      <c r="V501" s="122"/>
      <c r="W501" s="59"/>
      <c r="X501" s="45"/>
      <c r="Y501" s="13"/>
      <c r="Z501" s="13"/>
      <c r="AA501" s="13"/>
      <c r="AB501" s="13"/>
      <c r="AC501" s="13"/>
      <c r="AD501" s="13"/>
      <c r="AE501" s="13"/>
      <c r="AF501" s="13"/>
      <c r="AG501" s="13"/>
      <c r="AH501" s="13"/>
      <c r="AI501" s="13"/>
      <c r="AJ501" s="13"/>
      <c r="AK501" s="13"/>
    </row>
    <row r="502" spans="1:37" s="46" customFormat="1" ht="19.95" customHeight="1" outlineLevel="2" x14ac:dyDescent="0.25">
      <c r="A502" s="39"/>
      <c r="B502" s="48"/>
      <c r="C502" s="106">
        <v>5</v>
      </c>
      <c r="D502" s="184"/>
      <c r="E502" s="65"/>
      <c r="F502" s="100"/>
      <c r="G502" s="100"/>
      <c r="H502" s="185">
        <v>0</v>
      </c>
      <c r="I502" s="187">
        <v>0</v>
      </c>
      <c r="J502" s="187">
        <v>0</v>
      </c>
      <c r="K502" s="187">
        <v>0</v>
      </c>
      <c r="L502" s="125"/>
      <c r="M502" s="107">
        <f t="shared" si="118"/>
        <v>0</v>
      </c>
      <c r="N502" s="125"/>
      <c r="O502" s="107">
        <f t="shared" si="120"/>
        <v>0</v>
      </c>
      <c r="P502" s="108"/>
      <c r="Q502" s="107">
        <f t="shared" si="119"/>
        <v>0</v>
      </c>
      <c r="R502" s="108"/>
      <c r="S502" s="107">
        <f t="shared" si="121"/>
        <v>0</v>
      </c>
      <c r="T502" s="108"/>
      <c r="U502" s="85"/>
      <c r="V502" s="122"/>
      <c r="W502" s="59"/>
      <c r="X502" s="45"/>
      <c r="Y502" s="13"/>
      <c r="Z502" s="13"/>
      <c r="AA502" s="13"/>
      <c r="AB502" s="13"/>
      <c r="AC502" s="13"/>
      <c r="AD502" s="13"/>
      <c r="AE502" s="13"/>
      <c r="AF502" s="13"/>
      <c r="AG502" s="13"/>
      <c r="AH502" s="13"/>
      <c r="AI502" s="13"/>
      <c r="AJ502" s="13"/>
      <c r="AK502" s="13"/>
    </row>
    <row r="503" spans="1:37" s="46" customFormat="1" ht="19.95" customHeight="1" outlineLevel="2" x14ac:dyDescent="0.25">
      <c r="A503" s="39"/>
      <c r="B503" s="48"/>
      <c r="C503" s="106">
        <v>6</v>
      </c>
      <c r="D503" s="184"/>
      <c r="E503" s="65"/>
      <c r="F503" s="100"/>
      <c r="G503" s="100"/>
      <c r="H503" s="185">
        <v>0</v>
      </c>
      <c r="I503" s="187">
        <v>0</v>
      </c>
      <c r="J503" s="187">
        <v>0</v>
      </c>
      <c r="K503" s="187">
        <v>0</v>
      </c>
      <c r="L503" s="125"/>
      <c r="M503" s="107">
        <f t="shared" si="118"/>
        <v>0</v>
      </c>
      <c r="N503" s="125"/>
      <c r="O503" s="107">
        <f t="shared" si="120"/>
        <v>0</v>
      </c>
      <c r="P503" s="108"/>
      <c r="Q503" s="107">
        <f t="shared" si="119"/>
        <v>0</v>
      </c>
      <c r="R503" s="108"/>
      <c r="S503" s="107">
        <f t="shared" si="121"/>
        <v>0</v>
      </c>
      <c r="T503" s="108"/>
      <c r="U503" s="85"/>
      <c r="V503" s="122"/>
      <c r="W503" s="59"/>
      <c r="X503" s="45"/>
      <c r="Y503" s="13"/>
      <c r="Z503" s="13"/>
      <c r="AA503" s="13"/>
      <c r="AB503" s="13"/>
      <c r="AC503" s="13"/>
      <c r="AD503" s="13"/>
      <c r="AE503" s="13"/>
      <c r="AF503" s="13"/>
      <c r="AG503" s="13"/>
      <c r="AH503" s="13"/>
      <c r="AI503" s="13"/>
      <c r="AJ503" s="13"/>
      <c r="AK503" s="13"/>
    </row>
    <row r="504" spans="1:37" s="46" customFormat="1" ht="19.95" customHeight="1" outlineLevel="2" x14ac:dyDescent="0.25">
      <c r="A504" s="39"/>
      <c r="B504" s="48"/>
      <c r="C504" s="106">
        <v>7</v>
      </c>
      <c r="D504" s="184"/>
      <c r="E504" s="65"/>
      <c r="F504" s="100"/>
      <c r="G504" s="100"/>
      <c r="H504" s="185">
        <v>0</v>
      </c>
      <c r="I504" s="187">
        <v>0</v>
      </c>
      <c r="J504" s="187">
        <v>0</v>
      </c>
      <c r="K504" s="187">
        <v>0</v>
      </c>
      <c r="L504" s="125"/>
      <c r="M504" s="107">
        <f t="shared" si="118"/>
        <v>0</v>
      </c>
      <c r="N504" s="125"/>
      <c r="O504" s="107">
        <f t="shared" si="120"/>
        <v>0</v>
      </c>
      <c r="P504" s="108"/>
      <c r="Q504" s="107">
        <f t="shared" si="119"/>
        <v>0</v>
      </c>
      <c r="R504" s="108"/>
      <c r="S504" s="107">
        <f t="shared" si="121"/>
        <v>0</v>
      </c>
      <c r="T504" s="108"/>
      <c r="U504" s="85"/>
      <c r="V504" s="122"/>
      <c r="W504" s="59"/>
      <c r="X504" s="45"/>
      <c r="Y504" s="13"/>
      <c r="Z504" s="13"/>
      <c r="AA504" s="13"/>
      <c r="AB504" s="13"/>
      <c r="AC504" s="13"/>
      <c r="AD504" s="13"/>
      <c r="AE504" s="13"/>
      <c r="AF504" s="13"/>
      <c r="AG504" s="13"/>
      <c r="AH504" s="13"/>
      <c r="AI504" s="13"/>
      <c r="AJ504" s="13"/>
      <c r="AK504" s="13"/>
    </row>
    <row r="505" spans="1:37" s="46" customFormat="1" ht="19.95" customHeight="1" outlineLevel="2" x14ac:dyDescent="0.25">
      <c r="A505" s="39"/>
      <c r="B505" s="48"/>
      <c r="C505" s="106">
        <v>8</v>
      </c>
      <c r="D505" s="184"/>
      <c r="E505" s="65"/>
      <c r="F505" s="100"/>
      <c r="G505" s="100"/>
      <c r="H505" s="185">
        <v>0</v>
      </c>
      <c r="I505" s="187">
        <v>0</v>
      </c>
      <c r="J505" s="187">
        <v>0</v>
      </c>
      <c r="K505" s="187">
        <v>0</v>
      </c>
      <c r="L505" s="125"/>
      <c r="M505" s="107">
        <f t="shared" si="118"/>
        <v>0</v>
      </c>
      <c r="N505" s="125"/>
      <c r="O505" s="107">
        <f t="shared" si="120"/>
        <v>0</v>
      </c>
      <c r="P505" s="108"/>
      <c r="Q505" s="107">
        <f t="shared" si="119"/>
        <v>0</v>
      </c>
      <c r="R505" s="108"/>
      <c r="S505" s="107">
        <f t="shared" si="121"/>
        <v>0</v>
      </c>
      <c r="T505" s="108"/>
      <c r="U505" s="85"/>
      <c r="V505" s="122"/>
      <c r="W505" s="59"/>
      <c r="X505" s="45"/>
      <c r="Y505" s="13"/>
      <c r="Z505" s="13"/>
      <c r="AA505" s="13"/>
      <c r="AB505" s="13"/>
      <c r="AC505" s="13"/>
      <c r="AD505" s="13"/>
      <c r="AE505" s="13"/>
      <c r="AF505" s="13"/>
      <c r="AG505" s="13"/>
      <c r="AH505" s="13"/>
      <c r="AI505" s="13"/>
      <c r="AJ505" s="13"/>
      <c r="AK505" s="13"/>
    </row>
    <row r="506" spans="1:37" s="46" customFormat="1" ht="19.95" customHeight="1" outlineLevel="2" x14ac:dyDescent="0.25">
      <c r="A506" s="39"/>
      <c r="B506" s="48"/>
      <c r="C506" s="106">
        <v>9</v>
      </c>
      <c r="D506" s="184"/>
      <c r="E506" s="65"/>
      <c r="F506" s="100"/>
      <c r="G506" s="100"/>
      <c r="H506" s="185">
        <v>0</v>
      </c>
      <c r="I506" s="187">
        <v>0</v>
      </c>
      <c r="J506" s="187">
        <v>0</v>
      </c>
      <c r="K506" s="187">
        <v>0</v>
      </c>
      <c r="L506" s="125"/>
      <c r="M506" s="107">
        <f t="shared" si="118"/>
        <v>0</v>
      </c>
      <c r="N506" s="125"/>
      <c r="O506" s="107">
        <f t="shared" si="120"/>
        <v>0</v>
      </c>
      <c r="P506" s="108"/>
      <c r="Q506" s="107">
        <f t="shared" si="119"/>
        <v>0</v>
      </c>
      <c r="R506" s="108"/>
      <c r="S506" s="107">
        <f t="shared" si="121"/>
        <v>0</v>
      </c>
      <c r="T506" s="108"/>
      <c r="U506" s="85"/>
      <c r="V506" s="122"/>
      <c r="W506" s="59"/>
      <c r="X506" s="45"/>
      <c r="Y506" s="13"/>
      <c r="Z506" s="13"/>
      <c r="AA506" s="13"/>
      <c r="AB506" s="13"/>
      <c r="AC506" s="13"/>
      <c r="AD506" s="13"/>
      <c r="AE506" s="13"/>
      <c r="AF506" s="13"/>
      <c r="AG506" s="13"/>
      <c r="AH506" s="13"/>
      <c r="AI506" s="13"/>
      <c r="AJ506" s="13"/>
      <c r="AK506" s="13"/>
    </row>
    <row r="507" spans="1:37" s="46" customFormat="1" ht="19.95" customHeight="1" outlineLevel="2" x14ac:dyDescent="0.25">
      <c r="A507" s="39"/>
      <c r="B507" s="48"/>
      <c r="C507" s="106">
        <v>10</v>
      </c>
      <c r="D507" s="184"/>
      <c r="E507" s="65"/>
      <c r="F507" s="100"/>
      <c r="G507" s="100"/>
      <c r="H507" s="185">
        <v>0</v>
      </c>
      <c r="I507" s="187">
        <v>0</v>
      </c>
      <c r="J507" s="187">
        <v>0</v>
      </c>
      <c r="K507" s="187">
        <v>0</v>
      </c>
      <c r="L507" s="125"/>
      <c r="M507" s="107">
        <f t="shared" si="118"/>
        <v>0</v>
      </c>
      <c r="N507" s="125"/>
      <c r="O507" s="107">
        <f t="shared" si="120"/>
        <v>0</v>
      </c>
      <c r="P507" s="108"/>
      <c r="Q507" s="107">
        <f t="shared" si="119"/>
        <v>0</v>
      </c>
      <c r="R507" s="108"/>
      <c r="S507" s="107">
        <f t="shared" si="121"/>
        <v>0</v>
      </c>
      <c r="T507" s="108"/>
      <c r="U507" s="85"/>
      <c r="V507" s="122"/>
      <c r="W507" s="59"/>
      <c r="X507" s="45"/>
      <c r="Y507" s="13"/>
      <c r="Z507" s="13"/>
      <c r="AA507" s="13"/>
      <c r="AB507" s="13"/>
      <c r="AC507" s="13"/>
      <c r="AD507" s="13"/>
      <c r="AE507" s="13"/>
      <c r="AF507" s="13"/>
      <c r="AG507" s="13"/>
      <c r="AH507" s="13"/>
      <c r="AI507" s="13"/>
      <c r="AJ507" s="13"/>
      <c r="AK507" s="13"/>
    </row>
    <row r="508" spans="1:37" s="46" customFormat="1" ht="19.95" customHeight="1" outlineLevel="2" x14ac:dyDescent="0.25">
      <c r="A508" s="39"/>
      <c r="B508" s="48"/>
      <c r="C508" s="106">
        <v>11</v>
      </c>
      <c r="D508" s="184"/>
      <c r="E508" s="65"/>
      <c r="F508" s="100"/>
      <c r="G508" s="100"/>
      <c r="H508" s="185">
        <v>0</v>
      </c>
      <c r="I508" s="187">
        <v>0</v>
      </c>
      <c r="J508" s="187">
        <v>0</v>
      </c>
      <c r="K508" s="187">
        <v>0</v>
      </c>
      <c r="L508" s="125"/>
      <c r="M508" s="107">
        <f t="shared" si="118"/>
        <v>0</v>
      </c>
      <c r="N508" s="125"/>
      <c r="O508" s="107">
        <f t="shared" si="120"/>
        <v>0</v>
      </c>
      <c r="P508" s="108"/>
      <c r="Q508" s="107">
        <f t="shared" si="119"/>
        <v>0</v>
      </c>
      <c r="R508" s="108"/>
      <c r="S508" s="107">
        <f t="shared" si="121"/>
        <v>0</v>
      </c>
      <c r="T508" s="108"/>
      <c r="U508" s="85"/>
      <c r="V508" s="122"/>
      <c r="W508" s="59"/>
      <c r="X508" s="45"/>
      <c r="Y508" s="13"/>
      <c r="Z508" s="13"/>
      <c r="AA508" s="13"/>
      <c r="AB508" s="13"/>
      <c r="AC508" s="13"/>
      <c r="AD508" s="13"/>
      <c r="AE508" s="13"/>
      <c r="AF508" s="13"/>
      <c r="AG508" s="13"/>
      <c r="AH508" s="13"/>
      <c r="AI508" s="13"/>
      <c r="AJ508" s="13"/>
      <c r="AK508" s="13"/>
    </row>
    <row r="509" spans="1:37" s="46" customFormat="1" ht="19.95" customHeight="1" outlineLevel="2" x14ac:dyDescent="0.25">
      <c r="A509" s="39"/>
      <c r="B509" s="48"/>
      <c r="C509" s="106">
        <v>12</v>
      </c>
      <c r="D509" s="184"/>
      <c r="E509" s="65"/>
      <c r="F509" s="100"/>
      <c r="G509" s="100"/>
      <c r="H509" s="185">
        <v>0</v>
      </c>
      <c r="I509" s="187">
        <v>0</v>
      </c>
      <c r="J509" s="187">
        <v>0</v>
      </c>
      <c r="K509" s="187">
        <v>0</v>
      </c>
      <c r="L509" s="125"/>
      <c r="M509" s="107">
        <f t="shared" si="118"/>
        <v>0</v>
      </c>
      <c r="N509" s="125"/>
      <c r="O509" s="107">
        <f t="shared" si="120"/>
        <v>0</v>
      </c>
      <c r="P509" s="108"/>
      <c r="Q509" s="107">
        <f t="shared" si="119"/>
        <v>0</v>
      </c>
      <c r="R509" s="108"/>
      <c r="S509" s="107">
        <f t="shared" si="121"/>
        <v>0</v>
      </c>
      <c r="T509" s="108"/>
      <c r="U509" s="85"/>
      <c r="V509" s="122"/>
      <c r="W509" s="59"/>
      <c r="X509" s="45"/>
      <c r="Y509" s="13"/>
      <c r="Z509" s="13"/>
      <c r="AA509" s="13"/>
      <c r="AB509" s="13"/>
      <c r="AC509" s="13"/>
      <c r="AD509" s="13"/>
      <c r="AE509" s="13"/>
      <c r="AF509" s="13"/>
      <c r="AG509" s="13"/>
      <c r="AH509" s="13"/>
      <c r="AI509" s="13"/>
      <c r="AJ509" s="13"/>
      <c r="AK509" s="13"/>
    </row>
    <row r="510" spans="1:37" s="46" customFormat="1" ht="19.95" customHeight="1" outlineLevel="2" x14ac:dyDescent="0.25">
      <c r="A510" s="39"/>
      <c r="B510" s="48"/>
      <c r="C510" s="106">
        <v>13</v>
      </c>
      <c r="D510" s="184"/>
      <c r="E510" s="65"/>
      <c r="F510" s="100"/>
      <c r="G510" s="100"/>
      <c r="H510" s="185">
        <v>0</v>
      </c>
      <c r="I510" s="187">
        <v>0</v>
      </c>
      <c r="J510" s="187">
        <v>0</v>
      </c>
      <c r="K510" s="187">
        <v>0</v>
      </c>
      <c r="L510" s="125"/>
      <c r="M510" s="107">
        <f t="shared" si="118"/>
        <v>0</v>
      </c>
      <c r="N510" s="125"/>
      <c r="O510" s="107">
        <f t="shared" si="120"/>
        <v>0</v>
      </c>
      <c r="P510" s="108"/>
      <c r="Q510" s="107">
        <f t="shared" si="119"/>
        <v>0</v>
      </c>
      <c r="R510" s="108"/>
      <c r="S510" s="107">
        <f t="shared" si="121"/>
        <v>0</v>
      </c>
      <c r="T510" s="108"/>
      <c r="U510" s="85"/>
      <c r="V510" s="122"/>
      <c r="W510" s="59"/>
      <c r="X510" s="45"/>
      <c r="Y510" s="13"/>
      <c r="Z510" s="13"/>
      <c r="AA510" s="13"/>
      <c r="AB510" s="13"/>
      <c r="AC510" s="13"/>
      <c r="AD510" s="13"/>
      <c r="AE510" s="13"/>
      <c r="AF510" s="13"/>
      <c r="AG510" s="13"/>
      <c r="AH510" s="13"/>
      <c r="AI510" s="13"/>
      <c r="AJ510" s="13"/>
      <c r="AK510" s="13"/>
    </row>
    <row r="511" spans="1:37" s="46" customFormat="1" ht="19.95" customHeight="1" outlineLevel="2" x14ac:dyDescent="0.25">
      <c r="A511" s="39"/>
      <c r="B511" s="48"/>
      <c r="C511" s="106">
        <v>14</v>
      </c>
      <c r="D511" s="184"/>
      <c r="E511" s="65"/>
      <c r="F511" s="100"/>
      <c r="G511" s="100"/>
      <c r="H511" s="185">
        <v>0</v>
      </c>
      <c r="I511" s="187">
        <v>0</v>
      </c>
      <c r="J511" s="187">
        <v>0</v>
      </c>
      <c r="K511" s="187">
        <v>0</v>
      </c>
      <c r="L511" s="125"/>
      <c r="M511" s="107">
        <f t="shared" si="118"/>
        <v>0</v>
      </c>
      <c r="N511" s="125"/>
      <c r="O511" s="107">
        <f t="shared" si="120"/>
        <v>0</v>
      </c>
      <c r="P511" s="108"/>
      <c r="Q511" s="107">
        <f t="shared" si="119"/>
        <v>0</v>
      </c>
      <c r="R511" s="108"/>
      <c r="S511" s="107">
        <f t="shared" si="121"/>
        <v>0</v>
      </c>
      <c r="T511" s="108"/>
      <c r="U511" s="85"/>
      <c r="V511" s="122"/>
      <c r="W511" s="59"/>
      <c r="X511" s="45"/>
      <c r="Y511" s="13"/>
      <c r="Z511" s="13"/>
      <c r="AA511" s="13"/>
      <c r="AB511" s="13"/>
      <c r="AC511" s="13"/>
      <c r="AD511" s="13"/>
      <c r="AE511" s="13"/>
      <c r="AF511" s="13"/>
      <c r="AG511" s="13"/>
      <c r="AH511" s="13"/>
      <c r="AI511" s="13"/>
      <c r="AJ511" s="13"/>
      <c r="AK511" s="13"/>
    </row>
    <row r="512" spans="1:37" s="46" customFormat="1" ht="19.95" customHeight="1" outlineLevel="2" x14ac:dyDescent="0.25">
      <c r="A512" s="39"/>
      <c r="B512" s="48"/>
      <c r="C512" s="106">
        <v>15</v>
      </c>
      <c r="D512" s="184"/>
      <c r="E512" s="65"/>
      <c r="F512" s="100"/>
      <c r="G512" s="100"/>
      <c r="H512" s="185">
        <v>0</v>
      </c>
      <c r="I512" s="187">
        <v>0</v>
      </c>
      <c r="J512" s="187">
        <v>0</v>
      </c>
      <c r="K512" s="187">
        <v>0</v>
      </c>
      <c r="L512" s="125"/>
      <c r="M512" s="107">
        <f t="shared" si="118"/>
        <v>0</v>
      </c>
      <c r="N512" s="125"/>
      <c r="O512" s="107">
        <f t="shared" si="120"/>
        <v>0</v>
      </c>
      <c r="P512" s="108"/>
      <c r="Q512" s="107">
        <f t="shared" si="119"/>
        <v>0</v>
      </c>
      <c r="R512" s="108"/>
      <c r="S512" s="107">
        <f t="shared" si="121"/>
        <v>0</v>
      </c>
      <c r="T512" s="108"/>
      <c r="U512" s="85"/>
      <c r="V512" s="122"/>
      <c r="W512" s="59"/>
      <c r="X512" s="45"/>
      <c r="Y512" s="13"/>
      <c r="Z512" s="13"/>
      <c r="AA512" s="13"/>
      <c r="AB512" s="13"/>
      <c r="AC512" s="13"/>
      <c r="AD512" s="13"/>
      <c r="AE512" s="13"/>
      <c r="AF512" s="13"/>
      <c r="AG512" s="13"/>
      <c r="AH512" s="13"/>
      <c r="AI512" s="13"/>
      <c r="AJ512" s="13"/>
      <c r="AK512" s="13"/>
    </row>
    <row r="513" spans="1:53" s="46" customFormat="1" ht="19.95" customHeight="1" outlineLevel="2" x14ac:dyDescent="0.25">
      <c r="A513" s="39"/>
      <c r="B513" s="48"/>
      <c r="C513" s="106">
        <v>16</v>
      </c>
      <c r="D513" s="184"/>
      <c r="E513" s="65"/>
      <c r="F513" s="100"/>
      <c r="G513" s="100"/>
      <c r="H513" s="185">
        <v>0</v>
      </c>
      <c r="I513" s="187">
        <v>0</v>
      </c>
      <c r="J513" s="187">
        <v>0</v>
      </c>
      <c r="K513" s="187">
        <v>0</v>
      </c>
      <c r="L513" s="125"/>
      <c r="M513" s="107">
        <f t="shared" si="118"/>
        <v>0</v>
      </c>
      <c r="N513" s="125"/>
      <c r="O513" s="107">
        <f t="shared" si="120"/>
        <v>0</v>
      </c>
      <c r="P513" s="108"/>
      <c r="Q513" s="107">
        <f t="shared" si="119"/>
        <v>0</v>
      </c>
      <c r="R513" s="108"/>
      <c r="S513" s="107">
        <f t="shared" si="121"/>
        <v>0</v>
      </c>
      <c r="T513" s="108"/>
      <c r="U513" s="85"/>
      <c r="V513" s="122"/>
      <c r="W513" s="59"/>
      <c r="X513" s="45"/>
      <c r="Y513" s="13"/>
      <c r="Z513" s="13"/>
      <c r="AA513" s="13"/>
      <c r="AB513" s="13"/>
      <c r="AC513" s="13"/>
      <c r="AD513" s="13"/>
      <c r="AE513" s="13"/>
      <c r="AF513" s="13"/>
      <c r="AG513" s="13"/>
      <c r="AH513" s="13"/>
      <c r="AI513" s="13"/>
      <c r="AJ513" s="13"/>
      <c r="AK513" s="13"/>
    </row>
    <row r="514" spans="1:53" s="46" customFormat="1" ht="19.95" customHeight="1" outlineLevel="2" x14ac:dyDescent="0.25">
      <c r="A514" s="39"/>
      <c r="B514" s="48"/>
      <c r="C514" s="106">
        <v>17</v>
      </c>
      <c r="D514" s="184"/>
      <c r="E514" s="65"/>
      <c r="F514" s="100"/>
      <c r="G514" s="100"/>
      <c r="H514" s="185">
        <v>0</v>
      </c>
      <c r="I514" s="187">
        <v>0</v>
      </c>
      <c r="J514" s="187">
        <v>0</v>
      </c>
      <c r="K514" s="187">
        <v>0</v>
      </c>
      <c r="L514" s="125"/>
      <c r="M514" s="107">
        <f t="shared" si="118"/>
        <v>0</v>
      </c>
      <c r="N514" s="125"/>
      <c r="O514" s="107">
        <f t="shared" si="120"/>
        <v>0</v>
      </c>
      <c r="P514" s="108"/>
      <c r="Q514" s="107">
        <f t="shared" si="119"/>
        <v>0</v>
      </c>
      <c r="R514" s="108"/>
      <c r="S514" s="107">
        <f t="shared" si="121"/>
        <v>0</v>
      </c>
      <c r="T514" s="108"/>
      <c r="U514" s="85"/>
      <c r="V514" s="122"/>
      <c r="W514" s="59"/>
      <c r="X514" s="45"/>
      <c r="Y514" s="13"/>
      <c r="Z514" s="13"/>
      <c r="AA514" s="13"/>
      <c r="AB514" s="13"/>
      <c r="AC514" s="13"/>
      <c r="AD514" s="13"/>
      <c r="AE514" s="13"/>
      <c r="AF514" s="13"/>
      <c r="AG514" s="13"/>
      <c r="AH514" s="13"/>
      <c r="AI514" s="13"/>
      <c r="AJ514" s="13"/>
      <c r="AK514" s="13"/>
    </row>
    <row r="515" spans="1:53" s="46" customFormat="1" ht="19.95" customHeight="1" outlineLevel="2" x14ac:dyDescent="0.25">
      <c r="A515" s="39"/>
      <c r="B515" s="48"/>
      <c r="C515" s="106">
        <v>18</v>
      </c>
      <c r="D515" s="184"/>
      <c r="E515" s="65"/>
      <c r="F515" s="100"/>
      <c r="G515" s="100"/>
      <c r="H515" s="185">
        <v>0</v>
      </c>
      <c r="I515" s="187">
        <v>0</v>
      </c>
      <c r="J515" s="187">
        <v>0</v>
      </c>
      <c r="K515" s="187">
        <v>0</v>
      </c>
      <c r="L515" s="125"/>
      <c r="M515" s="107">
        <f t="shared" si="118"/>
        <v>0</v>
      </c>
      <c r="N515" s="125"/>
      <c r="O515" s="107">
        <f t="shared" si="120"/>
        <v>0</v>
      </c>
      <c r="P515" s="108"/>
      <c r="Q515" s="107">
        <f t="shared" si="119"/>
        <v>0</v>
      </c>
      <c r="R515" s="108"/>
      <c r="S515" s="107">
        <f t="shared" si="121"/>
        <v>0</v>
      </c>
      <c r="T515" s="108"/>
      <c r="U515" s="85"/>
      <c r="V515" s="122"/>
      <c r="W515" s="59"/>
      <c r="X515" s="45"/>
      <c r="Y515" s="13"/>
      <c r="Z515" s="13"/>
      <c r="AA515" s="13"/>
      <c r="AB515" s="13"/>
      <c r="AC515" s="13"/>
      <c r="AD515" s="13"/>
      <c r="AE515" s="13"/>
      <c r="AF515" s="13"/>
      <c r="AG515" s="13"/>
      <c r="AH515" s="13"/>
      <c r="AI515" s="13"/>
      <c r="AJ515" s="13"/>
      <c r="AK515" s="13"/>
    </row>
    <row r="516" spans="1:53" s="46" customFormat="1" ht="19.95" customHeight="1" outlineLevel="2" x14ac:dyDescent="0.25">
      <c r="A516" s="39"/>
      <c r="B516" s="48"/>
      <c r="C516" s="106">
        <v>19</v>
      </c>
      <c r="D516" s="184"/>
      <c r="E516" s="65"/>
      <c r="F516" s="100"/>
      <c r="G516" s="100"/>
      <c r="H516" s="185">
        <v>0</v>
      </c>
      <c r="I516" s="187">
        <v>0</v>
      </c>
      <c r="J516" s="187">
        <v>0</v>
      </c>
      <c r="K516" s="187">
        <v>0</v>
      </c>
      <c r="L516" s="125"/>
      <c r="M516" s="107">
        <f t="shared" si="118"/>
        <v>0</v>
      </c>
      <c r="N516" s="125"/>
      <c r="O516" s="107">
        <f t="shared" si="120"/>
        <v>0</v>
      </c>
      <c r="P516" s="108"/>
      <c r="Q516" s="107">
        <f t="shared" si="119"/>
        <v>0</v>
      </c>
      <c r="R516" s="108"/>
      <c r="S516" s="107">
        <f t="shared" si="121"/>
        <v>0</v>
      </c>
      <c r="T516" s="108"/>
      <c r="U516" s="85"/>
      <c r="V516" s="122"/>
      <c r="W516" s="59"/>
      <c r="X516" s="45"/>
      <c r="Y516" s="13"/>
      <c r="Z516" s="13"/>
      <c r="AA516" s="13"/>
      <c r="AB516" s="13"/>
      <c r="AC516" s="13"/>
      <c r="AD516" s="13"/>
      <c r="AE516" s="13"/>
      <c r="AF516" s="13"/>
      <c r="AG516" s="13"/>
      <c r="AH516" s="13"/>
      <c r="AI516" s="13"/>
      <c r="AJ516" s="13"/>
      <c r="AK516" s="13"/>
    </row>
    <row r="517" spans="1:53" s="46" customFormat="1" ht="19.95" customHeight="1" outlineLevel="2" x14ac:dyDescent="0.25">
      <c r="A517" s="39"/>
      <c r="B517" s="48"/>
      <c r="C517" s="106">
        <v>20</v>
      </c>
      <c r="D517" s="184"/>
      <c r="E517" s="65"/>
      <c r="F517" s="100"/>
      <c r="G517" s="100"/>
      <c r="H517" s="185">
        <v>0</v>
      </c>
      <c r="I517" s="187">
        <v>0</v>
      </c>
      <c r="J517" s="187">
        <v>0</v>
      </c>
      <c r="K517" s="187">
        <v>0</v>
      </c>
      <c r="L517" s="125"/>
      <c r="M517" s="107">
        <f t="shared" si="118"/>
        <v>0</v>
      </c>
      <c r="N517" s="125"/>
      <c r="O517" s="107">
        <f t="shared" si="120"/>
        <v>0</v>
      </c>
      <c r="P517" s="108"/>
      <c r="Q517" s="107">
        <f t="shared" si="119"/>
        <v>0</v>
      </c>
      <c r="R517" s="108"/>
      <c r="S517" s="107">
        <f t="shared" si="121"/>
        <v>0</v>
      </c>
      <c r="T517" s="108"/>
      <c r="U517" s="85"/>
      <c r="V517" s="122"/>
      <c r="W517" s="59"/>
      <c r="X517" s="45"/>
      <c r="Y517" s="13"/>
      <c r="Z517" s="13"/>
      <c r="AA517" s="13"/>
      <c r="AB517" s="13"/>
      <c r="AC517" s="13"/>
      <c r="AD517" s="13"/>
      <c r="AE517" s="13"/>
      <c r="AF517" s="13"/>
      <c r="AG517" s="13"/>
      <c r="AH517" s="13"/>
      <c r="AI517" s="13"/>
      <c r="AJ517" s="13"/>
      <c r="AK517" s="13"/>
    </row>
    <row r="518" spans="1:53" s="46" customFormat="1" ht="19.95" customHeight="1" outlineLevel="2" x14ac:dyDescent="0.25">
      <c r="A518" s="73"/>
      <c r="B518" s="74"/>
      <c r="C518" s="73"/>
      <c r="D518" s="110"/>
      <c r="E518" s="65"/>
      <c r="F518" s="109"/>
      <c r="G518" s="116"/>
      <c r="H518" s="65"/>
      <c r="I518" s="65"/>
      <c r="J518" s="65"/>
      <c r="K518" s="65"/>
      <c r="L518" s="65"/>
      <c r="M518" s="108"/>
      <c r="N518" s="65"/>
      <c r="O518" s="108"/>
      <c r="P518" s="108"/>
      <c r="Q518" s="108"/>
      <c r="R518" s="108"/>
      <c r="S518" s="108"/>
      <c r="T518" s="108"/>
      <c r="U518" s="111"/>
      <c r="V518" s="111"/>
      <c r="W518" s="59"/>
      <c r="X518" s="75"/>
    </row>
    <row r="519" spans="1:53" s="89" customFormat="1" ht="19.95" customHeight="1" outlineLevel="1" x14ac:dyDescent="0.25">
      <c r="A519" s="118"/>
      <c r="B519" s="119"/>
      <c r="C519" s="118"/>
      <c r="D519" s="78" t="s">
        <v>108</v>
      </c>
      <c r="E519" s="65"/>
      <c r="F519" s="95"/>
      <c r="G519" s="95"/>
      <c r="H519" s="95"/>
      <c r="I519" s="95"/>
      <c r="J519" s="95"/>
      <c r="K519" s="95"/>
      <c r="L519" s="65"/>
      <c r="M519" s="80">
        <f>SUM(M521:M530)</f>
        <v>0</v>
      </c>
      <c r="N519" s="65"/>
      <c r="O519" s="80">
        <f>SUM(O521:O530)</f>
        <v>0</v>
      </c>
      <c r="P519" s="81"/>
      <c r="Q519" s="80">
        <f>SUM(Q521:Q530)</f>
        <v>0</v>
      </c>
      <c r="R519" s="81"/>
      <c r="S519" s="83">
        <f>SUM(S521:S530)</f>
        <v>0</v>
      </c>
      <c r="T519" s="84"/>
      <c r="U519" s="85"/>
      <c r="V519" s="122"/>
      <c r="W519" s="59"/>
      <c r="X519" s="123"/>
    </row>
    <row r="520" spans="1:53" s="91" customFormat="1" ht="24.3" customHeight="1" outlineLevel="2" x14ac:dyDescent="0.25">
      <c r="A520" s="76"/>
      <c r="B520" s="77"/>
      <c r="C520" s="76"/>
      <c r="D520" s="100" t="s">
        <v>109</v>
      </c>
      <c r="E520" s="112"/>
      <c r="F520" s="126" t="s">
        <v>110</v>
      </c>
      <c r="G520" s="101" t="s">
        <v>111</v>
      </c>
      <c r="H520" s="101" t="s">
        <v>112</v>
      </c>
      <c r="I520" s="101" t="s">
        <v>113</v>
      </c>
      <c r="J520" s="101" t="s">
        <v>114</v>
      </c>
      <c r="K520" s="101" t="s">
        <v>115</v>
      </c>
      <c r="L520" s="103"/>
      <c r="M520" s="101" t="s">
        <v>116</v>
      </c>
      <c r="N520" s="103"/>
      <c r="O520" s="101" t="s">
        <v>117</v>
      </c>
      <c r="P520" s="104"/>
      <c r="Q520" s="101" t="s">
        <v>118</v>
      </c>
      <c r="R520" s="105"/>
      <c r="S520" s="101" t="s">
        <v>119</v>
      </c>
      <c r="T520" s="89"/>
      <c r="U520" s="85"/>
      <c r="V520" s="122"/>
      <c r="W520" s="115"/>
      <c r="X520" s="87"/>
      <c r="Y520" s="124"/>
      <c r="Z520" s="124"/>
      <c r="AA520" s="124"/>
      <c r="AB520" s="124"/>
      <c r="AC520" s="124"/>
      <c r="AD520" s="124"/>
      <c r="AE520" s="124"/>
      <c r="AF520" s="124"/>
      <c r="AG520" s="124"/>
      <c r="AH520" s="124"/>
      <c r="AI520" s="124"/>
      <c r="AJ520" s="124"/>
      <c r="AK520" s="124"/>
      <c r="AL520" s="89"/>
      <c r="AM520" s="89"/>
      <c r="AN520" s="89"/>
      <c r="AO520" s="89"/>
      <c r="AP520" s="89"/>
      <c r="AQ520" s="89"/>
      <c r="AR520" s="89"/>
      <c r="AS520" s="89"/>
      <c r="AT520" s="89"/>
      <c r="AU520" s="89"/>
      <c r="AV520" s="89"/>
      <c r="AW520" s="89"/>
      <c r="AX520" s="89"/>
      <c r="AY520" s="89"/>
      <c r="AZ520" s="89"/>
      <c r="BA520" s="89"/>
    </row>
    <row r="521" spans="1:53" s="47" customFormat="1" ht="19.95" customHeight="1" outlineLevel="2" x14ac:dyDescent="0.25">
      <c r="A521" s="39"/>
      <c r="B521" s="48"/>
      <c r="C521" s="106">
        <v>1</v>
      </c>
      <c r="D521" s="184"/>
      <c r="E521" s="65"/>
      <c r="F521" s="189"/>
      <c r="G521" s="185">
        <v>0</v>
      </c>
      <c r="H521" s="185">
        <v>0</v>
      </c>
      <c r="I521" s="188">
        <v>0</v>
      </c>
      <c r="J521" s="188">
        <v>0</v>
      </c>
      <c r="K521" s="188">
        <v>0</v>
      </c>
      <c r="L521" s="116"/>
      <c r="M521" s="107" cm="1">
        <f t="array" ref="M521">_xlfn.IFS(F521="All",($G521-$H521)*I521/3,F521="Year 1",($G521-$H521)*I521,F521="Year 2",0,F521="Year 3",0,F521="",0)</f>
        <v>0</v>
      </c>
      <c r="N521" s="116"/>
      <c r="O521" s="107" cm="1">
        <f t="array" ref="O521">_xlfn.IFS(F521="All",($G521-$H521)*J521/3,F521="Year 1",0,F521="Year 2",($G521-$H521)*J521,F521="Year 3",0,F521="",0)</f>
        <v>0</v>
      </c>
      <c r="P521" s="108"/>
      <c r="Q521" s="107" cm="1">
        <f t="array" ref="Q521">_xlfn.IFS(F521="All",($G521-$H521)*K521/3,F521="Year 1",0,F521="Year 2",0,F521="Year 3",($G521-$H521)*K521,F521="",0)</f>
        <v>0</v>
      </c>
      <c r="R521" s="108"/>
      <c r="S521" s="107">
        <f>SUM(M521,O521,Q521)</f>
        <v>0</v>
      </c>
      <c r="T521" s="108"/>
      <c r="U521" s="85"/>
      <c r="V521" s="122"/>
      <c r="W521" s="59"/>
      <c r="X521" s="45"/>
      <c r="Y521" s="13"/>
      <c r="Z521" s="13"/>
      <c r="AA521" s="13"/>
      <c r="AB521" s="13"/>
      <c r="AC521" s="13"/>
      <c r="AD521" s="13"/>
      <c r="AE521" s="13"/>
      <c r="AF521" s="13"/>
      <c r="AG521" s="13"/>
      <c r="AH521" s="13"/>
      <c r="AI521" s="13"/>
      <c r="AJ521" s="13"/>
      <c r="AK521" s="13"/>
      <c r="AL521" s="46"/>
      <c r="AM521" s="46"/>
      <c r="AN521" s="46"/>
      <c r="AO521" s="46"/>
      <c r="AP521" s="46"/>
      <c r="AQ521" s="46"/>
      <c r="AR521" s="46"/>
      <c r="AS521" s="46"/>
      <c r="AT521" s="46"/>
      <c r="AU521" s="46"/>
      <c r="AV521" s="46"/>
      <c r="AW521" s="46"/>
      <c r="AX521" s="46"/>
      <c r="AY521" s="46"/>
      <c r="AZ521" s="46"/>
      <c r="BA521" s="46"/>
    </row>
    <row r="522" spans="1:53" s="47" customFormat="1" ht="19.95" customHeight="1" outlineLevel="2" x14ac:dyDescent="0.25">
      <c r="A522" s="39"/>
      <c r="B522" s="48"/>
      <c r="C522" s="106">
        <v>2</v>
      </c>
      <c r="D522" s="184"/>
      <c r="E522" s="65"/>
      <c r="F522" s="189"/>
      <c r="G522" s="185">
        <v>0</v>
      </c>
      <c r="H522" s="185">
        <v>0</v>
      </c>
      <c r="I522" s="188">
        <v>0</v>
      </c>
      <c r="J522" s="188">
        <v>0</v>
      </c>
      <c r="K522" s="188">
        <v>0</v>
      </c>
      <c r="L522" s="108"/>
      <c r="M522" s="107" cm="1">
        <f t="array" ref="M522">_xlfn.IFS(F522="All",($G522-$H522)*I522/3,F522="Year 1",($G522-$H522)*I522,F522="Year 2",0,F522="Year 3",0,F522="",0)</f>
        <v>0</v>
      </c>
      <c r="N522" s="108"/>
      <c r="O522" s="107" cm="1">
        <f t="array" ref="O522">_xlfn.IFS(F522="All",($G522-$H522)*J522/3,F522="Year 1",0,F522="Year 2",($G522-$H522)*J522,F522="Year 3",0,F522="",0)</f>
        <v>0</v>
      </c>
      <c r="P522" s="108"/>
      <c r="Q522" s="107" cm="1">
        <f t="array" ref="Q522">_xlfn.IFS(F522="All",($G522-$H522)*K522/3,F522="Year 1",0,F522="Year 2",0,F522="Year 3",($G522-$H522)*K522,F522="",0)</f>
        <v>0</v>
      </c>
      <c r="R522" s="108"/>
      <c r="S522" s="107">
        <f t="shared" ref="S522:S526" si="122">SUM(M522,O522,Q522)</f>
        <v>0</v>
      </c>
      <c r="T522" s="108"/>
      <c r="U522" s="85"/>
      <c r="V522" s="86"/>
      <c r="W522" s="59"/>
      <c r="X522" s="45"/>
      <c r="Y522" s="13"/>
      <c r="Z522" s="13"/>
      <c r="AA522" s="13"/>
      <c r="AB522" s="13"/>
      <c r="AC522" s="13"/>
      <c r="AD522" s="13"/>
      <c r="AE522" s="13"/>
      <c r="AF522" s="13"/>
      <c r="AG522" s="13"/>
      <c r="AH522" s="13"/>
      <c r="AI522" s="13"/>
      <c r="AJ522" s="13"/>
      <c r="AK522" s="13"/>
      <c r="AL522" s="46"/>
      <c r="AM522" s="46"/>
      <c r="AN522" s="46"/>
      <c r="AO522" s="46"/>
      <c r="AP522" s="46"/>
      <c r="AQ522" s="46"/>
      <c r="AR522" s="46"/>
      <c r="AS522" s="46"/>
      <c r="AT522" s="46"/>
      <c r="AU522" s="46"/>
      <c r="AV522" s="46"/>
      <c r="AW522" s="46"/>
      <c r="AX522" s="46"/>
      <c r="AY522" s="46"/>
      <c r="AZ522" s="46"/>
      <c r="BA522" s="46"/>
    </row>
    <row r="523" spans="1:53" s="47" customFormat="1" ht="19.95" customHeight="1" outlineLevel="2" x14ac:dyDescent="0.25">
      <c r="A523" s="39"/>
      <c r="B523" s="48"/>
      <c r="C523" s="106">
        <v>3</v>
      </c>
      <c r="D523" s="184"/>
      <c r="E523" s="65"/>
      <c r="F523" s="189"/>
      <c r="G523" s="185">
        <v>0</v>
      </c>
      <c r="H523" s="185">
        <v>0</v>
      </c>
      <c r="I523" s="188">
        <v>0</v>
      </c>
      <c r="J523" s="188">
        <v>0</v>
      </c>
      <c r="K523" s="188">
        <v>0</v>
      </c>
      <c r="L523" s="108"/>
      <c r="M523" s="107" cm="1">
        <f t="array" ref="M523">_xlfn.IFS(F523="All",($G523-$H523)*I523/3,F523="Year 1",($G523-$H523)*I523,F523="Year 2",0,F523="Year 3",0,F523="",0)</f>
        <v>0</v>
      </c>
      <c r="N523" s="108"/>
      <c r="O523" s="107" cm="1">
        <f t="array" ref="O523">_xlfn.IFS(F523="All",($G523-$H523)*J523/3,F523="Year 1",0,F523="Year 2",($G523-$H523)*J523,F523="Year 3",0,F523="",0)</f>
        <v>0</v>
      </c>
      <c r="P523" s="108"/>
      <c r="Q523" s="107" cm="1">
        <f t="array" ref="Q523">_xlfn.IFS(F523="All",($G523-$H523)*K523/3,F523="Year 1",0,F523="Year 2",0,F523="Year 3",($G523-$H523)*K523,F523="",0)</f>
        <v>0</v>
      </c>
      <c r="R523" s="108"/>
      <c r="S523" s="107">
        <f t="shared" si="122"/>
        <v>0</v>
      </c>
      <c r="T523" s="108"/>
      <c r="U523" s="85"/>
      <c r="V523" s="122"/>
      <c r="W523" s="59"/>
      <c r="X523" s="45"/>
      <c r="Y523" s="13"/>
      <c r="Z523" s="13"/>
      <c r="AA523" s="13"/>
      <c r="AB523" s="13"/>
      <c r="AC523" s="13"/>
      <c r="AD523" s="13"/>
      <c r="AE523" s="13"/>
      <c r="AF523" s="13"/>
      <c r="AG523" s="13"/>
      <c r="AH523" s="13"/>
      <c r="AI523" s="13"/>
      <c r="AJ523" s="13"/>
      <c r="AK523" s="13"/>
      <c r="AL523" s="46"/>
      <c r="AM523" s="46"/>
      <c r="AN523" s="46"/>
      <c r="AO523" s="46"/>
      <c r="AP523" s="46"/>
      <c r="AQ523" s="46"/>
      <c r="AR523" s="46"/>
      <c r="AS523" s="46"/>
      <c r="AT523" s="46"/>
      <c r="AU523" s="46"/>
      <c r="AV523" s="46"/>
      <c r="AW523" s="46"/>
      <c r="AX523" s="46"/>
      <c r="AY523" s="46"/>
      <c r="AZ523" s="46"/>
      <c r="BA523" s="46"/>
    </row>
    <row r="524" spans="1:53" s="47" customFormat="1" ht="19.95" customHeight="1" outlineLevel="2" x14ac:dyDescent="0.25">
      <c r="A524" s="39"/>
      <c r="B524" s="48"/>
      <c r="C524" s="106">
        <v>4</v>
      </c>
      <c r="D524" s="184"/>
      <c r="E524" s="65"/>
      <c r="F524" s="189"/>
      <c r="G524" s="185">
        <v>0</v>
      </c>
      <c r="H524" s="185">
        <v>0</v>
      </c>
      <c r="I524" s="188">
        <v>0</v>
      </c>
      <c r="J524" s="188">
        <v>0</v>
      </c>
      <c r="K524" s="188">
        <v>0</v>
      </c>
      <c r="L524" s="108"/>
      <c r="M524" s="107" cm="1">
        <f t="array" ref="M524">_xlfn.IFS(F524="All",($G524-$H524)*I524/3,F524="Year 1",($G524-$H524)*I524,F524="Year 2",0,F524="Year 3",0,F524="",0)</f>
        <v>0</v>
      </c>
      <c r="N524" s="108"/>
      <c r="O524" s="107" cm="1">
        <f t="array" ref="O524">_xlfn.IFS(F524="All",($G524-$H524)*J524/3,F524="Year 1",0,F524="Year 2",($G524-$H524)*J524,F524="Year 3",0,F524="",0)</f>
        <v>0</v>
      </c>
      <c r="P524" s="108"/>
      <c r="Q524" s="107" cm="1">
        <f t="array" ref="Q524">_xlfn.IFS(F524="All",($G524-$H524)*K524/3,F524="Year 1",0,F524="Year 2",0,F524="Year 3",($G524-$H524)*K524,F524="",0)</f>
        <v>0</v>
      </c>
      <c r="R524" s="108"/>
      <c r="S524" s="107">
        <f t="shared" si="122"/>
        <v>0</v>
      </c>
      <c r="T524" s="108"/>
      <c r="U524" s="85"/>
      <c r="V524" s="122"/>
      <c r="W524" s="59"/>
      <c r="X524" s="45"/>
      <c r="Y524" s="13"/>
      <c r="Z524" s="13"/>
      <c r="AA524" s="13"/>
      <c r="AB524" s="13"/>
      <c r="AC524" s="13"/>
      <c r="AD524" s="13"/>
      <c r="AE524" s="13"/>
      <c r="AF524" s="13"/>
      <c r="AG524" s="13"/>
      <c r="AH524" s="13"/>
      <c r="AI524" s="13"/>
      <c r="AJ524" s="13"/>
      <c r="AK524" s="13"/>
      <c r="AL524" s="46"/>
      <c r="AM524" s="46"/>
      <c r="AN524" s="46"/>
      <c r="AO524" s="46"/>
      <c r="AP524" s="46"/>
      <c r="AQ524" s="46"/>
      <c r="AR524" s="46"/>
      <c r="AS524" s="46"/>
      <c r="AT524" s="46"/>
      <c r="AU524" s="46"/>
      <c r="AV524" s="46"/>
      <c r="AW524" s="46"/>
      <c r="AX524" s="46"/>
      <c r="AY524" s="46"/>
      <c r="AZ524" s="46"/>
      <c r="BA524" s="46"/>
    </row>
    <row r="525" spans="1:53" s="47" customFormat="1" ht="19.95" customHeight="1" outlineLevel="2" x14ac:dyDescent="0.25">
      <c r="A525" s="39"/>
      <c r="B525" s="48"/>
      <c r="C525" s="106">
        <v>5</v>
      </c>
      <c r="D525" s="184"/>
      <c r="E525" s="65"/>
      <c r="F525" s="189"/>
      <c r="G525" s="185">
        <v>0</v>
      </c>
      <c r="H525" s="185">
        <v>0</v>
      </c>
      <c r="I525" s="188">
        <v>0</v>
      </c>
      <c r="J525" s="188">
        <v>0</v>
      </c>
      <c r="K525" s="188">
        <v>0</v>
      </c>
      <c r="L525" s="108"/>
      <c r="M525" s="107" cm="1">
        <f t="array" ref="M525">_xlfn.IFS(F525="All",($G525-$H525)*I525/3,F525="Year 1",($G525-$H525)*I525,F525="Year 2",0,F525="Year 3",0,F525="",0)</f>
        <v>0</v>
      </c>
      <c r="N525" s="108"/>
      <c r="O525" s="107" cm="1">
        <f t="array" ref="O525">_xlfn.IFS(F525="All",($G525-$H525)*J525/3,F525="Year 1",0,F525="Year 2",($G525-$H525)*J525,F525="Year 3",0,F525="",0)</f>
        <v>0</v>
      </c>
      <c r="P525" s="108"/>
      <c r="Q525" s="107" cm="1">
        <f t="array" ref="Q525">_xlfn.IFS(F525="All",($G525-$H525)*K525/3,F525="Year 1",0,F525="Year 2",0,F525="Year 3",($G525-$H525)*K525,F525="",0)</f>
        <v>0</v>
      </c>
      <c r="R525" s="108"/>
      <c r="S525" s="107">
        <f t="shared" si="122"/>
        <v>0</v>
      </c>
      <c r="T525" s="108"/>
      <c r="U525" s="85"/>
      <c r="V525" s="122"/>
      <c r="W525" s="59"/>
      <c r="X525" s="45"/>
      <c r="Y525" s="13"/>
      <c r="Z525" s="13"/>
      <c r="AA525" s="13"/>
      <c r="AB525" s="13"/>
      <c r="AC525" s="13"/>
      <c r="AD525" s="13"/>
      <c r="AE525" s="13"/>
      <c r="AF525" s="13"/>
      <c r="AG525" s="13"/>
      <c r="AH525" s="13"/>
      <c r="AI525" s="13"/>
      <c r="AJ525" s="13"/>
      <c r="AK525" s="13"/>
      <c r="AL525" s="46"/>
      <c r="AM525" s="46"/>
      <c r="AN525" s="46"/>
      <c r="AO525" s="46"/>
      <c r="AP525" s="46"/>
      <c r="AQ525" s="46"/>
      <c r="AR525" s="46"/>
      <c r="AS525" s="46"/>
      <c r="AT525" s="46"/>
      <c r="AU525" s="46"/>
      <c r="AV525" s="46"/>
      <c r="AW525" s="46"/>
      <c r="AX525" s="46"/>
      <c r="AY525" s="46"/>
      <c r="AZ525" s="46"/>
      <c r="BA525" s="46"/>
    </row>
    <row r="526" spans="1:53" s="47" customFormat="1" ht="19.95" customHeight="1" outlineLevel="2" x14ac:dyDescent="0.25">
      <c r="A526" s="39"/>
      <c r="B526" s="48"/>
      <c r="C526" s="106">
        <v>6</v>
      </c>
      <c r="D526" s="184"/>
      <c r="E526" s="65"/>
      <c r="F526" s="189"/>
      <c r="G526" s="185">
        <v>0</v>
      </c>
      <c r="H526" s="185">
        <v>0</v>
      </c>
      <c r="I526" s="188">
        <v>0</v>
      </c>
      <c r="J526" s="188">
        <v>0</v>
      </c>
      <c r="K526" s="188">
        <v>0</v>
      </c>
      <c r="L526" s="108"/>
      <c r="M526" s="107" cm="1">
        <f t="array" ref="M526">_xlfn.IFS(F526="All",($G526-$H526)*I526/3,F526="Year 1",($G526-$H526)*I526,F526="Year 2",0,F526="Year 3",0,F526="",0)</f>
        <v>0</v>
      </c>
      <c r="N526" s="108"/>
      <c r="O526" s="107" cm="1">
        <f t="array" ref="O526">_xlfn.IFS(F526="All",($G526-$H526)*J526/3,F526="Year 1",0,F526="Year 2",($G526-$H526)*J526,F526="Year 3",0,F526="",0)</f>
        <v>0</v>
      </c>
      <c r="P526" s="108"/>
      <c r="Q526" s="107" cm="1">
        <f t="array" ref="Q526">_xlfn.IFS(F526="All",($G526-$H526)*K526/3,F526="Year 1",0,F526="Year 2",0,F526="Year 3",($G526-$H526)*K526,F526="",0)</f>
        <v>0</v>
      </c>
      <c r="R526" s="108"/>
      <c r="S526" s="107">
        <f t="shared" si="122"/>
        <v>0</v>
      </c>
      <c r="T526" s="108"/>
      <c r="U526" s="85"/>
      <c r="V526" s="122"/>
      <c r="W526" s="59"/>
      <c r="X526" s="45"/>
      <c r="Y526" s="13"/>
      <c r="Z526" s="13"/>
      <c r="AA526" s="13"/>
      <c r="AB526" s="13"/>
      <c r="AC526" s="13"/>
      <c r="AD526" s="13"/>
      <c r="AE526" s="13"/>
      <c r="AF526" s="13"/>
      <c r="AG526" s="13"/>
      <c r="AH526" s="13"/>
      <c r="AI526" s="13"/>
      <c r="AJ526" s="13"/>
      <c r="AK526" s="13"/>
      <c r="AL526" s="46"/>
      <c r="AM526" s="46"/>
      <c r="AN526" s="46"/>
      <c r="AO526" s="46"/>
      <c r="AP526" s="46"/>
      <c r="AQ526" s="46"/>
      <c r="AR526" s="46"/>
      <c r="AS526" s="46"/>
      <c r="AT526" s="46"/>
      <c r="AU526" s="46"/>
      <c r="AV526" s="46"/>
      <c r="AW526" s="46"/>
      <c r="AX526" s="46"/>
      <c r="AY526" s="46"/>
      <c r="AZ526" s="46"/>
      <c r="BA526" s="46"/>
    </row>
    <row r="527" spans="1:53" s="47" customFormat="1" ht="19.95" customHeight="1" outlineLevel="2" x14ac:dyDescent="0.25">
      <c r="A527" s="39"/>
      <c r="B527" s="48"/>
      <c r="C527" s="106">
        <v>7</v>
      </c>
      <c r="D527" s="184"/>
      <c r="E527" s="65"/>
      <c r="F527" s="189"/>
      <c r="G527" s="185">
        <v>0</v>
      </c>
      <c r="H527" s="185">
        <v>0</v>
      </c>
      <c r="I527" s="188">
        <v>0</v>
      </c>
      <c r="J527" s="188">
        <v>0</v>
      </c>
      <c r="K527" s="188">
        <v>0</v>
      </c>
      <c r="L527" s="108"/>
      <c r="M527" s="107" cm="1">
        <f t="array" ref="M527">_xlfn.IFS(F527="All",($G527-$H527)*I527/3,F527="Year 1",($G527-$H527)*I527,F527="Year 2",0,F527="Year 3",0,F527="",0)</f>
        <v>0</v>
      </c>
      <c r="N527" s="108"/>
      <c r="O527" s="107" cm="1">
        <f t="array" ref="O527">_xlfn.IFS(F527="All",($G527-$H527)*J527/3,F527="Year 1",0,F527="Year 2",($G527-$H527)*J527,F527="Year 3",0,F527="",0)</f>
        <v>0</v>
      </c>
      <c r="P527" s="108"/>
      <c r="Q527" s="107" cm="1">
        <f t="array" ref="Q527">_xlfn.IFS(F527="All",($G527-$H527)*K527/3,F527="Year 1",0,F527="Year 2",0,F527="Year 3",($G527-$H527)*K527,F527="",0)</f>
        <v>0</v>
      </c>
      <c r="R527" s="108"/>
      <c r="S527" s="107">
        <f>SUM(M527,O527,Q527)</f>
        <v>0</v>
      </c>
      <c r="T527" s="108"/>
      <c r="U527" s="85"/>
      <c r="V527" s="122"/>
      <c r="W527" s="59"/>
      <c r="X527" s="45"/>
      <c r="Y527" s="13"/>
      <c r="Z527" s="13"/>
      <c r="AA527" s="13"/>
      <c r="AB527" s="13"/>
      <c r="AC527" s="13"/>
      <c r="AD527" s="13"/>
      <c r="AE527" s="13"/>
      <c r="AF527" s="13"/>
      <c r="AG527" s="13"/>
      <c r="AH527" s="13"/>
      <c r="AI527" s="13"/>
      <c r="AJ527" s="13"/>
      <c r="AK527" s="13"/>
      <c r="AL527" s="46"/>
      <c r="AM527" s="46"/>
      <c r="AN527" s="46"/>
      <c r="AO527" s="46"/>
      <c r="AP527" s="46"/>
      <c r="AQ527" s="46"/>
      <c r="AR527" s="46"/>
      <c r="AS527" s="46"/>
      <c r="AT527" s="46"/>
      <c r="AU527" s="46"/>
      <c r="AV527" s="46"/>
      <c r="AW527" s="46"/>
      <c r="AX527" s="46"/>
      <c r="AY527" s="46"/>
      <c r="AZ527" s="46"/>
      <c r="BA527" s="46"/>
    </row>
    <row r="528" spans="1:53" s="47" customFormat="1" ht="19.95" customHeight="1" outlineLevel="2" x14ac:dyDescent="0.25">
      <c r="A528" s="39"/>
      <c r="B528" s="48"/>
      <c r="C528" s="106">
        <v>8</v>
      </c>
      <c r="D528" s="184"/>
      <c r="E528" s="65"/>
      <c r="F528" s="189"/>
      <c r="G528" s="185">
        <v>0</v>
      </c>
      <c r="H528" s="185">
        <v>0</v>
      </c>
      <c r="I528" s="188">
        <v>0</v>
      </c>
      <c r="J528" s="188">
        <v>0</v>
      </c>
      <c r="K528" s="188">
        <v>0</v>
      </c>
      <c r="L528" s="108"/>
      <c r="M528" s="107" cm="1">
        <f t="array" ref="M528">_xlfn.IFS(F528="All",($G528-$H528)*I528/3,F528="Year 1",($G528-$H528)*I528,F528="Year 2",0,F528="Year 3",0,F528="",0)</f>
        <v>0</v>
      </c>
      <c r="N528" s="108"/>
      <c r="O528" s="107" cm="1">
        <f t="array" ref="O528">_xlfn.IFS(F528="All",($G528-$H528)*J528/3,F528="Year 1",0,F528="Year 2",($G528-$H528)*J528,F528="Year 3",0,F528="",0)</f>
        <v>0</v>
      </c>
      <c r="P528" s="108"/>
      <c r="Q528" s="107" cm="1">
        <f t="array" ref="Q528">_xlfn.IFS(F528="All",($G528-$H528)*K528/3,F528="Year 1",0,F528="Year 2",0,F528="Year 3",($G528-$H528)*K528,F528="",0)</f>
        <v>0</v>
      </c>
      <c r="R528" s="108"/>
      <c r="S528" s="107">
        <f>SUM(M528,O528,Q528)</f>
        <v>0</v>
      </c>
      <c r="T528" s="108"/>
      <c r="U528" s="85"/>
      <c r="V528" s="122"/>
      <c r="W528" s="59"/>
      <c r="X528" s="45"/>
      <c r="Y528" s="13"/>
      <c r="Z528" s="13"/>
      <c r="AA528" s="13"/>
      <c r="AB528" s="13"/>
      <c r="AC528" s="13"/>
      <c r="AD528" s="13"/>
      <c r="AE528" s="13"/>
      <c r="AF528" s="13"/>
      <c r="AG528" s="13"/>
      <c r="AH528" s="13"/>
      <c r="AI528" s="13"/>
      <c r="AJ528" s="13"/>
      <c r="AK528" s="13"/>
      <c r="AL528" s="46"/>
      <c r="AM528" s="46"/>
      <c r="AN528" s="46"/>
      <c r="AO528" s="46"/>
      <c r="AP528" s="46"/>
      <c r="AQ528" s="46"/>
      <c r="AR528" s="46"/>
      <c r="AS528" s="46"/>
      <c r="AT528" s="46"/>
      <c r="AU528" s="46"/>
      <c r="AV528" s="46"/>
      <c r="AW528" s="46"/>
      <c r="AX528" s="46"/>
      <c r="AY528" s="46"/>
      <c r="AZ528" s="46"/>
      <c r="BA528" s="46"/>
    </row>
    <row r="529" spans="1:53" s="47" customFormat="1" ht="19.95" customHeight="1" outlineLevel="2" x14ac:dyDescent="0.25">
      <c r="A529" s="39"/>
      <c r="B529" s="48"/>
      <c r="C529" s="106">
        <v>9</v>
      </c>
      <c r="D529" s="184"/>
      <c r="E529" s="65"/>
      <c r="F529" s="189"/>
      <c r="G529" s="185">
        <v>0</v>
      </c>
      <c r="H529" s="185">
        <v>0</v>
      </c>
      <c r="I529" s="188">
        <v>0</v>
      </c>
      <c r="J529" s="188">
        <v>0</v>
      </c>
      <c r="K529" s="188">
        <v>0</v>
      </c>
      <c r="L529" s="108"/>
      <c r="M529" s="107" cm="1">
        <f t="array" ref="M529">_xlfn.IFS(F529="All",($G529-$H529)*I529/3,F529="Year 1",($G529-$H529)*I529,F529="Year 2",0,F529="Year 3",0,F529="",0)</f>
        <v>0</v>
      </c>
      <c r="N529" s="108"/>
      <c r="O529" s="107" cm="1">
        <f t="array" ref="O529">_xlfn.IFS(F529="All",($G529-$H529)*J529/3,F529="Year 1",0,F529="Year 2",($G529-$H529)*J529,F529="Year 3",0,F529="",0)</f>
        <v>0</v>
      </c>
      <c r="P529" s="108"/>
      <c r="Q529" s="107" cm="1">
        <f t="array" ref="Q529">_xlfn.IFS(F529="All",($G529-$H529)*K529/3,F529="Year 1",0,F529="Year 2",0,F529="Year 3",($G529-$H529)*K529,F529="",0)</f>
        <v>0</v>
      </c>
      <c r="R529" s="108"/>
      <c r="S529" s="107">
        <f t="shared" ref="S529:S530" si="123">SUM(M529,O529,Q529)</f>
        <v>0</v>
      </c>
      <c r="T529" s="108"/>
      <c r="U529" s="85"/>
      <c r="V529" s="122"/>
      <c r="W529" s="59"/>
      <c r="X529" s="45"/>
      <c r="Y529" s="13"/>
      <c r="Z529" s="13"/>
      <c r="AA529" s="13"/>
      <c r="AB529" s="13"/>
      <c r="AC529" s="13"/>
      <c r="AD529" s="13"/>
      <c r="AE529" s="13"/>
      <c r="AF529" s="13"/>
      <c r="AG529" s="13"/>
      <c r="AH529" s="13"/>
      <c r="AI529" s="13"/>
      <c r="AJ529" s="13"/>
      <c r="AK529" s="13"/>
      <c r="AL529" s="46"/>
      <c r="AM529" s="46"/>
      <c r="AN529" s="46"/>
      <c r="AO529" s="46"/>
      <c r="AP529" s="46"/>
      <c r="AQ529" s="46"/>
      <c r="AR529" s="46"/>
      <c r="AS529" s="46"/>
      <c r="AT529" s="46"/>
      <c r="AU529" s="46"/>
      <c r="AV529" s="46"/>
      <c r="AW529" s="46"/>
      <c r="AX529" s="46"/>
      <c r="AY529" s="46"/>
      <c r="AZ529" s="46"/>
      <c r="BA529" s="46"/>
    </row>
    <row r="530" spans="1:53" s="47" customFormat="1" ht="19.95" customHeight="1" outlineLevel="2" x14ac:dyDescent="0.25">
      <c r="A530" s="39"/>
      <c r="B530" s="48"/>
      <c r="C530" s="106">
        <v>10</v>
      </c>
      <c r="D530" s="184"/>
      <c r="E530" s="65"/>
      <c r="F530" s="189"/>
      <c r="G530" s="185">
        <v>0</v>
      </c>
      <c r="H530" s="185">
        <v>0</v>
      </c>
      <c r="I530" s="188">
        <v>0</v>
      </c>
      <c r="J530" s="188">
        <v>0</v>
      </c>
      <c r="K530" s="188">
        <v>0</v>
      </c>
      <c r="L530" s="108"/>
      <c r="M530" s="107" cm="1">
        <f t="array" ref="M530">_xlfn.IFS(F530="All",($G530-$H530)*I530/3,F530="Year 1",($G530-$H530)*I530,F530="Year 2",0,F530="Year 3",0,F530="",0)</f>
        <v>0</v>
      </c>
      <c r="N530" s="108"/>
      <c r="O530" s="107" cm="1">
        <f t="array" ref="O530">_xlfn.IFS(F530="All",($G530-$H530)*J530/3,F530="Year 1",0,F530="Year 2",($G530-$H530)*J530,F530="Year 3",0,F530="",0)</f>
        <v>0</v>
      </c>
      <c r="P530" s="108"/>
      <c r="Q530" s="107" cm="1">
        <f t="array" ref="Q530">_xlfn.IFS(F530="All",($G530-$H530)*K530/3,F530="Year 1",0,F530="Year 2",0,F530="Year 3",($G530-$H530)*K530,F530="",0)</f>
        <v>0</v>
      </c>
      <c r="R530" s="108"/>
      <c r="S530" s="107">
        <f t="shared" si="123"/>
        <v>0</v>
      </c>
      <c r="T530" s="108"/>
      <c r="U530" s="85"/>
      <c r="V530" s="122"/>
      <c r="W530" s="59"/>
      <c r="X530" s="45"/>
      <c r="Y530" s="13"/>
      <c r="Z530" s="13"/>
      <c r="AA530" s="13"/>
      <c r="AB530" s="13"/>
      <c r="AC530" s="13"/>
      <c r="AD530" s="13"/>
      <c r="AE530" s="13"/>
      <c r="AF530" s="13"/>
      <c r="AG530" s="13"/>
      <c r="AH530" s="13"/>
      <c r="AI530" s="13"/>
      <c r="AJ530" s="13"/>
      <c r="AK530" s="13"/>
      <c r="AL530" s="46"/>
      <c r="AM530" s="46"/>
      <c r="AN530" s="46"/>
      <c r="AO530" s="46"/>
      <c r="AP530" s="46"/>
      <c r="AQ530" s="46"/>
      <c r="AR530" s="46"/>
      <c r="AS530" s="46"/>
      <c r="AT530" s="46"/>
      <c r="AU530" s="46"/>
      <c r="AV530" s="46"/>
      <c r="AW530" s="46"/>
      <c r="AX530" s="46"/>
      <c r="AY530" s="46"/>
      <c r="AZ530" s="46"/>
      <c r="BA530" s="46"/>
    </row>
    <row r="531" spans="1:53" s="46" customFormat="1" ht="19.95" customHeight="1" outlineLevel="2" x14ac:dyDescent="0.25">
      <c r="A531" s="73"/>
      <c r="B531" s="74"/>
      <c r="C531" s="73"/>
      <c r="D531" s="110"/>
      <c r="E531" s="65"/>
      <c r="F531" s="65"/>
      <c r="G531" s="65"/>
      <c r="H531" s="65"/>
      <c r="I531" s="65"/>
      <c r="J531" s="65"/>
      <c r="K531" s="65"/>
      <c r="L531" s="65"/>
      <c r="M531" s="108"/>
      <c r="N531" s="65"/>
      <c r="O531" s="108"/>
      <c r="P531" s="108"/>
      <c r="Q531" s="108"/>
      <c r="R531" s="108"/>
      <c r="S531" s="108"/>
      <c r="T531" s="108"/>
      <c r="U531" s="111"/>
      <c r="V531" s="111"/>
      <c r="W531" s="59"/>
      <c r="X531" s="75"/>
      <c r="Y531" s="13"/>
      <c r="Z531" s="13"/>
      <c r="AA531" s="13"/>
      <c r="AB531" s="13"/>
      <c r="AC531" s="13"/>
      <c r="AD531" s="13"/>
      <c r="AE531" s="13"/>
      <c r="AF531" s="13"/>
      <c r="AG531" s="13"/>
      <c r="AH531" s="13"/>
      <c r="AI531" s="13"/>
      <c r="AJ531" s="13"/>
      <c r="AK531" s="13"/>
    </row>
    <row r="532" spans="1:53" s="89" customFormat="1" ht="19.95" customHeight="1" outlineLevel="1" x14ac:dyDescent="0.25">
      <c r="A532" s="118"/>
      <c r="B532" s="119"/>
      <c r="C532" s="118"/>
      <c r="D532" s="120" t="s">
        <v>120</v>
      </c>
      <c r="E532" s="65"/>
      <c r="F532" s="95"/>
      <c r="G532" s="95"/>
      <c r="H532" s="95"/>
      <c r="I532" s="95"/>
      <c r="J532" s="95"/>
      <c r="K532" s="95"/>
      <c r="L532" s="65"/>
      <c r="M532" s="80">
        <f>SUM(M534:M543)</f>
        <v>0</v>
      </c>
      <c r="N532" s="65"/>
      <c r="O532" s="80">
        <f>SUM(O534:O543)</f>
        <v>0</v>
      </c>
      <c r="P532" s="81"/>
      <c r="Q532" s="80">
        <f>SUM(Q534:Q543)</f>
        <v>0</v>
      </c>
      <c r="R532" s="81"/>
      <c r="S532" s="83">
        <f>SUM(S534:S543)</f>
        <v>0</v>
      </c>
      <c r="T532" s="81"/>
      <c r="U532" s="85"/>
      <c r="V532" s="86"/>
      <c r="W532" s="59"/>
      <c r="X532" s="123"/>
      <c r="Y532" s="124"/>
      <c r="Z532" s="124"/>
      <c r="AA532" s="124"/>
      <c r="AB532" s="124"/>
      <c r="AC532" s="124"/>
      <c r="AD532" s="124"/>
      <c r="AE532" s="124"/>
      <c r="AF532" s="124"/>
      <c r="AG532" s="124"/>
      <c r="AH532" s="124"/>
      <c r="AI532" s="124"/>
      <c r="AJ532" s="124"/>
      <c r="AK532" s="124"/>
    </row>
    <row r="533" spans="1:53" s="91" customFormat="1" ht="24.75" customHeight="1" outlineLevel="2" x14ac:dyDescent="0.25">
      <c r="A533" s="76"/>
      <c r="B533" s="77"/>
      <c r="C533" s="76"/>
      <c r="D533" s="100" t="s">
        <v>121</v>
      </c>
      <c r="E533" s="112"/>
      <c r="F533" s="336" t="s">
        <v>122</v>
      </c>
      <c r="G533" s="336"/>
      <c r="H533" s="336"/>
      <c r="I533" s="101" t="s">
        <v>123</v>
      </c>
      <c r="J533" s="101" t="s">
        <v>124</v>
      </c>
      <c r="K533" s="101" t="s">
        <v>125</v>
      </c>
      <c r="L533" s="114"/>
      <c r="M533" s="101" t="s">
        <v>126</v>
      </c>
      <c r="N533" s="114"/>
      <c r="O533" s="101" t="s">
        <v>127</v>
      </c>
      <c r="P533" s="104"/>
      <c r="Q533" s="101" t="s">
        <v>128</v>
      </c>
      <c r="R533" s="105"/>
      <c r="S533" s="101" t="s">
        <v>129</v>
      </c>
      <c r="T533" s="84"/>
      <c r="U533" s="85"/>
      <c r="V533" s="110"/>
      <c r="W533" s="115"/>
      <c r="X533" s="87"/>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row>
    <row r="534" spans="1:53" s="47" customFormat="1" ht="19.95" customHeight="1" outlineLevel="2" x14ac:dyDescent="0.25">
      <c r="A534" s="39"/>
      <c r="B534" s="48"/>
      <c r="C534" s="106">
        <v>1</v>
      </c>
      <c r="D534" s="184"/>
      <c r="E534" s="65"/>
      <c r="F534" s="337"/>
      <c r="G534" s="338"/>
      <c r="H534" s="339"/>
      <c r="I534" s="190">
        <v>0</v>
      </c>
      <c r="J534" s="190">
        <v>0</v>
      </c>
      <c r="K534" s="190">
        <v>0</v>
      </c>
      <c r="L534" s="65"/>
      <c r="M534" s="107">
        <f>I534</f>
        <v>0</v>
      </c>
      <c r="N534" s="65"/>
      <c r="O534" s="107">
        <f>J534</f>
        <v>0</v>
      </c>
      <c r="P534" s="108"/>
      <c r="Q534" s="107">
        <f t="shared" ref="Q534:Q543" si="124">K534</f>
        <v>0</v>
      </c>
      <c r="R534" s="108"/>
      <c r="S534" s="107">
        <f>SUM(M534,O534,Q534)</f>
        <v>0</v>
      </c>
      <c r="T534" s="108"/>
      <c r="U534" s="85"/>
      <c r="V534" s="109"/>
      <c r="W534" s="59"/>
      <c r="X534" s="45"/>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row>
    <row r="535" spans="1:53" s="47" customFormat="1" ht="19.95" customHeight="1" outlineLevel="2" x14ac:dyDescent="0.25">
      <c r="A535" s="39"/>
      <c r="B535" s="48"/>
      <c r="C535" s="106">
        <v>2</v>
      </c>
      <c r="D535" s="184"/>
      <c r="E535" s="65"/>
      <c r="F535" s="337"/>
      <c r="G535" s="338"/>
      <c r="H535" s="339"/>
      <c r="I535" s="190">
        <v>0</v>
      </c>
      <c r="J535" s="190">
        <v>0</v>
      </c>
      <c r="K535" s="190">
        <v>0</v>
      </c>
      <c r="L535" s="65"/>
      <c r="M535" s="107">
        <f>I535</f>
        <v>0</v>
      </c>
      <c r="N535" s="65"/>
      <c r="O535" s="107">
        <f t="shared" ref="O535:O543" si="125">J535</f>
        <v>0</v>
      </c>
      <c r="P535" s="108"/>
      <c r="Q535" s="107">
        <f t="shared" si="124"/>
        <v>0</v>
      </c>
      <c r="R535" s="108"/>
      <c r="S535" s="107">
        <f t="shared" ref="S535:S543" si="126">SUM(M535,O535,Q535)</f>
        <v>0</v>
      </c>
      <c r="T535" s="108"/>
      <c r="U535" s="85"/>
      <c r="V535" s="109"/>
      <c r="W535" s="59"/>
      <c r="X535" s="45"/>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row>
    <row r="536" spans="1:53" s="47" customFormat="1" ht="19.95" customHeight="1" outlineLevel="2" x14ac:dyDescent="0.25">
      <c r="A536" s="39"/>
      <c r="B536" s="48"/>
      <c r="C536" s="106">
        <v>3</v>
      </c>
      <c r="D536" s="184"/>
      <c r="E536" s="65"/>
      <c r="F536" s="337"/>
      <c r="G536" s="338"/>
      <c r="H536" s="339"/>
      <c r="I536" s="190">
        <v>0</v>
      </c>
      <c r="J536" s="190">
        <v>0</v>
      </c>
      <c r="K536" s="190">
        <v>0</v>
      </c>
      <c r="L536" s="65"/>
      <c r="M536" s="107">
        <f t="shared" ref="M536:M543" si="127">I536</f>
        <v>0</v>
      </c>
      <c r="N536" s="65"/>
      <c r="O536" s="107">
        <f t="shared" si="125"/>
        <v>0</v>
      </c>
      <c r="P536" s="108"/>
      <c r="Q536" s="107">
        <f t="shared" si="124"/>
        <v>0</v>
      </c>
      <c r="R536" s="108"/>
      <c r="S536" s="107">
        <f t="shared" si="126"/>
        <v>0</v>
      </c>
      <c r="T536" s="108"/>
      <c r="U536" s="85"/>
      <c r="V536" s="109"/>
      <c r="W536" s="59"/>
      <c r="X536" s="45"/>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row>
    <row r="537" spans="1:53" s="47" customFormat="1" ht="19.95" customHeight="1" outlineLevel="2" x14ac:dyDescent="0.25">
      <c r="A537" s="39"/>
      <c r="B537" s="48"/>
      <c r="C537" s="106">
        <v>4</v>
      </c>
      <c r="D537" s="184"/>
      <c r="E537" s="65"/>
      <c r="F537" s="337"/>
      <c r="G537" s="338"/>
      <c r="H537" s="339"/>
      <c r="I537" s="190">
        <v>0</v>
      </c>
      <c r="J537" s="190">
        <v>0</v>
      </c>
      <c r="K537" s="190">
        <v>0</v>
      </c>
      <c r="L537" s="65"/>
      <c r="M537" s="107">
        <f t="shared" si="127"/>
        <v>0</v>
      </c>
      <c r="N537" s="65"/>
      <c r="O537" s="107">
        <f t="shared" si="125"/>
        <v>0</v>
      </c>
      <c r="P537" s="108"/>
      <c r="Q537" s="107">
        <f t="shared" si="124"/>
        <v>0</v>
      </c>
      <c r="R537" s="108"/>
      <c r="S537" s="107">
        <f t="shared" si="126"/>
        <v>0</v>
      </c>
      <c r="T537" s="108"/>
      <c r="U537" s="85"/>
      <c r="V537" s="109"/>
      <c r="W537" s="59"/>
      <c r="X537" s="45"/>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row>
    <row r="538" spans="1:53" s="47" customFormat="1" ht="19.95" customHeight="1" outlineLevel="2" x14ac:dyDescent="0.25">
      <c r="A538" s="39"/>
      <c r="B538" s="48"/>
      <c r="C538" s="106">
        <v>5</v>
      </c>
      <c r="D538" s="184"/>
      <c r="E538" s="65"/>
      <c r="F538" s="335"/>
      <c r="G538" s="335"/>
      <c r="H538" s="335"/>
      <c r="I538" s="190">
        <v>0</v>
      </c>
      <c r="J538" s="190">
        <v>0</v>
      </c>
      <c r="K538" s="190">
        <v>0</v>
      </c>
      <c r="L538" s="65"/>
      <c r="M538" s="107">
        <f t="shared" si="127"/>
        <v>0</v>
      </c>
      <c r="N538" s="65"/>
      <c r="O538" s="107">
        <f t="shared" si="125"/>
        <v>0</v>
      </c>
      <c r="P538" s="108"/>
      <c r="Q538" s="107">
        <f t="shared" si="124"/>
        <v>0</v>
      </c>
      <c r="R538" s="108"/>
      <c r="S538" s="107">
        <f t="shared" si="126"/>
        <v>0</v>
      </c>
      <c r="T538" s="108"/>
      <c r="U538" s="85"/>
      <c r="V538" s="109"/>
      <c r="W538" s="59"/>
      <c r="X538" s="45"/>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row>
    <row r="539" spans="1:53" s="47" customFormat="1" ht="19.95" customHeight="1" outlineLevel="2" x14ac:dyDescent="0.25">
      <c r="A539" s="39"/>
      <c r="B539" s="48"/>
      <c r="C539" s="106">
        <v>6</v>
      </c>
      <c r="D539" s="184"/>
      <c r="E539" s="65"/>
      <c r="F539" s="335"/>
      <c r="G539" s="335"/>
      <c r="H539" s="335"/>
      <c r="I539" s="190">
        <v>0</v>
      </c>
      <c r="J539" s="190">
        <v>0</v>
      </c>
      <c r="K539" s="190">
        <v>0</v>
      </c>
      <c r="L539" s="65"/>
      <c r="M539" s="107">
        <f t="shared" si="127"/>
        <v>0</v>
      </c>
      <c r="N539" s="65"/>
      <c r="O539" s="107">
        <f t="shared" si="125"/>
        <v>0</v>
      </c>
      <c r="P539" s="108"/>
      <c r="Q539" s="107">
        <f t="shared" si="124"/>
        <v>0</v>
      </c>
      <c r="R539" s="108"/>
      <c r="S539" s="107">
        <f t="shared" si="126"/>
        <v>0</v>
      </c>
      <c r="T539" s="108"/>
      <c r="U539" s="85"/>
      <c r="V539" s="109"/>
      <c r="W539" s="59"/>
      <c r="X539" s="45"/>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row>
    <row r="540" spans="1:53" s="47" customFormat="1" ht="19.95" customHeight="1" outlineLevel="2" x14ac:dyDescent="0.25">
      <c r="A540" s="39"/>
      <c r="B540" s="48"/>
      <c r="C540" s="106">
        <v>7</v>
      </c>
      <c r="D540" s="184"/>
      <c r="E540" s="65"/>
      <c r="F540" s="335"/>
      <c r="G540" s="335"/>
      <c r="H540" s="335"/>
      <c r="I540" s="190">
        <v>0</v>
      </c>
      <c r="J540" s="190">
        <v>0</v>
      </c>
      <c r="K540" s="190">
        <v>0</v>
      </c>
      <c r="L540" s="65"/>
      <c r="M540" s="107">
        <f t="shared" si="127"/>
        <v>0</v>
      </c>
      <c r="N540" s="65"/>
      <c r="O540" s="107">
        <f t="shared" si="125"/>
        <v>0</v>
      </c>
      <c r="P540" s="108"/>
      <c r="Q540" s="107">
        <f t="shared" si="124"/>
        <v>0</v>
      </c>
      <c r="R540" s="108"/>
      <c r="S540" s="107">
        <f t="shared" si="126"/>
        <v>0</v>
      </c>
      <c r="T540" s="108"/>
      <c r="U540" s="85"/>
      <c r="V540" s="109"/>
      <c r="W540" s="59"/>
      <c r="X540" s="45"/>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row>
    <row r="541" spans="1:53" s="47" customFormat="1" ht="19.95" customHeight="1" outlineLevel="2" x14ac:dyDescent="0.25">
      <c r="A541" s="39"/>
      <c r="B541" s="48"/>
      <c r="C541" s="106">
        <v>8</v>
      </c>
      <c r="D541" s="184"/>
      <c r="E541" s="65"/>
      <c r="F541" s="335"/>
      <c r="G541" s="335"/>
      <c r="H541" s="335"/>
      <c r="I541" s="190">
        <v>0</v>
      </c>
      <c r="J541" s="190">
        <v>0</v>
      </c>
      <c r="K541" s="190">
        <v>0</v>
      </c>
      <c r="L541" s="65"/>
      <c r="M541" s="107">
        <f t="shared" si="127"/>
        <v>0</v>
      </c>
      <c r="N541" s="65"/>
      <c r="O541" s="107">
        <f t="shared" si="125"/>
        <v>0</v>
      </c>
      <c r="P541" s="108"/>
      <c r="Q541" s="107">
        <f t="shared" si="124"/>
        <v>0</v>
      </c>
      <c r="R541" s="108"/>
      <c r="S541" s="107">
        <f t="shared" si="126"/>
        <v>0</v>
      </c>
      <c r="T541" s="108"/>
      <c r="U541" s="85"/>
      <c r="V541" s="109"/>
      <c r="W541" s="59"/>
      <c r="X541" s="45"/>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row>
    <row r="542" spans="1:53" s="47" customFormat="1" ht="19.95" customHeight="1" outlineLevel="2" x14ac:dyDescent="0.25">
      <c r="A542" s="39"/>
      <c r="B542" s="48"/>
      <c r="C542" s="106">
        <v>9</v>
      </c>
      <c r="D542" s="184"/>
      <c r="E542" s="65"/>
      <c r="F542" s="335"/>
      <c r="G542" s="335"/>
      <c r="H542" s="335"/>
      <c r="I542" s="190">
        <v>0</v>
      </c>
      <c r="J542" s="190">
        <v>0</v>
      </c>
      <c r="K542" s="190">
        <v>0</v>
      </c>
      <c r="L542" s="65"/>
      <c r="M542" s="107">
        <f t="shared" si="127"/>
        <v>0</v>
      </c>
      <c r="N542" s="65"/>
      <c r="O542" s="107">
        <f t="shared" si="125"/>
        <v>0</v>
      </c>
      <c r="P542" s="108"/>
      <c r="Q542" s="107">
        <f t="shared" si="124"/>
        <v>0</v>
      </c>
      <c r="R542" s="108"/>
      <c r="S542" s="107">
        <f t="shared" si="126"/>
        <v>0</v>
      </c>
      <c r="T542" s="108"/>
      <c r="U542" s="85"/>
      <c r="V542" s="109"/>
      <c r="W542" s="59"/>
      <c r="X542" s="45"/>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row>
    <row r="543" spans="1:53" s="47" customFormat="1" ht="19.95" customHeight="1" outlineLevel="2" x14ac:dyDescent="0.25">
      <c r="A543" s="39"/>
      <c r="B543" s="48"/>
      <c r="C543" s="106">
        <v>10</v>
      </c>
      <c r="D543" s="184"/>
      <c r="E543" s="65"/>
      <c r="F543" s="335"/>
      <c r="G543" s="335"/>
      <c r="H543" s="335"/>
      <c r="I543" s="190">
        <v>0</v>
      </c>
      <c r="J543" s="190">
        <v>0</v>
      </c>
      <c r="K543" s="190">
        <v>0</v>
      </c>
      <c r="L543" s="65"/>
      <c r="M543" s="107">
        <f t="shared" si="127"/>
        <v>0</v>
      </c>
      <c r="N543" s="65"/>
      <c r="O543" s="107">
        <f t="shared" si="125"/>
        <v>0</v>
      </c>
      <c r="P543" s="108"/>
      <c r="Q543" s="107">
        <f t="shared" si="124"/>
        <v>0</v>
      </c>
      <c r="R543" s="108"/>
      <c r="S543" s="107">
        <f t="shared" si="126"/>
        <v>0</v>
      </c>
      <c r="T543" s="108"/>
      <c r="U543" s="85"/>
      <c r="V543" s="109"/>
      <c r="W543" s="59"/>
      <c r="X543" s="45"/>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row>
    <row r="544" spans="1:53" s="46" customFormat="1" ht="19.95" customHeight="1" outlineLevel="2" x14ac:dyDescent="0.25">
      <c r="A544" s="73"/>
      <c r="B544" s="74"/>
      <c r="C544" s="73"/>
      <c r="D544" s="110"/>
      <c r="E544" s="65"/>
      <c r="F544" s="65"/>
      <c r="G544" s="65"/>
      <c r="H544" s="65"/>
      <c r="I544" s="65"/>
      <c r="J544" s="65"/>
      <c r="K544" s="65"/>
      <c r="L544" s="65"/>
      <c r="M544" s="108"/>
      <c r="N544" s="65"/>
      <c r="O544" s="108"/>
      <c r="P544" s="108"/>
      <c r="Q544" s="108"/>
      <c r="R544" s="108"/>
      <c r="S544" s="108"/>
      <c r="T544" s="108"/>
      <c r="U544" s="111"/>
      <c r="V544" s="111"/>
      <c r="W544" s="59"/>
      <c r="X544" s="75"/>
    </row>
    <row r="545" spans="1:53" s="89" customFormat="1" ht="19.95" customHeight="1" outlineLevel="1" x14ac:dyDescent="0.25">
      <c r="A545" s="118"/>
      <c r="B545" s="119"/>
      <c r="C545" s="118"/>
      <c r="D545" s="120" t="s">
        <v>130</v>
      </c>
      <c r="E545" s="65"/>
      <c r="F545" s="95"/>
      <c r="G545" s="95"/>
      <c r="H545" s="95"/>
      <c r="I545" s="95"/>
      <c r="J545" s="95"/>
      <c r="K545" s="95"/>
      <c r="L545" s="65"/>
      <c r="M545" s="80">
        <f>SUM(M547:M556)</f>
        <v>0</v>
      </c>
      <c r="N545" s="65"/>
      <c r="O545" s="80">
        <f>SUM(O547:O556)</f>
        <v>0</v>
      </c>
      <c r="P545" s="81"/>
      <c r="Q545" s="80">
        <f>SUM(Q547:Q556)</f>
        <v>0</v>
      </c>
      <c r="R545" s="81"/>
      <c r="S545" s="83">
        <f>SUM(S547:S556)</f>
        <v>0</v>
      </c>
      <c r="T545" s="81"/>
      <c r="U545" s="85"/>
      <c r="V545" s="86"/>
      <c r="W545" s="59"/>
      <c r="X545" s="123"/>
    </row>
    <row r="546" spans="1:53" s="91" customFormat="1" ht="24" outlineLevel="2" x14ac:dyDescent="0.25">
      <c r="A546" s="76"/>
      <c r="B546" s="77"/>
      <c r="C546" s="76"/>
      <c r="D546" s="100" t="s">
        <v>131</v>
      </c>
      <c r="E546" s="112"/>
      <c r="F546" s="113"/>
      <c r="G546" s="113"/>
      <c r="H546" s="101" t="s">
        <v>132</v>
      </c>
      <c r="I546" s="101" t="s">
        <v>181</v>
      </c>
      <c r="J546" s="101" t="s">
        <v>133</v>
      </c>
      <c r="K546" s="101" t="s">
        <v>134</v>
      </c>
      <c r="L546" s="103"/>
      <c r="M546" s="101" t="s">
        <v>135</v>
      </c>
      <c r="N546" s="103"/>
      <c r="O546" s="101" t="s">
        <v>136</v>
      </c>
      <c r="P546" s="104"/>
      <c r="Q546" s="101" t="s">
        <v>137</v>
      </c>
      <c r="R546" s="105"/>
      <c r="S546" s="101" t="s">
        <v>138</v>
      </c>
      <c r="T546" s="84"/>
      <c r="U546" s="85"/>
      <c r="V546" s="110"/>
      <c r="W546" s="115"/>
      <c r="X546" s="87"/>
      <c r="Y546" s="124"/>
      <c r="Z546" s="124"/>
      <c r="AA546" s="124"/>
      <c r="AB546" s="124"/>
      <c r="AC546" s="124"/>
      <c r="AD546" s="124"/>
      <c r="AE546" s="124"/>
      <c r="AF546" s="124"/>
      <c r="AG546" s="124"/>
      <c r="AH546" s="124"/>
      <c r="AI546" s="124"/>
      <c r="AJ546" s="124"/>
      <c r="AK546" s="124"/>
      <c r="AL546" s="89"/>
      <c r="AM546" s="89"/>
      <c r="AN546" s="89"/>
      <c r="AO546" s="89"/>
      <c r="AP546" s="89"/>
      <c r="AQ546" s="89"/>
      <c r="AR546" s="89"/>
      <c r="AS546" s="89"/>
      <c r="AT546" s="89"/>
      <c r="AU546" s="89"/>
      <c r="AV546" s="89"/>
      <c r="AW546" s="89"/>
      <c r="AX546" s="89"/>
      <c r="AY546" s="89"/>
      <c r="AZ546" s="89"/>
      <c r="BA546" s="89"/>
    </row>
    <row r="547" spans="1:53" s="47" customFormat="1" ht="19.95" customHeight="1" outlineLevel="2" x14ac:dyDescent="0.25">
      <c r="A547" s="39"/>
      <c r="B547" s="48"/>
      <c r="C547" s="106">
        <v>1</v>
      </c>
      <c r="D547" s="184"/>
      <c r="E547" s="112"/>
      <c r="F547" s="100"/>
      <c r="G547" s="100"/>
      <c r="H547" s="185">
        <v>0</v>
      </c>
      <c r="I547" s="187">
        <v>0</v>
      </c>
      <c r="J547" s="187">
        <v>0</v>
      </c>
      <c r="K547" s="187">
        <v>0</v>
      </c>
      <c r="L547" s="125"/>
      <c r="M547" s="107">
        <f t="shared" ref="M547:M556" si="128">$H547*I547</f>
        <v>0</v>
      </c>
      <c r="N547" s="125"/>
      <c r="O547" s="107">
        <f>$H547*J547</f>
        <v>0</v>
      </c>
      <c r="P547" s="108"/>
      <c r="Q547" s="107">
        <f t="shared" ref="Q547:Q556" si="129">$H547*K547</f>
        <v>0</v>
      </c>
      <c r="R547" s="108"/>
      <c r="S547" s="107">
        <f>SUM(M547,O547,Q547)</f>
        <v>0</v>
      </c>
      <c r="T547" s="127"/>
      <c r="U547" s="85"/>
      <c r="V547" s="109"/>
      <c r="W547" s="115"/>
      <c r="X547" s="45"/>
      <c r="Y547" s="13"/>
      <c r="Z547" s="13"/>
      <c r="AA547" s="13"/>
      <c r="AB547" s="13"/>
      <c r="AC547" s="13"/>
      <c r="AD547" s="13"/>
      <c r="AE547" s="13"/>
      <c r="AF547" s="13"/>
      <c r="AG547" s="13"/>
      <c r="AH547" s="13"/>
      <c r="AI547" s="13"/>
      <c r="AJ547" s="13"/>
      <c r="AK547" s="13"/>
      <c r="AL547" s="46"/>
      <c r="AM547" s="46"/>
      <c r="AN547" s="46"/>
      <c r="AO547" s="46"/>
      <c r="AP547" s="46"/>
      <c r="AQ547" s="46"/>
      <c r="AR547" s="46"/>
      <c r="AS547" s="46"/>
      <c r="AT547" s="46"/>
      <c r="AU547" s="46"/>
      <c r="AV547" s="46"/>
      <c r="AW547" s="46"/>
      <c r="AX547" s="46"/>
      <c r="AY547" s="46"/>
      <c r="AZ547" s="46"/>
      <c r="BA547" s="46"/>
    </row>
    <row r="548" spans="1:53" s="47" customFormat="1" ht="19.95" customHeight="1" outlineLevel="2" x14ac:dyDescent="0.25">
      <c r="A548" s="39"/>
      <c r="B548" s="48"/>
      <c r="C548" s="106">
        <v>2</v>
      </c>
      <c r="D548" s="184"/>
      <c r="E548" s="112"/>
      <c r="F548" s="100"/>
      <c r="G548" s="100"/>
      <c r="H548" s="185">
        <v>0</v>
      </c>
      <c r="I548" s="187">
        <v>0</v>
      </c>
      <c r="J548" s="187">
        <v>0</v>
      </c>
      <c r="K548" s="187">
        <v>0</v>
      </c>
      <c r="L548" s="125"/>
      <c r="M548" s="107">
        <f t="shared" si="128"/>
        <v>0</v>
      </c>
      <c r="N548" s="125"/>
      <c r="O548" s="107">
        <f t="shared" ref="O548:O556" si="130">$H548*J548</f>
        <v>0</v>
      </c>
      <c r="P548" s="108"/>
      <c r="Q548" s="107">
        <f t="shared" si="129"/>
        <v>0</v>
      </c>
      <c r="R548" s="108"/>
      <c r="S548" s="107">
        <f t="shared" ref="S548:S556" si="131">SUM(M548,O548,Q548)</f>
        <v>0</v>
      </c>
      <c r="T548" s="127"/>
      <c r="U548" s="85"/>
      <c r="V548" s="109"/>
      <c r="W548" s="115"/>
      <c r="X548" s="45"/>
      <c r="Y548" s="13"/>
      <c r="Z548" s="13"/>
      <c r="AA548" s="13"/>
      <c r="AB548" s="13"/>
      <c r="AC548" s="13"/>
      <c r="AD548" s="13"/>
      <c r="AE548" s="13"/>
      <c r="AF548" s="13"/>
      <c r="AG548" s="13"/>
      <c r="AH548" s="13"/>
      <c r="AI548" s="13"/>
      <c r="AJ548" s="13"/>
      <c r="AK548" s="13"/>
      <c r="AL548" s="46"/>
      <c r="AM548" s="46"/>
      <c r="AN548" s="46"/>
      <c r="AO548" s="46"/>
      <c r="AP548" s="46"/>
      <c r="AQ548" s="46"/>
      <c r="AR548" s="46"/>
      <c r="AS548" s="46"/>
      <c r="AT548" s="46"/>
      <c r="AU548" s="46"/>
      <c r="AV548" s="46"/>
      <c r="AW548" s="46"/>
      <c r="AX548" s="46"/>
      <c r="AY548" s="46"/>
      <c r="AZ548" s="46"/>
      <c r="BA548" s="46"/>
    </row>
    <row r="549" spans="1:53" s="47" customFormat="1" ht="19.95" customHeight="1" outlineLevel="2" x14ac:dyDescent="0.25">
      <c r="A549" s="39"/>
      <c r="B549" s="48"/>
      <c r="C549" s="106">
        <v>3</v>
      </c>
      <c r="D549" s="184"/>
      <c r="E549" s="112"/>
      <c r="F549" s="100"/>
      <c r="G549" s="100"/>
      <c r="H549" s="185">
        <v>0</v>
      </c>
      <c r="I549" s="187">
        <v>0</v>
      </c>
      <c r="J549" s="187">
        <v>0</v>
      </c>
      <c r="K549" s="187">
        <v>0</v>
      </c>
      <c r="L549" s="125"/>
      <c r="M549" s="107">
        <f t="shared" si="128"/>
        <v>0</v>
      </c>
      <c r="N549" s="125"/>
      <c r="O549" s="107">
        <f t="shared" si="130"/>
        <v>0</v>
      </c>
      <c r="P549" s="108"/>
      <c r="Q549" s="107">
        <f t="shared" si="129"/>
        <v>0</v>
      </c>
      <c r="R549" s="108"/>
      <c r="S549" s="107">
        <f t="shared" si="131"/>
        <v>0</v>
      </c>
      <c r="T549" s="127"/>
      <c r="U549" s="85"/>
      <c r="V549" s="109"/>
      <c r="W549" s="115"/>
      <c r="X549" s="45"/>
      <c r="Y549" s="13"/>
      <c r="Z549" s="13"/>
      <c r="AA549" s="13"/>
      <c r="AB549" s="13"/>
      <c r="AC549" s="13"/>
      <c r="AD549" s="13"/>
      <c r="AE549" s="13"/>
      <c r="AF549" s="13"/>
      <c r="AG549" s="13"/>
      <c r="AH549" s="13"/>
      <c r="AI549" s="13"/>
      <c r="AJ549" s="13"/>
      <c r="AK549" s="13"/>
      <c r="AL549" s="46"/>
      <c r="AM549" s="46"/>
      <c r="AN549" s="46"/>
      <c r="AO549" s="46"/>
      <c r="AP549" s="46"/>
      <c r="AQ549" s="46"/>
      <c r="AR549" s="46"/>
      <c r="AS549" s="46"/>
      <c r="AT549" s="46"/>
      <c r="AU549" s="46"/>
      <c r="AV549" s="46"/>
      <c r="AW549" s="46"/>
      <c r="AX549" s="46"/>
      <c r="AY549" s="46"/>
      <c r="AZ549" s="46"/>
      <c r="BA549" s="46"/>
    </row>
    <row r="550" spans="1:53" s="47" customFormat="1" ht="19.95" customHeight="1" outlineLevel="2" x14ac:dyDescent="0.25">
      <c r="A550" s="39"/>
      <c r="B550" s="48"/>
      <c r="C550" s="106">
        <v>4</v>
      </c>
      <c r="D550" s="184"/>
      <c r="E550" s="112"/>
      <c r="F550" s="100"/>
      <c r="G550" s="100"/>
      <c r="H550" s="185">
        <v>0</v>
      </c>
      <c r="I550" s="187">
        <v>0</v>
      </c>
      <c r="J550" s="187">
        <v>0</v>
      </c>
      <c r="K550" s="187">
        <v>0</v>
      </c>
      <c r="L550" s="125"/>
      <c r="M550" s="107">
        <f t="shared" si="128"/>
        <v>0</v>
      </c>
      <c r="N550" s="125"/>
      <c r="O550" s="107">
        <f t="shared" si="130"/>
        <v>0</v>
      </c>
      <c r="P550" s="108"/>
      <c r="Q550" s="107">
        <f t="shared" si="129"/>
        <v>0</v>
      </c>
      <c r="R550" s="108"/>
      <c r="S550" s="107">
        <f t="shared" si="131"/>
        <v>0</v>
      </c>
      <c r="T550" s="127"/>
      <c r="U550" s="85"/>
      <c r="V550" s="109"/>
      <c r="W550" s="115"/>
      <c r="X550" s="45"/>
      <c r="Y550" s="13"/>
      <c r="Z550" s="13"/>
      <c r="AA550" s="13"/>
      <c r="AB550" s="13"/>
      <c r="AC550" s="13"/>
      <c r="AD550" s="13"/>
      <c r="AE550" s="13"/>
      <c r="AF550" s="13"/>
      <c r="AG550" s="13"/>
      <c r="AH550" s="13"/>
      <c r="AI550" s="13"/>
      <c r="AJ550" s="13"/>
      <c r="AK550" s="13"/>
      <c r="AL550" s="46"/>
      <c r="AM550" s="46"/>
      <c r="AN550" s="46"/>
      <c r="AO550" s="46"/>
      <c r="AP550" s="46"/>
      <c r="AQ550" s="46"/>
      <c r="AR550" s="46"/>
      <c r="AS550" s="46"/>
      <c r="AT550" s="46"/>
      <c r="AU550" s="46"/>
      <c r="AV550" s="46"/>
      <c r="AW550" s="46"/>
      <c r="AX550" s="46"/>
      <c r="AY550" s="46"/>
      <c r="AZ550" s="46"/>
      <c r="BA550" s="46"/>
    </row>
    <row r="551" spans="1:53" s="47" customFormat="1" ht="19.95" customHeight="1" outlineLevel="2" x14ac:dyDescent="0.25">
      <c r="A551" s="39"/>
      <c r="B551" s="48"/>
      <c r="C551" s="106">
        <v>5</v>
      </c>
      <c r="D551" s="184"/>
      <c r="E551" s="112"/>
      <c r="F551" s="100"/>
      <c r="G551" s="100"/>
      <c r="H551" s="185">
        <v>0</v>
      </c>
      <c r="I551" s="187">
        <v>0</v>
      </c>
      <c r="J551" s="187">
        <v>0</v>
      </c>
      <c r="K551" s="187">
        <v>0</v>
      </c>
      <c r="L551" s="125"/>
      <c r="M551" s="107">
        <f t="shared" si="128"/>
        <v>0</v>
      </c>
      <c r="N551" s="125"/>
      <c r="O551" s="107">
        <f t="shared" si="130"/>
        <v>0</v>
      </c>
      <c r="P551" s="108"/>
      <c r="Q551" s="107">
        <f t="shared" si="129"/>
        <v>0</v>
      </c>
      <c r="R551" s="108"/>
      <c r="S551" s="107">
        <f t="shared" si="131"/>
        <v>0</v>
      </c>
      <c r="T551" s="127"/>
      <c r="U551" s="85"/>
      <c r="V551" s="109"/>
      <c r="W551" s="115"/>
      <c r="X551" s="45"/>
      <c r="Y551" s="13"/>
      <c r="Z551" s="13"/>
      <c r="AA551" s="13"/>
      <c r="AB551" s="13"/>
      <c r="AC551" s="13"/>
      <c r="AD551" s="13"/>
      <c r="AE551" s="13"/>
      <c r="AF551" s="13"/>
      <c r="AG551" s="13"/>
      <c r="AH551" s="13"/>
      <c r="AI551" s="13"/>
      <c r="AJ551" s="13"/>
      <c r="AK551" s="13"/>
      <c r="AL551" s="46"/>
      <c r="AM551" s="46"/>
      <c r="AN551" s="46"/>
      <c r="AO551" s="46"/>
      <c r="AP551" s="46"/>
      <c r="AQ551" s="46"/>
      <c r="AR551" s="46"/>
      <c r="AS551" s="46"/>
      <c r="AT551" s="46"/>
      <c r="AU551" s="46"/>
      <c r="AV551" s="46"/>
      <c r="AW551" s="46"/>
      <c r="AX551" s="46"/>
      <c r="AY551" s="46"/>
      <c r="AZ551" s="46"/>
      <c r="BA551" s="46"/>
    </row>
    <row r="552" spans="1:53" s="47" customFormat="1" ht="19.95" customHeight="1" outlineLevel="2" x14ac:dyDescent="0.25">
      <c r="A552" s="39"/>
      <c r="B552" s="48"/>
      <c r="C552" s="106">
        <v>6</v>
      </c>
      <c r="D552" s="184"/>
      <c r="E552" s="112"/>
      <c r="F552" s="100"/>
      <c r="G552" s="100"/>
      <c r="H552" s="185">
        <v>0</v>
      </c>
      <c r="I552" s="187">
        <v>0</v>
      </c>
      <c r="J552" s="187">
        <v>0</v>
      </c>
      <c r="K552" s="187">
        <v>0</v>
      </c>
      <c r="L552" s="125"/>
      <c r="M552" s="107">
        <f t="shared" si="128"/>
        <v>0</v>
      </c>
      <c r="N552" s="125"/>
      <c r="O552" s="107">
        <f t="shared" si="130"/>
        <v>0</v>
      </c>
      <c r="P552" s="108"/>
      <c r="Q552" s="107">
        <f t="shared" si="129"/>
        <v>0</v>
      </c>
      <c r="R552" s="108"/>
      <c r="S552" s="107">
        <f t="shared" si="131"/>
        <v>0</v>
      </c>
      <c r="T552" s="127"/>
      <c r="U552" s="85"/>
      <c r="V552" s="109"/>
      <c r="W552" s="115"/>
      <c r="X552" s="45"/>
      <c r="Y552" s="13"/>
      <c r="Z552" s="13"/>
      <c r="AA552" s="13"/>
      <c r="AB552" s="13"/>
      <c r="AC552" s="13"/>
      <c r="AD552" s="13"/>
      <c r="AE552" s="13"/>
      <c r="AF552" s="13"/>
      <c r="AG552" s="13"/>
      <c r="AH552" s="13"/>
      <c r="AI552" s="13"/>
      <c r="AJ552" s="13"/>
      <c r="AK552" s="13"/>
      <c r="AL552" s="46"/>
      <c r="AM552" s="46"/>
      <c r="AN552" s="46"/>
      <c r="AO552" s="46"/>
      <c r="AP552" s="46"/>
      <c r="AQ552" s="46"/>
      <c r="AR552" s="46"/>
      <c r="AS552" s="46"/>
      <c r="AT552" s="46"/>
      <c r="AU552" s="46"/>
      <c r="AV552" s="46"/>
      <c r="AW552" s="46"/>
      <c r="AX552" s="46"/>
      <c r="AY552" s="46"/>
      <c r="AZ552" s="46"/>
      <c r="BA552" s="46"/>
    </row>
    <row r="553" spans="1:53" s="47" customFormat="1" ht="19.95" customHeight="1" outlineLevel="2" x14ac:dyDescent="0.25">
      <c r="A553" s="39"/>
      <c r="B553" s="48"/>
      <c r="C553" s="106">
        <v>7</v>
      </c>
      <c r="D553" s="184"/>
      <c r="E553" s="112"/>
      <c r="F553" s="100"/>
      <c r="G553" s="100"/>
      <c r="H553" s="185">
        <v>0</v>
      </c>
      <c r="I553" s="187">
        <v>0</v>
      </c>
      <c r="J553" s="187">
        <v>0</v>
      </c>
      <c r="K553" s="187">
        <v>0</v>
      </c>
      <c r="L553" s="125"/>
      <c r="M553" s="107">
        <f t="shared" si="128"/>
        <v>0</v>
      </c>
      <c r="N553" s="125"/>
      <c r="O553" s="107">
        <f t="shared" si="130"/>
        <v>0</v>
      </c>
      <c r="P553" s="108"/>
      <c r="Q553" s="107">
        <f t="shared" si="129"/>
        <v>0</v>
      </c>
      <c r="R553" s="108"/>
      <c r="S553" s="107">
        <f t="shared" si="131"/>
        <v>0</v>
      </c>
      <c r="T553" s="127"/>
      <c r="U553" s="85"/>
      <c r="V553" s="109"/>
      <c r="W553" s="115"/>
      <c r="X553" s="45"/>
      <c r="Y553" s="13"/>
      <c r="Z553" s="13"/>
      <c r="AA553" s="13"/>
      <c r="AB553" s="13"/>
      <c r="AC553" s="13"/>
      <c r="AD553" s="13"/>
      <c r="AE553" s="13"/>
      <c r="AF553" s="13"/>
      <c r="AG553" s="13"/>
      <c r="AH553" s="13"/>
      <c r="AI553" s="13"/>
      <c r="AJ553" s="13"/>
      <c r="AK553" s="13"/>
      <c r="AL553" s="46"/>
      <c r="AM553" s="46"/>
      <c r="AN553" s="46"/>
      <c r="AO553" s="46"/>
      <c r="AP553" s="46"/>
      <c r="AQ553" s="46"/>
      <c r="AR553" s="46"/>
      <c r="AS553" s="46"/>
      <c r="AT553" s="46"/>
      <c r="AU553" s="46"/>
      <c r="AV553" s="46"/>
      <c r="AW553" s="46"/>
      <c r="AX553" s="46"/>
      <c r="AY553" s="46"/>
      <c r="AZ553" s="46"/>
      <c r="BA553" s="46"/>
    </row>
    <row r="554" spans="1:53" s="47" customFormat="1" ht="19.95" customHeight="1" outlineLevel="2" x14ac:dyDescent="0.25">
      <c r="A554" s="39"/>
      <c r="B554" s="48"/>
      <c r="C554" s="106">
        <v>8</v>
      </c>
      <c r="D554" s="184"/>
      <c r="E554" s="112"/>
      <c r="F554" s="100"/>
      <c r="G554" s="100"/>
      <c r="H554" s="185">
        <v>0</v>
      </c>
      <c r="I554" s="187">
        <v>0</v>
      </c>
      <c r="J554" s="187">
        <v>0</v>
      </c>
      <c r="K554" s="187">
        <v>0</v>
      </c>
      <c r="L554" s="125"/>
      <c r="M554" s="107">
        <f t="shared" si="128"/>
        <v>0</v>
      </c>
      <c r="N554" s="125"/>
      <c r="O554" s="107">
        <f t="shared" si="130"/>
        <v>0</v>
      </c>
      <c r="P554" s="108"/>
      <c r="Q554" s="107">
        <f t="shared" si="129"/>
        <v>0</v>
      </c>
      <c r="R554" s="108"/>
      <c r="S554" s="107">
        <f t="shared" si="131"/>
        <v>0</v>
      </c>
      <c r="T554" s="127"/>
      <c r="U554" s="85"/>
      <c r="V554" s="109"/>
      <c r="W554" s="115"/>
      <c r="X554" s="45"/>
      <c r="Y554" s="13"/>
      <c r="Z554" s="13"/>
      <c r="AA554" s="13"/>
      <c r="AB554" s="13"/>
      <c r="AC554" s="13"/>
      <c r="AD554" s="13"/>
      <c r="AE554" s="13"/>
      <c r="AF554" s="13"/>
      <c r="AG554" s="13"/>
      <c r="AH554" s="13"/>
      <c r="AI554" s="13"/>
      <c r="AJ554" s="13"/>
      <c r="AK554" s="13"/>
      <c r="AL554" s="46"/>
      <c r="AM554" s="46"/>
      <c r="AN554" s="46"/>
      <c r="AO554" s="46"/>
      <c r="AP554" s="46"/>
      <c r="AQ554" s="46"/>
      <c r="AR554" s="46"/>
      <c r="AS554" s="46"/>
      <c r="AT554" s="46"/>
      <c r="AU554" s="46"/>
      <c r="AV554" s="46"/>
      <c r="AW554" s="46"/>
      <c r="AX554" s="46"/>
      <c r="AY554" s="46"/>
      <c r="AZ554" s="46"/>
      <c r="BA554" s="46"/>
    </row>
    <row r="555" spans="1:53" s="47" customFormat="1" ht="19.95" customHeight="1" outlineLevel="2" x14ac:dyDescent="0.25">
      <c r="A555" s="39"/>
      <c r="B555" s="48"/>
      <c r="C555" s="106">
        <v>9</v>
      </c>
      <c r="D555" s="184"/>
      <c r="E555" s="112"/>
      <c r="F555" s="100"/>
      <c r="G555" s="100"/>
      <c r="H555" s="185">
        <v>0</v>
      </c>
      <c r="I555" s="187">
        <v>0</v>
      </c>
      <c r="J555" s="187">
        <v>0</v>
      </c>
      <c r="K555" s="187">
        <v>0</v>
      </c>
      <c r="L555" s="125"/>
      <c r="M555" s="107">
        <f t="shared" si="128"/>
        <v>0</v>
      </c>
      <c r="N555" s="125"/>
      <c r="O555" s="107">
        <f t="shared" si="130"/>
        <v>0</v>
      </c>
      <c r="P555" s="108"/>
      <c r="Q555" s="107">
        <f t="shared" si="129"/>
        <v>0</v>
      </c>
      <c r="R555" s="108"/>
      <c r="S555" s="107">
        <f t="shared" si="131"/>
        <v>0</v>
      </c>
      <c r="T555" s="127"/>
      <c r="U555" s="85"/>
      <c r="V555" s="109"/>
      <c r="W555" s="115"/>
      <c r="X555" s="45"/>
      <c r="Y555" s="13"/>
      <c r="Z555" s="13"/>
      <c r="AA555" s="13"/>
      <c r="AB555" s="13"/>
      <c r="AC555" s="13"/>
      <c r="AD555" s="13"/>
      <c r="AE555" s="13"/>
      <c r="AF555" s="13"/>
      <c r="AG555" s="13"/>
      <c r="AH555" s="13"/>
      <c r="AI555" s="13"/>
      <c r="AJ555" s="13"/>
      <c r="AK555" s="13"/>
      <c r="AL555" s="46"/>
      <c r="AM555" s="46"/>
      <c r="AN555" s="46"/>
      <c r="AO555" s="46"/>
      <c r="AP555" s="46"/>
      <c r="AQ555" s="46"/>
      <c r="AR555" s="46"/>
      <c r="AS555" s="46"/>
      <c r="AT555" s="46"/>
      <c r="AU555" s="46"/>
      <c r="AV555" s="46"/>
      <c r="AW555" s="46"/>
      <c r="AX555" s="46"/>
      <c r="AY555" s="46"/>
      <c r="AZ555" s="46"/>
      <c r="BA555" s="46"/>
    </row>
    <row r="556" spans="1:53" s="47" customFormat="1" ht="19.95" customHeight="1" outlineLevel="2" x14ac:dyDescent="0.25">
      <c r="A556" s="39"/>
      <c r="B556" s="48"/>
      <c r="C556" s="106">
        <v>10</v>
      </c>
      <c r="D556" s="184"/>
      <c r="E556" s="112"/>
      <c r="F556" s="100"/>
      <c r="G556" s="100"/>
      <c r="H556" s="185">
        <v>0</v>
      </c>
      <c r="I556" s="187">
        <v>0</v>
      </c>
      <c r="J556" s="187">
        <v>0</v>
      </c>
      <c r="K556" s="187">
        <v>0</v>
      </c>
      <c r="L556" s="125"/>
      <c r="M556" s="107">
        <f t="shared" si="128"/>
        <v>0</v>
      </c>
      <c r="N556" s="125"/>
      <c r="O556" s="107">
        <f t="shared" si="130"/>
        <v>0</v>
      </c>
      <c r="P556" s="108"/>
      <c r="Q556" s="107">
        <f t="shared" si="129"/>
        <v>0</v>
      </c>
      <c r="R556" s="108"/>
      <c r="S556" s="107">
        <f t="shared" si="131"/>
        <v>0</v>
      </c>
      <c r="T556" s="127"/>
      <c r="U556" s="85"/>
      <c r="V556" s="109"/>
      <c r="W556" s="115"/>
      <c r="X556" s="45"/>
      <c r="Y556" s="13"/>
      <c r="Z556" s="13"/>
      <c r="AA556" s="13"/>
      <c r="AB556" s="13"/>
      <c r="AC556" s="13"/>
      <c r="AD556" s="13"/>
      <c r="AE556" s="13"/>
      <c r="AF556" s="13"/>
      <c r="AG556" s="13"/>
      <c r="AH556" s="13"/>
      <c r="AI556" s="13"/>
      <c r="AJ556" s="13"/>
      <c r="AK556" s="13"/>
      <c r="AL556" s="46"/>
      <c r="AM556" s="46"/>
      <c r="AN556" s="46"/>
      <c r="AO556" s="46"/>
      <c r="AP556" s="46"/>
      <c r="AQ556" s="46"/>
      <c r="AR556" s="46"/>
      <c r="AS556" s="46"/>
      <c r="AT556" s="46"/>
      <c r="AU556" s="46"/>
      <c r="AV556" s="46"/>
      <c r="AW556" s="46"/>
      <c r="AX556" s="46"/>
      <c r="AY556" s="46"/>
      <c r="AZ556" s="46"/>
      <c r="BA556" s="46"/>
    </row>
    <row r="557" spans="1:53" s="46" customFormat="1" ht="19.95" customHeight="1" outlineLevel="2" collapsed="1" x14ac:dyDescent="0.25">
      <c r="A557" s="73"/>
      <c r="B557" s="74"/>
      <c r="C557" s="73"/>
      <c r="D557" s="128"/>
      <c r="E557" s="112"/>
      <c r="F557" s="112"/>
      <c r="G557" s="112"/>
      <c r="H557" s="112"/>
      <c r="I557" s="112"/>
      <c r="J557" s="112"/>
      <c r="K557" s="112"/>
      <c r="L557" s="112"/>
      <c r="M557" s="108"/>
      <c r="N557" s="112"/>
      <c r="O557" s="108"/>
      <c r="P557" s="108"/>
      <c r="Q557" s="108"/>
      <c r="R557" s="108"/>
      <c r="S557" s="127"/>
      <c r="T557" s="127"/>
      <c r="U557" s="108"/>
      <c r="V557" s="108"/>
      <c r="W557" s="115"/>
      <c r="X557" s="75"/>
      <c r="Y557" s="13"/>
      <c r="Z557" s="13"/>
      <c r="AA557" s="13"/>
      <c r="AB557" s="13"/>
      <c r="AC557" s="13"/>
      <c r="AD557" s="13"/>
      <c r="AE557" s="13"/>
      <c r="AF557" s="13"/>
      <c r="AG557" s="13"/>
      <c r="AH557" s="13"/>
      <c r="AI557" s="13"/>
      <c r="AJ557" s="13"/>
      <c r="AK557" s="13"/>
    </row>
    <row r="558" spans="1:53" s="89" customFormat="1" ht="19.95" customHeight="1" outlineLevel="1" x14ac:dyDescent="0.25">
      <c r="A558" s="118"/>
      <c r="B558" s="119"/>
      <c r="C558" s="118"/>
      <c r="D558" s="120" t="s">
        <v>139</v>
      </c>
      <c r="E558" s="112"/>
      <c r="F558" s="95"/>
      <c r="G558" s="95"/>
      <c r="H558" s="95"/>
      <c r="I558" s="95"/>
      <c r="J558" s="95"/>
      <c r="K558" s="95"/>
      <c r="L558" s="112"/>
      <c r="M558" s="80">
        <f>SUM(M560:M569)</f>
        <v>0</v>
      </c>
      <c r="N558" s="112"/>
      <c r="O558" s="80">
        <f>SUM(O560:O569)</f>
        <v>0</v>
      </c>
      <c r="P558" s="81"/>
      <c r="Q558" s="80">
        <f>SUM(Q560:Q569)</f>
        <v>0</v>
      </c>
      <c r="R558" s="81"/>
      <c r="S558" s="83">
        <f>SUM(S560:S569)</f>
        <v>0</v>
      </c>
      <c r="T558" s="84"/>
      <c r="U558" s="85"/>
      <c r="V558" s="86"/>
      <c r="W558" s="115"/>
      <c r="X558" s="123"/>
      <c r="Y558" s="124"/>
      <c r="Z558" s="124"/>
      <c r="AA558" s="124"/>
      <c r="AB558" s="124"/>
      <c r="AC558" s="124"/>
      <c r="AD558" s="124"/>
      <c r="AE558" s="124"/>
      <c r="AF558" s="124"/>
      <c r="AG558" s="124"/>
      <c r="AH558" s="124"/>
      <c r="AI558" s="124"/>
      <c r="AJ558" s="124"/>
      <c r="AK558" s="124"/>
    </row>
    <row r="559" spans="1:53" s="91" customFormat="1" ht="19.95" customHeight="1" outlineLevel="2" x14ac:dyDescent="0.25">
      <c r="A559" s="76"/>
      <c r="B559" s="77"/>
      <c r="C559" s="76"/>
      <c r="D559" s="100" t="s">
        <v>140</v>
      </c>
      <c r="E559" s="112"/>
      <c r="F559" s="100" t="s">
        <v>141</v>
      </c>
      <c r="G559" s="100"/>
      <c r="H559" s="100"/>
      <c r="I559" s="101" t="s">
        <v>123</v>
      </c>
      <c r="J559" s="101" t="s">
        <v>124</v>
      </c>
      <c r="K559" s="101" t="s">
        <v>125</v>
      </c>
      <c r="L559" s="112"/>
      <c r="M559" s="101" t="s">
        <v>142</v>
      </c>
      <c r="N559" s="112"/>
      <c r="O559" s="101" t="s">
        <v>143</v>
      </c>
      <c r="P559" s="104"/>
      <c r="Q559" s="101" t="s">
        <v>144</v>
      </c>
      <c r="R559" s="105"/>
      <c r="S559" s="101" t="s">
        <v>145</v>
      </c>
      <c r="T559" s="84"/>
      <c r="U559" s="85"/>
      <c r="V559" s="122"/>
      <c r="W559" s="115"/>
      <c r="X559" s="87"/>
      <c r="Y559" s="124"/>
      <c r="Z559" s="124"/>
      <c r="AA559" s="124"/>
      <c r="AB559" s="124"/>
      <c r="AC559" s="124"/>
      <c r="AD559" s="124"/>
      <c r="AE559" s="124"/>
      <c r="AF559" s="124"/>
      <c r="AG559" s="124"/>
      <c r="AH559" s="124"/>
      <c r="AI559" s="124"/>
      <c r="AJ559" s="124"/>
      <c r="AK559" s="124"/>
      <c r="AL559" s="89"/>
      <c r="AM559" s="89"/>
      <c r="AN559" s="89"/>
      <c r="AO559" s="89"/>
      <c r="AP559" s="89"/>
      <c r="AQ559" s="89"/>
      <c r="AR559" s="89"/>
      <c r="AS559" s="89"/>
      <c r="AT559" s="89"/>
      <c r="AU559" s="89"/>
      <c r="AV559" s="89"/>
      <c r="AW559" s="89"/>
      <c r="AX559" s="89"/>
      <c r="AY559" s="89"/>
      <c r="AZ559" s="89"/>
      <c r="BA559" s="89"/>
    </row>
    <row r="560" spans="1:53" s="47" customFormat="1" ht="19.95" customHeight="1" outlineLevel="2" x14ac:dyDescent="0.25">
      <c r="A560" s="39"/>
      <c r="B560" s="48"/>
      <c r="C560" s="106">
        <v>1</v>
      </c>
      <c r="D560" s="184"/>
      <c r="E560" s="112"/>
      <c r="F560" s="335"/>
      <c r="G560" s="335"/>
      <c r="H560" s="335"/>
      <c r="I560" s="190">
        <v>0</v>
      </c>
      <c r="J560" s="190">
        <v>0</v>
      </c>
      <c r="K560" s="190">
        <v>0</v>
      </c>
      <c r="L560" s="112"/>
      <c r="M560" s="107">
        <f>I560</f>
        <v>0</v>
      </c>
      <c r="N560" s="112"/>
      <c r="O560" s="107">
        <f>J560</f>
        <v>0</v>
      </c>
      <c r="P560" s="108"/>
      <c r="Q560" s="107">
        <f t="shared" ref="Q560:Q569" si="132">K560</f>
        <v>0</v>
      </c>
      <c r="R560" s="108"/>
      <c r="S560" s="107">
        <f>SUM(M560,O560,Q560)</f>
        <v>0</v>
      </c>
      <c r="T560" s="127"/>
      <c r="U560" s="85"/>
      <c r="V560" s="109"/>
      <c r="W560" s="115"/>
      <c r="X560" s="45"/>
      <c r="Y560" s="13"/>
      <c r="Z560" s="13"/>
      <c r="AA560" s="13"/>
      <c r="AB560" s="13"/>
      <c r="AC560" s="13"/>
      <c r="AD560" s="13"/>
      <c r="AE560" s="13"/>
      <c r="AF560" s="13"/>
      <c r="AG560" s="13"/>
      <c r="AH560" s="13"/>
      <c r="AI560" s="13"/>
      <c r="AJ560" s="13"/>
      <c r="AK560" s="13"/>
      <c r="AL560" s="46"/>
      <c r="AM560" s="46"/>
      <c r="AN560" s="46"/>
      <c r="AO560" s="46"/>
      <c r="AP560" s="46"/>
      <c r="AQ560" s="46"/>
      <c r="AR560" s="46"/>
      <c r="AS560" s="46"/>
      <c r="AT560" s="46"/>
      <c r="AU560" s="46"/>
      <c r="AV560" s="46"/>
      <c r="AW560" s="46"/>
      <c r="AX560" s="46"/>
      <c r="AY560" s="46"/>
      <c r="AZ560" s="46"/>
      <c r="BA560" s="46"/>
    </row>
    <row r="561" spans="1:53" s="47" customFormat="1" ht="19.95" customHeight="1" outlineLevel="2" x14ac:dyDescent="0.25">
      <c r="A561" s="39"/>
      <c r="B561" s="48"/>
      <c r="C561" s="106">
        <v>2</v>
      </c>
      <c r="D561" s="184"/>
      <c r="E561" s="112"/>
      <c r="F561" s="335"/>
      <c r="G561" s="335"/>
      <c r="H561" s="335"/>
      <c r="I561" s="190">
        <v>0</v>
      </c>
      <c r="J561" s="190">
        <v>0</v>
      </c>
      <c r="K561" s="190">
        <v>0</v>
      </c>
      <c r="L561" s="112"/>
      <c r="M561" s="107">
        <f>I561</f>
        <v>0</v>
      </c>
      <c r="N561" s="112"/>
      <c r="O561" s="107">
        <f t="shared" ref="O561:O568" si="133">J561</f>
        <v>0</v>
      </c>
      <c r="P561" s="108"/>
      <c r="Q561" s="107">
        <f t="shared" si="132"/>
        <v>0</v>
      </c>
      <c r="R561" s="108"/>
      <c r="S561" s="107">
        <f t="shared" ref="S561:S569" si="134">SUM(M561,O561,Q561)</f>
        <v>0</v>
      </c>
      <c r="T561" s="127"/>
      <c r="U561" s="85"/>
      <c r="V561" s="109"/>
      <c r="W561" s="115"/>
      <c r="X561" s="45"/>
      <c r="Y561" s="13"/>
      <c r="Z561" s="13"/>
      <c r="AA561" s="13"/>
      <c r="AB561" s="13"/>
      <c r="AC561" s="13"/>
      <c r="AD561" s="13"/>
      <c r="AE561" s="13"/>
      <c r="AF561" s="13"/>
      <c r="AG561" s="13"/>
      <c r="AH561" s="13"/>
      <c r="AI561" s="13"/>
      <c r="AJ561" s="13"/>
      <c r="AK561" s="13"/>
      <c r="AL561" s="46"/>
      <c r="AM561" s="46"/>
      <c r="AN561" s="46"/>
      <c r="AO561" s="46"/>
      <c r="AP561" s="46"/>
      <c r="AQ561" s="46"/>
      <c r="AR561" s="46"/>
      <c r="AS561" s="46"/>
      <c r="AT561" s="46"/>
      <c r="AU561" s="46"/>
      <c r="AV561" s="46"/>
      <c r="AW561" s="46"/>
      <c r="AX561" s="46"/>
      <c r="AY561" s="46"/>
      <c r="AZ561" s="46"/>
      <c r="BA561" s="46"/>
    </row>
    <row r="562" spans="1:53" s="47" customFormat="1" ht="19.95" customHeight="1" outlineLevel="2" x14ac:dyDescent="0.25">
      <c r="A562" s="39"/>
      <c r="B562" s="48"/>
      <c r="C562" s="106">
        <v>3</v>
      </c>
      <c r="D562" s="184"/>
      <c r="E562" s="112"/>
      <c r="F562" s="335"/>
      <c r="G562" s="335"/>
      <c r="H562" s="335"/>
      <c r="I562" s="190">
        <v>0</v>
      </c>
      <c r="J562" s="190">
        <v>0</v>
      </c>
      <c r="K562" s="190">
        <v>0</v>
      </c>
      <c r="L562" s="112"/>
      <c r="M562" s="107">
        <f t="shared" ref="M562:M569" si="135">I562</f>
        <v>0</v>
      </c>
      <c r="N562" s="112"/>
      <c r="O562" s="107">
        <f t="shared" si="133"/>
        <v>0</v>
      </c>
      <c r="P562" s="108"/>
      <c r="Q562" s="107">
        <f t="shared" si="132"/>
        <v>0</v>
      </c>
      <c r="R562" s="108"/>
      <c r="S562" s="107">
        <f t="shared" si="134"/>
        <v>0</v>
      </c>
      <c r="T562" s="127"/>
      <c r="U562" s="85"/>
      <c r="V562" s="109"/>
      <c r="W562" s="115"/>
      <c r="X562" s="45"/>
      <c r="Y562" s="13"/>
      <c r="Z562" s="13"/>
      <c r="AA562" s="13"/>
      <c r="AB562" s="13"/>
      <c r="AC562" s="13"/>
      <c r="AD562" s="13"/>
      <c r="AE562" s="13"/>
      <c r="AF562" s="13"/>
      <c r="AG562" s="13"/>
      <c r="AH562" s="13"/>
      <c r="AI562" s="13"/>
      <c r="AJ562" s="13"/>
      <c r="AK562" s="13"/>
      <c r="AL562" s="46"/>
      <c r="AM562" s="46"/>
      <c r="AN562" s="46"/>
      <c r="AO562" s="46"/>
      <c r="AP562" s="46"/>
      <c r="AQ562" s="46"/>
      <c r="AR562" s="46"/>
      <c r="AS562" s="46"/>
      <c r="AT562" s="46"/>
      <c r="AU562" s="46"/>
      <c r="AV562" s="46"/>
      <c r="AW562" s="46"/>
      <c r="AX562" s="46"/>
      <c r="AY562" s="46"/>
      <c r="AZ562" s="46"/>
      <c r="BA562" s="46"/>
    </row>
    <row r="563" spans="1:53" s="47" customFormat="1" ht="19.95" customHeight="1" outlineLevel="2" x14ac:dyDescent="0.25">
      <c r="A563" s="39"/>
      <c r="B563" s="48"/>
      <c r="C563" s="106">
        <v>4</v>
      </c>
      <c r="D563" s="184"/>
      <c r="E563" s="112"/>
      <c r="F563" s="335"/>
      <c r="G563" s="335"/>
      <c r="H563" s="335"/>
      <c r="I563" s="190">
        <v>0</v>
      </c>
      <c r="J563" s="190">
        <v>0</v>
      </c>
      <c r="K563" s="190">
        <v>0</v>
      </c>
      <c r="L563" s="112"/>
      <c r="M563" s="107">
        <f t="shared" si="135"/>
        <v>0</v>
      </c>
      <c r="N563" s="112"/>
      <c r="O563" s="107">
        <f t="shared" si="133"/>
        <v>0</v>
      </c>
      <c r="P563" s="108"/>
      <c r="Q563" s="107">
        <f t="shared" si="132"/>
        <v>0</v>
      </c>
      <c r="R563" s="108"/>
      <c r="S563" s="107">
        <f t="shared" si="134"/>
        <v>0</v>
      </c>
      <c r="T563" s="127"/>
      <c r="U563" s="85"/>
      <c r="V563" s="109"/>
      <c r="W563" s="115"/>
      <c r="X563" s="45"/>
      <c r="Y563" s="13"/>
      <c r="Z563" s="13"/>
      <c r="AA563" s="13"/>
      <c r="AB563" s="13"/>
      <c r="AC563" s="13"/>
      <c r="AD563" s="13"/>
      <c r="AE563" s="13"/>
      <c r="AF563" s="13"/>
      <c r="AG563" s="13"/>
      <c r="AH563" s="13"/>
      <c r="AI563" s="13"/>
      <c r="AJ563" s="13"/>
      <c r="AK563" s="13"/>
      <c r="AL563" s="46"/>
      <c r="AM563" s="46"/>
      <c r="AN563" s="46"/>
      <c r="AO563" s="46"/>
      <c r="AP563" s="46"/>
      <c r="AQ563" s="46"/>
      <c r="AR563" s="46"/>
      <c r="AS563" s="46"/>
      <c r="AT563" s="46"/>
      <c r="AU563" s="46"/>
      <c r="AV563" s="46"/>
      <c r="AW563" s="46"/>
      <c r="AX563" s="46"/>
      <c r="AY563" s="46"/>
      <c r="AZ563" s="46"/>
      <c r="BA563" s="46"/>
    </row>
    <row r="564" spans="1:53" s="47" customFormat="1" ht="19.95" customHeight="1" outlineLevel="2" x14ac:dyDescent="0.25">
      <c r="A564" s="39"/>
      <c r="B564" s="48"/>
      <c r="C564" s="106">
        <v>5</v>
      </c>
      <c r="D564" s="184"/>
      <c r="E564" s="112"/>
      <c r="F564" s="335"/>
      <c r="G564" s="335"/>
      <c r="H564" s="335"/>
      <c r="I564" s="190">
        <v>0</v>
      </c>
      <c r="J564" s="190">
        <v>0</v>
      </c>
      <c r="K564" s="190">
        <v>0</v>
      </c>
      <c r="L564" s="112"/>
      <c r="M564" s="107">
        <f t="shared" si="135"/>
        <v>0</v>
      </c>
      <c r="N564" s="112"/>
      <c r="O564" s="107">
        <f t="shared" si="133"/>
        <v>0</v>
      </c>
      <c r="P564" s="108"/>
      <c r="Q564" s="107">
        <f t="shared" si="132"/>
        <v>0</v>
      </c>
      <c r="R564" s="108"/>
      <c r="S564" s="107">
        <f t="shared" si="134"/>
        <v>0</v>
      </c>
      <c r="T564" s="127"/>
      <c r="U564" s="85"/>
      <c r="V564" s="109"/>
      <c r="W564" s="115"/>
      <c r="X564" s="45"/>
      <c r="Y564" s="13"/>
      <c r="Z564" s="13"/>
      <c r="AA564" s="13"/>
      <c r="AB564" s="13"/>
      <c r="AC564" s="13"/>
      <c r="AD564" s="13"/>
      <c r="AE564" s="13"/>
      <c r="AF564" s="13"/>
      <c r="AG564" s="13"/>
      <c r="AH564" s="13"/>
      <c r="AI564" s="13"/>
      <c r="AJ564" s="13"/>
      <c r="AK564" s="13"/>
      <c r="AL564" s="46"/>
      <c r="AM564" s="46"/>
      <c r="AN564" s="46"/>
      <c r="AO564" s="46"/>
      <c r="AP564" s="46"/>
      <c r="AQ564" s="46"/>
      <c r="AR564" s="46"/>
      <c r="AS564" s="46"/>
      <c r="AT564" s="46"/>
      <c r="AU564" s="46"/>
      <c r="AV564" s="46"/>
      <c r="AW564" s="46"/>
      <c r="AX564" s="46"/>
      <c r="AY564" s="46"/>
      <c r="AZ564" s="46"/>
      <c r="BA564" s="46"/>
    </row>
    <row r="565" spans="1:53" s="47" customFormat="1" ht="19.95" customHeight="1" outlineLevel="2" x14ac:dyDescent="0.25">
      <c r="A565" s="39"/>
      <c r="B565" s="48"/>
      <c r="C565" s="106">
        <v>6</v>
      </c>
      <c r="D565" s="184"/>
      <c r="E565" s="112"/>
      <c r="F565" s="335"/>
      <c r="G565" s="335"/>
      <c r="H565" s="335"/>
      <c r="I565" s="190">
        <v>0</v>
      </c>
      <c r="J565" s="190">
        <v>0</v>
      </c>
      <c r="K565" s="190">
        <v>0</v>
      </c>
      <c r="L565" s="112"/>
      <c r="M565" s="107">
        <f t="shared" si="135"/>
        <v>0</v>
      </c>
      <c r="N565" s="112"/>
      <c r="O565" s="107">
        <f t="shared" si="133"/>
        <v>0</v>
      </c>
      <c r="P565" s="108"/>
      <c r="Q565" s="107">
        <f t="shared" si="132"/>
        <v>0</v>
      </c>
      <c r="R565" s="108"/>
      <c r="S565" s="107">
        <f t="shared" si="134"/>
        <v>0</v>
      </c>
      <c r="T565" s="127"/>
      <c r="U565" s="85"/>
      <c r="V565" s="109"/>
      <c r="W565" s="115"/>
      <c r="X565" s="45"/>
      <c r="Y565" s="13"/>
      <c r="Z565" s="13"/>
      <c r="AA565" s="13"/>
      <c r="AB565" s="13"/>
      <c r="AC565" s="13"/>
      <c r="AD565" s="13"/>
      <c r="AE565" s="13"/>
      <c r="AF565" s="13"/>
      <c r="AG565" s="13"/>
      <c r="AH565" s="13"/>
      <c r="AI565" s="13"/>
      <c r="AJ565" s="13"/>
      <c r="AK565" s="13"/>
      <c r="AL565" s="46"/>
      <c r="AM565" s="46"/>
      <c r="AN565" s="46"/>
      <c r="AO565" s="46"/>
      <c r="AP565" s="46"/>
      <c r="AQ565" s="46"/>
      <c r="AR565" s="46"/>
      <c r="AS565" s="46"/>
      <c r="AT565" s="46"/>
      <c r="AU565" s="46"/>
      <c r="AV565" s="46"/>
      <c r="AW565" s="46"/>
      <c r="AX565" s="46"/>
      <c r="AY565" s="46"/>
      <c r="AZ565" s="46"/>
      <c r="BA565" s="46"/>
    </row>
    <row r="566" spans="1:53" s="47" customFormat="1" ht="19.95" customHeight="1" outlineLevel="2" x14ac:dyDescent="0.25">
      <c r="A566" s="39"/>
      <c r="B566" s="48"/>
      <c r="C566" s="106">
        <v>7</v>
      </c>
      <c r="D566" s="184"/>
      <c r="E566" s="112"/>
      <c r="F566" s="335"/>
      <c r="G566" s="335"/>
      <c r="H566" s="335"/>
      <c r="I566" s="190">
        <v>0</v>
      </c>
      <c r="J566" s="190">
        <v>0</v>
      </c>
      <c r="K566" s="190">
        <v>0</v>
      </c>
      <c r="L566" s="112"/>
      <c r="M566" s="107">
        <f t="shared" si="135"/>
        <v>0</v>
      </c>
      <c r="N566" s="112"/>
      <c r="O566" s="107">
        <f t="shared" si="133"/>
        <v>0</v>
      </c>
      <c r="P566" s="108"/>
      <c r="Q566" s="107">
        <f t="shared" si="132"/>
        <v>0</v>
      </c>
      <c r="R566" s="108"/>
      <c r="S566" s="107">
        <f t="shared" si="134"/>
        <v>0</v>
      </c>
      <c r="T566" s="127"/>
      <c r="U566" s="85"/>
      <c r="V566" s="109"/>
      <c r="W566" s="115"/>
      <c r="X566" s="45"/>
      <c r="Y566" s="13"/>
      <c r="Z566" s="13"/>
      <c r="AA566" s="13"/>
      <c r="AB566" s="13"/>
      <c r="AC566" s="13"/>
      <c r="AD566" s="13"/>
      <c r="AE566" s="13"/>
      <c r="AF566" s="13"/>
      <c r="AG566" s="13"/>
      <c r="AH566" s="13"/>
      <c r="AI566" s="13"/>
      <c r="AJ566" s="13"/>
      <c r="AK566" s="13"/>
      <c r="AL566" s="46"/>
      <c r="AM566" s="46"/>
      <c r="AN566" s="46"/>
      <c r="AO566" s="46"/>
      <c r="AP566" s="46"/>
      <c r="AQ566" s="46"/>
      <c r="AR566" s="46"/>
      <c r="AS566" s="46"/>
      <c r="AT566" s="46"/>
      <c r="AU566" s="46"/>
      <c r="AV566" s="46"/>
      <c r="AW566" s="46"/>
      <c r="AX566" s="46"/>
      <c r="AY566" s="46"/>
      <c r="AZ566" s="46"/>
      <c r="BA566" s="46"/>
    </row>
    <row r="567" spans="1:53" s="47" customFormat="1" ht="19.95" customHeight="1" outlineLevel="2" x14ac:dyDescent="0.25">
      <c r="A567" s="39"/>
      <c r="B567" s="48"/>
      <c r="C567" s="106">
        <v>8</v>
      </c>
      <c r="D567" s="184"/>
      <c r="E567" s="112"/>
      <c r="F567" s="335"/>
      <c r="G567" s="335"/>
      <c r="H567" s="335"/>
      <c r="I567" s="190">
        <v>0</v>
      </c>
      <c r="J567" s="190">
        <v>0</v>
      </c>
      <c r="K567" s="190">
        <v>0</v>
      </c>
      <c r="L567" s="112"/>
      <c r="M567" s="107">
        <f t="shared" si="135"/>
        <v>0</v>
      </c>
      <c r="N567" s="112"/>
      <c r="O567" s="107">
        <f t="shared" si="133"/>
        <v>0</v>
      </c>
      <c r="P567" s="108"/>
      <c r="Q567" s="107">
        <f t="shared" si="132"/>
        <v>0</v>
      </c>
      <c r="R567" s="108"/>
      <c r="S567" s="107">
        <f t="shared" si="134"/>
        <v>0</v>
      </c>
      <c r="T567" s="127"/>
      <c r="U567" s="85"/>
      <c r="V567" s="109"/>
      <c r="W567" s="115"/>
      <c r="X567" s="45"/>
      <c r="Y567" s="13"/>
      <c r="Z567" s="13"/>
      <c r="AA567" s="13"/>
      <c r="AB567" s="13"/>
      <c r="AC567" s="13"/>
      <c r="AD567" s="13"/>
      <c r="AE567" s="13"/>
      <c r="AF567" s="13"/>
      <c r="AG567" s="13"/>
      <c r="AH567" s="13"/>
      <c r="AI567" s="13"/>
      <c r="AJ567" s="13"/>
      <c r="AK567" s="13"/>
      <c r="AL567" s="46"/>
      <c r="AM567" s="46"/>
      <c r="AN567" s="46"/>
      <c r="AO567" s="46"/>
      <c r="AP567" s="46"/>
      <c r="AQ567" s="46"/>
      <c r="AR567" s="46"/>
      <c r="AS567" s="46"/>
      <c r="AT567" s="46"/>
      <c r="AU567" s="46"/>
      <c r="AV567" s="46"/>
      <c r="AW567" s="46"/>
      <c r="AX567" s="46"/>
      <c r="AY567" s="46"/>
      <c r="AZ567" s="46"/>
      <c r="BA567" s="46"/>
    </row>
    <row r="568" spans="1:53" s="47" customFormat="1" ht="19.95" customHeight="1" outlineLevel="2" x14ac:dyDescent="0.25">
      <c r="A568" s="39"/>
      <c r="B568" s="48"/>
      <c r="C568" s="106">
        <v>9</v>
      </c>
      <c r="D568" s="184"/>
      <c r="E568" s="112"/>
      <c r="F568" s="335"/>
      <c r="G568" s="335"/>
      <c r="H568" s="335"/>
      <c r="I568" s="190">
        <v>0</v>
      </c>
      <c r="J568" s="190">
        <v>0</v>
      </c>
      <c r="K568" s="190">
        <v>0</v>
      </c>
      <c r="L568" s="112"/>
      <c r="M568" s="107">
        <f t="shared" si="135"/>
        <v>0</v>
      </c>
      <c r="N568" s="112"/>
      <c r="O568" s="107">
        <f t="shared" si="133"/>
        <v>0</v>
      </c>
      <c r="P568" s="108"/>
      <c r="Q568" s="107">
        <f t="shared" si="132"/>
        <v>0</v>
      </c>
      <c r="R568" s="108"/>
      <c r="S568" s="107">
        <f t="shared" si="134"/>
        <v>0</v>
      </c>
      <c r="T568" s="127"/>
      <c r="U568" s="85"/>
      <c r="V568" s="109"/>
      <c r="W568" s="115"/>
      <c r="X568" s="45"/>
      <c r="Y568" s="13"/>
      <c r="Z568" s="13"/>
      <c r="AA568" s="13"/>
      <c r="AB568" s="13"/>
      <c r="AC568" s="13"/>
      <c r="AD568" s="13"/>
      <c r="AE568" s="13"/>
      <c r="AF568" s="13"/>
      <c r="AG568" s="13"/>
      <c r="AH568" s="13"/>
      <c r="AI568" s="13"/>
      <c r="AJ568" s="13"/>
      <c r="AK568" s="13"/>
      <c r="AL568" s="46"/>
      <c r="AM568" s="46"/>
      <c r="AN568" s="46"/>
      <c r="AO568" s="46"/>
      <c r="AP568" s="46"/>
      <c r="AQ568" s="46"/>
      <c r="AR568" s="46"/>
      <c r="AS568" s="46"/>
      <c r="AT568" s="46"/>
      <c r="AU568" s="46"/>
      <c r="AV568" s="46"/>
      <c r="AW568" s="46"/>
      <c r="AX568" s="46"/>
      <c r="AY568" s="46"/>
      <c r="AZ568" s="46"/>
      <c r="BA568" s="46"/>
    </row>
    <row r="569" spans="1:53" s="47" customFormat="1" ht="19.95" customHeight="1" outlineLevel="2" x14ac:dyDescent="0.25">
      <c r="A569" s="39"/>
      <c r="B569" s="48"/>
      <c r="C569" s="106">
        <v>10</v>
      </c>
      <c r="D569" s="184"/>
      <c r="E569" s="112"/>
      <c r="F569" s="335"/>
      <c r="G569" s="335"/>
      <c r="H569" s="335"/>
      <c r="I569" s="190">
        <v>0</v>
      </c>
      <c r="J569" s="190">
        <v>0</v>
      </c>
      <c r="K569" s="190">
        <v>0</v>
      </c>
      <c r="L569" s="112"/>
      <c r="M569" s="107">
        <f t="shared" si="135"/>
        <v>0</v>
      </c>
      <c r="N569" s="112"/>
      <c r="O569" s="107">
        <f>J569</f>
        <v>0</v>
      </c>
      <c r="P569" s="108"/>
      <c r="Q569" s="107">
        <f t="shared" si="132"/>
        <v>0</v>
      </c>
      <c r="R569" s="108"/>
      <c r="S569" s="107">
        <f t="shared" si="134"/>
        <v>0</v>
      </c>
      <c r="T569" s="127"/>
      <c r="U569" s="85"/>
      <c r="V569" s="109"/>
      <c r="W569" s="115"/>
      <c r="X569" s="45"/>
      <c r="Y569" s="13"/>
      <c r="Z569" s="13"/>
      <c r="AA569" s="13"/>
      <c r="AB569" s="13"/>
      <c r="AC569" s="13"/>
      <c r="AD569" s="13"/>
      <c r="AE569" s="13"/>
      <c r="AF569" s="13"/>
      <c r="AG569" s="13"/>
      <c r="AH569" s="13"/>
      <c r="AI569" s="13"/>
      <c r="AJ569" s="13"/>
      <c r="AK569" s="13"/>
      <c r="AL569" s="46"/>
      <c r="AM569" s="46"/>
      <c r="AN569" s="46"/>
      <c r="AO569" s="46"/>
      <c r="AP569" s="46"/>
      <c r="AQ569" s="46"/>
      <c r="AR569" s="46"/>
      <c r="AS569" s="46"/>
      <c r="AT569" s="46"/>
      <c r="AU569" s="46"/>
      <c r="AV569" s="46"/>
      <c r="AW569" s="46"/>
      <c r="AX569" s="46"/>
      <c r="AY569" s="46"/>
      <c r="AZ569" s="46"/>
      <c r="BA569" s="46"/>
    </row>
    <row r="570" spans="1:53" s="46" customFormat="1" ht="19.95" customHeight="1" outlineLevel="1" thickBot="1" x14ac:dyDescent="0.3">
      <c r="A570" s="73"/>
      <c r="B570" s="74"/>
      <c r="C570" s="73"/>
      <c r="D570" s="265"/>
      <c r="E570" s="204"/>
      <c r="F570" s="266"/>
      <c r="G570" s="266"/>
      <c r="H570" s="266"/>
      <c r="I570" s="266"/>
      <c r="J570" s="266"/>
      <c r="K570" s="266"/>
      <c r="L570" s="204"/>
      <c r="M570" s="267"/>
      <c r="N570" s="204"/>
      <c r="O570" s="267"/>
      <c r="P570" s="205"/>
      <c r="Q570" s="267"/>
      <c r="R570" s="205"/>
      <c r="S570" s="267"/>
      <c r="T570" s="206"/>
      <c r="U570" s="268"/>
      <c r="V570" s="86"/>
      <c r="W570" s="139"/>
      <c r="X570" s="75"/>
      <c r="Y570" s="13"/>
      <c r="Z570" s="13"/>
      <c r="AA570" s="13"/>
      <c r="AB570" s="13"/>
      <c r="AC570" s="13"/>
      <c r="AD570" s="13"/>
      <c r="AE570" s="13"/>
      <c r="AF570" s="13"/>
      <c r="AG570" s="13"/>
      <c r="AH570" s="13"/>
      <c r="AI570" s="13"/>
      <c r="AJ570" s="13"/>
      <c r="AK570" s="13"/>
    </row>
    <row r="571" spans="1:53" s="46" customFormat="1" ht="19.95" customHeight="1" outlineLevel="1" x14ac:dyDescent="0.25">
      <c r="A571" s="73"/>
      <c r="B571" s="74"/>
      <c r="C571" s="73"/>
      <c r="D571" s="200"/>
      <c r="E571" s="138"/>
      <c r="F571" s="201"/>
      <c r="G571" s="201"/>
      <c r="H571" s="201"/>
      <c r="I571" s="201"/>
      <c r="J571" s="201"/>
      <c r="K571" s="201"/>
      <c r="L571" s="138"/>
      <c r="M571" s="202"/>
      <c r="N571" s="138"/>
      <c r="O571" s="202"/>
      <c r="P571" s="104"/>
      <c r="Q571" s="202"/>
      <c r="R571" s="104"/>
      <c r="S571" s="202"/>
      <c r="T571" s="203"/>
      <c r="U571" s="86"/>
      <c r="V571" s="86"/>
      <c r="W571" s="139"/>
      <c r="X571" s="75"/>
      <c r="Y571" s="13"/>
      <c r="Z571" s="13"/>
      <c r="AA571" s="13"/>
      <c r="AB571" s="13"/>
      <c r="AC571" s="13"/>
      <c r="AD571" s="13"/>
      <c r="AE571" s="13"/>
      <c r="AF571" s="13"/>
      <c r="AG571" s="13"/>
      <c r="AH571" s="13"/>
      <c r="AI571" s="13"/>
      <c r="AJ571" s="13"/>
      <c r="AK571" s="13"/>
    </row>
    <row r="572" spans="1:53" s="47" customFormat="1" ht="19.95" customHeight="1" x14ac:dyDescent="0.3">
      <c r="A572" s="39"/>
      <c r="B572" s="48"/>
      <c r="C572" s="106">
        <v>5</v>
      </c>
      <c r="D572" s="191" t="s">
        <v>185</v>
      </c>
      <c r="E572" s="65"/>
      <c r="F572" s="334"/>
      <c r="G572" s="334"/>
      <c r="H572" s="334"/>
      <c r="I572" s="334"/>
      <c r="J572" s="334"/>
      <c r="K572" s="334"/>
      <c r="L572" s="65"/>
      <c r="M572" s="132">
        <f>SUM(M574,M591,M604,M627,M640,M653,M666)</f>
        <v>0</v>
      </c>
      <c r="N572" s="65"/>
      <c r="O572" s="132">
        <f>SUM(O574,O591,O604,O627,O640,O653,O666)</f>
        <v>0</v>
      </c>
      <c r="P572" s="133"/>
      <c r="Q572" s="132">
        <f>SUM(Q574,Q591,Q604,Q627,Q640,Q653,Q666)</f>
        <v>0</v>
      </c>
      <c r="R572" s="134"/>
      <c r="S572" s="135">
        <f>SUM(S574,S591,S604,S627,S640,S653,S666)</f>
        <v>0</v>
      </c>
      <c r="T572" s="70"/>
      <c r="U572" s="71"/>
      <c r="V572" s="46"/>
      <c r="W572" s="59"/>
      <c r="X572" s="45"/>
      <c r="Y572" s="60"/>
      <c r="Z572" s="60"/>
      <c r="AA572" s="60"/>
      <c r="AB572" s="60"/>
      <c r="AC572" s="60"/>
      <c r="AD572" s="60"/>
      <c r="AE572" s="60"/>
      <c r="AF572" s="60"/>
      <c r="AG572" s="60"/>
      <c r="AH572" s="60"/>
      <c r="AI572" s="60"/>
      <c r="AJ572" s="60"/>
      <c r="AK572" s="60"/>
      <c r="AL572" s="46"/>
      <c r="AM572" s="46"/>
      <c r="AN572" s="46"/>
      <c r="AO572" s="46"/>
      <c r="AP572" s="46"/>
      <c r="AQ572" s="46"/>
      <c r="AR572" s="46"/>
      <c r="AS572" s="46"/>
      <c r="AT572" s="46"/>
      <c r="AU572" s="46"/>
      <c r="AV572" s="61"/>
      <c r="AW572" s="46"/>
      <c r="AX572" s="46"/>
      <c r="AY572" s="46"/>
      <c r="AZ572" s="46"/>
      <c r="BA572" s="46"/>
    </row>
    <row r="573" spans="1:53" s="47" customFormat="1" ht="19.95" customHeight="1" outlineLevel="1" x14ac:dyDescent="0.25">
      <c r="A573" s="39"/>
      <c r="B573" s="48"/>
      <c r="C573" s="39"/>
      <c r="D573" s="199"/>
      <c r="E573" s="65"/>
      <c r="F573" s="334" t="s">
        <v>180</v>
      </c>
      <c r="G573" s="334"/>
      <c r="H573" s="334"/>
      <c r="I573" s="334"/>
      <c r="J573" s="334"/>
      <c r="K573" s="334"/>
      <c r="L573" s="65"/>
      <c r="M573" s="66" t="s">
        <v>71</v>
      </c>
      <c r="N573" s="65"/>
      <c r="O573" s="66" t="s">
        <v>72</v>
      </c>
      <c r="P573" s="67"/>
      <c r="Q573" s="66" t="s">
        <v>73</v>
      </c>
      <c r="R573" s="68"/>
      <c r="S573" s="69" t="s">
        <v>74</v>
      </c>
      <c r="T573" s="70"/>
      <c r="U573" s="85"/>
      <c r="V573" s="72"/>
      <c r="W573" s="59"/>
      <c r="X573" s="45"/>
      <c r="Y573" s="60"/>
      <c r="Z573" s="60"/>
      <c r="AA573" s="60"/>
      <c r="AB573" s="60"/>
      <c r="AC573" s="60"/>
      <c r="AD573" s="60"/>
      <c r="AE573" s="60"/>
      <c r="AF573" s="60"/>
      <c r="AG573" s="60"/>
      <c r="AH573" s="60"/>
      <c r="AI573" s="60"/>
      <c r="AJ573" s="60"/>
      <c r="AK573" s="60"/>
      <c r="AL573" s="46"/>
      <c r="AM573" s="46"/>
      <c r="AN573" s="46"/>
      <c r="AO573" s="46"/>
      <c r="AP573" s="46"/>
      <c r="AQ573" s="46"/>
      <c r="AR573" s="46"/>
      <c r="AS573" s="46"/>
      <c r="AT573" s="46"/>
      <c r="AU573" s="46"/>
      <c r="AV573" s="61"/>
      <c r="AW573" s="46"/>
      <c r="AX573" s="46"/>
      <c r="AY573" s="46"/>
      <c r="AZ573" s="46"/>
      <c r="BA573" s="46"/>
    </row>
    <row r="574" spans="1:53" s="91" customFormat="1" ht="19.95" customHeight="1" outlineLevel="1" x14ac:dyDescent="0.25">
      <c r="A574" s="76"/>
      <c r="B574" s="77"/>
      <c r="C574" s="76"/>
      <c r="D574" s="78" t="s">
        <v>75</v>
      </c>
      <c r="E574" s="65"/>
      <c r="F574" s="79"/>
      <c r="G574" s="340"/>
      <c r="H574" s="340"/>
      <c r="I574" s="340"/>
      <c r="J574" s="340"/>
      <c r="K574" s="340"/>
      <c r="L574" s="65"/>
      <c r="M574" s="80">
        <f>SUM(M580:M589)</f>
        <v>0</v>
      </c>
      <c r="N574" s="65"/>
      <c r="O574" s="80">
        <f>SUM(O580:O589)</f>
        <v>0</v>
      </c>
      <c r="P574" s="81"/>
      <c r="Q574" s="80">
        <f>SUM(Q580:Q589)</f>
        <v>0</v>
      </c>
      <c r="R574" s="82"/>
      <c r="S574" s="83">
        <f>SUM(S580:S589)</f>
        <v>0</v>
      </c>
      <c r="T574" s="84"/>
      <c r="U574" s="85"/>
      <c r="V574" s="86"/>
      <c r="W574" s="59"/>
      <c r="X574" s="87"/>
      <c r="Y574" s="88"/>
      <c r="Z574" s="88"/>
      <c r="AA574" s="88"/>
      <c r="AB574" s="88"/>
      <c r="AC574" s="88"/>
      <c r="AD574" s="88"/>
      <c r="AE574" s="88"/>
      <c r="AF574" s="88"/>
      <c r="AG574" s="88"/>
      <c r="AH574" s="88"/>
      <c r="AI574" s="88"/>
      <c r="AJ574" s="88"/>
      <c r="AK574" s="88"/>
      <c r="AL574" s="89"/>
      <c r="AM574" s="89"/>
      <c r="AN574" s="89"/>
      <c r="AO574" s="89"/>
      <c r="AP574" s="89"/>
      <c r="AQ574" s="89"/>
      <c r="AR574" s="89"/>
      <c r="AS574" s="89"/>
      <c r="AT574" s="89"/>
      <c r="AU574" s="89"/>
      <c r="AV574" s="90"/>
      <c r="AW574" s="89"/>
      <c r="AX574" s="89"/>
      <c r="AY574" s="89"/>
      <c r="AZ574" s="89"/>
      <c r="BA574" s="89"/>
    </row>
    <row r="575" spans="1:53" s="91" customFormat="1" ht="19.95" customHeight="1" outlineLevel="2" x14ac:dyDescent="0.25">
      <c r="A575" s="76"/>
      <c r="B575" s="77"/>
      <c r="C575" s="76"/>
      <c r="D575" s="78"/>
      <c r="E575" s="65"/>
      <c r="F575" s="92"/>
      <c r="G575" s="341" t="s">
        <v>76</v>
      </c>
      <c r="H575" s="342"/>
      <c r="I575" s="342"/>
      <c r="J575" s="342"/>
      <c r="K575" s="343"/>
      <c r="L575" s="65"/>
      <c r="M575" s="80"/>
      <c r="N575" s="65"/>
      <c r="O575" s="80"/>
      <c r="P575" s="81"/>
      <c r="Q575" s="80"/>
      <c r="R575" s="82"/>
      <c r="S575" s="83"/>
      <c r="T575" s="84"/>
      <c r="U575" s="85"/>
      <c r="V575" s="86"/>
      <c r="W575" s="59"/>
      <c r="X575" s="87"/>
      <c r="Y575" s="88"/>
      <c r="Z575" s="88"/>
      <c r="AA575" s="88"/>
      <c r="AB575" s="88"/>
      <c r="AC575" s="88"/>
      <c r="AD575" s="88"/>
      <c r="AE575" s="88"/>
      <c r="AF575" s="88"/>
      <c r="AG575" s="88"/>
      <c r="AH575" s="88"/>
      <c r="AI575" s="88"/>
      <c r="AJ575" s="88"/>
      <c r="AK575" s="88"/>
      <c r="AL575" s="89"/>
      <c r="AM575" s="89"/>
      <c r="AN575" s="89"/>
      <c r="AO575" s="89"/>
      <c r="AP575" s="89"/>
      <c r="AQ575" s="89"/>
      <c r="AR575" s="89"/>
      <c r="AS575" s="89"/>
      <c r="AT575" s="89"/>
      <c r="AU575" s="89"/>
      <c r="AV575" s="90"/>
      <c r="AW575" s="89"/>
      <c r="AX575" s="89"/>
      <c r="AY575" s="89"/>
      <c r="AZ575" s="89"/>
      <c r="BA575" s="89"/>
    </row>
    <row r="576" spans="1:53" s="91" customFormat="1" ht="19.95" customHeight="1" outlineLevel="2" x14ac:dyDescent="0.25">
      <c r="A576" s="76"/>
      <c r="B576" s="77"/>
      <c r="C576" s="76"/>
      <c r="D576" s="78"/>
      <c r="E576" s="65"/>
      <c r="F576" s="93"/>
      <c r="G576" s="94" t="s">
        <v>77</v>
      </c>
      <c r="H576" s="95" t="s">
        <v>78</v>
      </c>
      <c r="I576" s="95" t="s">
        <v>79</v>
      </c>
      <c r="J576" s="95"/>
      <c r="K576" s="96" t="s">
        <v>80</v>
      </c>
      <c r="L576" s="65"/>
      <c r="M576" s="80"/>
      <c r="N576" s="65"/>
      <c r="O576" s="80"/>
      <c r="P576" s="81"/>
      <c r="Q576" s="80"/>
      <c r="R576" s="82"/>
      <c r="S576" s="83"/>
      <c r="T576" s="84"/>
      <c r="U576" s="85"/>
      <c r="V576" s="86"/>
      <c r="W576" s="59"/>
      <c r="X576" s="87"/>
      <c r="Y576" s="88"/>
      <c r="Z576" s="88"/>
      <c r="AA576" s="88"/>
      <c r="AB576" s="88"/>
      <c r="AC576" s="88"/>
      <c r="AD576" s="88"/>
      <c r="AE576" s="88"/>
      <c r="AF576" s="88"/>
      <c r="AG576" s="88"/>
      <c r="AH576" s="88"/>
      <c r="AI576" s="88"/>
      <c r="AJ576" s="88"/>
      <c r="AK576" s="88"/>
      <c r="AL576" s="89"/>
      <c r="AM576" s="89"/>
      <c r="AN576" s="89"/>
      <c r="AO576" s="89"/>
      <c r="AP576" s="89"/>
      <c r="AQ576" s="89"/>
      <c r="AR576" s="89"/>
      <c r="AS576" s="89"/>
      <c r="AT576" s="89"/>
      <c r="AU576" s="89"/>
      <c r="AV576" s="90"/>
      <c r="AW576" s="89"/>
      <c r="AX576" s="89"/>
      <c r="AY576" s="89"/>
      <c r="AZ576" s="89"/>
      <c r="BA576" s="89"/>
    </row>
    <row r="577" spans="1:53" s="91" customFormat="1" ht="19.95" customHeight="1" outlineLevel="2" x14ac:dyDescent="0.2">
      <c r="A577" s="76"/>
      <c r="B577" s="77"/>
      <c r="C577" s="76"/>
      <c r="D577" s="78"/>
      <c r="E577" s="65"/>
      <c r="F577" s="93"/>
      <c r="G577" s="97">
        <f>52*5</f>
        <v>260</v>
      </c>
      <c r="H577" s="98">
        <v>8</v>
      </c>
      <c r="I577" s="186">
        <v>20</v>
      </c>
      <c r="J577" s="296"/>
      <c r="K577" s="99">
        <f>G577-H577-I577</f>
        <v>232</v>
      </c>
      <c r="L577" s="65"/>
      <c r="M577" s="80"/>
      <c r="N577" s="65"/>
      <c r="O577" s="80"/>
      <c r="P577" s="81"/>
      <c r="Q577" s="80"/>
      <c r="R577" s="82"/>
      <c r="S577" s="83"/>
      <c r="T577" s="84"/>
      <c r="U577" s="85"/>
      <c r="V577" s="86"/>
      <c r="W577" s="59"/>
      <c r="X577" s="87"/>
      <c r="Y577" s="88"/>
      <c r="Z577" s="88"/>
      <c r="AA577" s="88"/>
      <c r="AB577" s="88"/>
      <c r="AC577" s="88"/>
      <c r="AD577" s="88"/>
      <c r="AE577" s="88"/>
      <c r="AF577" s="88"/>
      <c r="AG577" s="88"/>
      <c r="AH577" s="88"/>
      <c r="AI577" s="88"/>
      <c r="AJ577" s="88"/>
      <c r="AK577" s="88"/>
      <c r="AL577" s="89"/>
      <c r="AM577" s="89"/>
      <c r="AN577" s="89"/>
      <c r="AO577" s="89"/>
      <c r="AP577" s="89"/>
      <c r="AQ577" s="89"/>
      <c r="AR577" s="89"/>
      <c r="AS577" s="89"/>
      <c r="AT577" s="89"/>
      <c r="AU577" s="89"/>
      <c r="AV577" s="90"/>
      <c r="AW577" s="89"/>
      <c r="AX577" s="89"/>
      <c r="AY577" s="89"/>
      <c r="AZ577" s="89"/>
      <c r="BA577" s="89"/>
    </row>
    <row r="578" spans="1:53" s="91" customFormat="1" ht="19.95" customHeight="1" outlineLevel="2" x14ac:dyDescent="0.25">
      <c r="A578" s="76"/>
      <c r="B578" s="77"/>
      <c r="C578" s="76"/>
      <c r="D578" s="78"/>
      <c r="E578" s="65"/>
      <c r="F578" s="93"/>
      <c r="G578" s="93"/>
      <c r="H578" s="93"/>
      <c r="I578" s="93"/>
      <c r="J578" s="93"/>
      <c r="K578" s="93"/>
      <c r="L578" s="65"/>
      <c r="M578" s="80"/>
      <c r="N578" s="65"/>
      <c r="O578" s="80"/>
      <c r="P578" s="81"/>
      <c r="Q578" s="80"/>
      <c r="R578" s="82"/>
      <c r="S578" s="83"/>
      <c r="T578" s="84"/>
      <c r="U578" s="85"/>
      <c r="V578" s="86"/>
      <c r="W578" s="59"/>
      <c r="X578" s="87"/>
      <c r="Y578" s="88"/>
      <c r="Z578" s="88"/>
      <c r="AA578" s="88"/>
      <c r="AB578" s="88"/>
      <c r="AC578" s="88"/>
      <c r="AD578" s="88"/>
      <c r="AE578" s="88"/>
      <c r="AF578" s="88"/>
      <c r="AG578" s="88"/>
      <c r="AH578" s="88"/>
      <c r="AI578" s="88"/>
      <c r="AJ578" s="88"/>
      <c r="AK578" s="88"/>
      <c r="AL578" s="89"/>
      <c r="AM578" s="89"/>
      <c r="AN578" s="89"/>
      <c r="AO578" s="89"/>
      <c r="AP578" s="89"/>
      <c r="AQ578" s="89"/>
      <c r="AR578" s="89"/>
      <c r="AS578" s="89"/>
      <c r="AT578" s="89"/>
      <c r="AU578" s="89"/>
      <c r="AV578" s="90"/>
      <c r="AW578" s="89"/>
      <c r="AX578" s="89"/>
      <c r="AY578" s="89"/>
      <c r="AZ578" s="89"/>
      <c r="BA578" s="89"/>
    </row>
    <row r="579" spans="1:53" s="91" customFormat="1" ht="24.75" customHeight="1" outlineLevel="2" x14ac:dyDescent="0.25">
      <c r="A579" s="76"/>
      <c r="B579" s="77"/>
      <c r="C579" s="76"/>
      <c r="D579" s="100" t="s">
        <v>81</v>
      </c>
      <c r="E579" s="65"/>
      <c r="F579" s="93"/>
      <c r="G579" s="101" t="s">
        <v>82</v>
      </c>
      <c r="H579" s="101" t="s">
        <v>83</v>
      </c>
      <c r="I579" s="102" t="s">
        <v>84</v>
      </c>
      <c r="J579" s="102" t="s">
        <v>85</v>
      </c>
      <c r="K579" s="102" t="s">
        <v>86</v>
      </c>
      <c r="L579" s="197"/>
      <c r="M579" s="101" t="s">
        <v>87</v>
      </c>
      <c r="N579" s="197"/>
      <c r="O579" s="101" t="s">
        <v>88</v>
      </c>
      <c r="P579" s="195"/>
      <c r="Q579" s="101" t="s">
        <v>89</v>
      </c>
      <c r="R579" s="196"/>
      <c r="S579" s="101" t="s">
        <v>90</v>
      </c>
      <c r="T579" s="89"/>
      <c r="U579" s="85"/>
      <c r="V579" s="86"/>
      <c r="W579" s="59"/>
      <c r="X579" s="87"/>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row>
    <row r="580" spans="1:53" s="47" customFormat="1" ht="19.95" customHeight="1" outlineLevel="2" x14ac:dyDescent="0.25">
      <c r="A580" s="39"/>
      <c r="B580" s="48"/>
      <c r="C580" s="106">
        <v>1</v>
      </c>
      <c r="D580" s="184"/>
      <c r="E580" s="65"/>
      <c r="F580" s="93"/>
      <c r="G580" s="185">
        <v>0</v>
      </c>
      <c r="H580" s="107">
        <f>G580/K577</f>
        <v>0</v>
      </c>
      <c r="I580" s="187">
        <v>0</v>
      </c>
      <c r="J580" s="187">
        <v>0</v>
      </c>
      <c r="K580" s="187">
        <v>0</v>
      </c>
      <c r="L580" s="46"/>
      <c r="M580" s="107">
        <f>$H580*I580</f>
        <v>0</v>
      </c>
      <c r="N580" s="46"/>
      <c r="O580" s="107">
        <f>$H580*J580</f>
        <v>0</v>
      </c>
      <c r="P580" s="108"/>
      <c r="Q580" s="107">
        <f t="shared" ref="Q580:Q589" si="136">$H580*K580</f>
        <v>0</v>
      </c>
      <c r="R580" s="109"/>
      <c r="S580" s="107">
        <f>SUM(M580,O580,Q580)</f>
        <v>0</v>
      </c>
      <c r="T580" s="108"/>
      <c r="U580" s="85"/>
      <c r="V580" s="86"/>
      <c r="W580" s="59"/>
      <c r="X580" s="45"/>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row>
    <row r="581" spans="1:53" s="47" customFormat="1" ht="19.95" customHeight="1" outlineLevel="2" x14ac:dyDescent="0.25">
      <c r="A581" s="39"/>
      <c r="B581" s="48"/>
      <c r="C581" s="106">
        <v>2</v>
      </c>
      <c r="D581" s="184"/>
      <c r="E581" s="65"/>
      <c r="F581" s="93"/>
      <c r="G581" s="185">
        <v>0</v>
      </c>
      <c r="H581" s="107">
        <f>G581/K577</f>
        <v>0</v>
      </c>
      <c r="I581" s="187">
        <v>0</v>
      </c>
      <c r="J581" s="187">
        <v>0</v>
      </c>
      <c r="K581" s="187">
        <v>0</v>
      </c>
      <c r="L581" s="46"/>
      <c r="M581" s="107">
        <f t="shared" ref="M581:M589" si="137">$H581*I581</f>
        <v>0</v>
      </c>
      <c r="N581" s="46"/>
      <c r="O581" s="107">
        <f t="shared" ref="O581:O589" si="138">$H581*J581</f>
        <v>0</v>
      </c>
      <c r="P581" s="108"/>
      <c r="Q581" s="107">
        <f t="shared" si="136"/>
        <v>0</v>
      </c>
      <c r="R581" s="109"/>
      <c r="S581" s="107">
        <f t="shared" ref="S581:S586" si="139">SUM(M581,O581,Q581)</f>
        <v>0</v>
      </c>
      <c r="T581" s="108"/>
      <c r="U581" s="85"/>
      <c r="V581" s="86"/>
      <c r="W581" s="59"/>
      <c r="X581" s="45"/>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row>
    <row r="582" spans="1:53" s="47" customFormat="1" ht="19.95" customHeight="1" outlineLevel="2" x14ac:dyDescent="0.25">
      <c r="A582" s="39"/>
      <c r="B582" s="48"/>
      <c r="C582" s="106">
        <v>3</v>
      </c>
      <c r="D582" s="184"/>
      <c r="E582" s="65"/>
      <c r="F582" s="93"/>
      <c r="G582" s="185">
        <v>0</v>
      </c>
      <c r="H582" s="107">
        <f>G582/K577</f>
        <v>0</v>
      </c>
      <c r="I582" s="187">
        <v>0</v>
      </c>
      <c r="J582" s="187">
        <v>0</v>
      </c>
      <c r="K582" s="187">
        <v>0</v>
      </c>
      <c r="L582" s="46"/>
      <c r="M582" s="107">
        <f t="shared" si="137"/>
        <v>0</v>
      </c>
      <c r="N582" s="46"/>
      <c r="O582" s="107">
        <f t="shared" si="138"/>
        <v>0</v>
      </c>
      <c r="P582" s="108"/>
      <c r="Q582" s="107">
        <f t="shared" si="136"/>
        <v>0</v>
      </c>
      <c r="R582" s="109"/>
      <c r="S582" s="107">
        <f t="shared" si="139"/>
        <v>0</v>
      </c>
      <c r="T582" s="108"/>
      <c r="U582" s="85"/>
      <c r="V582" s="86"/>
      <c r="W582" s="59"/>
      <c r="X582" s="45"/>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row>
    <row r="583" spans="1:53" s="47" customFormat="1" ht="19.95" customHeight="1" outlineLevel="2" x14ac:dyDescent="0.25">
      <c r="A583" s="39"/>
      <c r="B583" s="48"/>
      <c r="C583" s="106">
        <v>4</v>
      </c>
      <c r="D583" s="184"/>
      <c r="E583" s="65"/>
      <c r="F583" s="93"/>
      <c r="G583" s="185">
        <v>0</v>
      </c>
      <c r="H583" s="107">
        <f>G583/K577</f>
        <v>0</v>
      </c>
      <c r="I583" s="187">
        <v>0</v>
      </c>
      <c r="J583" s="187">
        <v>0</v>
      </c>
      <c r="K583" s="187">
        <v>0</v>
      </c>
      <c r="L583" s="46"/>
      <c r="M583" s="107">
        <f t="shared" si="137"/>
        <v>0</v>
      </c>
      <c r="N583" s="46"/>
      <c r="O583" s="107">
        <f t="shared" si="138"/>
        <v>0</v>
      </c>
      <c r="P583" s="108"/>
      <c r="Q583" s="107">
        <f t="shared" si="136"/>
        <v>0</v>
      </c>
      <c r="R583" s="109"/>
      <c r="S583" s="107">
        <f t="shared" si="139"/>
        <v>0</v>
      </c>
      <c r="T583" s="108"/>
      <c r="U583" s="85"/>
      <c r="V583" s="86"/>
      <c r="W583" s="59"/>
      <c r="X583" s="45"/>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row>
    <row r="584" spans="1:53" s="47" customFormat="1" ht="19.95" customHeight="1" outlineLevel="2" x14ac:dyDescent="0.25">
      <c r="A584" s="39"/>
      <c r="B584" s="48"/>
      <c r="C584" s="106">
        <v>5</v>
      </c>
      <c r="D584" s="184"/>
      <c r="E584" s="65"/>
      <c r="F584" s="93"/>
      <c r="G584" s="185">
        <v>0</v>
      </c>
      <c r="H584" s="107">
        <f>G584/K577</f>
        <v>0</v>
      </c>
      <c r="I584" s="187">
        <v>0</v>
      </c>
      <c r="J584" s="187">
        <v>0</v>
      </c>
      <c r="K584" s="187">
        <v>0</v>
      </c>
      <c r="L584" s="46"/>
      <c r="M584" s="107">
        <f t="shared" si="137"/>
        <v>0</v>
      </c>
      <c r="N584" s="46"/>
      <c r="O584" s="107">
        <f t="shared" si="138"/>
        <v>0</v>
      </c>
      <c r="P584" s="108"/>
      <c r="Q584" s="107">
        <f t="shared" si="136"/>
        <v>0</v>
      </c>
      <c r="R584" s="109"/>
      <c r="S584" s="107">
        <f t="shared" si="139"/>
        <v>0</v>
      </c>
      <c r="T584" s="108"/>
      <c r="U584" s="85"/>
      <c r="V584" s="86"/>
      <c r="W584" s="59"/>
      <c r="X584" s="45"/>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row>
    <row r="585" spans="1:53" s="47" customFormat="1" ht="19.95" customHeight="1" outlineLevel="2" x14ac:dyDescent="0.25">
      <c r="A585" s="39"/>
      <c r="B585" s="48"/>
      <c r="C585" s="106">
        <v>6</v>
      </c>
      <c r="D585" s="184"/>
      <c r="E585" s="65"/>
      <c r="F585" s="93"/>
      <c r="G585" s="185">
        <v>0</v>
      </c>
      <c r="H585" s="107">
        <f>G585/K577</f>
        <v>0</v>
      </c>
      <c r="I585" s="187">
        <v>0</v>
      </c>
      <c r="J585" s="187">
        <v>0</v>
      </c>
      <c r="K585" s="187">
        <v>0</v>
      </c>
      <c r="L585" s="46"/>
      <c r="M585" s="107">
        <f t="shared" si="137"/>
        <v>0</v>
      </c>
      <c r="N585" s="46"/>
      <c r="O585" s="107">
        <f t="shared" si="138"/>
        <v>0</v>
      </c>
      <c r="P585" s="108"/>
      <c r="Q585" s="107">
        <f t="shared" si="136"/>
        <v>0</v>
      </c>
      <c r="R585" s="109"/>
      <c r="S585" s="107">
        <f t="shared" si="139"/>
        <v>0</v>
      </c>
      <c r="T585" s="108"/>
      <c r="U585" s="85"/>
      <c r="V585" s="86"/>
      <c r="W585" s="59"/>
      <c r="X585" s="45"/>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row>
    <row r="586" spans="1:53" s="47" customFormat="1" ht="19.95" customHeight="1" outlineLevel="2" x14ac:dyDescent="0.25">
      <c r="A586" s="39"/>
      <c r="B586" s="48"/>
      <c r="C586" s="106">
        <v>7</v>
      </c>
      <c r="D586" s="184"/>
      <c r="E586" s="65"/>
      <c r="F586" s="93"/>
      <c r="G586" s="185">
        <v>0</v>
      </c>
      <c r="H586" s="107">
        <f>G586/K577</f>
        <v>0</v>
      </c>
      <c r="I586" s="187">
        <v>0</v>
      </c>
      <c r="J586" s="187">
        <v>0</v>
      </c>
      <c r="K586" s="187">
        <v>0</v>
      </c>
      <c r="L586" s="46"/>
      <c r="M586" s="107">
        <f t="shared" si="137"/>
        <v>0</v>
      </c>
      <c r="N586" s="46"/>
      <c r="O586" s="107">
        <f t="shared" si="138"/>
        <v>0</v>
      </c>
      <c r="P586" s="108"/>
      <c r="Q586" s="107">
        <f t="shared" si="136"/>
        <v>0</v>
      </c>
      <c r="R586" s="109"/>
      <c r="S586" s="107">
        <f t="shared" si="139"/>
        <v>0</v>
      </c>
      <c r="T586" s="108"/>
      <c r="U586" s="85"/>
      <c r="V586" s="86"/>
      <c r="W586" s="59"/>
      <c r="X586" s="45"/>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row>
    <row r="587" spans="1:53" s="47" customFormat="1" ht="19.95" customHeight="1" outlineLevel="2" x14ac:dyDescent="0.25">
      <c r="A587" s="39"/>
      <c r="B587" s="48"/>
      <c r="C587" s="106">
        <v>8</v>
      </c>
      <c r="D587" s="184"/>
      <c r="E587" s="65"/>
      <c r="F587" s="93"/>
      <c r="G587" s="185">
        <v>0</v>
      </c>
      <c r="H587" s="107">
        <f>G587/K577</f>
        <v>0</v>
      </c>
      <c r="I587" s="187">
        <v>0</v>
      </c>
      <c r="J587" s="187">
        <v>0</v>
      </c>
      <c r="K587" s="187">
        <v>0</v>
      </c>
      <c r="L587" s="46"/>
      <c r="M587" s="107">
        <f t="shared" si="137"/>
        <v>0</v>
      </c>
      <c r="N587" s="46"/>
      <c r="O587" s="107">
        <f t="shared" si="138"/>
        <v>0</v>
      </c>
      <c r="P587" s="108"/>
      <c r="Q587" s="107">
        <f t="shared" si="136"/>
        <v>0</v>
      </c>
      <c r="R587" s="109"/>
      <c r="S587" s="107">
        <f>SUM(M587,O587,Q587)</f>
        <v>0</v>
      </c>
      <c r="T587" s="108"/>
      <c r="U587" s="85"/>
      <c r="V587" s="86"/>
      <c r="W587" s="59"/>
      <c r="X587" s="45"/>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row>
    <row r="588" spans="1:53" s="47" customFormat="1" ht="19.95" customHeight="1" outlineLevel="2" x14ac:dyDescent="0.25">
      <c r="A588" s="39"/>
      <c r="B588" s="48"/>
      <c r="C588" s="106">
        <v>9</v>
      </c>
      <c r="D588" s="184"/>
      <c r="E588" s="65"/>
      <c r="F588" s="93"/>
      <c r="G588" s="185">
        <v>0</v>
      </c>
      <c r="H588" s="107">
        <f>G588/K577</f>
        <v>0</v>
      </c>
      <c r="I588" s="187">
        <v>0</v>
      </c>
      <c r="J588" s="187">
        <v>0</v>
      </c>
      <c r="K588" s="187">
        <v>0</v>
      </c>
      <c r="L588" s="46"/>
      <c r="M588" s="107">
        <f t="shared" si="137"/>
        <v>0</v>
      </c>
      <c r="N588" s="46"/>
      <c r="O588" s="107">
        <f t="shared" si="138"/>
        <v>0</v>
      </c>
      <c r="P588" s="108"/>
      <c r="Q588" s="107">
        <f t="shared" si="136"/>
        <v>0</v>
      </c>
      <c r="R588" s="109"/>
      <c r="S588" s="107">
        <f t="shared" ref="S588:S589" si="140">SUM(M588,O588,Q588)</f>
        <v>0</v>
      </c>
      <c r="T588" s="108"/>
      <c r="U588" s="85"/>
      <c r="V588" s="86"/>
      <c r="W588" s="59"/>
      <c r="X588" s="45"/>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row>
    <row r="589" spans="1:53" s="47" customFormat="1" ht="19.95" customHeight="1" outlineLevel="2" x14ac:dyDescent="0.25">
      <c r="A589" s="39"/>
      <c r="B589" s="48"/>
      <c r="C589" s="106">
        <v>10</v>
      </c>
      <c r="D589" s="184"/>
      <c r="E589" s="65"/>
      <c r="F589" s="93"/>
      <c r="G589" s="185">
        <v>0</v>
      </c>
      <c r="H589" s="107">
        <f>G589/K577</f>
        <v>0</v>
      </c>
      <c r="I589" s="187">
        <v>0</v>
      </c>
      <c r="J589" s="187">
        <v>0</v>
      </c>
      <c r="K589" s="187">
        <v>0</v>
      </c>
      <c r="L589" s="46"/>
      <c r="M589" s="107">
        <f t="shared" si="137"/>
        <v>0</v>
      </c>
      <c r="N589" s="46"/>
      <c r="O589" s="107">
        <f t="shared" si="138"/>
        <v>0</v>
      </c>
      <c r="P589" s="108"/>
      <c r="Q589" s="107">
        <f t="shared" si="136"/>
        <v>0</v>
      </c>
      <c r="R589" s="109"/>
      <c r="S589" s="107">
        <f t="shared" si="140"/>
        <v>0</v>
      </c>
      <c r="T589" s="108"/>
      <c r="U589" s="85"/>
      <c r="V589" s="86"/>
      <c r="W589" s="59"/>
      <c r="X589" s="45"/>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row>
    <row r="590" spans="1:53" s="47" customFormat="1" ht="19.95" customHeight="1" outlineLevel="2" x14ac:dyDescent="0.25">
      <c r="A590" s="39"/>
      <c r="B590" s="48"/>
      <c r="C590" s="39"/>
      <c r="D590" s="110"/>
      <c r="E590" s="65"/>
      <c r="F590" s="65"/>
      <c r="G590" s="65"/>
      <c r="H590" s="65"/>
      <c r="I590" s="65"/>
      <c r="J590" s="65"/>
      <c r="K590" s="65"/>
      <c r="L590" s="65"/>
      <c r="M590" s="108"/>
      <c r="N590" s="65"/>
      <c r="O590" s="108"/>
      <c r="P590" s="108"/>
      <c r="Q590" s="108"/>
      <c r="R590" s="108"/>
      <c r="S590" s="108"/>
      <c r="T590" s="108"/>
      <c r="U590" s="111"/>
      <c r="V590" s="111"/>
      <c r="W590" s="59"/>
      <c r="X590" s="45"/>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row>
    <row r="591" spans="1:53" s="91" customFormat="1" ht="19.95" customHeight="1" outlineLevel="1" x14ac:dyDescent="0.25">
      <c r="A591" s="76"/>
      <c r="B591" s="77"/>
      <c r="C591" s="76"/>
      <c r="D591" s="78" t="s">
        <v>91</v>
      </c>
      <c r="E591" s="65"/>
      <c r="F591" s="95"/>
      <c r="G591" s="95"/>
      <c r="H591" s="95"/>
      <c r="I591" s="95"/>
      <c r="J591" s="95"/>
      <c r="K591" s="95"/>
      <c r="L591" s="65"/>
      <c r="M591" s="80">
        <f>SUM(M593:M602)</f>
        <v>0</v>
      </c>
      <c r="N591" s="65"/>
      <c r="O591" s="80">
        <f>SUM(O593:O602)</f>
        <v>0</v>
      </c>
      <c r="P591" s="81"/>
      <c r="Q591" s="80">
        <f>SUM(Q593:Q602)</f>
        <v>0</v>
      </c>
      <c r="R591" s="81"/>
      <c r="S591" s="83">
        <f>SUM(S593:S602)</f>
        <v>0</v>
      </c>
      <c r="T591" s="84"/>
      <c r="U591" s="85"/>
      <c r="V591" s="86"/>
      <c r="W591" s="59"/>
      <c r="X591" s="87"/>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row>
    <row r="592" spans="1:53" s="91" customFormat="1" ht="19.95" customHeight="1" outlineLevel="2" x14ac:dyDescent="0.25">
      <c r="A592" s="76"/>
      <c r="B592" s="77"/>
      <c r="C592" s="76"/>
      <c r="D592" s="100" t="s">
        <v>92</v>
      </c>
      <c r="E592" s="112"/>
      <c r="F592" s="113"/>
      <c r="G592" s="345" t="s">
        <v>93</v>
      </c>
      <c r="H592" s="345"/>
      <c r="I592" s="101" t="s">
        <v>71</v>
      </c>
      <c r="J592" s="101" t="s">
        <v>72</v>
      </c>
      <c r="K592" s="101" t="s">
        <v>73</v>
      </c>
      <c r="L592" s="114"/>
      <c r="M592" s="101" t="s">
        <v>94</v>
      </c>
      <c r="N592" s="114"/>
      <c r="O592" s="101" t="s">
        <v>95</v>
      </c>
      <c r="P592" s="195"/>
      <c r="Q592" s="101" t="s">
        <v>96</v>
      </c>
      <c r="R592" s="196"/>
      <c r="S592" s="101" t="s">
        <v>97</v>
      </c>
      <c r="T592" s="89"/>
      <c r="U592" s="85"/>
      <c r="V592" s="110"/>
      <c r="W592" s="115"/>
      <c r="X592" s="87"/>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row>
    <row r="593" spans="1:53" s="47" customFormat="1" ht="19.95" customHeight="1" outlineLevel="2" x14ac:dyDescent="0.25">
      <c r="A593" s="39"/>
      <c r="B593" s="48"/>
      <c r="C593" s="106">
        <v>1</v>
      </c>
      <c r="D593" s="184"/>
      <c r="E593" s="65"/>
      <c r="F593" s="100"/>
      <c r="G593" s="100"/>
      <c r="H593" s="100"/>
      <c r="I593" s="188">
        <v>0</v>
      </c>
      <c r="J593" s="188">
        <v>0</v>
      </c>
      <c r="K593" s="188">
        <v>0</v>
      </c>
      <c r="L593" s="116"/>
      <c r="M593" s="107">
        <f>I593*M580</f>
        <v>0</v>
      </c>
      <c r="N593" s="116"/>
      <c r="O593" s="107">
        <f>J593*O580</f>
        <v>0</v>
      </c>
      <c r="P593" s="108"/>
      <c r="Q593" s="107">
        <f t="shared" ref="Q593:Q602" si="141">K593*Q580</f>
        <v>0</v>
      </c>
      <c r="R593" s="108"/>
      <c r="S593" s="107">
        <f>SUM(M593,O593,Q593)</f>
        <v>0</v>
      </c>
      <c r="T593" s="108"/>
      <c r="U593" s="85"/>
      <c r="V593" s="117"/>
      <c r="W593" s="59"/>
      <c r="X593" s="45"/>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row>
    <row r="594" spans="1:53" s="47" customFormat="1" ht="19.95" customHeight="1" outlineLevel="2" x14ac:dyDescent="0.25">
      <c r="A594" s="39"/>
      <c r="B594" s="48"/>
      <c r="C594" s="106">
        <v>2</v>
      </c>
      <c r="D594" s="184"/>
      <c r="E594" s="65"/>
      <c r="F594" s="100"/>
      <c r="G594" s="100"/>
      <c r="H594" s="100"/>
      <c r="I594" s="188">
        <v>0</v>
      </c>
      <c r="J594" s="188">
        <v>0</v>
      </c>
      <c r="K594" s="188">
        <v>0</v>
      </c>
      <c r="L594" s="116"/>
      <c r="M594" s="107">
        <f t="shared" ref="M594:M602" si="142">I594*M581</f>
        <v>0</v>
      </c>
      <c r="N594" s="116"/>
      <c r="O594" s="107">
        <f t="shared" ref="O594:O602" si="143">J594*O581</f>
        <v>0</v>
      </c>
      <c r="P594" s="108"/>
      <c r="Q594" s="107">
        <f t="shared" si="141"/>
        <v>0</v>
      </c>
      <c r="R594" s="108"/>
      <c r="S594" s="107">
        <f t="shared" ref="S594:S600" si="144">SUM(M594,O594,Q594)</f>
        <v>0</v>
      </c>
      <c r="T594" s="108"/>
      <c r="U594" s="85"/>
      <c r="V594" s="117"/>
      <c r="W594" s="59"/>
      <c r="X594" s="45"/>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row>
    <row r="595" spans="1:53" s="47" customFormat="1" ht="19.95" customHeight="1" outlineLevel="2" x14ac:dyDescent="0.25">
      <c r="A595" s="39"/>
      <c r="B595" s="48"/>
      <c r="C595" s="106">
        <v>3</v>
      </c>
      <c r="D595" s="184"/>
      <c r="E595" s="65"/>
      <c r="F595" s="100"/>
      <c r="G595" s="100"/>
      <c r="H595" s="100"/>
      <c r="I595" s="188">
        <v>0</v>
      </c>
      <c r="J595" s="188">
        <v>0</v>
      </c>
      <c r="K595" s="188">
        <v>0</v>
      </c>
      <c r="L595" s="116"/>
      <c r="M595" s="107">
        <f t="shared" si="142"/>
        <v>0</v>
      </c>
      <c r="N595" s="116"/>
      <c r="O595" s="107">
        <f t="shared" si="143"/>
        <v>0</v>
      </c>
      <c r="P595" s="108"/>
      <c r="Q595" s="107">
        <f t="shared" si="141"/>
        <v>0</v>
      </c>
      <c r="R595" s="108"/>
      <c r="S595" s="107">
        <f t="shared" si="144"/>
        <v>0</v>
      </c>
      <c r="T595" s="108"/>
      <c r="U595" s="85"/>
      <c r="V595" s="117"/>
      <c r="W595" s="59"/>
      <c r="X595" s="45"/>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row>
    <row r="596" spans="1:53" s="47" customFormat="1" ht="19.95" customHeight="1" outlineLevel="2" x14ac:dyDescent="0.25">
      <c r="A596" s="39"/>
      <c r="B596" s="48"/>
      <c r="C596" s="106">
        <v>4</v>
      </c>
      <c r="D596" s="184"/>
      <c r="E596" s="65"/>
      <c r="F596" s="100"/>
      <c r="G596" s="100"/>
      <c r="H596" s="100"/>
      <c r="I596" s="188">
        <v>0</v>
      </c>
      <c r="J596" s="188">
        <v>0</v>
      </c>
      <c r="K596" s="188">
        <v>0</v>
      </c>
      <c r="L596" s="116"/>
      <c r="M596" s="107">
        <f t="shared" si="142"/>
        <v>0</v>
      </c>
      <c r="N596" s="116"/>
      <c r="O596" s="107">
        <f t="shared" si="143"/>
        <v>0</v>
      </c>
      <c r="P596" s="108"/>
      <c r="Q596" s="107">
        <f t="shared" si="141"/>
        <v>0</v>
      </c>
      <c r="R596" s="108"/>
      <c r="S596" s="107">
        <f t="shared" si="144"/>
        <v>0</v>
      </c>
      <c r="T596" s="108"/>
      <c r="U596" s="85"/>
      <c r="V596" s="117"/>
      <c r="W596" s="59"/>
      <c r="X596" s="45"/>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row>
    <row r="597" spans="1:53" s="47" customFormat="1" ht="19.95" customHeight="1" outlineLevel="2" x14ac:dyDescent="0.25">
      <c r="A597" s="39"/>
      <c r="B597" s="48"/>
      <c r="C597" s="106">
        <v>5</v>
      </c>
      <c r="D597" s="184"/>
      <c r="E597" s="65"/>
      <c r="F597" s="100"/>
      <c r="G597" s="100"/>
      <c r="H597" s="100"/>
      <c r="I597" s="188">
        <v>0</v>
      </c>
      <c r="J597" s="188">
        <v>0</v>
      </c>
      <c r="K597" s="188">
        <v>0</v>
      </c>
      <c r="L597" s="116"/>
      <c r="M597" s="107">
        <f t="shared" si="142"/>
        <v>0</v>
      </c>
      <c r="N597" s="116"/>
      <c r="O597" s="107">
        <f t="shared" si="143"/>
        <v>0</v>
      </c>
      <c r="P597" s="108"/>
      <c r="Q597" s="107">
        <f t="shared" si="141"/>
        <v>0</v>
      </c>
      <c r="R597" s="108"/>
      <c r="S597" s="107">
        <f t="shared" si="144"/>
        <v>0</v>
      </c>
      <c r="T597" s="108"/>
      <c r="U597" s="85"/>
      <c r="V597" s="117"/>
      <c r="W597" s="59"/>
      <c r="X597" s="45"/>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row>
    <row r="598" spans="1:53" s="47" customFormat="1" ht="19.95" customHeight="1" outlineLevel="2" x14ac:dyDescent="0.25">
      <c r="A598" s="39"/>
      <c r="B598" s="48"/>
      <c r="C598" s="106">
        <v>6</v>
      </c>
      <c r="D598" s="184"/>
      <c r="E598" s="65"/>
      <c r="F598" s="100"/>
      <c r="G598" s="100"/>
      <c r="H598" s="100"/>
      <c r="I598" s="188">
        <v>0</v>
      </c>
      <c r="J598" s="188">
        <v>0</v>
      </c>
      <c r="K598" s="188">
        <v>0</v>
      </c>
      <c r="L598" s="116"/>
      <c r="M598" s="107">
        <f t="shared" si="142"/>
        <v>0</v>
      </c>
      <c r="N598" s="116"/>
      <c r="O598" s="107">
        <f t="shared" si="143"/>
        <v>0</v>
      </c>
      <c r="P598" s="108"/>
      <c r="Q598" s="107">
        <f t="shared" si="141"/>
        <v>0</v>
      </c>
      <c r="R598" s="108"/>
      <c r="S598" s="107">
        <f t="shared" si="144"/>
        <v>0</v>
      </c>
      <c r="T598" s="108"/>
      <c r="U598" s="85"/>
      <c r="V598" s="117"/>
      <c r="W598" s="59"/>
      <c r="X598" s="45"/>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row>
    <row r="599" spans="1:53" s="47" customFormat="1" ht="19.95" customHeight="1" outlineLevel="2" x14ac:dyDescent="0.25">
      <c r="A599" s="39"/>
      <c r="B599" s="48"/>
      <c r="C599" s="106">
        <v>7</v>
      </c>
      <c r="D599" s="184"/>
      <c r="E599" s="65"/>
      <c r="F599" s="100"/>
      <c r="G599" s="100"/>
      <c r="H599" s="100"/>
      <c r="I599" s="188">
        <v>0</v>
      </c>
      <c r="J599" s="188">
        <v>0</v>
      </c>
      <c r="K599" s="188">
        <v>0</v>
      </c>
      <c r="L599" s="116"/>
      <c r="M599" s="107">
        <f t="shared" si="142"/>
        <v>0</v>
      </c>
      <c r="N599" s="116"/>
      <c r="O599" s="107">
        <f t="shared" si="143"/>
        <v>0</v>
      </c>
      <c r="P599" s="108"/>
      <c r="Q599" s="107">
        <f t="shared" si="141"/>
        <v>0</v>
      </c>
      <c r="R599" s="108"/>
      <c r="S599" s="107">
        <f t="shared" si="144"/>
        <v>0</v>
      </c>
      <c r="T599" s="108"/>
      <c r="U599" s="85"/>
      <c r="V599" s="117"/>
      <c r="W599" s="59"/>
      <c r="X599" s="45"/>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row>
    <row r="600" spans="1:53" s="47" customFormat="1" ht="19.95" customHeight="1" outlineLevel="2" x14ac:dyDescent="0.25">
      <c r="A600" s="39"/>
      <c r="B600" s="48"/>
      <c r="C600" s="106">
        <v>8</v>
      </c>
      <c r="D600" s="184"/>
      <c r="E600" s="65"/>
      <c r="F600" s="100"/>
      <c r="G600" s="100"/>
      <c r="H600" s="100"/>
      <c r="I600" s="188">
        <v>0</v>
      </c>
      <c r="J600" s="188">
        <v>0</v>
      </c>
      <c r="K600" s="188">
        <v>0</v>
      </c>
      <c r="L600" s="116"/>
      <c r="M600" s="107">
        <f t="shared" si="142"/>
        <v>0</v>
      </c>
      <c r="N600" s="116"/>
      <c r="O600" s="107">
        <f t="shared" si="143"/>
        <v>0</v>
      </c>
      <c r="P600" s="108"/>
      <c r="Q600" s="107">
        <f t="shared" si="141"/>
        <v>0</v>
      </c>
      <c r="R600" s="108"/>
      <c r="S600" s="107">
        <f t="shared" si="144"/>
        <v>0</v>
      </c>
      <c r="T600" s="108"/>
      <c r="U600" s="85"/>
      <c r="V600" s="117"/>
      <c r="W600" s="59"/>
      <c r="X600" s="45"/>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row>
    <row r="601" spans="1:53" s="47" customFormat="1" ht="19.95" customHeight="1" outlineLevel="2" x14ac:dyDescent="0.25">
      <c r="A601" s="39"/>
      <c r="B601" s="48"/>
      <c r="C601" s="106">
        <v>9</v>
      </c>
      <c r="D601" s="184"/>
      <c r="E601" s="65"/>
      <c r="F601" s="100"/>
      <c r="G601" s="100"/>
      <c r="H601" s="100"/>
      <c r="I601" s="188">
        <v>0</v>
      </c>
      <c r="J601" s="188">
        <v>0</v>
      </c>
      <c r="K601" s="188">
        <v>0</v>
      </c>
      <c r="L601" s="116"/>
      <c r="M601" s="107">
        <f t="shared" si="142"/>
        <v>0</v>
      </c>
      <c r="N601" s="116"/>
      <c r="O601" s="107">
        <f t="shared" si="143"/>
        <v>0</v>
      </c>
      <c r="P601" s="108"/>
      <c r="Q601" s="107">
        <f t="shared" si="141"/>
        <v>0</v>
      </c>
      <c r="R601" s="108"/>
      <c r="S601" s="107">
        <f>SUM(M601,O601,Q601)</f>
        <v>0</v>
      </c>
      <c r="T601" s="108"/>
      <c r="U601" s="85"/>
      <c r="V601" s="117"/>
      <c r="W601" s="59"/>
      <c r="X601" s="45"/>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row>
    <row r="602" spans="1:53" s="47" customFormat="1" ht="19.95" customHeight="1" outlineLevel="2" x14ac:dyDescent="0.25">
      <c r="A602" s="39"/>
      <c r="B602" s="48"/>
      <c r="C602" s="106">
        <v>10</v>
      </c>
      <c r="D602" s="184"/>
      <c r="E602" s="65"/>
      <c r="F602" s="100"/>
      <c r="G602" s="100"/>
      <c r="H602" s="100"/>
      <c r="I602" s="188">
        <v>0</v>
      </c>
      <c r="J602" s="188">
        <v>0</v>
      </c>
      <c r="K602" s="188">
        <v>0</v>
      </c>
      <c r="L602" s="116"/>
      <c r="M602" s="107">
        <f t="shared" si="142"/>
        <v>0</v>
      </c>
      <c r="N602" s="116"/>
      <c r="O602" s="107">
        <f t="shared" si="143"/>
        <v>0</v>
      </c>
      <c r="P602" s="108"/>
      <c r="Q602" s="107">
        <f t="shared" si="141"/>
        <v>0</v>
      </c>
      <c r="R602" s="108"/>
      <c r="S602" s="107">
        <f t="shared" ref="S602" si="145">SUM(M602,O602,Q602)</f>
        <v>0</v>
      </c>
      <c r="T602" s="108"/>
      <c r="U602" s="85"/>
      <c r="V602" s="117"/>
      <c r="W602" s="59"/>
      <c r="X602" s="45"/>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row>
    <row r="603" spans="1:53" s="46" customFormat="1" ht="19.95" customHeight="1" outlineLevel="2" x14ac:dyDescent="0.25">
      <c r="A603" s="73"/>
      <c r="B603" s="74"/>
      <c r="C603" s="73"/>
      <c r="D603" s="110"/>
      <c r="E603" s="65"/>
      <c r="F603" s="109"/>
      <c r="G603" s="116"/>
      <c r="H603" s="65"/>
      <c r="I603" s="65"/>
      <c r="J603" s="65"/>
      <c r="K603" s="65"/>
      <c r="L603" s="65"/>
      <c r="M603" s="108"/>
      <c r="N603" s="65"/>
      <c r="O603" s="108"/>
      <c r="P603" s="108"/>
      <c r="Q603" s="108"/>
      <c r="R603" s="108"/>
      <c r="S603" s="108"/>
      <c r="T603" s="108"/>
      <c r="U603" s="111"/>
      <c r="V603" s="111"/>
      <c r="W603" s="59"/>
      <c r="X603" s="75"/>
    </row>
    <row r="604" spans="1:53" s="89" customFormat="1" ht="19.95" customHeight="1" outlineLevel="1" x14ac:dyDescent="0.25">
      <c r="A604" s="118"/>
      <c r="B604" s="119"/>
      <c r="C604" s="118"/>
      <c r="D604" s="120" t="s">
        <v>98</v>
      </c>
      <c r="E604" s="65"/>
      <c r="F604" s="95"/>
      <c r="G604" s="95"/>
      <c r="H604" s="95"/>
      <c r="I604" s="95"/>
      <c r="J604" s="95"/>
      <c r="K604" s="95"/>
      <c r="L604" s="65"/>
      <c r="M604" s="80">
        <f>SUM(M606:M625)</f>
        <v>0</v>
      </c>
      <c r="N604" s="65"/>
      <c r="O604" s="80">
        <f>SUM(O606:O625)</f>
        <v>0</v>
      </c>
      <c r="P604" s="81"/>
      <c r="Q604" s="80">
        <f>SUM(Q606:Q625)</f>
        <v>0</v>
      </c>
      <c r="R604" s="81"/>
      <c r="S604" s="83">
        <f>SUM(S606:S625)</f>
        <v>0</v>
      </c>
      <c r="T604" s="84"/>
      <c r="U604" s="85"/>
      <c r="V604" s="122"/>
      <c r="W604" s="59"/>
      <c r="X604" s="123"/>
    </row>
    <row r="605" spans="1:53" s="89" customFormat="1" ht="19.95" customHeight="1" outlineLevel="2" x14ac:dyDescent="0.25">
      <c r="A605" s="76"/>
      <c r="B605" s="77"/>
      <c r="C605" s="76"/>
      <c r="D605" s="100" t="s">
        <v>99</v>
      </c>
      <c r="E605" s="112"/>
      <c r="F605" s="113"/>
      <c r="G605" s="113"/>
      <c r="H605" s="101" t="s">
        <v>100</v>
      </c>
      <c r="I605" s="101" t="s">
        <v>101</v>
      </c>
      <c r="J605" s="101" t="s">
        <v>102</v>
      </c>
      <c r="K605" s="101" t="s">
        <v>103</v>
      </c>
      <c r="L605" s="197"/>
      <c r="M605" s="101" t="s">
        <v>104</v>
      </c>
      <c r="N605" s="197"/>
      <c r="O605" s="101" t="s">
        <v>105</v>
      </c>
      <c r="P605" s="195"/>
      <c r="Q605" s="101" t="s">
        <v>106</v>
      </c>
      <c r="R605" s="196"/>
      <c r="S605" s="101" t="s">
        <v>107</v>
      </c>
      <c r="U605" s="85"/>
      <c r="V605" s="122"/>
      <c r="W605" s="115"/>
      <c r="X605" s="87"/>
      <c r="Y605" s="124"/>
      <c r="Z605" s="124"/>
      <c r="AA605" s="124"/>
      <c r="AB605" s="124"/>
      <c r="AC605" s="124"/>
      <c r="AD605" s="124"/>
      <c r="AE605" s="124"/>
      <c r="AF605" s="124"/>
      <c r="AG605" s="124"/>
      <c r="AH605" s="124"/>
      <c r="AI605" s="124"/>
      <c r="AJ605" s="124"/>
      <c r="AK605" s="124"/>
    </row>
    <row r="606" spans="1:53" s="46" customFormat="1" ht="19.95" customHeight="1" outlineLevel="2" x14ac:dyDescent="0.25">
      <c r="A606" s="39"/>
      <c r="B606" s="48"/>
      <c r="C606" s="106">
        <v>1</v>
      </c>
      <c r="D606" s="184"/>
      <c r="E606" s="65"/>
      <c r="F606" s="100"/>
      <c r="G606" s="100"/>
      <c r="H606" s="185">
        <v>0</v>
      </c>
      <c r="I606" s="187">
        <v>0</v>
      </c>
      <c r="J606" s="187">
        <v>0</v>
      </c>
      <c r="K606" s="187">
        <v>0</v>
      </c>
      <c r="L606" s="125"/>
      <c r="M606" s="107">
        <f t="shared" ref="M606:M625" si="146">$H606*I606</f>
        <v>0</v>
      </c>
      <c r="N606" s="125"/>
      <c r="O606" s="107">
        <f>$H606*J606</f>
        <v>0</v>
      </c>
      <c r="P606" s="108"/>
      <c r="Q606" s="107">
        <f t="shared" ref="Q606:Q625" si="147">$H606*K606</f>
        <v>0</v>
      </c>
      <c r="R606" s="108"/>
      <c r="S606" s="107">
        <f>SUM(M606,O606,Q606)</f>
        <v>0</v>
      </c>
      <c r="T606" s="108"/>
      <c r="U606" s="85"/>
      <c r="V606" s="122"/>
      <c r="W606" s="59"/>
      <c r="X606" s="45"/>
      <c r="Y606" s="13"/>
      <c r="Z606" s="13"/>
      <c r="AA606" s="13"/>
      <c r="AB606" s="13"/>
      <c r="AC606" s="13"/>
      <c r="AD606" s="13"/>
      <c r="AE606" s="13"/>
      <c r="AF606" s="13"/>
      <c r="AG606" s="13"/>
      <c r="AH606" s="13"/>
      <c r="AI606" s="13"/>
      <c r="AJ606" s="13"/>
      <c r="AK606" s="13"/>
    </row>
    <row r="607" spans="1:53" s="46" customFormat="1" ht="19.95" customHeight="1" outlineLevel="2" x14ac:dyDescent="0.25">
      <c r="A607" s="39"/>
      <c r="B607" s="48"/>
      <c r="C607" s="106">
        <v>2</v>
      </c>
      <c r="D607" s="184"/>
      <c r="E607" s="65"/>
      <c r="F607" s="100"/>
      <c r="G607" s="100"/>
      <c r="H607" s="185">
        <v>0</v>
      </c>
      <c r="I607" s="187">
        <v>0</v>
      </c>
      <c r="J607" s="187">
        <v>0</v>
      </c>
      <c r="K607" s="187">
        <v>0</v>
      </c>
      <c r="L607" s="125"/>
      <c r="M607" s="107">
        <f t="shared" si="146"/>
        <v>0</v>
      </c>
      <c r="N607" s="125"/>
      <c r="O607" s="107">
        <f t="shared" ref="O607:O625" si="148">$H607*J607</f>
        <v>0</v>
      </c>
      <c r="P607" s="108"/>
      <c r="Q607" s="107">
        <f t="shared" si="147"/>
        <v>0</v>
      </c>
      <c r="R607" s="108"/>
      <c r="S607" s="107">
        <f t="shared" ref="S607:S625" si="149">SUM(M607,O607,Q607)</f>
        <v>0</v>
      </c>
      <c r="T607" s="108"/>
      <c r="U607" s="85"/>
      <c r="V607" s="122"/>
      <c r="W607" s="59"/>
      <c r="X607" s="45"/>
      <c r="Y607" s="13"/>
      <c r="Z607" s="13"/>
      <c r="AA607" s="13"/>
      <c r="AB607" s="13"/>
      <c r="AC607" s="13"/>
      <c r="AD607" s="13"/>
      <c r="AE607" s="13"/>
      <c r="AF607" s="13"/>
      <c r="AG607" s="13"/>
      <c r="AH607" s="13"/>
      <c r="AI607" s="13"/>
      <c r="AJ607" s="13"/>
      <c r="AK607" s="13"/>
    </row>
    <row r="608" spans="1:53" s="46" customFormat="1" ht="19.95" customHeight="1" outlineLevel="2" x14ac:dyDescent="0.25">
      <c r="A608" s="39"/>
      <c r="B608" s="48"/>
      <c r="C608" s="106">
        <v>3</v>
      </c>
      <c r="D608" s="184"/>
      <c r="E608" s="65"/>
      <c r="F608" s="100"/>
      <c r="G608" s="100"/>
      <c r="H608" s="185">
        <v>0</v>
      </c>
      <c r="I608" s="187">
        <v>0</v>
      </c>
      <c r="J608" s="187">
        <v>0</v>
      </c>
      <c r="K608" s="187">
        <v>0</v>
      </c>
      <c r="L608" s="125"/>
      <c r="M608" s="107">
        <f t="shared" si="146"/>
        <v>0</v>
      </c>
      <c r="N608" s="125"/>
      <c r="O608" s="107">
        <f t="shared" si="148"/>
        <v>0</v>
      </c>
      <c r="P608" s="108"/>
      <c r="Q608" s="107">
        <f t="shared" si="147"/>
        <v>0</v>
      </c>
      <c r="R608" s="108"/>
      <c r="S608" s="107">
        <f t="shared" si="149"/>
        <v>0</v>
      </c>
      <c r="T608" s="108"/>
      <c r="U608" s="85"/>
      <c r="V608" s="122"/>
      <c r="W608" s="59"/>
      <c r="X608" s="45"/>
      <c r="Y608" s="13"/>
      <c r="Z608" s="13"/>
      <c r="AA608" s="13"/>
      <c r="AB608" s="13"/>
      <c r="AC608" s="13"/>
      <c r="AD608" s="13"/>
      <c r="AE608" s="13"/>
      <c r="AF608" s="13"/>
      <c r="AG608" s="13"/>
      <c r="AH608" s="13"/>
      <c r="AI608" s="13"/>
      <c r="AJ608" s="13"/>
      <c r="AK608" s="13"/>
    </row>
    <row r="609" spans="1:37" s="46" customFormat="1" ht="19.95" customHeight="1" outlineLevel="2" x14ac:dyDescent="0.25">
      <c r="A609" s="39"/>
      <c r="B609" s="48"/>
      <c r="C609" s="106">
        <v>4</v>
      </c>
      <c r="D609" s="184"/>
      <c r="E609" s="65"/>
      <c r="F609" s="100"/>
      <c r="G609" s="100"/>
      <c r="H609" s="185">
        <v>0</v>
      </c>
      <c r="I609" s="187">
        <v>0</v>
      </c>
      <c r="J609" s="187">
        <v>0</v>
      </c>
      <c r="K609" s="187">
        <v>0</v>
      </c>
      <c r="L609" s="125"/>
      <c r="M609" s="107">
        <f t="shared" si="146"/>
        <v>0</v>
      </c>
      <c r="N609" s="125"/>
      <c r="O609" s="107">
        <f t="shared" si="148"/>
        <v>0</v>
      </c>
      <c r="P609" s="108"/>
      <c r="Q609" s="107">
        <f t="shared" si="147"/>
        <v>0</v>
      </c>
      <c r="R609" s="108"/>
      <c r="S609" s="107">
        <f t="shared" si="149"/>
        <v>0</v>
      </c>
      <c r="T609" s="108"/>
      <c r="U609" s="85"/>
      <c r="V609" s="122"/>
      <c r="W609" s="59"/>
      <c r="X609" s="45"/>
      <c r="Y609" s="13"/>
      <c r="Z609" s="13"/>
      <c r="AA609" s="13"/>
      <c r="AB609" s="13"/>
      <c r="AC609" s="13"/>
      <c r="AD609" s="13"/>
      <c r="AE609" s="13"/>
      <c r="AF609" s="13"/>
      <c r="AG609" s="13"/>
      <c r="AH609" s="13"/>
      <c r="AI609" s="13"/>
      <c r="AJ609" s="13"/>
      <c r="AK609" s="13"/>
    </row>
    <row r="610" spans="1:37" s="46" customFormat="1" ht="19.95" customHeight="1" outlineLevel="2" x14ac:dyDescent="0.25">
      <c r="A610" s="39"/>
      <c r="B610" s="48"/>
      <c r="C610" s="106">
        <v>5</v>
      </c>
      <c r="D610" s="184"/>
      <c r="E610" s="65"/>
      <c r="F610" s="100"/>
      <c r="G610" s="100"/>
      <c r="H610" s="185">
        <v>0</v>
      </c>
      <c r="I610" s="187">
        <v>0</v>
      </c>
      <c r="J610" s="187">
        <v>0</v>
      </c>
      <c r="K610" s="187">
        <v>0</v>
      </c>
      <c r="L610" s="125"/>
      <c r="M610" s="107">
        <f t="shared" si="146"/>
        <v>0</v>
      </c>
      <c r="N610" s="125"/>
      <c r="O610" s="107">
        <f t="shared" si="148"/>
        <v>0</v>
      </c>
      <c r="P610" s="108"/>
      <c r="Q610" s="107">
        <f t="shared" si="147"/>
        <v>0</v>
      </c>
      <c r="R610" s="108"/>
      <c r="S610" s="107">
        <f t="shared" si="149"/>
        <v>0</v>
      </c>
      <c r="T610" s="108"/>
      <c r="U610" s="85"/>
      <c r="V610" s="122"/>
      <c r="W610" s="59"/>
      <c r="X610" s="45"/>
      <c r="Y610" s="13"/>
      <c r="Z610" s="13"/>
      <c r="AA610" s="13"/>
      <c r="AB610" s="13"/>
      <c r="AC610" s="13"/>
      <c r="AD610" s="13"/>
      <c r="AE610" s="13"/>
      <c r="AF610" s="13"/>
      <c r="AG610" s="13"/>
      <c r="AH610" s="13"/>
      <c r="AI610" s="13"/>
      <c r="AJ610" s="13"/>
      <c r="AK610" s="13"/>
    </row>
    <row r="611" spans="1:37" s="46" customFormat="1" ht="19.95" customHeight="1" outlineLevel="2" x14ac:dyDescent="0.25">
      <c r="A611" s="39"/>
      <c r="B611" s="48"/>
      <c r="C611" s="106">
        <v>6</v>
      </c>
      <c r="D611" s="184"/>
      <c r="E611" s="65"/>
      <c r="F611" s="100"/>
      <c r="G611" s="100"/>
      <c r="H611" s="185">
        <v>0</v>
      </c>
      <c r="I611" s="187">
        <v>0</v>
      </c>
      <c r="J611" s="187">
        <v>0</v>
      </c>
      <c r="K611" s="187">
        <v>0</v>
      </c>
      <c r="L611" s="125"/>
      <c r="M611" s="107">
        <f t="shared" si="146"/>
        <v>0</v>
      </c>
      <c r="N611" s="125"/>
      <c r="O611" s="107">
        <f t="shared" si="148"/>
        <v>0</v>
      </c>
      <c r="P611" s="108"/>
      <c r="Q611" s="107">
        <f t="shared" si="147"/>
        <v>0</v>
      </c>
      <c r="R611" s="108"/>
      <c r="S611" s="107">
        <f t="shared" si="149"/>
        <v>0</v>
      </c>
      <c r="T611" s="108"/>
      <c r="U611" s="85"/>
      <c r="V611" s="122"/>
      <c r="W611" s="59"/>
      <c r="X611" s="45"/>
      <c r="Y611" s="13"/>
      <c r="Z611" s="13"/>
      <c r="AA611" s="13"/>
      <c r="AB611" s="13"/>
      <c r="AC611" s="13"/>
      <c r="AD611" s="13"/>
      <c r="AE611" s="13"/>
      <c r="AF611" s="13"/>
      <c r="AG611" s="13"/>
      <c r="AH611" s="13"/>
      <c r="AI611" s="13"/>
      <c r="AJ611" s="13"/>
      <c r="AK611" s="13"/>
    </row>
    <row r="612" spans="1:37" s="46" customFormat="1" ht="19.95" customHeight="1" outlineLevel="2" x14ac:dyDescent="0.25">
      <c r="A612" s="39"/>
      <c r="B612" s="48"/>
      <c r="C612" s="106">
        <v>7</v>
      </c>
      <c r="D612" s="184"/>
      <c r="E612" s="65"/>
      <c r="F612" s="100"/>
      <c r="G612" s="100"/>
      <c r="H612" s="185">
        <v>0</v>
      </c>
      <c r="I612" s="187">
        <v>0</v>
      </c>
      <c r="J612" s="187">
        <v>0</v>
      </c>
      <c r="K612" s="187">
        <v>0</v>
      </c>
      <c r="L612" s="125"/>
      <c r="M612" s="107">
        <f t="shared" si="146"/>
        <v>0</v>
      </c>
      <c r="N612" s="125"/>
      <c r="O612" s="107">
        <f t="shared" si="148"/>
        <v>0</v>
      </c>
      <c r="P612" s="108"/>
      <c r="Q612" s="107">
        <f t="shared" si="147"/>
        <v>0</v>
      </c>
      <c r="R612" s="108"/>
      <c r="S612" s="107">
        <f t="shared" si="149"/>
        <v>0</v>
      </c>
      <c r="T612" s="108"/>
      <c r="U612" s="85"/>
      <c r="V612" s="122"/>
      <c r="W612" s="59"/>
      <c r="X612" s="45"/>
      <c r="Y612" s="13"/>
      <c r="Z612" s="13"/>
      <c r="AA612" s="13"/>
      <c r="AB612" s="13"/>
      <c r="AC612" s="13"/>
      <c r="AD612" s="13"/>
      <c r="AE612" s="13"/>
      <c r="AF612" s="13"/>
      <c r="AG612" s="13"/>
      <c r="AH612" s="13"/>
      <c r="AI612" s="13"/>
      <c r="AJ612" s="13"/>
      <c r="AK612" s="13"/>
    </row>
    <row r="613" spans="1:37" s="46" customFormat="1" ht="19.95" customHeight="1" outlineLevel="2" x14ac:dyDescent="0.25">
      <c r="A613" s="39"/>
      <c r="B613" s="48"/>
      <c r="C613" s="106">
        <v>8</v>
      </c>
      <c r="D613" s="184"/>
      <c r="E613" s="65"/>
      <c r="F613" s="100"/>
      <c r="G613" s="100"/>
      <c r="H613" s="185">
        <v>0</v>
      </c>
      <c r="I613" s="187">
        <v>0</v>
      </c>
      <c r="J613" s="187">
        <v>0</v>
      </c>
      <c r="K613" s="187">
        <v>0</v>
      </c>
      <c r="L613" s="125"/>
      <c r="M613" s="107">
        <f t="shared" si="146"/>
        <v>0</v>
      </c>
      <c r="N613" s="125"/>
      <c r="O613" s="107">
        <f t="shared" si="148"/>
        <v>0</v>
      </c>
      <c r="P613" s="108"/>
      <c r="Q613" s="107">
        <f t="shared" si="147"/>
        <v>0</v>
      </c>
      <c r="R613" s="108"/>
      <c r="S613" s="107">
        <f t="shared" si="149"/>
        <v>0</v>
      </c>
      <c r="T613" s="108"/>
      <c r="U613" s="85"/>
      <c r="V613" s="122"/>
      <c r="W613" s="59"/>
      <c r="X613" s="45"/>
      <c r="Y613" s="13"/>
      <c r="Z613" s="13"/>
      <c r="AA613" s="13"/>
      <c r="AB613" s="13"/>
      <c r="AC613" s="13"/>
      <c r="AD613" s="13"/>
      <c r="AE613" s="13"/>
      <c r="AF613" s="13"/>
      <c r="AG613" s="13"/>
      <c r="AH613" s="13"/>
      <c r="AI613" s="13"/>
      <c r="AJ613" s="13"/>
      <c r="AK613" s="13"/>
    </row>
    <row r="614" spans="1:37" s="46" customFormat="1" ht="19.95" customHeight="1" outlineLevel="2" x14ac:dyDescent="0.25">
      <c r="A614" s="39"/>
      <c r="B614" s="48"/>
      <c r="C614" s="106">
        <v>9</v>
      </c>
      <c r="D614" s="184"/>
      <c r="E614" s="65"/>
      <c r="F614" s="100"/>
      <c r="G614" s="100"/>
      <c r="H614" s="185">
        <v>0</v>
      </c>
      <c r="I614" s="187">
        <v>0</v>
      </c>
      <c r="J614" s="187">
        <v>0</v>
      </c>
      <c r="K614" s="187">
        <v>0</v>
      </c>
      <c r="L614" s="125"/>
      <c r="M614" s="107">
        <f t="shared" si="146"/>
        <v>0</v>
      </c>
      <c r="N614" s="125"/>
      <c r="O614" s="107">
        <f t="shared" si="148"/>
        <v>0</v>
      </c>
      <c r="P614" s="108"/>
      <c r="Q614" s="107">
        <f t="shared" si="147"/>
        <v>0</v>
      </c>
      <c r="R614" s="108"/>
      <c r="S614" s="107">
        <f t="shared" si="149"/>
        <v>0</v>
      </c>
      <c r="T614" s="108"/>
      <c r="U614" s="85"/>
      <c r="V614" s="122"/>
      <c r="W614" s="59"/>
      <c r="X614" s="45"/>
      <c r="Y614" s="13"/>
      <c r="Z614" s="13"/>
      <c r="AA614" s="13"/>
      <c r="AB614" s="13"/>
      <c r="AC614" s="13"/>
      <c r="AD614" s="13"/>
      <c r="AE614" s="13"/>
      <c r="AF614" s="13"/>
      <c r="AG614" s="13"/>
      <c r="AH614" s="13"/>
      <c r="AI614" s="13"/>
      <c r="AJ614" s="13"/>
      <c r="AK614" s="13"/>
    </row>
    <row r="615" spans="1:37" s="46" customFormat="1" ht="19.95" customHeight="1" outlineLevel="2" x14ac:dyDescent="0.25">
      <c r="A615" s="39"/>
      <c r="B615" s="48"/>
      <c r="C615" s="106">
        <v>10</v>
      </c>
      <c r="D615" s="184"/>
      <c r="E615" s="65"/>
      <c r="F615" s="100"/>
      <c r="G615" s="100"/>
      <c r="H615" s="185">
        <v>0</v>
      </c>
      <c r="I615" s="187">
        <v>0</v>
      </c>
      <c r="J615" s="187">
        <v>0</v>
      </c>
      <c r="K615" s="187">
        <v>0</v>
      </c>
      <c r="L615" s="125"/>
      <c r="M615" s="107">
        <f t="shared" si="146"/>
        <v>0</v>
      </c>
      <c r="N615" s="125"/>
      <c r="O615" s="107">
        <f t="shared" si="148"/>
        <v>0</v>
      </c>
      <c r="P615" s="108"/>
      <c r="Q615" s="107">
        <f t="shared" si="147"/>
        <v>0</v>
      </c>
      <c r="R615" s="108"/>
      <c r="S615" s="107">
        <f t="shared" si="149"/>
        <v>0</v>
      </c>
      <c r="T615" s="108"/>
      <c r="U615" s="85"/>
      <c r="V615" s="122"/>
      <c r="W615" s="59"/>
      <c r="X615" s="45"/>
      <c r="Y615" s="13"/>
      <c r="Z615" s="13"/>
      <c r="AA615" s="13"/>
      <c r="AB615" s="13"/>
      <c r="AC615" s="13"/>
      <c r="AD615" s="13"/>
      <c r="AE615" s="13"/>
      <c r="AF615" s="13"/>
      <c r="AG615" s="13"/>
      <c r="AH615" s="13"/>
      <c r="AI615" s="13"/>
      <c r="AJ615" s="13"/>
      <c r="AK615" s="13"/>
    </row>
    <row r="616" spans="1:37" s="46" customFormat="1" ht="19.95" customHeight="1" outlineLevel="2" x14ac:dyDescent="0.25">
      <c r="A616" s="39"/>
      <c r="B616" s="48"/>
      <c r="C616" s="106">
        <v>11</v>
      </c>
      <c r="D616" s="184"/>
      <c r="E616" s="65"/>
      <c r="F616" s="100"/>
      <c r="G616" s="100"/>
      <c r="H616" s="185">
        <v>0</v>
      </c>
      <c r="I616" s="187">
        <v>0</v>
      </c>
      <c r="J616" s="187">
        <v>0</v>
      </c>
      <c r="K616" s="187">
        <v>0</v>
      </c>
      <c r="L616" s="125"/>
      <c r="M616" s="107">
        <f t="shared" si="146"/>
        <v>0</v>
      </c>
      <c r="N616" s="125"/>
      <c r="O616" s="107">
        <f t="shared" si="148"/>
        <v>0</v>
      </c>
      <c r="P616" s="108"/>
      <c r="Q616" s="107">
        <f t="shared" si="147"/>
        <v>0</v>
      </c>
      <c r="R616" s="108"/>
      <c r="S616" s="107">
        <f t="shared" si="149"/>
        <v>0</v>
      </c>
      <c r="T616" s="108"/>
      <c r="U616" s="85"/>
      <c r="V616" s="122"/>
      <c r="W616" s="59"/>
      <c r="X616" s="45"/>
      <c r="Y616" s="13"/>
      <c r="Z616" s="13"/>
      <c r="AA616" s="13"/>
      <c r="AB616" s="13"/>
      <c r="AC616" s="13"/>
      <c r="AD616" s="13"/>
      <c r="AE616" s="13"/>
      <c r="AF616" s="13"/>
      <c r="AG616" s="13"/>
      <c r="AH616" s="13"/>
      <c r="AI616" s="13"/>
      <c r="AJ616" s="13"/>
      <c r="AK616" s="13"/>
    </row>
    <row r="617" spans="1:37" s="46" customFormat="1" ht="19.95" customHeight="1" outlineLevel="2" x14ac:dyDescent="0.25">
      <c r="A617" s="39"/>
      <c r="B617" s="48"/>
      <c r="C617" s="106">
        <v>12</v>
      </c>
      <c r="D617" s="184"/>
      <c r="E617" s="65"/>
      <c r="F617" s="100"/>
      <c r="G617" s="100"/>
      <c r="H617" s="185">
        <v>0</v>
      </c>
      <c r="I617" s="187">
        <v>0</v>
      </c>
      <c r="J617" s="187">
        <v>0</v>
      </c>
      <c r="K617" s="187">
        <v>0</v>
      </c>
      <c r="L617" s="125"/>
      <c r="M617" s="107">
        <f t="shared" si="146"/>
        <v>0</v>
      </c>
      <c r="N617" s="125"/>
      <c r="O617" s="107">
        <f t="shared" si="148"/>
        <v>0</v>
      </c>
      <c r="P617" s="108"/>
      <c r="Q617" s="107">
        <f t="shared" si="147"/>
        <v>0</v>
      </c>
      <c r="R617" s="108"/>
      <c r="S617" s="107">
        <f t="shared" si="149"/>
        <v>0</v>
      </c>
      <c r="T617" s="108"/>
      <c r="U617" s="85"/>
      <c r="V617" s="122"/>
      <c r="W617" s="59"/>
      <c r="X617" s="45"/>
      <c r="Y617" s="13"/>
      <c r="Z617" s="13"/>
      <c r="AA617" s="13"/>
      <c r="AB617" s="13"/>
      <c r="AC617" s="13"/>
      <c r="AD617" s="13"/>
      <c r="AE617" s="13"/>
      <c r="AF617" s="13"/>
      <c r="AG617" s="13"/>
      <c r="AH617" s="13"/>
      <c r="AI617" s="13"/>
      <c r="AJ617" s="13"/>
      <c r="AK617" s="13"/>
    </row>
    <row r="618" spans="1:37" s="46" customFormat="1" ht="19.95" customHeight="1" outlineLevel="2" x14ac:dyDescent="0.25">
      <c r="A618" s="39"/>
      <c r="B618" s="48"/>
      <c r="C618" s="106">
        <v>13</v>
      </c>
      <c r="D618" s="184"/>
      <c r="E618" s="65"/>
      <c r="F618" s="100"/>
      <c r="G618" s="100"/>
      <c r="H618" s="185">
        <v>0</v>
      </c>
      <c r="I618" s="187">
        <v>0</v>
      </c>
      <c r="J618" s="187">
        <v>0</v>
      </c>
      <c r="K618" s="187">
        <v>0</v>
      </c>
      <c r="L618" s="125"/>
      <c r="M618" s="107">
        <f t="shared" si="146"/>
        <v>0</v>
      </c>
      <c r="N618" s="125"/>
      <c r="O618" s="107">
        <f t="shared" si="148"/>
        <v>0</v>
      </c>
      <c r="P618" s="108"/>
      <c r="Q618" s="107">
        <f t="shared" si="147"/>
        <v>0</v>
      </c>
      <c r="R618" s="108"/>
      <c r="S618" s="107">
        <f t="shared" si="149"/>
        <v>0</v>
      </c>
      <c r="T618" s="108"/>
      <c r="U618" s="85"/>
      <c r="V618" s="122"/>
      <c r="W618" s="59"/>
      <c r="X618" s="45"/>
      <c r="Y618" s="13"/>
      <c r="Z618" s="13"/>
      <c r="AA618" s="13"/>
      <c r="AB618" s="13"/>
      <c r="AC618" s="13"/>
      <c r="AD618" s="13"/>
      <c r="AE618" s="13"/>
      <c r="AF618" s="13"/>
      <c r="AG618" s="13"/>
      <c r="AH618" s="13"/>
      <c r="AI618" s="13"/>
      <c r="AJ618" s="13"/>
      <c r="AK618" s="13"/>
    </row>
    <row r="619" spans="1:37" s="46" customFormat="1" ht="19.95" customHeight="1" outlineLevel="2" x14ac:dyDescent="0.25">
      <c r="A619" s="39"/>
      <c r="B619" s="48"/>
      <c r="C619" s="106">
        <v>14</v>
      </c>
      <c r="D619" s="184"/>
      <c r="E619" s="65"/>
      <c r="F619" s="100"/>
      <c r="G619" s="100"/>
      <c r="H619" s="185">
        <v>0</v>
      </c>
      <c r="I619" s="187">
        <v>0</v>
      </c>
      <c r="J619" s="187">
        <v>0</v>
      </c>
      <c r="K619" s="187">
        <v>0</v>
      </c>
      <c r="L619" s="125"/>
      <c r="M619" s="107">
        <f t="shared" si="146"/>
        <v>0</v>
      </c>
      <c r="N619" s="125"/>
      <c r="O619" s="107">
        <f t="shared" si="148"/>
        <v>0</v>
      </c>
      <c r="P619" s="108"/>
      <c r="Q619" s="107">
        <f t="shared" si="147"/>
        <v>0</v>
      </c>
      <c r="R619" s="108"/>
      <c r="S619" s="107">
        <f t="shared" si="149"/>
        <v>0</v>
      </c>
      <c r="T619" s="108"/>
      <c r="U619" s="85"/>
      <c r="V619" s="122"/>
      <c r="W619" s="59"/>
      <c r="X619" s="45"/>
      <c r="Y619" s="13"/>
      <c r="Z619" s="13"/>
      <c r="AA619" s="13"/>
      <c r="AB619" s="13"/>
      <c r="AC619" s="13"/>
      <c r="AD619" s="13"/>
      <c r="AE619" s="13"/>
      <c r="AF619" s="13"/>
      <c r="AG619" s="13"/>
      <c r="AH619" s="13"/>
      <c r="AI619" s="13"/>
      <c r="AJ619" s="13"/>
      <c r="AK619" s="13"/>
    </row>
    <row r="620" spans="1:37" s="46" customFormat="1" ht="19.95" customHeight="1" outlineLevel="2" x14ac:dyDescent="0.25">
      <c r="A620" s="39"/>
      <c r="B620" s="48"/>
      <c r="C620" s="106">
        <v>15</v>
      </c>
      <c r="D620" s="184"/>
      <c r="E620" s="65"/>
      <c r="F620" s="100"/>
      <c r="G620" s="100"/>
      <c r="H620" s="185">
        <v>0</v>
      </c>
      <c r="I620" s="187">
        <v>0</v>
      </c>
      <c r="J620" s="187">
        <v>0</v>
      </c>
      <c r="K620" s="187">
        <v>0</v>
      </c>
      <c r="L620" s="125"/>
      <c r="M620" s="107">
        <f t="shared" si="146"/>
        <v>0</v>
      </c>
      <c r="N620" s="125"/>
      <c r="O620" s="107">
        <f t="shared" si="148"/>
        <v>0</v>
      </c>
      <c r="P620" s="108"/>
      <c r="Q620" s="107">
        <f t="shared" si="147"/>
        <v>0</v>
      </c>
      <c r="R620" s="108"/>
      <c r="S620" s="107">
        <f t="shared" si="149"/>
        <v>0</v>
      </c>
      <c r="T620" s="108"/>
      <c r="U620" s="85"/>
      <c r="V620" s="122"/>
      <c r="W620" s="59"/>
      <c r="X620" s="45"/>
      <c r="Y620" s="13"/>
      <c r="Z620" s="13"/>
      <c r="AA620" s="13"/>
      <c r="AB620" s="13"/>
      <c r="AC620" s="13"/>
      <c r="AD620" s="13"/>
      <c r="AE620" s="13"/>
      <c r="AF620" s="13"/>
      <c r="AG620" s="13"/>
      <c r="AH620" s="13"/>
      <c r="AI620" s="13"/>
      <c r="AJ620" s="13"/>
      <c r="AK620" s="13"/>
    </row>
    <row r="621" spans="1:37" s="46" customFormat="1" ht="19.95" customHeight="1" outlineLevel="2" x14ac:dyDescent="0.25">
      <c r="A621" s="39"/>
      <c r="B621" s="48"/>
      <c r="C621" s="106">
        <v>16</v>
      </c>
      <c r="D621" s="184"/>
      <c r="E621" s="65"/>
      <c r="F621" s="100"/>
      <c r="G621" s="100"/>
      <c r="H621" s="185">
        <v>0</v>
      </c>
      <c r="I621" s="187">
        <v>0</v>
      </c>
      <c r="J621" s="187">
        <v>0</v>
      </c>
      <c r="K621" s="187">
        <v>0</v>
      </c>
      <c r="L621" s="125"/>
      <c r="M621" s="107">
        <f t="shared" si="146"/>
        <v>0</v>
      </c>
      <c r="N621" s="125"/>
      <c r="O621" s="107">
        <f t="shared" si="148"/>
        <v>0</v>
      </c>
      <c r="P621" s="108"/>
      <c r="Q621" s="107">
        <f t="shared" si="147"/>
        <v>0</v>
      </c>
      <c r="R621" s="108"/>
      <c r="S621" s="107">
        <f t="shared" si="149"/>
        <v>0</v>
      </c>
      <c r="T621" s="108"/>
      <c r="U621" s="85"/>
      <c r="V621" s="122"/>
      <c r="W621" s="59"/>
      <c r="X621" s="45"/>
      <c r="Y621" s="13"/>
      <c r="Z621" s="13"/>
      <c r="AA621" s="13"/>
      <c r="AB621" s="13"/>
      <c r="AC621" s="13"/>
      <c r="AD621" s="13"/>
      <c r="AE621" s="13"/>
      <c r="AF621" s="13"/>
      <c r="AG621" s="13"/>
      <c r="AH621" s="13"/>
      <c r="AI621" s="13"/>
      <c r="AJ621" s="13"/>
      <c r="AK621" s="13"/>
    </row>
    <row r="622" spans="1:37" s="46" customFormat="1" ht="19.95" customHeight="1" outlineLevel="2" x14ac:dyDescent="0.25">
      <c r="A622" s="39"/>
      <c r="B622" s="48"/>
      <c r="C622" s="106">
        <v>17</v>
      </c>
      <c r="D622" s="184"/>
      <c r="E622" s="65"/>
      <c r="F622" s="100"/>
      <c r="G622" s="100"/>
      <c r="H622" s="185">
        <v>0</v>
      </c>
      <c r="I622" s="187">
        <v>0</v>
      </c>
      <c r="J622" s="187">
        <v>0</v>
      </c>
      <c r="K622" s="187">
        <v>0</v>
      </c>
      <c r="L622" s="125"/>
      <c r="M622" s="107">
        <f t="shared" si="146"/>
        <v>0</v>
      </c>
      <c r="N622" s="125"/>
      <c r="O622" s="107">
        <f t="shared" si="148"/>
        <v>0</v>
      </c>
      <c r="P622" s="108"/>
      <c r="Q622" s="107">
        <f t="shared" si="147"/>
        <v>0</v>
      </c>
      <c r="R622" s="108"/>
      <c r="S622" s="107">
        <f t="shared" si="149"/>
        <v>0</v>
      </c>
      <c r="T622" s="108"/>
      <c r="U622" s="85"/>
      <c r="V622" s="122"/>
      <c r="W622" s="59"/>
      <c r="X622" s="45"/>
      <c r="Y622" s="13"/>
      <c r="Z622" s="13"/>
      <c r="AA622" s="13"/>
      <c r="AB622" s="13"/>
      <c r="AC622" s="13"/>
      <c r="AD622" s="13"/>
      <c r="AE622" s="13"/>
      <c r="AF622" s="13"/>
      <c r="AG622" s="13"/>
      <c r="AH622" s="13"/>
      <c r="AI622" s="13"/>
      <c r="AJ622" s="13"/>
      <c r="AK622" s="13"/>
    </row>
    <row r="623" spans="1:37" s="46" customFormat="1" ht="19.95" customHeight="1" outlineLevel="2" x14ac:dyDescent="0.25">
      <c r="A623" s="39"/>
      <c r="B623" s="48"/>
      <c r="C623" s="106">
        <v>18</v>
      </c>
      <c r="D623" s="184"/>
      <c r="E623" s="65"/>
      <c r="F623" s="100"/>
      <c r="G623" s="100"/>
      <c r="H623" s="185">
        <v>0</v>
      </c>
      <c r="I623" s="187">
        <v>0</v>
      </c>
      <c r="J623" s="187">
        <v>0</v>
      </c>
      <c r="K623" s="187">
        <v>0</v>
      </c>
      <c r="L623" s="125"/>
      <c r="M623" s="107">
        <f t="shared" si="146"/>
        <v>0</v>
      </c>
      <c r="N623" s="125"/>
      <c r="O623" s="107">
        <f t="shared" si="148"/>
        <v>0</v>
      </c>
      <c r="P623" s="108"/>
      <c r="Q623" s="107">
        <f t="shared" si="147"/>
        <v>0</v>
      </c>
      <c r="R623" s="108"/>
      <c r="S623" s="107">
        <f t="shared" si="149"/>
        <v>0</v>
      </c>
      <c r="T623" s="108"/>
      <c r="U623" s="85"/>
      <c r="V623" s="122"/>
      <c r="W623" s="59"/>
      <c r="X623" s="45"/>
      <c r="Y623" s="13"/>
      <c r="Z623" s="13"/>
      <c r="AA623" s="13"/>
      <c r="AB623" s="13"/>
      <c r="AC623" s="13"/>
      <c r="AD623" s="13"/>
      <c r="AE623" s="13"/>
      <c r="AF623" s="13"/>
      <c r="AG623" s="13"/>
      <c r="AH623" s="13"/>
      <c r="AI623" s="13"/>
      <c r="AJ623" s="13"/>
      <c r="AK623" s="13"/>
    </row>
    <row r="624" spans="1:37" s="46" customFormat="1" ht="19.95" customHeight="1" outlineLevel="2" x14ac:dyDescent="0.25">
      <c r="A624" s="39"/>
      <c r="B624" s="48"/>
      <c r="C624" s="106">
        <v>19</v>
      </c>
      <c r="D624" s="184"/>
      <c r="E624" s="65"/>
      <c r="F624" s="100"/>
      <c r="G624" s="100"/>
      <c r="H624" s="185">
        <v>0</v>
      </c>
      <c r="I624" s="187">
        <v>0</v>
      </c>
      <c r="J624" s="187">
        <v>0</v>
      </c>
      <c r="K624" s="187">
        <v>0</v>
      </c>
      <c r="L624" s="125"/>
      <c r="M624" s="107">
        <f t="shared" si="146"/>
        <v>0</v>
      </c>
      <c r="N624" s="125"/>
      <c r="O624" s="107">
        <f t="shared" si="148"/>
        <v>0</v>
      </c>
      <c r="P624" s="108"/>
      <c r="Q624" s="107">
        <f t="shared" si="147"/>
        <v>0</v>
      </c>
      <c r="R624" s="108"/>
      <c r="S624" s="107">
        <f t="shared" si="149"/>
        <v>0</v>
      </c>
      <c r="T624" s="108"/>
      <c r="U624" s="85"/>
      <c r="V624" s="122"/>
      <c r="W624" s="59"/>
      <c r="X624" s="45"/>
      <c r="Y624" s="13"/>
      <c r="Z624" s="13"/>
      <c r="AA624" s="13"/>
      <c r="AB624" s="13"/>
      <c r="AC624" s="13"/>
      <c r="AD624" s="13"/>
      <c r="AE624" s="13"/>
      <c r="AF624" s="13"/>
      <c r="AG624" s="13"/>
      <c r="AH624" s="13"/>
      <c r="AI624" s="13"/>
      <c r="AJ624" s="13"/>
      <c r="AK624" s="13"/>
    </row>
    <row r="625" spans="1:53" s="46" customFormat="1" ht="19.95" customHeight="1" outlineLevel="2" x14ac:dyDescent="0.25">
      <c r="A625" s="39"/>
      <c r="B625" s="48"/>
      <c r="C625" s="106">
        <v>20</v>
      </c>
      <c r="D625" s="184"/>
      <c r="E625" s="65"/>
      <c r="F625" s="100"/>
      <c r="G625" s="100"/>
      <c r="H625" s="185">
        <v>0</v>
      </c>
      <c r="I625" s="187">
        <v>0</v>
      </c>
      <c r="J625" s="187">
        <v>0</v>
      </c>
      <c r="K625" s="187">
        <v>0</v>
      </c>
      <c r="L625" s="125"/>
      <c r="M625" s="107">
        <f t="shared" si="146"/>
        <v>0</v>
      </c>
      <c r="N625" s="125"/>
      <c r="O625" s="107">
        <f t="shared" si="148"/>
        <v>0</v>
      </c>
      <c r="P625" s="108"/>
      <c r="Q625" s="107">
        <f t="shared" si="147"/>
        <v>0</v>
      </c>
      <c r="R625" s="108"/>
      <c r="S625" s="107">
        <f t="shared" si="149"/>
        <v>0</v>
      </c>
      <c r="T625" s="108"/>
      <c r="U625" s="85"/>
      <c r="V625" s="122"/>
      <c r="W625" s="59"/>
      <c r="X625" s="45"/>
      <c r="Y625" s="13"/>
      <c r="Z625" s="13"/>
      <c r="AA625" s="13"/>
      <c r="AB625" s="13"/>
      <c r="AC625" s="13"/>
      <c r="AD625" s="13"/>
      <c r="AE625" s="13"/>
      <c r="AF625" s="13"/>
      <c r="AG625" s="13"/>
      <c r="AH625" s="13"/>
      <c r="AI625" s="13"/>
      <c r="AJ625" s="13"/>
      <c r="AK625" s="13"/>
    </row>
    <row r="626" spans="1:53" s="46" customFormat="1" ht="19.95" customHeight="1" outlineLevel="2" x14ac:dyDescent="0.25">
      <c r="A626" s="73"/>
      <c r="B626" s="74"/>
      <c r="C626" s="73"/>
      <c r="D626" s="110"/>
      <c r="E626" s="65"/>
      <c r="F626" s="109"/>
      <c r="G626" s="116"/>
      <c r="H626" s="65"/>
      <c r="I626" s="65"/>
      <c r="J626" s="65"/>
      <c r="K626" s="65"/>
      <c r="L626" s="65"/>
      <c r="M626" s="108"/>
      <c r="N626" s="65"/>
      <c r="O626" s="108"/>
      <c r="P626" s="108"/>
      <c r="Q626" s="108"/>
      <c r="R626" s="108"/>
      <c r="S626" s="108"/>
      <c r="T626" s="108"/>
      <c r="U626" s="111"/>
      <c r="V626" s="111"/>
      <c r="W626" s="59"/>
      <c r="X626" s="75"/>
    </row>
    <row r="627" spans="1:53" s="89" customFormat="1" ht="19.95" customHeight="1" outlineLevel="1" x14ac:dyDescent="0.25">
      <c r="A627" s="118"/>
      <c r="B627" s="119"/>
      <c r="C627" s="118"/>
      <c r="D627" s="78" t="s">
        <v>108</v>
      </c>
      <c r="E627" s="65"/>
      <c r="F627" s="95"/>
      <c r="G627" s="95"/>
      <c r="H627" s="95"/>
      <c r="I627" s="95"/>
      <c r="J627" s="95"/>
      <c r="K627" s="95"/>
      <c r="L627" s="65"/>
      <c r="M627" s="80">
        <f>SUM(M629:M638)</f>
        <v>0</v>
      </c>
      <c r="N627" s="65"/>
      <c r="O627" s="80">
        <f>SUM(O629:O638)</f>
        <v>0</v>
      </c>
      <c r="P627" s="81"/>
      <c r="Q627" s="80">
        <f>SUM(Q629:Q638)</f>
        <v>0</v>
      </c>
      <c r="R627" s="81"/>
      <c r="S627" s="83">
        <f>SUM(S629:S638)</f>
        <v>0</v>
      </c>
      <c r="T627" s="84"/>
      <c r="U627" s="85"/>
      <c r="V627" s="122"/>
      <c r="W627" s="59"/>
      <c r="X627" s="123"/>
    </row>
    <row r="628" spans="1:53" s="91" customFormat="1" ht="24.75" customHeight="1" outlineLevel="2" x14ac:dyDescent="0.25">
      <c r="A628" s="76"/>
      <c r="B628" s="77"/>
      <c r="C628" s="76"/>
      <c r="D628" s="100" t="s">
        <v>109</v>
      </c>
      <c r="E628" s="112"/>
      <c r="F628" s="126" t="s">
        <v>110</v>
      </c>
      <c r="G628" s="101" t="s">
        <v>111</v>
      </c>
      <c r="H628" s="101" t="s">
        <v>112</v>
      </c>
      <c r="I628" s="101" t="s">
        <v>113</v>
      </c>
      <c r="J628" s="101" t="s">
        <v>114</v>
      </c>
      <c r="K628" s="101" t="s">
        <v>115</v>
      </c>
      <c r="L628" s="103"/>
      <c r="M628" s="101" t="s">
        <v>116</v>
      </c>
      <c r="N628" s="103"/>
      <c r="O628" s="101" t="s">
        <v>117</v>
      </c>
      <c r="P628" s="104"/>
      <c r="Q628" s="101" t="s">
        <v>118</v>
      </c>
      <c r="R628" s="105"/>
      <c r="S628" s="101" t="s">
        <v>119</v>
      </c>
      <c r="T628" s="89"/>
      <c r="U628" s="85"/>
      <c r="V628" s="122"/>
      <c r="W628" s="115"/>
      <c r="X628" s="87"/>
      <c r="Y628" s="124"/>
      <c r="Z628" s="124"/>
      <c r="AA628" s="124"/>
      <c r="AB628" s="124"/>
      <c r="AC628" s="124"/>
      <c r="AD628" s="124"/>
      <c r="AE628" s="124"/>
      <c r="AF628" s="124"/>
      <c r="AG628" s="124"/>
      <c r="AH628" s="124"/>
      <c r="AI628" s="124"/>
      <c r="AJ628" s="124"/>
      <c r="AK628" s="124"/>
      <c r="AL628" s="89"/>
      <c r="AM628" s="89"/>
      <c r="AN628" s="89"/>
      <c r="AO628" s="89"/>
      <c r="AP628" s="89"/>
      <c r="AQ628" s="89"/>
      <c r="AR628" s="89"/>
      <c r="AS628" s="89"/>
      <c r="AT628" s="89"/>
      <c r="AU628" s="89"/>
      <c r="AV628" s="89"/>
      <c r="AW628" s="89"/>
      <c r="AX628" s="89"/>
      <c r="AY628" s="89"/>
      <c r="AZ628" s="89"/>
      <c r="BA628" s="89"/>
    </row>
    <row r="629" spans="1:53" s="47" customFormat="1" ht="19.95" customHeight="1" outlineLevel="2" x14ac:dyDescent="0.25">
      <c r="A629" s="39"/>
      <c r="B629" s="48"/>
      <c r="C629" s="106">
        <v>1</v>
      </c>
      <c r="D629" s="184"/>
      <c r="E629" s="65"/>
      <c r="F629" s="189"/>
      <c r="G629" s="185">
        <v>0</v>
      </c>
      <c r="H629" s="185">
        <v>0</v>
      </c>
      <c r="I629" s="188">
        <v>0</v>
      </c>
      <c r="J629" s="188">
        <v>0</v>
      </c>
      <c r="K629" s="188">
        <v>0</v>
      </c>
      <c r="L629" s="116"/>
      <c r="M629" s="107" cm="1">
        <f t="array" ref="M629">_xlfn.IFS(F629="All",($G629-$H629)*I629/3,F629="Year 1",($G629-$H629)*I629,F629="Year 2",0,F629="Year 3",0,F629="",0)</f>
        <v>0</v>
      </c>
      <c r="N629" s="116"/>
      <c r="O629" s="107" cm="1">
        <f t="array" ref="O629">_xlfn.IFS(F629="All",($G629-$H629)*J629/3,F629="Year 1",0,F629="Year 2",($G629-$H629)*J629,F629="Year 3",0,F629="",0)</f>
        <v>0</v>
      </c>
      <c r="P629" s="108"/>
      <c r="Q629" s="107" cm="1">
        <f t="array" ref="Q629">_xlfn.IFS(F629="All",($G629-$H629)*K629/3,F629="Year 1",0,F629="Year 2",0,F629="Year 3",($G629-$H629)*K629,F629="",0)</f>
        <v>0</v>
      </c>
      <c r="R629" s="108"/>
      <c r="S629" s="107">
        <f>SUM(M629,O629,Q629)</f>
        <v>0</v>
      </c>
      <c r="T629" s="108"/>
      <c r="U629" s="85"/>
      <c r="V629" s="122"/>
      <c r="W629" s="59"/>
      <c r="X629" s="45"/>
      <c r="Y629" s="13"/>
      <c r="Z629" s="13"/>
      <c r="AA629" s="13"/>
      <c r="AB629" s="13"/>
      <c r="AC629" s="13"/>
      <c r="AD629" s="13"/>
      <c r="AE629" s="13"/>
      <c r="AF629" s="13"/>
      <c r="AG629" s="13"/>
      <c r="AH629" s="13"/>
      <c r="AI629" s="13"/>
      <c r="AJ629" s="13"/>
      <c r="AK629" s="13"/>
      <c r="AL629" s="46"/>
      <c r="AM629" s="46"/>
      <c r="AN629" s="46"/>
      <c r="AO629" s="46"/>
      <c r="AP629" s="46"/>
      <c r="AQ629" s="46"/>
      <c r="AR629" s="46"/>
      <c r="AS629" s="46"/>
      <c r="AT629" s="46"/>
      <c r="AU629" s="46"/>
      <c r="AV629" s="46"/>
      <c r="AW629" s="46"/>
      <c r="AX629" s="46"/>
      <c r="AY629" s="46"/>
      <c r="AZ629" s="46"/>
      <c r="BA629" s="46"/>
    </row>
    <row r="630" spans="1:53" s="47" customFormat="1" ht="19.95" customHeight="1" outlineLevel="2" x14ac:dyDescent="0.25">
      <c r="A630" s="39"/>
      <c r="B630" s="48"/>
      <c r="C630" s="106">
        <v>2</v>
      </c>
      <c r="D630" s="184"/>
      <c r="E630" s="65"/>
      <c r="F630" s="189"/>
      <c r="G630" s="185">
        <v>0</v>
      </c>
      <c r="H630" s="185">
        <v>0</v>
      </c>
      <c r="I630" s="188">
        <v>0</v>
      </c>
      <c r="J630" s="188">
        <v>0</v>
      </c>
      <c r="K630" s="188">
        <v>0</v>
      </c>
      <c r="L630" s="108"/>
      <c r="M630" s="107" cm="1">
        <f t="array" ref="M630">_xlfn.IFS(F630="All",($G630-$H630)*I630/3,F630="Year 1",($G630-$H630)*I630,F630="Year 2",0,F630="Year 3",0,F630="",0)</f>
        <v>0</v>
      </c>
      <c r="N630" s="108"/>
      <c r="O630" s="107" cm="1">
        <f t="array" ref="O630">_xlfn.IFS(F630="All",($G630-$H630)*J630/3,F630="Year 1",0,F630="Year 2",($G630-$H630)*J630,F630="Year 3",0,F630="",0)</f>
        <v>0</v>
      </c>
      <c r="P630" s="108"/>
      <c r="Q630" s="107" cm="1">
        <f t="array" ref="Q630">_xlfn.IFS(F630="All",($G630-$H630)*K630/3,F630="Year 1",0,F630="Year 2",0,F630="Year 3",($G630-$H630)*K630,F630="",0)</f>
        <v>0</v>
      </c>
      <c r="R630" s="108"/>
      <c r="S630" s="107">
        <f t="shared" ref="S630:S634" si="150">SUM(M630,O630,Q630)</f>
        <v>0</v>
      </c>
      <c r="T630" s="108"/>
      <c r="U630" s="85"/>
      <c r="V630" s="86"/>
      <c r="W630" s="59"/>
      <c r="X630" s="45"/>
      <c r="Y630" s="13"/>
      <c r="Z630" s="13"/>
      <c r="AA630" s="13"/>
      <c r="AB630" s="13"/>
      <c r="AC630" s="13"/>
      <c r="AD630" s="13"/>
      <c r="AE630" s="13"/>
      <c r="AF630" s="13"/>
      <c r="AG630" s="13"/>
      <c r="AH630" s="13"/>
      <c r="AI630" s="13"/>
      <c r="AJ630" s="13"/>
      <c r="AK630" s="13"/>
      <c r="AL630" s="46"/>
      <c r="AM630" s="46"/>
      <c r="AN630" s="46"/>
      <c r="AO630" s="46"/>
      <c r="AP630" s="46"/>
      <c r="AQ630" s="46"/>
      <c r="AR630" s="46"/>
      <c r="AS630" s="46"/>
      <c r="AT630" s="46"/>
      <c r="AU630" s="46"/>
      <c r="AV630" s="46"/>
      <c r="AW630" s="46"/>
      <c r="AX630" s="46"/>
      <c r="AY630" s="46"/>
      <c r="AZ630" s="46"/>
      <c r="BA630" s="46"/>
    </row>
    <row r="631" spans="1:53" s="47" customFormat="1" ht="19.95" customHeight="1" outlineLevel="2" x14ac:dyDescent="0.25">
      <c r="A631" s="39"/>
      <c r="B631" s="48"/>
      <c r="C631" s="106">
        <v>3</v>
      </c>
      <c r="D631" s="184"/>
      <c r="E631" s="65"/>
      <c r="F631" s="189"/>
      <c r="G631" s="185">
        <v>0</v>
      </c>
      <c r="H631" s="185">
        <v>0</v>
      </c>
      <c r="I631" s="188">
        <v>0</v>
      </c>
      <c r="J631" s="188">
        <v>0</v>
      </c>
      <c r="K631" s="188">
        <v>0</v>
      </c>
      <c r="L631" s="108"/>
      <c r="M631" s="107" cm="1">
        <f t="array" ref="M631">_xlfn.IFS(F631="All",($G631-$H631)*I631/3,F631="Year 1",($G631-$H631)*I631,F631="Year 2",0,F631="Year 3",0,F631="",0)</f>
        <v>0</v>
      </c>
      <c r="N631" s="108"/>
      <c r="O631" s="107" cm="1">
        <f t="array" ref="O631">_xlfn.IFS(F631="All",($G631-$H631)*J631/3,F631="Year 1",0,F631="Year 2",($G631-$H631)*J631,F631="Year 3",0,F631="",0)</f>
        <v>0</v>
      </c>
      <c r="P631" s="108"/>
      <c r="Q631" s="107" cm="1">
        <f t="array" ref="Q631">_xlfn.IFS(F631="All",($G631-$H631)*K631/3,F631="Year 1",0,F631="Year 2",0,F631="Year 3",($G631-$H631)*K631,F631="",0)</f>
        <v>0</v>
      </c>
      <c r="R631" s="108"/>
      <c r="S631" s="107">
        <f t="shared" si="150"/>
        <v>0</v>
      </c>
      <c r="T631" s="108"/>
      <c r="U631" s="85"/>
      <c r="V631" s="122"/>
      <c r="W631" s="59"/>
      <c r="X631" s="45"/>
      <c r="Y631" s="13"/>
      <c r="Z631" s="13"/>
      <c r="AA631" s="13"/>
      <c r="AB631" s="13"/>
      <c r="AC631" s="13"/>
      <c r="AD631" s="13"/>
      <c r="AE631" s="13"/>
      <c r="AF631" s="13"/>
      <c r="AG631" s="13"/>
      <c r="AH631" s="13"/>
      <c r="AI631" s="13"/>
      <c r="AJ631" s="13"/>
      <c r="AK631" s="13"/>
      <c r="AL631" s="46"/>
      <c r="AM631" s="46"/>
      <c r="AN631" s="46"/>
      <c r="AO631" s="46"/>
      <c r="AP631" s="46"/>
      <c r="AQ631" s="46"/>
      <c r="AR631" s="46"/>
      <c r="AS631" s="46"/>
      <c r="AT631" s="46"/>
      <c r="AU631" s="46"/>
      <c r="AV631" s="46"/>
      <c r="AW631" s="46"/>
      <c r="AX631" s="46"/>
      <c r="AY631" s="46"/>
      <c r="AZ631" s="46"/>
      <c r="BA631" s="46"/>
    </row>
    <row r="632" spans="1:53" s="47" customFormat="1" ht="19.95" customHeight="1" outlineLevel="2" x14ac:dyDescent="0.25">
      <c r="A632" s="39"/>
      <c r="B632" s="48"/>
      <c r="C632" s="106">
        <v>4</v>
      </c>
      <c r="D632" s="184"/>
      <c r="E632" s="65"/>
      <c r="F632" s="189"/>
      <c r="G632" s="185">
        <v>0</v>
      </c>
      <c r="H632" s="185">
        <v>0</v>
      </c>
      <c r="I632" s="188">
        <v>0</v>
      </c>
      <c r="J632" s="188">
        <v>0</v>
      </c>
      <c r="K632" s="188">
        <v>0</v>
      </c>
      <c r="L632" s="108"/>
      <c r="M632" s="107" cm="1">
        <f t="array" ref="M632">_xlfn.IFS(F632="All",($G632-$H632)*I632/3,F632="Year 1",($G632-$H632)*I632,F632="Year 2",0,F632="Year 3",0,F632="",0)</f>
        <v>0</v>
      </c>
      <c r="N632" s="108"/>
      <c r="O632" s="107" cm="1">
        <f t="array" ref="O632">_xlfn.IFS(F632="All",($G632-$H632)*J632/3,F632="Year 1",0,F632="Year 2",($G632-$H632)*J632,F632="Year 3",0,F632="",0)</f>
        <v>0</v>
      </c>
      <c r="P632" s="108"/>
      <c r="Q632" s="107" cm="1">
        <f t="array" ref="Q632">_xlfn.IFS(F632="All",($G632-$H632)*K632/3,F632="Year 1",0,F632="Year 2",0,F632="Year 3",($G632-$H632)*K632,F632="",0)</f>
        <v>0</v>
      </c>
      <c r="R632" s="108"/>
      <c r="S632" s="107">
        <f t="shared" si="150"/>
        <v>0</v>
      </c>
      <c r="T632" s="108"/>
      <c r="U632" s="85"/>
      <c r="V632" s="122"/>
      <c r="W632" s="59"/>
      <c r="X632" s="45"/>
      <c r="Y632" s="13"/>
      <c r="Z632" s="13"/>
      <c r="AA632" s="13"/>
      <c r="AB632" s="13"/>
      <c r="AC632" s="13"/>
      <c r="AD632" s="13"/>
      <c r="AE632" s="13"/>
      <c r="AF632" s="13"/>
      <c r="AG632" s="13"/>
      <c r="AH632" s="13"/>
      <c r="AI632" s="13"/>
      <c r="AJ632" s="13"/>
      <c r="AK632" s="13"/>
      <c r="AL632" s="46"/>
      <c r="AM632" s="46"/>
      <c r="AN632" s="46"/>
      <c r="AO632" s="46"/>
      <c r="AP632" s="46"/>
      <c r="AQ632" s="46"/>
      <c r="AR632" s="46"/>
      <c r="AS632" s="46"/>
      <c r="AT632" s="46"/>
      <c r="AU632" s="46"/>
      <c r="AV632" s="46"/>
      <c r="AW632" s="46"/>
      <c r="AX632" s="46"/>
      <c r="AY632" s="46"/>
      <c r="AZ632" s="46"/>
      <c r="BA632" s="46"/>
    </row>
    <row r="633" spans="1:53" s="47" customFormat="1" ht="19.95" customHeight="1" outlineLevel="2" x14ac:dyDescent="0.25">
      <c r="A633" s="39"/>
      <c r="B633" s="48"/>
      <c r="C633" s="106">
        <v>5</v>
      </c>
      <c r="D633" s="184"/>
      <c r="E633" s="65"/>
      <c r="F633" s="189"/>
      <c r="G633" s="185">
        <v>0</v>
      </c>
      <c r="H633" s="185">
        <v>0</v>
      </c>
      <c r="I633" s="188">
        <v>0</v>
      </c>
      <c r="J633" s="188">
        <v>0</v>
      </c>
      <c r="K633" s="188">
        <v>0</v>
      </c>
      <c r="L633" s="108"/>
      <c r="M633" s="107" cm="1">
        <f t="array" ref="M633">_xlfn.IFS(F633="All",($G633-$H633)*I633/3,F633="Year 1",($G633-$H633)*I633,F633="Year 2",0,F633="Year 3",0,F633="",0)</f>
        <v>0</v>
      </c>
      <c r="N633" s="108"/>
      <c r="O633" s="107" cm="1">
        <f t="array" ref="O633">_xlfn.IFS(F633="All",($G633-$H633)*J633/3,F633="Year 1",0,F633="Year 2",($G633-$H633)*J633,F633="Year 3",0,F633="",0)</f>
        <v>0</v>
      </c>
      <c r="P633" s="108"/>
      <c r="Q633" s="107" cm="1">
        <f t="array" ref="Q633">_xlfn.IFS(F633="All",($G633-$H633)*K633/3,F633="Year 1",0,F633="Year 2",0,F633="Year 3",($G633-$H633)*K633,F633="",0)</f>
        <v>0</v>
      </c>
      <c r="R633" s="108"/>
      <c r="S633" s="107">
        <f t="shared" si="150"/>
        <v>0</v>
      </c>
      <c r="T633" s="108"/>
      <c r="U633" s="85"/>
      <c r="V633" s="122"/>
      <c r="W633" s="59"/>
      <c r="X633" s="45"/>
      <c r="Y633" s="13"/>
      <c r="Z633" s="13"/>
      <c r="AA633" s="13"/>
      <c r="AB633" s="13"/>
      <c r="AC633" s="13"/>
      <c r="AD633" s="13"/>
      <c r="AE633" s="13"/>
      <c r="AF633" s="13"/>
      <c r="AG633" s="13"/>
      <c r="AH633" s="13"/>
      <c r="AI633" s="13"/>
      <c r="AJ633" s="13"/>
      <c r="AK633" s="13"/>
      <c r="AL633" s="46"/>
      <c r="AM633" s="46"/>
      <c r="AN633" s="46"/>
      <c r="AO633" s="46"/>
      <c r="AP633" s="46"/>
      <c r="AQ633" s="46"/>
      <c r="AR633" s="46"/>
      <c r="AS633" s="46"/>
      <c r="AT633" s="46"/>
      <c r="AU633" s="46"/>
      <c r="AV633" s="46"/>
      <c r="AW633" s="46"/>
      <c r="AX633" s="46"/>
      <c r="AY633" s="46"/>
      <c r="AZ633" s="46"/>
      <c r="BA633" s="46"/>
    </row>
    <row r="634" spans="1:53" s="47" customFormat="1" ht="19.95" customHeight="1" outlineLevel="2" x14ac:dyDescent="0.25">
      <c r="A634" s="39"/>
      <c r="B634" s="48"/>
      <c r="C634" s="106">
        <v>6</v>
      </c>
      <c r="D634" s="184"/>
      <c r="E634" s="65"/>
      <c r="F634" s="189"/>
      <c r="G634" s="185">
        <v>0</v>
      </c>
      <c r="H634" s="185">
        <v>0</v>
      </c>
      <c r="I634" s="188">
        <v>0</v>
      </c>
      <c r="J634" s="188">
        <v>0</v>
      </c>
      <c r="K634" s="188">
        <v>0</v>
      </c>
      <c r="L634" s="108"/>
      <c r="M634" s="107" cm="1">
        <f t="array" ref="M634">_xlfn.IFS(F634="All",($G634-$H634)*I634/3,F634="Year 1",($G634-$H634)*I634,F634="Year 2",0,F634="Year 3",0,F634="",0)</f>
        <v>0</v>
      </c>
      <c r="N634" s="108"/>
      <c r="O634" s="107" cm="1">
        <f t="array" ref="O634">_xlfn.IFS(F634="All",($G634-$H634)*J634/3,F634="Year 1",0,F634="Year 2",($G634-$H634)*J634,F634="Year 3",0,F634="",0)</f>
        <v>0</v>
      </c>
      <c r="P634" s="108"/>
      <c r="Q634" s="107" cm="1">
        <f t="array" ref="Q634">_xlfn.IFS(F634="All",($G634-$H634)*K634/3,F634="Year 1",0,F634="Year 2",0,F634="Year 3",($G634-$H634)*K634,F634="",0)</f>
        <v>0</v>
      </c>
      <c r="R634" s="108"/>
      <c r="S634" s="107">
        <f t="shared" si="150"/>
        <v>0</v>
      </c>
      <c r="T634" s="108"/>
      <c r="U634" s="85"/>
      <c r="V634" s="122"/>
      <c r="W634" s="59"/>
      <c r="X634" s="45"/>
      <c r="Y634" s="13"/>
      <c r="Z634" s="13"/>
      <c r="AA634" s="13"/>
      <c r="AB634" s="13"/>
      <c r="AC634" s="13"/>
      <c r="AD634" s="13"/>
      <c r="AE634" s="13"/>
      <c r="AF634" s="13"/>
      <c r="AG634" s="13"/>
      <c r="AH634" s="13"/>
      <c r="AI634" s="13"/>
      <c r="AJ634" s="13"/>
      <c r="AK634" s="13"/>
      <c r="AL634" s="46"/>
      <c r="AM634" s="46"/>
      <c r="AN634" s="46"/>
      <c r="AO634" s="46"/>
      <c r="AP634" s="46"/>
      <c r="AQ634" s="46"/>
      <c r="AR634" s="46"/>
      <c r="AS634" s="46"/>
      <c r="AT634" s="46"/>
      <c r="AU634" s="46"/>
      <c r="AV634" s="46"/>
      <c r="AW634" s="46"/>
      <c r="AX634" s="46"/>
      <c r="AY634" s="46"/>
      <c r="AZ634" s="46"/>
      <c r="BA634" s="46"/>
    </row>
    <row r="635" spans="1:53" s="47" customFormat="1" ht="19.95" customHeight="1" outlineLevel="2" x14ac:dyDescent="0.25">
      <c r="A635" s="39"/>
      <c r="B635" s="48"/>
      <c r="C635" s="106">
        <v>7</v>
      </c>
      <c r="D635" s="184"/>
      <c r="E635" s="65"/>
      <c r="F635" s="189"/>
      <c r="G635" s="185">
        <v>0</v>
      </c>
      <c r="H635" s="185">
        <v>0</v>
      </c>
      <c r="I635" s="188">
        <v>0</v>
      </c>
      <c r="J635" s="188">
        <v>0</v>
      </c>
      <c r="K635" s="188">
        <v>0</v>
      </c>
      <c r="L635" s="108"/>
      <c r="M635" s="107" cm="1">
        <f t="array" ref="M635">_xlfn.IFS(F635="All",($G635-$H635)*I635/3,F635="Year 1",($G635-$H635)*I635,F635="Year 2",0,F635="Year 3",0,F635="",0)</f>
        <v>0</v>
      </c>
      <c r="N635" s="108"/>
      <c r="O635" s="107" cm="1">
        <f t="array" ref="O635">_xlfn.IFS(F635="All",($G635-$H635)*J635/3,F635="Year 1",0,F635="Year 2",($G635-$H635)*J635,F635="Year 3",0,F635="",0)</f>
        <v>0</v>
      </c>
      <c r="P635" s="108"/>
      <c r="Q635" s="107" cm="1">
        <f t="array" ref="Q635">_xlfn.IFS(F635="All",($G635-$H635)*K635/3,F635="Year 1",0,F635="Year 2",0,F635="Year 3",($G635-$H635)*K635,F635="",0)</f>
        <v>0</v>
      </c>
      <c r="R635" s="108"/>
      <c r="S635" s="107">
        <f>SUM(M635,O635,Q635)</f>
        <v>0</v>
      </c>
      <c r="T635" s="108"/>
      <c r="U635" s="85"/>
      <c r="V635" s="122"/>
      <c r="W635" s="59"/>
      <c r="X635" s="45"/>
      <c r="Y635" s="13"/>
      <c r="Z635" s="13"/>
      <c r="AA635" s="13"/>
      <c r="AB635" s="13"/>
      <c r="AC635" s="13"/>
      <c r="AD635" s="13"/>
      <c r="AE635" s="13"/>
      <c r="AF635" s="13"/>
      <c r="AG635" s="13"/>
      <c r="AH635" s="13"/>
      <c r="AI635" s="13"/>
      <c r="AJ635" s="13"/>
      <c r="AK635" s="13"/>
      <c r="AL635" s="46"/>
      <c r="AM635" s="46"/>
      <c r="AN635" s="46"/>
      <c r="AO635" s="46"/>
      <c r="AP635" s="46"/>
      <c r="AQ635" s="46"/>
      <c r="AR635" s="46"/>
      <c r="AS635" s="46"/>
      <c r="AT635" s="46"/>
      <c r="AU635" s="46"/>
      <c r="AV635" s="46"/>
      <c r="AW635" s="46"/>
      <c r="AX635" s="46"/>
      <c r="AY635" s="46"/>
      <c r="AZ635" s="46"/>
      <c r="BA635" s="46"/>
    </row>
    <row r="636" spans="1:53" s="47" customFormat="1" ht="19.95" customHeight="1" outlineLevel="2" x14ac:dyDescent="0.25">
      <c r="A636" s="39"/>
      <c r="B636" s="48"/>
      <c r="C636" s="106">
        <v>8</v>
      </c>
      <c r="D636" s="184"/>
      <c r="E636" s="65"/>
      <c r="F636" s="189"/>
      <c r="G636" s="185">
        <v>0</v>
      </c>
      <c r="H636" s="185">
        <v>0</v>
      </c>
      <c r="I636" s="188">
        <v>0</v>
      </c>
      <c r="J636" s="188">
        <v>0</v>
      </c>
      <c r="K636" s="188">
        <v>0</v>
      </c>
      <c r="L636" s="108"/>
      <c r="M636" s="107" cm="1">
        <f t="array" ref="M636">_xlfn.IFS(F636="All",($G636-$H636)*I636/3,F636="Year 1",($G636-$H636)*I636,F636="Year 2",0,F636="Year 3",0,F636="",0)</f>
        <v>0</v>
      </c>
      <c r="N636" s="108"/>
      <c r="O636" s="107" cm="1">
        <f t="array" ref="O636">_xlfn.IFS(F636="All",($G636-$H636)*J636/3,F636="Year 1",0,F636="Year 2",($G636-$H636)*J636,F636="Year 3",0,F636="",0)</f>
        <v>0</v>
      </c>
      <c r="P636" s="108"/>
      <c r="Q636" s="107" cm="1">
        <f t="array" ref="Q636">_xlfn.IFS(F636="All",($G636-$H636)*K636/3,F636="Year 1",0,F636="Year 2",0,F636="Year 3",($G636-$H636)*K636,F636="",0)</f>
        <v>0</v>
      </c>
      <c r="R636" s="108"/>
      <c r="S636" s="107">
        <f>SUM(M636,O636,Q636)</f>
        <v>0</v>
      </c>
      <c r="T636" s="108"/>
      <c r="U636" s="85"/>
      <c r="V636" s="122"/>
      <c r="W636" s="59"/>
      <c r="X636" s="45"/>
      <c r="Y636" s="13"/>
      <c r="Z636" s="13"/>
      <c r="AA636" s="13"/>
      <c r="AB636" s="13"/>
      <c r="AC636" s="13"/>
      <c r="AD636" s="13"/>
      <c r="AE636" s="13"/>
      <c r="AF636" s="13"/>
      <c r="AG636" s="13"/>
      <c r="AH636" s="13"/>
      <c r="AI636" s="13"/>
      <c r="AJ636" s="13"/>
      <c r="AK636" s="13"/>
      <c r="AL636" s="46"/>
      <c r="AM636" s="46"/>
      <c r="AN636" s="46"/>
      <c r="AO636" s="46"/>
      <c r="AP636" s="46"/>
      <c r="AQ636" s="46"/>
      <c r="AR636" s="46"/>
      <c r="AS636" s="46"/>
      <c r="AT636" s="46"/>
      <c r="AU636" s="46"/>
      <c r="AV636" s="46"/>
      <c r="AW636" s="46"/>
      <c r="AX636" s="46"/>
      <c r="AY636" s="46"/>
      <c r="AZ636" s="46"/>
      <c r="BA636" s="46"/>
    </row>
    <row r="637" spans="1:53" s="47" customFormat="1" ht="19.95" customHeight="1" outlineLevel="2" x14ac:dyDescent="0.25">
      <c r="A637" s="39"/>
      <c r="B637" s="48"/>
      <c r="C637" s="106">
        <v>9</v>
      </c>
      <c r="D637" s="184"/>
      <c r="E637" s="65"/>
      <c r="F637" s="189"/>
      <c r="G637" s="185">
        <v>0</v>
      </c>
      <c r="H637" s="185">
        <v>0</v>
      </c>
      <c r="I637" s="188">
        <v>0</v>
      </c>
      <c r="J637" s="188">
        <v>0</v>
      </c>
      <c r="K637" s="188">
        <v>0</v>
      </c>
      <c r="L637" s="108"/>
      <c r="M637" s="107" cm="1">
        <f t="array" ref="M637">_xlfn.IFS(F637="All",($G637-$H637)*I637/3,F637="Year 1",($G637-$H637)*I637,F637="Year 2",0,F637="Year 3",0,F637="",0)</f>
        <v>0</v>
      </c>
      <c r="N637" s="108"/>
      <c r="O637" s="107" cm="1">
        <f t="array" ref="O637">_xlfn.IFS(F637="All",($G637-$H637)*J637/3,F637="Year 1",0,F637="Year 2",($G637-$H637)*J637,F637="Year 3",0,F637="",0)</f>
        <v>0</v>
      </c>
      <c r="P637" s="108"/>
      <c r="Q637" s="107" cm="1">
        <f t="array" ref="Q637">_xlfn.IFS(F637="All",($G637-$H637)*K637/3,F637="Year 1",0,F637="Year 2",0,F637="Year 3",($G637-$H637)*K637,F637="",0)</f>
        <v>0</v>
      </c>
      <c r="R637" s="108"/>
      <c r="S637" s="107">
        <f t="shared" ref="S637:S638" si="151">SUM(M637,O637,Q637)</f>
        <v>0</v>
      </c>
      <c r="T637" s="108"/>
      <c r="U637" s="85"/>
      <c r="V637" s="122"/>
      <c r="W637" s="59"/>
      <c r="X637" s="45"/>
      <c r="Y637" s="13"/>
      <c r="Z637" s="13"/>
      <c r="AA637" s="13"/>
      <c r="AB637" s="13"/>
      <c r="AC637" s="13"/>
      <c r="AD637" s="13"/>
      <c r="AE637" s="13"/>
      <c r="AF637" s="13"/>
      <c r="AG637" s="13"/>
      <c r="AH637" s="13"/>
      <c r="AI637" s="13"/>
      <c r="AJ637" s="13"/>
      <c r="AK637" s="13"/>
      <c r="AL637" s="46"/>
      <c r="AM637" s="46"/>
      <c r="AN637" s="46"/>
      <c r="AO637" s="46"/>
      <c r="AP637" s="46"/>
      <c r="AQ637" s="46"/>
      <c r="AR637" s="46"/>
      <c r="AS637" s="46"/>
      <c r="AT637" s="46"/>
      <c r="AU637" s="46"/>
      <c r="AV637" s="46"/>
      <c r="AW637" s="46"/>
      <c r="AX637" s="46"/>
      <c r="AY637" s="46"/>
      <c r="AZ637" s="46"/>
      <c r="BA637" s="46"/>
    </row>
    <row r="638" spans="1:53" s="47" customFormat="1" ht="19.95" customHeight="1" outlineLevel="2" x14ac:dyDescent="0.25">
      <c r="A638" s="39"/>
      <c r="B638" s="48"/>
      <c r="C638" s="106">
        <v>10</v>
      </c>
      <c r="D638" s="184"/>
      <c r="E638" s="65"/>
      <c r="F638" s="189"/>
      <c r="G638" s="185">
        <v>0</v>
      </c>
      <c r="H638" s="185">
        <v>0</v>
      </c>
      <c r="I638" s="188">
        <v>0</v>
      </c>
      <c r="J638" s="188">
        <v>0</v>
      </c>
      <c r="K638" s="188">
        <v>0</v>
      </c>
      <c r="L638" s="108"/>
      <c r="M638" s="107" cm="1">
        <f t="array" ref="M638">_xlfn.IFS(F638="All",($G638-$H638)*I638/3,F638="Year 1",($G638-$H638)*I638,F638="Year 2",0,F638="Year 3",0,F638="",0)</f>
        <v>0</v>
      </c>
      <c r="N638" s="108"/>
      <c r="O638" s="107" cm="1">
        <f t="array" ref="O638">_xlfn.IFS(F638="All",($G638-$H638)*J638/3,F638="Year 1",0,F638="Year 2",($G638-$H638)*J638,F638="Year 3",0,F638="",0)</f>
        <v>0</v>
      </c>
      <c r="P638" s="108"/>
      <c r="Q638" s="107" cm="1">
        <f t="array" ref="Q638">_xlfn.IFS(F638="All",($G638-$H638)*K638/3,F638="Year 1",0,F638="Year 2",0,F638="Year 3",($G638-$H638)*K638,F638="",0)</f>
        <v>0</v>
      </c>
      <c r="R638" s="108"/>
      <c r="S638" s="107">
        <f t="shared" si="151"/>
        <v>0</v>
      </c>
      <c r="T638" s="108"/>
      <c r="U638" s="85"/>
      <c r="V638" s="122"/>
      <c r="W638" s="59"/>
      <c r="X638" s="45"/>
      <c r="Y638" s="13"/>
      <c r="Z638" s="13"/>
      <c r="AA638" s="13"/>
      <c r="AB638" s="13"/>
      <c r="AC638" s="13"/>
      <c r="AD638" s="13"/>
      <c r="AE638" s="13"/>
      <c r="AF638" s="13"/>
      <c r="AG638" s="13"/>
      <c r="AH638" s="13"/>
      <c r="AI638" s="13"/>
      <c r="AJ638" s="13"/>
      <c r="AK638" s="13"/>
      <c r="AL638" s="46"/>
      <c r="AM638" s="46"/>
      <c r="AN638" s="46"/>
      <c r="AO638" s="46"/>
      <c r="AP638" s="46"/>
      <c r="AQ638" s="46"/>
      <c r="AR638" s="46"/>
      <c r="AS638" s="46"/>
      <c r="AT638" s="46"/>
      <c r="AU638" s="46"/>
      <c r="AV638" s="46"/>
      <c r="AW638" s="46"/>
      <c r="AX638" s="46"/>
      <c r="AY638" s="46"/>
      <c r="AZ638" s="46"/>
      <c r="BA638" s="46"/>
    </row>
    <row r="639" spans="1:53" s="46" customFormat="1" ht="19.95" customHeight="1" outlineLevel="2" x14ac:dyDescent="0.25">
      <c r="A639" s="73"/>
      <c r="B639" s="74"/>
      <c r="C639" s="73"/>
      <c r="D639" s="110"/>
      <c r="E639" s="65"/>
      <c r="F639" s="65"/>
      <c r="G639" s="65"/>
      <c r="H639" s="65"/>
      <c r="I639" s="65"/>
      <c r="J639" s="65"/>
      <c r="K639" s="65"/>
      <c r="L639" s="65"/>
      <c r="M639" s="108"/>
      <c r="N639" s="65"/>
      <c r="O639" s="108"/>
      <c r="P639" s="108"/>
      <c r="Q639" s="108"/>
      <c r="R639" s="108"/>
      <c r="S639" s="108"/>
      <c r="T639" s="108"/>
      <c r="U639" s="111"/>
      <c r="V639" s="111"/>
      <c r="W639" s="59"/>
      <c r="X639" s="75"/>
      <c r="Y639" s="13"/>
      <c r="Z639" s="13"/>
      <c r="AA639" s="13"/>
      <c r="AB639" s="13"/>
      <c r="AC639" s="13"/>
      <c r="AD639" s="13"/>
      <c r="AE639" s="13"/>
      <c r="AF639" s="13"/>
      <c r="AG639" s="13"/>
      <c r="AH639" s="13"/>
      <c r="AI639" s="13"/>
      <c r="AJ639" s="13"/>
      <c r="AK639" s="13"/>
    </row>
    <row r="640" spans="1:53" s="89" customFormat="1" ht="19.95" customHeight="1" outlineLevel="1" x14ac:dyDescent="0.25">
      <c r="A640" s="118"/>
      <c r="B640" s="119"/>
      <c r="C640" s="118"/>
      <c r="D640" s="120" t="s">
        <v>120</v>
      </c>
      <c r="E640" s="65"/>
      <c r="F640" s="95"/>
      <c r="G640" s="95"/>
      <c r="H640" s="95"/>
      <c r="I640" s="95"/>
      <c r="J640" s="95"/>
      <c r="K640" s="95"/>
      <c r="L640" s="65"/>
      <c r="M640" s="80">
        <f>SUM(M642:M651)</f>
        <v>0</v>
      </c>
      <c r="N640" s="65"/>
      <c r="O640" s="80">
        <f>SUM(O642:O651)</f>
        <v>0</v>
      </c>
      <c r="P640" s="81"/>
      <c r="Q640" s="80">
        <f>SUM(Q642:Q651)</f>
        <v>0</v>
      </c>
      <c r="R640" s="81"/>
      <c r="S640" s="83">
        <f>SUM(S642:S651)</f>
        <v>0</v>
      </c>
      <c r="T640" s="81"/>
      <c r="U640" s="85"/>
      <c r="V640" s="86"/>
      <c r="W640" s="59"/>
      <c r="X640" s="123"/>
      <c r="Y640" s="124"/>
      <c r="Z640" s="124"/>
      <c r="AA640" s="124"/>
      <c r="AB640" s="124"/>
      <c r="AC640" s="124"/>
      <c r="AD640" s="124"/>
      <c r="AE640" s="124"/>
      <c r="AF640" s="124"/>
      <c r="AG640" s="124"/>
      <c r="AH640" s="124"/>
      <c r="AI640" s="124"/>
      <c r="AJ640" s="124"/>
      <c r="AK640" s="124"/>
    </row>
    <row r="641" spans="1:53" s="91" customFormat="1" ht="24" outlineLevel="2" x14ac:dyDescent="0.25">
      <c r="A641" s="76"/>
      <c r="B641" s="77"/>
      <c r="C641" s="76"/>
      <c r="D641" s="100" t="s">
        <v>121</v>
      </c>
      <c r="E641" s="112"/>
      <c r="F641" s="336" t="s">
        <v>122</v>
      </c>
      <c r="G641" s="336"/>
      <c r="H641" s="336"/>
      <c r="I641" s="101" t="s">
        <v>123</v>
      </c>
      <c r="J641" s="101" t="s">
        <v>124</v>
      </c>
      <c r="K641" s="101" t="s">
        <v>125</v>
      </c>
      <c r="L641" s="114"/>
      <c r="M641" s="101" t="s">
        <v>126</v>
      </c>
      <c r="N641" s="114"/>
      <c r="O641" s="101" t="s">
        <v>127</v>
      </c>
      <c r="P641" s="104"/>
      <c r="Q641" s="101" t="s">
        <v>128</v>
      </c>
      <c r="R641" s="105"/>
      <c r="S641" s="101" t="s">
        <v>129</v>
      </c>
      <c r="T641" s="84"/>
      <c r="U641" s="85"/>
      <c r="V641" s="110"/>
      <c r="W641" s="115"/>
      <c r="X641" s="87"/>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row>
    <row r="642" spans="1:53" s="47" customFormat="1" ht="19.95" customHeight="1" outlineLevel="2" x14ac:dyDescent="0.25">
      <c r="A642" s="39"/>
      <c r="B642" s="48"/>
      <c r="C642" s="106">
        <v>1</v>
      </c>
      <c r="D642" s="184"/>
      <c r="E642" s="65"/>
      <c r="F642" s="337"/>
      <c r="G642" s="338"/>
      <c r="H642" s="339"/>
      <c r="I642" s="190">
        <v>0</v>
      </c>
      <c r="J642" s="190">
        <v>0</v>
      </c>
      <c r="K642" s="190">
        <v>0</v>
      </c>
      <c r="L642" s="65"/>
      <c r="M642" s="107">
        <f>I642</f>
        <v>0</v>
      </c>
      <c r="N642" s="65"/>
      <c r="O642" s="107">
        <f>J642</f>
        <v>0</v>
      </c>
      <c r="P642" s="108"/>
      <c r="Q642" s="107">
        <f t="shared" ref="Q642:Q651" si="152">K642</f>
        <v>0</v>
      </c>
      <c r="R642" s="108"/>
      <c r="S642" s="107">
        <f>SUM(M642,O642,Q642)</f>
        <v>0</v>
      </c>
      <c r="T642" s="108"/>
      <c r="U642" s="85"/>
      <c r="V642" s="109"/>
      <c r="W642" s="59"/>
      <c r="X642" s="45"/>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row>
    <row r="643" spans="1:53" s="47" customFormat="1" ht="19.95" customHeight="1" outlineLevel="2" x14ac:dyDescent="0.25">
      <c r="A643" s="39"/>
      <c r="B643" s="48"/>
      <c r="C643" s="106">
        <v>2</v>
      </c>
      <c r="D643" s="184"/>
      <c r="E643" s="65"/>
      <c r="F643" s="337"/>
      <c r="G643" s="338"/>
      <c r="H643" s="339"/>
      <c r="I643" s="190">
        <v>0</v>
      </c>
      <c r="J643" s="190">
        <v>0</v>
      </c>
      <c r="K643" s="190">
        <v>0</v>
      </c>
      <c r="L643" s="65"/>
      <c r="M643" s="107">
        <f>I643</f>
        <v>0</v>
      </c>
      <c r="N643" s="65"/>
      <c r="O643" s="107">
        <f t="shared" ref="O643:O651" si="153">J643</f>
        <v>0</v>
      </c>
      <c r="P643" s="108"/>
      <c r="Q643" s="107">
        <f t="shared" si="152"/>
        <v>0</v>
      </c>
      <c r="R643" s="108"/>
      <c r="S643" s="107">
        <f t="shared" ref="S643:S651" si="154">SUM(M643,O643,Q643)</f>
        <v>0</v>
      </c>
      <c r="T643" s="108"/>
      <c r="U643" s="85"/>
      <c r="V643" s="109"/>
      <c r="W643" s="59"/>
      <c r="X643" s="45"/>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row>
    <row r="644" spans="1:53" s="47" customFormat="1" ht="19.95" customHeight="1" outlineLevel="2" x14ac:dyDescent="0.25">
      <c r="A644" s="39"/>
      <c r="B644" s="48"/>
      <c r="C644" s="106">
        <v>3</v>
      </c>
      <c r="D644" s="184"/>
      <c r="E644" s="65"/>
      <c r="F644" s="337"/>
      <c r="G644" s="338"/>
      <c r="H644" s="339"/>
      <c r="I644" s="190">
        <v>0</v>
      </c>
      <c r="J644" s="190">
        <v>0</v>
      </c>
      <c r="K644" s="190">
        <v>0</v>
      </c>
      <c r="L644" s="65"/>
      <c r="M644" s="107">
        <f t="shared" ref="M644:M651" si="155">I644</f>
        <v>0</v>
      </c>
      <c r="N644" s="65"/>
      <c r="O644" s="107">
        <f t="shared" si="153"/>
        <v>0</v>
      </c>
      <c r="P644" s="108"/>
      <c r="Q644" s="107">
        <f t="shared" si="152"/>
        <v>0</v>
      </c>
      <c r="R644" s="108"/>
      <c r="S644" s="107">
        <f t="shared" si="154"/>
        <v>0</v>
      </c>
      <c r="T644" s="108"/>
      <c r="U644" s="85"/>
      <c r="V644" s="109"/>
      <c r="W644" s="59"/>
      <c r="X644" s="45"/>
      <c r="Y644" s="46"/>
      <c r="Z644" s="46"/>
      <c r="AA644" s="46"/>
      <c r="AB644" s="46"/>
      <c r="AC644" s="46"/>
      <c r="AD644" s="46"/>
      <c r="AE644" s="46"/>
      <c r="AF644" s="46"/>
      <c r="AG644" s="46"/>
      <c r="AH644" s="46"/>
      <c r="AI644" s="46"/>
      <c r="AJ644" s="46"/>
      <c r="AK644" s="46"/>
      <c r="AL644" s="46"/>
      <c r="AM644" s="46"/>
      <c r="AN644" s="46"/>
      <c r="AO644" s="46"/>
      <c r="AP644" s="46"/>
      <c r="AQ644" s="46"/>
      <c r="AR644" s="46"/>
      <c r="AS644" s="46"/>
      <c r="AT644" s="46"/>
      <c r="AU644" s="46"/>
      <c r="AV644" s="46"/>
      <c r="AW644" s="46"/>
      <c r="AX644" s="46"/>
      <c r="AY644" s="46"/>
      <c r="AZ644" s="46"/>
      <c r="BA644" s="46"/>
    </row>
    <row r="645" spans="1:53" s="47" customFormat="1" ht="19.95" customHeight="1" outlineLevel="2" x14ac:dyDescent="0.25">
      <c r="A645" s="39"/>
      <c r="B645" s="48"/>
      <c r="C645" s="106">
        <v>4</v>
      </c>
      <c r="D645" s="184"/>
      <c r="E645" s="65"/>
      <c r="F645" s="337"/>
      <c r="G645" s="338"/>
      <c r="H645" s="339"/>
      <c r="I645" s="190">
        <v>0</v>
      </c>
      <c r="J645" s="190">
        <v>0</v>
      </c>
      <c r="K645" s="190">
        <v>0</v>
      </c>
      <c r="L645" s="65"/>
      <c r="M645" s="107">
        <f t="shared" si="155"/>
        <v>0</v>
      </c>
      <c r="N645" s="65"/>
      <c r="O645" s="107">
        <f t="shared" si="153"/>
        <v>0</v>
      </c>
      <c r="P645" s="108"/>
      <c r="Q645" s="107">
        <f t="shared" si="152"/>
        <v>0</v>
      </c>
      <c r="R645" s="108"/>
      <c r="S645" s="107">
        <f t="shared" si="154"/>
        <v>0</v>
      </c>
      <c r="T645" s="108"/>
      <c r="U645" s="85"/>
      <c r="V645" s="109"/>
      <c r="W645" s="59"/>
      <c r="X645" s="45"/>
      <c r="Y645" s="46"/>
      <c r="Z645" s="46"/>
      <c r="AA645" s="46"/>
      <c r="AB645" s="46"/>
      <c r="AC645" s="46"/>
      <c r="AD645" s="46"/>
      <c r="AE645" s="46"/>
      <c r="AF645" s="46"/>
      <c r="AG645" s="46"/>
      <c r="AH645" s="46"/>
      <c r="AI645" s="46"/>
      <c r="AJ645" s="46"/>
      <c r="AK645" s="46"/>
      <c r="AL645" s="46"/>
      <c r="AM645" s="46"/>
      <c r="AN645" s="46"/>
      <c r="AO645" s="46"/>
      <c r="AP645" s="46"/>
      <c r="AQ645" s="46"/>
      <c r="AR645" s="46"/>
      <c r="AS645" s="46"/>
      <c r="AT645" s="46"/>
      <c r="AU645" s="46"/>
      <c r="AV645" s="46"/>
      <c r="AW645" s="46"/>
      <c r="AX645" s="46"/>
      <c r="AY645" s="46"/>
      <c r="AZ645" s="46"/>
      <c r="BA645" s="46"/>
    </row>
    <row r="646" spans="1:53" s="47" customFormat="1" ht="19.95" customHeight="1" outlineLevel="2" x14ac:dyDescent="0.25">
      <c r="A646" s="39"/>
      <c r="B646" s="48"/>
      <c r="C646" s="106">
        <v>5</v>
      </c>
      <c r="D646" s="184"/>
      <c r="E646" s="65"/>
      <c r="F646" s="335"/>
      <c r="G646" s="335"/>
      <c r="H646" s="335"/>
      <c r="I646" s="190">
        <v>0</v>
      </c>
      <c r="J646" s="190">
        <v>0</v>
      </c>
      <c r="K646" s="190">
        <v>0</v>
      </c>
      <c r="L646" s="65"/>
      <c r="M646" s="107">
        <f t="shared" si="155"/>
        <v>0</v>
      </c>
      <c r="N646" s="65"/>
      <c r="O646" s="107">
        <f t="shared" si="153"/>
        <v>0</v>
      </c>
      <c r="P646" s="108"/>
      <c r="Q646" s="107">
        <f t="shared" si="152"/>
        <v>0</v>
      </c>
      <c r="R646" s="108"/>
      <c r="S646" s="107">
        <f t="shared" si="154"/>
        <v>0</v>
      </c>
      <c r="T646" s="108"/>
      <c r="U646" s="85"/>
      <c r="V646" s="109"/>
      <c r="W646" s="59"/>
      <c r="X646" s="45"/>
      <c r="Y646" s="46"/>
      <c r="Z646" s="46"/>
      <c r="AA646" s="46"/>
      <c r="AB646" s="46"/>
      <c r="AC646" s="46"/>
      <c r="AD646" s="46"/>
      <c r="AE646" s="46"/>
      <c r="AF646" s="46"/>
      <c r="AG646" s="46"/>
      <c r="AH646" s="46"/>
      <c r="AI646" s="46"/>
      <c r="AJ646" s="46"/>
      <c r="AK646" s="46"/>
      <c r="AL646" s="46"/>
      <c r="AM646" s="46"/>
      <c r="AN646" s="46"/>
      <c r="AO646" s="46"/>
      <c r="AP646" s="46"/>
      <c r="AQ646" s="46"/>
      <c r="AR646" s="46"/>
      <c r="AS646" s="46"/>
      <c r="AT646" s="46"/>
      <c r="AU646" s="46"/>
      <c r="AV646" s="46"/>
      <c r="AW646" s="46"/>
      <c r="AX646" s="46"/>
      <c r="AY646" s="46"/>
      <c r="AZ646" s="46"/>
      <c r="BA646" s="46"/>
    </row>
    <row r="647" spans="1:53" s="47" customFormat="1" ht="19.95" customHeight="1" outlineLevel="2" x14ac:dyDescent="0.25">
      <c r="A647" s="39"/>
      <c r="B647" s="48"/>
      <c r="C647" s="106">
        <v>6</v>
      </c>
      <c r="D647" s="184"/>
      <c r="E647" s="65"/>
      <c r="F647" s="335"/>
      <c r="G647" s="335"/>
      <c r="H647" s="335"/>
      <c r="I647" s="190">
        <v>0</v>
      </c>
      <c r="J647" s="190">
        <v>0</v>
      </c>
      <c r="K647" s="190">
        <v>0</v>
      </c>
      <c r="L647" s="65"/>
      <c r="M647" s="107">
        <f t="shared" si="155"/>
        <v>0</v>
      </c>
      <c r="N647" s="65"/>
      <c r="O647" s="107">
        <f t="shared" si="153"/>
        <v>0</v>
      </c>
      <c r="P647" s="108"/>
      <c r="Q647" s="107">
        <f t="shared" si="152"/>
        <v>0</v>
      </c>
      <c r="R647" s="108"/>
      <c r="S647" s="107">
        <f t="shared" si="154"/>
        <v>0</v>
      </c>
      <c r="T647" s="108"/>
      <c r="U647" s="85"/>
      <c r="V647" s="109"/>
      <c r="W647" s="59"/>
      <c r="X647" s="45"/>
      <c r="Y647" s="46"/>
      <c r="Z647" s="46"/>
      <c r="AA647" s="46"/>
      <c r="AB647" s="46"/>
      <c r="AC647" s="46"/>
      <c r="AD647" s="46"/>
      <c r="AE647" s="46"/>
      <c r="AF647" s="46"/>
      <c r="AG647" s="46"/>
      <c r="AH647" s="46"/>
      <c r="AI647" s="46"/>
      <c r="AJ647" s="46"/>
      <c r="AK647" s="46"/>
      <c r="AL647" s="46"/>
      <c r="AM647" s="46"/>
      <c r="AN647" s="46"/>
      <c r="AO647" s="46"/>
      <c r="AP647" s="46"/>
      <c r="AQ647" s="46"/>
      <c r="AR647" s="46"/>
      <c r="AS647" s="46"/>
      <c r="AT647" s="46"/>
      <c r="AU647" s="46"/>
      <c r="AV647" s="46"/>
      <c r="AW647" s="46"/>
      <c r="AX647" s="46"/>
      <c r="AY647" s="46"/>
      <c r="AZ647" s="46"/>
      <c r="BA647" s="46"/>
    </row>
    <row r="648" spans="1:53" s="47" customFormat="1" ht="19.95" customHeight="1" outlineLevel="2" x14ac:dyDescent="0.25">
      <c r="A648" s="39"/>
      <c r="B648" s="48"/>
      <c r="C648" s="106">
        <v>7</v>
      </c>
      <c r="D648" s="184"/>
      <c r="E648" s="65"/>
      <c r="F648" s="335"/>
      <c r="G648" s="335"/>
      <c r="H648" s="335"/>
      <c r="I648" s="190">
        <v>0</v>
      </c>
      <c r="J648" s="190">
        <v>0</v>
      </c>
      <c r="K648" s="190">
        <v>0</v>
      </c>
      <c r="L648" s="65"/>
      <c r="M648" s="107">
        <f t="shared" si="155"/>
        <v>0</v>
      </c>
      <c r="N648" s="65"/>
      <c r="O648" s="107">
        <f t="shared" si="153"/>
        <v>0</v>
      </c>
      <c r="P648" s="108"/>
      <c r="Q648" s="107">
        <f t="shared" si="152"/>
        <v>0</v>
      </c>
      <c r="R648" s="108"/>
      <c r="S648" s="107">
        <f t="shared" si="154"/>
        <v>0</v>
      </c>
      <c r="T648" s="108"/>
      <c r="U648" s="85"/>
      <c r="V648" s="109"/>
      <c r="W648" s="59"/>
      <c r="X648" s="45"/>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row>
    <row r="649" spans="1:53" s="47" customFormat="1" ht="19.95" customHeight="1" outlineLevel="2" x14ac:dyDescent="0.25">
      <c r="A649" s="39"/>
      <c r="B649" s="48"/>
      <c r="C649" s="106">
        <v>8</v>
      </c>
      <c r="D649" s="184"/>
      <c r="E649" s="65"/>
      <c r="F649" s="335"/>
      <c r="G649" s="335"/>
      <c r="H649" s="335"/>
      <c r="I649" s="190">
        <v>0</v>
      </c>
      <c r="J649" s="190">
        <v>0</v>
      </c>
      <c r="K649" s="190">
        <v>0</v>
      </c>
      <c r="L649" s="65"/>
      <c r="M649" s="107">
        <f t="shared" si="155"/>
        <v>0</v>
      </c>
      <c r="N649" s="65"/>
      <c r="O649" s="107">
        <f t="shared" si="153"/>
        <v>0</v>
      </c>
      <c r="P649" s="108"/>
      <c r="Q649" s="107">
        <f t="shared" si="152"/>
        <v>0</v>
      </c>
      <c r="R649" s="108"/>
      <c r="S649" s="107">
        <f t="shared" si="154"/>
        <v>0</v>
      </c>
      <c r="T649" s="108"/>
      <c r="U649" s="85"/>
      <c r="V649" s="109"/>
      <c r="W649" s="59"/>
      <c r="X649" s="45"/>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row>
    <row r="650" spans="1:53" s="47" customFormat="1" ht="19.95" customHeight="1" outlineLevel="2" x14ac:dyDescent="0.25">
      <c r="A650" s="39"/>
      <c r="B650" s="48"/>
      <c r="C650" s="106">
        <v>9</v>
      </c>
      <c r="D650" s="184"/>
      <c r="E650" s="65"/>
      <c r="F650" s="335"/>
      <c r="G650" s="335"/>
      <c r="H650" s="335"/>
      <c r="I650" s="190">
        <v>0</v>
      </c>
      <c r="J650" s="190">
        <v>0</v>
      </c>
      <c r="K650" s="190">
        <v>0</v>
      </c>
      <c r="L650" s="65"/>
      <c r="M650" s="107">
        <f t="shared" si="155"/>
        <v>0</v>
      </c>
      <c r="N650" s="65"/>
      <c r="O650" s="107">
        <f t="shared" si="153"/>
        <v>0</v>
      </c>
      <c r="P650" s="108"/>
      <c r="Q650" s="107">
        <f t="shared" si="152"/>
        <v>0</v>
      </c>
      <c r="R650" s="108"/>
      <c r="S650" s="107">
        <f t="shared" si="154"/>
        <v>0</v>
      </c>
      <c r="T650" s="108"/>
      <c r="U650" s="85"/>
      <c r="V650" s="109"/>
      <c r="W650" s="59"/>
      <c r="X650" s="45"/>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row>
    <row r="651" spans="1:53" s="47" customFormat="1" ht="19.95" customHeight="1" outlineLevel="2" x14ac:dyDescent="0.25">
      <c r="A651" s="39"/>
      <c r="B651" s="48"/>
      <c r="C651" s="106">
        <v>10</v>
      </c>
      <c r="D651" s="184"/>
      <c r="E651" s="65"/>
      <c r="F651" s="335"/>
      <c r="G651" s="335"/>
      <c r="H651" s="335"/>
      <c r="I651" s="190">
        <v>0</v>
      </c>
      <c r="J651" s="190">
        <v>0</v>
      </c>
      <c r="K651" s="190">
        <v>0</v>
      </c>
      <c r="L651" s="65"/>
      <c r="M651" s="107">
        <f t="shared" si="155"/>
        <v>0</v>
      </c>
      <c r="N651" s="65"/>
      <c r="O651" s="107">
        <f t="shared" si="153"/>
        <v>0</v>
      </c>
      <c r="P651" s="108"/>
      <c r="Q651" s="107">
        <f t="shared" si="152"/>
        <v>0</v>
      </c>
      <c r="R651" s="108"/>
      <c r="S651" s="107">
        <f t="shared" si="154"/>
        <v>0</v>
      </c>
      <c r="T651" s="108"/>
      <c r="U651" s="85"/>
      <c r="V651" s="109"/>
      <c r="W651" s="59"/>
      <c r="X651" s="45"/>
      <c r="Y651" s="46"/>
      <c r="Z651" s="46"/>
      <c r="AA651" s="46"/>
      <c r="AB651" s="46"/>
      <c r="AC651" s="46"/>
      <c r="AD651" s="46"/>
      <c r="AE651" s="46"/>
      <c r="AF651" s="46"/>
      <c r="AG651" s="46"/>
      <c r="AH651" s="46"/>
      <c r="AI651" s="46"/>
      <c r="AJ651" s="46"/>
      <c r="AK651" s="46"/>
      <c r="AL651" s="46"/>
      <c r="AM651" s="46"/>
      <c r="AN651" s="46"/>
      <c r="AO651" s="46"/>
      <c r="AP651" s="46"/>
      <c r="AQ651" s="46"/>
      <c r="AR651" s="46"/>
      <c r="AS651" s="46"/>
      <c r="AT651" s="46"/>
      <c r="AU651" s="46"/>
      <c r="AV651" s="46"/>
      <c r="AW651" s="46"/>
      <c r="AX651" s="46"/>
      <c r="AY651" s="46"/>
      <c r="AZ651" s="46"/>
      <c r="BA651" s="46"/>
    </row>
    <row r="652" spans="1:53" s="46" customFormat="1" ht="19.95" customHeight="1" outlineLevel="2" x14ac:dyDescent="0.25">
      <c r="A652" s="73"/>
      <c r="B652" s="74"/>
      <c r="C652" s="73"/>
      <c r="D652" s="110"/>
      <c r="E652" s="65"/>
      <c r="F652" s="65"/>
      <c r="G652" s="65"/>
      <c r="H652" s="65"/>
      <c r="I652" s="65"/>
      <c r="J652" s="65"/>
      <c r="K652" s="65"/>
      <c r="L652" s="65"/>
      <c r="M652" s="108"/>
      <c r="N652" s="65"/>
      <c r="O652" s="108"/>
      <c r="P652" s="108"/>
      <c r="Q652" s="108"/>
      <c r="R652" s="108"/>
      <c r="S652" s="108"/>
      <c r="T652" s="108"/>
      <c r="U652" s="111"/>
      <c r="V652" s="111"/>
      <c r="W652" s="59"/>
      <c r="X652" s="75"/>
    </row>
    <row r="653" spans="1:53" s="89" customFormat="1" ht="19.95" customHeight="1" outlineLevel="1" x14ac:dyDescent="0.25">
      <c r="A653" s="118"/>
      <c r="B653" s="119"/>
      <c r="C653" s="118"/>
      <c r="D653" s="120" t="s">
        <v>130</v>
      </c>
      <c r="E653" s="65"/>
      <c r="F653" s="95"/>
      <c r="G653" s="95"/>
      <c r="H653" s="95"/>
      <c r="I653" s="95"/>
      <c r="J653" s="95"/>
      <c r="K653" s="95"/>
      <c r="L653" s="65"/>
      <c r="M653" s="80">
        <f>SUM(M655:M664)</f>
        <v>0</v>
      </c>
      <c r="N653" s="65"/>
      <c r="O653" s="80">
        <f>SUM(O655:O664)</f>
        <v>0</v>
      </c>
      <c r="P653" s="81"/>
      <c r="Q653" s="80">
        <f>SUM(Q655:Q664)</f>
        <v>0</v>
      </c>
      <c r="R653" s="81"/>
      <c r="S653" s="83">
        <f>SUM(S655:S664)</f>
        <v>0</v>
      </c>
      <c r="T653" s="81"/>
      <c r="U653" s="85"/>
      <c r="V653" s="86"/>
      <c r="W653" s="59"/>
      <c r="X653" s="123"/>
    </row>
    <row r="654" spans="1:53" s="91" customFormat="1" ht="24" outlineLevel="2" x14ac:dyDescent="0.25">
      <c r="A654" s="76"/>
      <c r="B654" s="77"/>
      <c r="C654" s="76"/>
      <c r="D654" s="100" t="s">
        <v>131</v>
      </c>
      <c r="E654" s="112"/>
      <c r="F654" s="113"/>
      <c r="G654" s="113"/>
      <c r="H654" s="101" t="s">
        <v>132</v>
      </c>
      <c r="I654" s="101" t="s">
        <v>181</v>
      </c>
      <c r="J654" s="101" t="s">
        <v>133</v>
      </c>
      <c r="K654" s="101" t="s">
        <v>134</v>
      </c>
      <c r="L654" s="103"/>
      <c r="M654" s="101" t="s">
        <v>135</v>
      </c>
      <c r="N654" s="103"/>
      <c r="O654" s="101" t="s">
        <v>136</v>
      </c>
      <c r="P654" s="104"/>
      <c r="Q654" s="101" t="s">
        <v>137</v>
      </c>
      <c r="R654" s="105"/>
      <c r="S654" s="101" t="s">
        <v>138</v>
      </c>
      <c r="T654" s="84"/>
      <c r="U654" s="85"/>
      <c r="V654" s="110"/>
      <c r="W654" s="115"/>
      <c r="X654" s="87"/>
      <c r="Y654" s="124"/>
      <c r="Z654" s="124"/>
      <c r="AA654" s="124"/>
      <c r="AB654" s="124"/>
      <c r="AC654" s="124"/>
      <c r="AD654" s="124"/>
      <c r="AE654" s="124"/>
      <c r="AF654" s="124"/>
      <c r="AG654" s="124"/>
      <c r="AH654" s="124"/>
      <c r="AI654" s="124"/>
      <c r="AJ654" s="124"/>
      <c r="AK654" s="124"/>
      <c r="AL654" s="89"/>
      <c r="AM654" s="89"/>
      <c r="AN654" s="89"/>
      <c r="AO654" s="89"/>
      <c r="AP654" s="89"/>
      <c r="AQ654" s="89"/>
      <c r="AR654" s="89"/>
      <c r="AS654" s="89"/>
      <c r="AT654" s="89"/>
      <c r="AU654" s="89"/>
      <c r="AV654" s="89"/>
      <c r="AW654" s="89"/>
      <c r="AX654" s="89"/>
      <c r="AY654" s="89"/>
      <c r="AZ654" s="89"/>
      <c r="BA654" s="89"/>
    </row>
    <row r="655" spans="1:53" s="47" customFormat="1" ht="19.95" customHeight="1" outlineLevel="2" x14ac:dyDescent="0.25">
      <c r="A655" s="39"/>
      <c r="B655" s="48"/>
      <c r="C655" s="106">
        <v>1</v>
      </c>
      <c r="D655" s="184"/>
      <c r="E655" s="112"/>
      <c r="F655" s="100"/>
      <c r="G655" s="100"/>
      <c r="H655" s="185">
        <v>0</v>
      </c>
      <c r="I655" s="187">
        <v>0</v>
      </c>
      <c r="J655" s="187">
        <v>0</v>
      </c>
      <c r="K655" s="187">
        <v>0</v>
      </c>
      <c r="L655" s="125"/>
      <c r="M655" s="107">
        <f t="shared" ref="M655:M664" si="156">$H655*I655</f>
        <v>0</v>
      </c>
      <c r="N655" s="125"/>
      <c r="O655" s="107">
        <f>$H655*J655</f>
        <v>0</v>
      </c>
      <c r="P655" s="108"/>
      <c r="Q655" s="107">
        <f t="shared" ref="Q655:Q664" si="157">$H655*K655</f>
        <v>0</v>
      </c>
      <c r="R655" s="108"/>
      <c r="S655" s="107">
        <f>SUM(M655,O655,Q655)</f>
        <v>0</v>
      </c>
      <c r="T655" s="127"/>
      <c r="U655" s="85"/>
      <c r="V655" s="109"/>
      <c r="W655" s="115"/>
      <c r="X655" s="45"/>
      <c r="Y655" s="13"/>
      <c r="Z655" s="13"/>
      <c r="AA655" s="13"/>
      <c r="AB655" s="13"/>
      <c r="AC655" s="13"/>
      <c r="AD655" s="13"/>
      <c r="AE655" s="13"/>
      <c r="AF655" s="13"/>
      <c r="AG655" s="13"/>
      <c r="AH655" s="13"/>
      <c r="AI655" s="13"/>
      <c r="AJ655" s="13"/>
      <c r="AK655" s="13"/>
      <c r="AL655" s="46"/>
      <c r="AM655" s="46"/>
      <c r="AN655" s="46"/>
      <c r="AO655" s="46"/>
      <c r="AP655" s="46"/>
      <c r="AQ655" s="46"/>
      <c r="AR655" s="46"/>
      <c r="AS655" s="46"/>
      <c r="AT655" s="46"/>
      <c r="AU655" s="46"/>
      <c r="AV655" s="46"/>
      <c r="AW655" s="46"/>
      <c r="AX655" s="46"/>
      <c r="AY655" s="46"/>
      <c r="AZ655" s="46"/>
      <c r="BA655" s="46"/>
    </row>
    <row r="656" spans="1:53" s="47" customFormat="1" ht="19.95" customHeight="1" outlineLevel="2" x14ac:dyDescent="0.25">
      <c r="A656" s="39"/>
      <c r="B656" s="48"/>
      <c r="C656" s="106">
        <v>2</v>
      </c>
      <c r="D656" s="184"/>
      <c r="E656" s="112"/>
      <c r="F656" s="100"/>
      <c r="G656" s="100"/>
      <c r="H656" s="185">
        <v>0</v>
      </c>
      <c r="I656" s="187">
        <v>0</v>
      </c>
      <c r="J656" s="187">
        <v>0</v>
      </c>
      <c r="K656" s="187">
        <v>0</v>
      </c>
      <c r="L656" s="125"/>
      <c r="M656" s="107">
        <f t="shared" si="156"/>
        <v>0</v>
      </c>
      <c r="N656" s="125"/>
      <c r="O656" s="107">
        <f t="shared" ref="O656:O664" si="158">$H656*J656</f>
        <v>0</v>
      </c>
      <c r="P656" s="108"/>
      <c r="Q656" s="107">
        <f t="shared" si="157"/>
        <v>0</v>
      </c>
      <c r="R656" s="108"/>
      <c r="S656" s="107">
        <f t="shared" ref="S656:S664" si="159">SUM(M656,O656,Q656)</f>
        <v>0</v>
      </c>
      <c r="T656" s="127"/>
      <c r="U656" s="85"/>
      <c r="V656" s="109"/>
      <c r="W656" s="115"/>
      <c r="X656" s="45"/>
      <c r="Y656" s="13"/>
      <c r="Z656" s="13"/>
      <c r="AA656" s="13"/>
      <c r="AB656" s="13"/>
      <c r="AC656" s="13"/>
      <c r="AD656" s="13"/>
      <c r="AE656" s="13"/>
      <c r="AF656" s="13"/>
      <c r="AG656" s="13"/>
      <c r="AH656" s="13"/>
      <c r="AI656" s="13"/>
      <c r="AJ656" s="13"/>
      <c r="AK656" s="13"/>
      <c r="AL656" s="46"/>
      <c r="AM656" s="46"/>
      <c r="AN656" s="46"/>
      <c r="AO656" s="46"/>
      <c r="AP656" s="46"/>
      <c r="AQ656" s="46"/>
      <c r="AR656" s="46"/>
      <c r="AS656" s="46"/>
      <c r="AT656" s="46"/>
      <c r="AU656" s="46"/>
      <c r="AV656" s="46"/>
      <c r="AW656" s="46"/>
      <c r="AX656" s="46"/>
      <c r="AY656" s="46"/>
      <c r="AZ656" s="46"/>
      <c r="BA656" s="46"/>
    </row>
    <row r="657" spans="1:53" s="47" customFormat="1" ht="19.95" customHeight="1" outlineLevel="2" x14ac:dyDescent="0.25">
      <c r="A657" s="39"/>
      <c r="B657" s="48"/>
      <c r="C657" s="106">
        <v>3</v>
      </c>
      <c r="D657" s="184"/>
      <c r="E657" s="112"/>
      <c r="F657" s="100"/>
      <c r="G657" s="100"/>
      <c r="H657" s="185">
        <v>0</v>
      </c>
      <c r="I657" s="187">
        <v>0</v>
      </c>
      <c r="J657" s="187">
        <v>0</v>
      </c>
      <c r="K657" s="187">
        <v>0</v>
      </c>
      <c r="L657" s="125"/>
      <c r="M657" s="107">
        <f t="shared" si="156"/>
        <v>0</v>
      </c>
      <c r="N657" s="125"/>
      <c r="O657" s="107">
        <f t="shared" si="158"/>
        <v>0</v>
      </c>
      <c r="P657" s="108"/>
      <c r="Q657" s="107">
        <f t="shared" si="157"/>
        <v>0</v>
      </c>
      <c r="R657" s="108"/>
      <c r="S657" s="107">
        <f t="shared" si="159"/>
        <v>0</v>
      </c>
      <c r="T657" s="127"/>
      <c r="U657" s="85"/>
      <c r="V657" s="109"/>
      <c r="W657" s="115"/>
      <c r="X657" s="45"/>
      <c r="Y657" s="13"/>
      <c r="Z657" s="13"/>
      <c r="AA657" s="13"/>
      <c r="AB657" s="13"/>
      <c r="AC657" s="13"/>
      <c r="AD657" s="13"/>
      <c r="AE657" s="13"/>
      <c r="AF657" s="13"/>
      <c r="AG657" s="13"/>
      <c r="AH657" s="13"/>
      <c r="AI657" s="13"/>
      <c r="AJ657" s="13"/>
      <c r="AK657" s="13"/>
      <c r="AL657" s="46"/>
      <c r="AM657" s="46"/>
      <c r="AN657" s="46"/>
      <c r="AO657" s="46"/>
      <c r="AP657" s="46"/>
      <c r="AQ657" s="46"/>
      <c r="AR657" s="46"/>
      <c r="AS657" s="46"/>
      <c r="AT657" s="46"/>
      <c r="AU657" s="46"/>
      <c r="AV657" s="46"/>
      <c r="AW657" s="46"/>
      <c r="AX657" s="46"/>
      <c r="AY657" s="46"/>
      <c r="AZ657" s="46"/>
      <c r="BA657" s="46"/>
    </row>
    <row r="658" spans="1:53" s="47" customFormat="1" ht="19.95" customHeight="1" outlineLevel="2" x14ac:dyDescent="0.25">
      <c r="A658" s="39"/>
      <c r="B658" s="48"/>
      <c r="C658" s="106">
        <v>4</v>
      </c>
      <c r="D658" s="184"/>
      <c r="E658" s="112"/>
      <c r="F658" s="100"/>
      <c r="G658" s="100"/>
      <c r="H658" s="185">
        <v>0</v>
      </c>
      <c r="I658" s="187">
        <v>0</v>
      </c>
      <c r="J658" s="187">
        <v>0</v>
      </c>
      <c r="K658" s="187">
        <v>0</v>
      </c>
      <c r="L658" s="125"/>
      <c r="M658" s="107">
        <f t="shared" si="156"/>
        <v>0</v>
      </c>
      <c r="N658" s="125"/>
      <c r="O658" s="107">
        <f t="shared" si="158"/>
        <v>0</v>
      </c>
      <c r="P658" s="108"/>
      <c r="Q658" s="107">
        <f t="shared" si="157"/>
        <v>0</v>
      </c>
      <c r="R658" s="108"/>
      <c r="S658" s="107">
        <f t="shared" si="159"/>
        <v>0</v>
      </c>
      <c r="T658" s="127"/>
      <c r="U658" s="85"/>
      <c r="V658" s="109"/>
      <c r="W658" s="115"/>
      <c r="X658" s="45"/>
      <c r="Y658" s="13"/>
      <c r="Z658" s="13"/>
      <c r="AA658" s="13"/>
      <c r="AB658" s="13"/>
      <c r="AC658" s="13"/>
      <c r="AD658" s="13"/>
      <c r="AE658" s="13"/>
      <c r="AF658" s="13"/>
      <c r="AG658" s="13"/>
      <c r="AH658" s="13"/>
      <c r="AI658" s="13"/>
      <c r="AJ658" s="13"/>
      <c r="AK658" s="13"/>
      <c r="AL658" s="46"/>
      <c r="AM658" s="46"/>
      <c r="AN658" s="46"/>
      <c r="AO658" s="46"/>
      <c r="AP658" s="46"/>
      <c r="AQ658" s="46"/>
      <c r="AR658" s="46"/>
      <c r="AS658" s="46"/>
      <c r="AT658" s="46"/>
      <c r="AU658" s="46"/>
      <c r="AV658" s="46"/>
      <c r="AW658" s="46"/>
      <c r="AX658" s="46"/>
      <c r="AY658" s="46"/>
      <c r="AZ658" s="46"/>
      <c r="BA658" s="46"/>
    </row>
    <row r="659" spans="1:53" s="47" customFormat="1" ht="19.95" customHeight="1" outlineLevel="2" x14ac:dyDescent="0.25">
      <c r="A659" s="39"/>
      <c r="B659" s="48"/>
      <c r="C659" s="106">
        <v>5</v>
      </c>
      <c r="D659" s="184"/>
      <c r="E659" s="112"/>
      <c r="F659" s="100"/>
      <c r="G659" s="100"/>
      <c r="H659" s="185">
        <v>0</v>
      </c>
      <c r="I659" s="187">
        <v>0</v>
      </c>
      <c r="J659" s="187">
        <v>0</v>
      </c>
      <c r="K659" s="187">
        <v>0</v>
      </c>
      <c r="L659" s="125"/>
      <c r="M659" s="107">
        <f t="shared" si="156"/>
        <v>0</v>
      </c>
      <c r="N659" s="125"/>
      <c r="O659" s="107">
        <f t="shared" si="158"/>
        <v>0</v>
      </c>
      <c r="P659" s="108"/>
      <c r="Q659" s="107">
        <f t="shared" si="157"/>
        <v>0</v>
      </c>
      <c r="R659" s="108"/>
      <c r="S659" s="107">
        <f t="shared" si="159"/>
        <v>0</v>
      </c>
      <c r="T659" s="127"/>
      <c r="U659" s="85"/>
      <c r="V659" s="109"/>
      <c r="W659" s="115"/>
      <c r="X659" s="45"/>
      <c r="Y659" s="13"/>
      <c r="Z659" s="13"/>
      <c r="AA659" s="13"/>
      <c r="AB659" s="13"/>
      <c r="AC659" s="13"/>
      <c r="AD659" s="13"/>
      <c r="AE659" s="13"/>
      <c r="AF659" s="13"/>
      <c r="AG659" s="13"/>
      <c r="AH659" s="13"/>
      <c r="AI659" s="13"/>
      <c r="AJ659" s="13"/>
      <c r="AK659" s="13"/>
      <c r="AL659" s="46"/>
      <c r="AM659" s="46"/>
      <c r="AN659" s="46"/>
      <c r="AO659" s="46"/>
      <c r="AP659" s="46"/>
      <c r="AQ659" s="46"/>
      <c r="AR659" s="46"/>
      <c r="AS659" s="46"/>
      <c r="AT659" s="46"/>
      <c r="AU659" s="46"/>
      <c r="AV659" s="46"/>
      <c r="AW659" s="46"/>
      <c r="AX659" s="46"/>
      <c r="AY659" s="46"/>
      <c r="AZ659" s="46"/>
      <c r="BA659" s="46"/>
    </row>
    <row r="660" spans="1:53" s="47" customFormat="1" ht="19.95" customHeight="1" outlineLevel="2" x14ac:dyDescent="0.25">
      <c r="A660" s="39"/>
      <c r="B660" s="48"/>
      <c r="C660" s="106">
        <v>6</v>
      </c>
      <c r="D660" s="184"/>
      <c r="E660" s="112"/>
      <c r="F660" s="100"/>
      <c r="G660" s="100"/>
      <c r="H660" s="185">
        <v>0</v>
      </c>
      <c r="I660" s="187">
        <v>0</v>
      </c>
      <c r="J660" s="187">
        <v>0</v>
      </c>
      <c r="K660" s="187">
        <v>0</v>
      </c>
      <c r="L660" s="125"/>
      <c r="M660" s="107">
        <f t="shared" si="156"/>
        <v>0</v>
      </c>
      <c r="N660" s="125"/>
      <c r="O660" s="107">
        <f t="shared" si="158"/>
        <v>0</v>
      </c>
      <c r="P660" s="108"/>
      <c r="Q660" s="107">
        <f t="shared" si="157"/>
        <v>0</v>
      </c>
      <c r="R660" s="108"/>
      <c r="S660" s="107">
        <f t="shared" si="159"/>
        <v>0</v>
      </c>
      <c r="T660" s="127"/>
      <c r="U660" s="85"/>
      <c r="V660" s="109"/>
      <c r="W660" s="115"/>
      <c r="X660" s="45"/>
      <c r="Y660" s="13"/>
      <c r="Z660" s="13"/>
      <c r="AA660" s="13"/>
      <c r="AB660" s="13"/>
      <c r="AC660" s="13"/>
      <c r="AD660" s="13"/>
      <c r="AE660" s="13"/>
      <c r="AF660" s="13"/>
      <c r="AG660" s="13"/>
      <c r="AH660" s="13"/>
      <c r="AI660" s="13"/>
      <c r="AJ660" s="13"/>
      <c r="AK660" s="13"/>
      <c r="AL660" s="46"/>
      <c r="AM660" s="46"/>
      <c r="AN660" s="46"/>
      <c r="AO660" s="46"/>
      <c r="AP660" s="46"/>
      <c r="AQ660" s="46"/>
      <c r="AR660" s="46"/>
      <c r="AS660" s="46"/>
      <c r="AT660" s="46"/>
      <c r="AU660" s="46"/>
      <c r="AV660" s="46"/>
      <c r="AW660" s="46"/>
      <c r="AX660" s="46"/>
      <c r="AY660" s="46"/>
      <c r="AZ660" s="46"/>
      <c r="BA660" s="46"/>
    </row>
    <row r="661" spans="1:53" s="47" customFormat="1" ht="19.95" customHeight="1" outlineLevel="2" x14ac:dyDescent="0.25">
      <c r="A661" s="39"/>
      <c r="B661" s="48"/>
      <c r="C661" s="106">
        <v>7</v>
      </c>
      <c r="D661" s="184"/>
      <c r="E661" s="112"/>
      <c r="F661" s="100"/>
      <c r="G661" s="100"/>
      <c r="H661" s="185">
        <v>0</v>
      </c>
      <c r="I661" s="187">
        <v>0</v>
      </c>
      <c r="J661" s="187">
        <v>0</v>
      </c>
      <c r="K661" s="187">
        <v>0</v>
      </c>
      <c r="L661" s="125"/>
      <c r="M661" s="107">
        <f t="shared" si="156"/>
        <v>0</v>
      </c>
      <c r="N661" s="125"/>
      <c r="O661" s="107">
        <f t="shared" si="158"/>
        <v>0</v>
      </c>
      <c r="P661" s="108"/>
      <c r="Q661" s="107">
        <f t="shared" si="157"/>
        <v>0</v>
      </c>
      <c r="R661" s="108"/>
      <c r="S661" s="107">
        <f t="shared" si="159"/>
        <v>0</v>
      </c>
      <c r="T661" s="127"/>
      <c r="U661" s="85"/>
      <c r="V661" s="109"/>
      <c r="W661" s="115"/>
      <c r="X661" s="45"/>
      <c r="Y661" s="13"/>
      <c r="Z661" s="13"/>
      <c r="AA661" s="13"/>
      <c r="AB661" s="13"/>
      <c r="AC661" s="13"/>
      <c r="AD661" s="13"/>
      <c r="AE661" s="13"/>
      <c r="AF661" s="13"/>
      <c r="AG661" s="13"/>
      <c r="AH661" s="13"/>
      <c r="AI661" s="13"/>
      <c r="AJ661" s="13"/>
      <c r="AK661" s="13"/>
      <c r="AL661" s="46"/>
      <c r="AM661" s="46"/>
      <c r="AN661" s="46"/>
      <c r="AO661" s="46"/>
      <c r="AP661" s="46"/>
      <c r="AQ661" s="46"/>
      <c r="AR661" s="46"/>
      <c r="AS661" s="46"/>
      <c r="AT661" s="46"/>
      <c r="AU661" s="46"/>
      <c r="AV661" s="46"/>
      <c r="AW661" s="46"/>
      <c r="AX661" s="46"/>
      <c r="AY661" s="46"/>
      <c r="AZ661" s="46"/>
      <c r="BA661" s="46"/>
    </row>
    <row r="662" spans="1:53" s="47" customFormat="1" ht="19.95" customHeight="1" outlineLevel="2" x14ac:dyDescent="0.25">
      <c r="A662" s="39"/>
      <c r="B662" s="48"/>
      <c r="C662" s="106">
        <v>8</v>
      </c>
      <c r="D662" s="184"/>
      <c r="E662" s="112"/>
      <c r="F662" s="100"/>
      <c r="G662" s="100"/>
      <c r="H662" s="185">
        <v>0</v>
      </c>
      <c r="I662" s="187">
        <v>0</v>
      </c>
      <c r="J662" s="187">
        <v>0</v>
      </c>
      <c r="K662" s="187">
        <v>0</v>
      </c>
      <c r="L662" s="125"/>
      <c r="M662" s="107">
        <f t="shared" si="156"/>
        <v>0</v>
      </c>
      <c r="N662" s="125"/>
      <c r="O662" s="107">
        <f t="shared" si="158"/>
        <v>0</v>
      </c>
      <c r="P662" s="108"/>
      <c r="Q662" s="107">
        <f t="shared" si="157"/>
        <v>0</v>
      </c>
      <c r="R662" s="108"/>
      <c r="S662" s="107">
        <f t="shared" si="159"/>
        <v>0</v>
      </c>
      <c r="T662" s="127"/>
      <c r="U662" s="85"/>
      <c r="V662" s="109"/>
      <c r="W662" s="115"/>
      <c r="X662" s="45"/>
      <c r="Y662" s="13"/>
      <c r="Z662" s="13"/>
      <c r="AA662" s="13"/>
      <c r="AB662" s="13"/>
      <c r="AC662" s="13"/>
      <c r="AD662" s="13"/>
      <c r="AE662" s="13"/>
      <c r="AF662" s="13"/>
      <c r="AG662" s="13"/>
      <c r="AH662" s="13"/>
      <c r="AI662" s="13"/>
      <c r="AJ662" s="13"/>
      <c r="AK662" s="13"/>
      <c r="AL662" s="46"/>
      <c r="AM662" s="46"/>
      <c r="AN662" s="46"/>
      <c r="AO662" s="46"/>
      <c r="AP662" s="46"/>
      <c r="AQ662" s="46"/>
      <c r="AR662" s="46"/>
      <c r="AS662" s="46"/>
      <c r="AT662" s="46"/>
      <c r="AU662" s="46"/>
      <c r="AV662" s="46"/>
      <c r="AW662" s="46"/>
      <c r="AX662" s="46"/>
      <c r="AY662" s="46"/>
      <c r="AZ662" s="46"/>
      <c r="BA662" s="46"/>
    </row>
    <row r="663" spans="1:53" s="47" customFormat="1" ht="19.95" customHeight="1" outlineLevel="2" x14ac:dyDescent="0.25">
      <c r="A663" s="39"/>
      <c r="B663" s="48"/>
      <c r="C663" s="106">
        <v>9</v>
      </c>
      <c r="D663" s="184"/>
      <c r="E663" s="112"/>
      <c r="F663" s="100"/>
      <c r="G663" s="100"/>
      <c r="H663" s="185">
        <v>0</v>
      </c>
      <c r="I663" s="187">
        <v>0</v>
      </c>
      <c r="J663" s="187">
        <v>0</v>
      </c>
      <c r="K663" s="187">
        <v>0</v>
      </c>
      <c r="L663" s="125"/>
      <c r="M663" s="107">
        <f t="shared" si="156"/>
        <v>0</v>
      </c>
      <c r="N663" s="125"/>
      <c r="O663" s="107">
        <f t="shared" si="158"/>
        <v>0</v>
      </c>
      <c r="P663" s="108"/>
      <c r="Q663" s="107">
        <f t="shared" si="157"/>
        <v>0</v>
      </c>
      <c r="R663" s="108"/>
      <c r="S663" s="107">
        <f t="shared" si="159"/>
        <v>0</v>
      </c>
      <c r="T663" s="127"/>
      <c r="U663" s="85"/>
      <c r="V663" s="109"/>
      <c r="W663" s="115"/>
      <c r="X663" s="45"/>
      <c r="Y663" s="13"/>
      <c r="Z663" s="13"/>
      <c r="AA663" s="13"/>
      <c r="AB663" s="13"/>
      <c r="AC663" s="13"/>
      <c r="AD663" s="13"/>
      <c r="AE663" s="13"/>
      <c r="AF663" s="13"/>
      <c r="AG663" s="13"/>
      <c r="AH663" s="13"/>
      <c r="AI663" s="13"/>
      <c r="AJ663" s="13"/>
      <c r="AK663" s="13"/>
      <c r="AL663" s="46"/>
      <c r="AM663" s="46"/>
      <c r="AN663" s="46"/>
      <c r="AO663" s="46"/>
      <c r="AP663" s="46"/>
      <c r="AQ663" s="46"/>
      <c r="AR663" s="46"/>
      <c r="AS663" s="46"/>
      <c r="AT663" s="46"/>
      <c r="AU663" s="46"/>
      <c r="AV663" s="46"/>
      <c r="AW663" s="46"/>
      <c r="AX663" s="46"/>
      <c r="AY663" s="46"/>
      <c r="AZ663" s="46"/>
      <c r="BA663" s="46"/>
    </row>
    <row r="664" spans="1:53" s="47" customFormat="1" ht="19.95" customHeight="1" outlineLevel="2" x14ac:dyDescent="0.25">
      <c r="A664" s="39"/>
      <c r="B664" s="48"/>
      <c r="C664" s="106">
        <v>10</v>
      </c>
      <c r="D664" s="184"/>
      <c r="E664" s="112"/>
      <c r="F664" s="100"/>
      <c r="G664" s="100"/>
      <c r="H664" s="185">
        <v>0</v>
      </c>
      <c r="I664" s="187">
        <v>0</v>
      </c>
      <c r="J664" s="187">
        <v>0</v>
      </c>
      <c r="K664" s="187">
        <v>0</v>
      </c>
      <c r="L664" s="125"/>
      <c r="M664" s="107">
        <f t="shared" si="156"/>
        <v>0</v>
      </c>
      <c r="N664" s="125"/>
      <c r="O664" s="107">
        <f t="shared" si="158"/>
        <v>0</v>
      </c>
      <c r="P664" s="108"/>
      <c r="Q664" s="107">
        <f t="shared" si="157"/>
        <v>0</v>
      </c>
      <c r="R664" s="108"/>
      <c r="S664" s="107">
        <f t="shared" si="159"/>
        <v>0</v>
      </c>
      <c r="T664" s="127"/>
      <c r="U664" s="85"/>
      <c r="V664" s="109"/>
      <c r="W664" s="115"/>
      <c r="X664" s="45"/>
      <c r="Y664" s="13"/>
      <c r="Z664" s="13"/>
      <c r="AA664" s="13"/>
      <c r="AB664" s="13"/>
      <c r="AC664" s="13"/>
      <c r="AD664" s="13"/>
      <c r="AE664" s="13"/>
      <c r="AF664" s="13"/>
      <c r="AG664" s="13"/>
      <c r="AH664" s="13"/>
      <c r="AI664" s="13"/>
      <c r="AJ664" s="13"/>
      <c r="AK664" s="13"/>
      <c r="AL664" s="46"/>
      <c r="AM664" s="46"/>
      <c r="AN664" s="46"/>
      <c r="AO664" s="46"/>
      <c r="AP664" s="46"/>
      <c r="AQ664" s="46"/>
      <c r="AR664" s="46"/>
      <c r="AS664" s="46"/>
      <c r="AT664" s="46"/>
      <c r="AU664" s="46"/>
      <c r="AV664" s="46"/>
      <c r="AW664" s="46"/>
      <c r="AX664" s="46"/>
      <c r="AY664" s="46"/>
      <c r="AZ664" s="46"/>
      <c r="BA664" s="46"/>
    </row>
    <row r="665" spans="1:53" s="46" customFormat="1" ht="19.95" customHeight="1" outlineLevel="2" collapsed="1" x14ac:dyDescent="0.25">
      <c r="A665" s="73"/>
      <c r="B665" s="74"/>
      <c r="C665" s="73"/>
      <c r="D665" s="128"/>
      <c r="E665" s="112"/>
      <c r="F665" s="112"/>
      <c r="G665" s="112"/>
      <c r="H665" s="112"/>
      <c r="I665" s="112"/>
      <c r="J665" s="112"/>
      <c r="K665" s="112"/>
      <c r="L665" s="112"/>
      <c r="M665" s="108"/>
      <c r="N665" s="112"/>
      <c r="O665" s="108"/>
      <c r="P665" s="108"/>
      <c r="Q665" s="108"/>
      <c r="R665" s="108"/>
      <c r="S665" s="127"/>
      <c r="T665" s="127"/>
      <c r="U665" s="108"/>
      <c r="V665" s="108"/>
      <c r="W665" s="115"/>
      <c r="X665" s="75"/>
      <c r="Y665" s="13"/>
      <c r="Z665" s="13"/>
      <c r="AA665" s="13"/>
      <c r="AB665" s="13"/>
      <c r="AC665" s="13"/>
      <c r="AD665" s="13"/>
      <c r="AE665" s="13"/>
      <c r="AF665" s="13"/>
      <c r="AG665" s="13"/>
      <c r="AH665" s="13"/>
      <c r="AI665" s="13"/>
      <c r="AJ665" s="13"/>
      <c r="AK665" s="13"/>
    </row>
    <row r="666" spans="1:53" s="89" customFormat="1" ht="19.95" customHeight="1" outlineLevel="1" x14ac:dyDescent="0.25">
      <c r="A666" s="118"/>
      <c r="B666" s="119"/>
      <c r="C666" s="118"/>
      <c r="D666" s="120" t="s">
        <v>139</v>
      </c>
      <c r="E666" s="112"/>
      <c r="F666" s="95"/>
      <c r="G666" s="95"/>
      <c r="H666" s="95"/>
      <c r="I666" s="95"/>
      <c r="J666" s="95"/>
      <c r="K666" s="95"/>
      <c r="L666" s="112"/>
      <c r="M666" s="80">
        <f>SUM(M668:M677)</f>
        <v>0</v>
      </c>
      <c r="N666" s="112"/>
      <c r="O666" s="80">
        <f>SUM(O668:O677)</f>
        <v>0</v>
      </c>
      <c r="P666" s="81"/>
      <c r="Q666" s="80">
        <f>SUM(Q668:Q677)</f>
        <v>0</v>
      </c>
      <c r="R666" s="81"/>
      <c r="S666" s="83">
        <f>SUM(S668:S677)</f>
        <v>0</v>
      </c>
      <c r="T666" s="84"/>
      <c r="U666" s="85"/>
      <c r="V666" s="86"/>
      <c r="W666" s="115"/>
      <c r="X666" s="123"/>
      <c r="Y666" s="124"/>
      <c r="Z666" s="124"/>
      <c r="AA666" s="124"/>
      <c r="AB666" s="124"/>
      <c r="AC666" s="124"/>
      <c r="AD666" s="124"/>
      <c r="AE666" s="124"/>
      <c r="AF666" s="124"/>
      <c r="AG666" s="124"/>
      <c r="AH666" s="124"/>
      <c r="AI666" s="124"/>
      <c r="AJ666" s="124"/>
      <c r="AK666" s="124"/>
    </row>
    <row r="667" spans="1:53" s="91" customFormat="1" ht="19.95" customHeight="1" outlineLevel="2" x14ac:dyDescent="0.25">
      <c r="A667" s="76"/>
      <c r="B667" s="77"/>
      <c r="C667" s="76"/>
      <c r="D667" s="100" t="s">
        <v>140</v>
      </c>
      <c r="E667" s="112"/>
      <c r="F667" s="100" t="s">
        <v>141</v>
      </c>
      <c r="G667" s="100"/>
      <c r="H667" s="100"/>
      <c r="I667" s="101" t="s">
        <v>123</v>
      </c>
      <c r="J667" s="101" t="s">
        <v>124</v>
      </c>
      <c r="K667" s="101" t="s">
        <v>125</v>
      </c>
      <c r="L667" s="112"/>
      <c r="M667" s="101" t="s">
        <v>142</v>
      </c>
      <c r="N667" s="112"/>
      <c r="O667" s="101" t="s">
        <v>143</v>
      </c>
      <c r="P667" s="104"/>
      <c r="Q667" s="101" t="s">
        <v>144</v>
      </c>
      <c r="R667" s="105"/>
      <c r="S667" s="101" t="s">
        <v>145</v>
      </c>
      <c r="T667" s="84"/>
      <c r="U667" s="85"/>
      <c r="V667" s="122"/>
      <c r="W667" s="115"/>
      <c r="X667" s="87"/>
      <c r="Y667" s="124"/>
      <c r="Z667" s="124"/>
      <c r="AA667" s="124"/>
      <c r="AB667" s="124"/>
      <c r="AC667" s="124"/>
      <c r="AD667" s="124"/>
      <c r="AE667" s="124"/>
      <c r="AF667" s="124"/>
      <c r="AG667" s="124"/>
      <c r="AH667" s="124"/>
      <c r="AI667" s="124"/>
      <c r="AJ667" s="124"/>
      <c r="AK667" s="124"/>
      <c r="AL667" s="89"/>
      <c r="AM667" s="89"/>
      <c r="AN667" s="89"/>
      <c r="AO667" s="89"/>
      <c r="AP667" s="89"/>
      <c r="AQ667" s="89"/>
      <c r="AR667" s="89"/>
      <c r="AS667" s="89"/>
      <c r="AT667" s="89"/>
      <c r="AU667" s="89"/>
      <c r="AV667" s="89"/>
      <c r="AW667" s="89"/>
      <c r="AX667" s="89"/>
      <c r="AY667" s="89"/>
      <c r="AZ667" s="89"/>
      <c r="BA667" s="89"/>
    </row>
    <row r="668" spans="1:53" s="47" customFormat="1" ht="19.95" customHeight="1" outlineLevel="2" x14ac:dyDescent="0.25">
      <c r="A668" s="39"/>
      <c r="B668" s="48"/>
      <c r="C668" s="106">
        <v>1</v>
      </c>
      <c r="D668" s="184"/>
      <c r="E668" s="112"/>
      <c r="F668" s="335"/>
      <c r="G668" s="335"/>
      <c r="H668" s="335"/>
      <c r="I668" s="190">
        <v>0</v>
      </c>
      <c r="J668" s="190">
        <v>0</v>
      </c>
      <c r="K668" s="190">
        <v>0</v>
      </c>
      <c r="L668" s="112"/>
      <c r="M668" s="107">
        <f>I668</f>
        <v>0</v>
      </c>
      <c r="N668" s="112"/>
      <c r="O668" s="107">
        <f>J668</f>
        <v>0</v>
      </c>
      <c r="P668" s="108"/>
      <c r="Q668" s="107">
        <f t="shared" ref="Q668:Q677" si="160">K668</f>
        <v>0</v>
      </c>
      <c r="R668" s="108"/>
      <c r="S668" s="107">
        <f>SUM(M668,O668,Q668)</f>
        <v>0</v>
      </c>
      <c r="T668" s="127"/>
      <c r="U668" s="85"/>
      <c r="V668" s="109"/>
      <c r="W668" s="115"/>
      <c r="X668" s="45"/>
      <c r="Y668" s="13"/>
      <c r="Z668" s="13"/>
      <c r="AA668" s="13"/>
      <c r="AB668" s="13"/>
      <c r="AC668" s="13"/>
      <c r="AD668" s="13"/>
      <c r="AE668" s="13"/>
      <c r="AF668" s="13"/>
      <c r="AG668" s="13"/>
      <c r="AH668" s="13"/>
      <c r="AI668" s="13"/>
      <c r="AJ668" s="13"/>
      <c r="AK668" s="13"/>
      <c r="AL668" s="46"/>
      <c r="AM668" s="46"/>
      <c r="AN668" s="46"/>
      <c r="AO668" s="46"/>
      <c r="AP668" s="46"/>
      <c r="AQ668" s="46"/>
      <c r="AR668" s="46"/>
      <c r="AS668" s="46"/>
      <c r="AT668" s="46"/>
      <c r="AU668" s="46"/>
      <c r="AV668" s="46"/>
      <c r="AW668" s="46"/>
      <c r="AX668" s="46"/>
      <c r="AY668" s="46"/>
      <c r="AZ668" s="46"/>
      <c r="BA668" s="46"/>
    </row>
    <row r="669" spans="1:53" s="47" customFormat="1" ht="19.95" customHeight="1" outlineLevel="2" x14ac:dyDescent="0.25">
      <c r="A669" s="39"/>
      <c r="B669" s="48"/>
      <c r="C669" s="106">
        <v>2</v>
      </c>
      <c r="D669" s="184"/>
      <c r="E669" s="112"/>
      <c r="F669" s="335"/>
      <c r="G669" s="335"/>
      <c r="H669" s="335"/>
      <c r="I669" s="190">
        <v>0</v>
      </c>
      <c r="J669" s="190">
        <v>0</v>
      </c>
      <c r="K669" s="190">
        <v>0</v>
      </c>
      <c r="L669" s="112"/>
      <c r="M669" s="107">
        <f>I669</f>
        <v>0</v>
      </c>
      <c r="N669" s="112"/>
      <c r="O669" s="107">
        <f t="shared" ref="O669:O676" si="161">J669</f>
        <v>0</v>
      </c>
      <c r="P669" s="108"/>
      <c r="Q669" s="107">
        <f t="shared" si="160"/>
        <v>0</v>
      </c>
      <c r="R669" s="108"/>
      <c r="S669" s="107">
        <f t="shared" ref="S669:S677" si="162">SUM(M669,O669,Q669)</f>
        <v>0</v>
      </c>
      <c r="T669" s="127"/>
      <c r="U669" s="85"/>
      <c r="V669" s="109"/>
      <c r="W669" s="115"/>
      <c r="X669" s="45"/>
      <c r="Y669" s="13"/>
      <c r="Z669" s="13"/>
      <c r="AA669" s="13"/>
      <c r="AB669" s="13"/>
      <c r="AC669" s="13"/>
      <c r="AD669" s="13"/>
      <c r="AE669" s="13"/>
      <c r="AF669" s="13"/>
      <c r="AG669" s="13"/>
      <c r="AH669" s="13"/>
      <c r="AI669" s="13"/>
      <c r="AJ669" s="13"/>
      <c r="AK669" s="13"/>
      <c r="AL669" s="46"/>
      <c r="AM669" s="46"/>
      <c r="AN669" s="46"/>
      <c r="AO669" s="46"/>
      <c r="AP669" s="46"/>
      <c r="AQ669" s="46"/>
      <c r="AR669" s="46"/>
      <c r="AS669" s="46"/>
      <c r="AT669" s="46"/>
      <c r="AU669" s="46"/>
      <c r="AV669" s="46"/>
      <c r="AW669" s="46"/>
      <c r="AX669" s="46"/>
      <c r="AY669" s="46"/>
      <c r="AZ669" s="46"/>
      <c r="BA669" s="46"/>
    </row>
    <row r="670" spans="1:53" s="47" customFormat="1" ht="19.95" customHeight="1" outlineLevel="2" x14ac:dyDescent="0.25">
      <c r="A670" s="39"/>
      <c r="B670" s="48"/>
      <c r="C670" s="106">
        <v>3</v>
      </c>
      <c r="D670" s="184"/>
      <c r="E670" s="112"/>
      <c r="F670" s="335"/>
      <c r="G670" s="335"/>
      <c r="H670" s="335"/>
      <c r="I670" s="190">
        <v>0</v>
      </c>
      <c r="J670" s="190">
        <v>0</v>
      </c>
      <c r="K670" s="190">
        <v>0</v>
      </c>
      <c r="L670" s="112"/>
      <c r="M670" s="107">
        <f t="shared" ref="M670:M677" si="163">I670</f>
        <v>0</v>
      </c>
      <c r="N670" s="112"/>
      <c r="O670" s="107">
        <f>J670</f>
        <v>0</v>
      </c>
      <c r="P670" s="108"/>
      <c r="Q670" s="107">
        <f t="shared" si="160"/>
        <v>0</v>
      </c>
      <c r="R670" s="108"/>
      <c r="S670" s="107">
        <f t="shared" si="162"/>
        <v>0</v>
      </c>
      <c r="T670" s="127"/>
      <c r="U670" s="85"/>
      <c r="V670" s="109"/>
      <c r="W670" s="115"/>
      <c r="X670" s="45"/>
      <c r="Y670" s="13"/>
      <c r="Z670" s="13"/>
      <c r="AA670" s="13"/>
      <c r="AB670" s="13"/>
      <c r="AC670" s="13"/>
      <c r="AD670" s="13"/>
      <c r="AE670" s="13"/>
      <c r="AF670" s="13"/>
      <c r="AG670" s="13"/>
      <c r="AH670" s="13"/>
      <c r="AI670" s="13"/>
      <c r="AJ670" s="13"/>
      <c r="AK670" s="13"/>
      <c r="AL670" s="46"/>
      <c r="AM670" s="46"/>
      <c r="AN670" s="46"/>
      <c r="AO670" s="46"/>
      <c r="AP670" s="46"/>
      <c r="AQ670" s="46"/>
      <c r="AR670" s="46"/>
      <c r="AS670" s="46"/>
      <c r="AT670" s="46"/>
      <c r="AU670" s="46"/>
      <c r="AV670" s="46"/>
      <c r="AW670" s="46"/>
      <c r="AX670" s="46"/>
      <c r="AY670" s="46"/>
      <c r="AZ670" s="46"/>
      <c r="BA670" s="46"/>
    </row>
    <row r="671" spans="1:53" s="47" customFormat="1" ht="19.95" customHeight="1" outlineLevel="2" x14ac:dyDescent="0.25">
      <c r="A671" s="39"/>
      <c r="B671" s="48"/>
      <c r="C671" s="106">
        <v>4</v>
      </c>
      <c r="D671" s="184"/>
      <c r="E671" s="112"/>
      <c r="F671" s="335"/>
      <c r="G671" s="335"/>
      <c r="H671" s="335"/>
      <c r="I671" s="190">
        <v>0</v>
      </c>
      <c r="J671" s="190">
        <v>0</v>
      </c>
      <c r="K671" s="190">
        <v>0</v>
      </c>
      <c r="L671" s="112"/>
      <c r="M671" s="107">
        <f t="shared" si="163"/>
        <v>0</v>
      </c>
      <c r="N671" s="112"/>
      <c r="O671" s="107">
        <f t="shared" si="161"/>
        <v>0</v>
      </c>
      <c r="P671" s="108"/>
      <c r="Q671" s="107">
        <f t="shared" si="160"/>
        <v>0</v>
      </c>
      <c r="R671" s="108"/>
      <c r="S671" s="107">
        <f t="shared" si="162"/>
        <v>0</v>
      </c>
      <c r="T671" s="127"/>
      <c r="U671" s="85"/>
      <c r="V671" s="109"/>
      <c r="W671" s="115"/>
      <c r="X671" s="45"/>
      <c r="Y671" s="13"/>
      <c r="Z671" s="13"/>
      <c r="AA671" s="13"/>
      <c r="AB671" s="13"/>
      <c r="AC671" s="13"/>
      <c r="AD671" s="13"/>
      <c r="AE671" s="13"/>
      <c r="AF671" s="13"/>
      <c r="AG671" s="13"/>
      <c r="AH671" s="13"/>
      <c r="AI671" s="13"/>
      <c r="AJ671" s="13"/>
      <c r="AK671" s="13"/>
      <c r="AL671" s="46"/>
      <c r="AM671" s="46"/>
      <c r="AN671" s="46"/>
      <c r="AO671" s="46"/>
      <c r="AP671" s="46"/>
      <c r="AQ671" s="46"/>
      <c r="AR671" s="46"/>
      <c r="AS671" s="46"/>
      <c r="AT671" s="46"/>
      <c r="AU671" s="46"/>
      <c r="AV671" s="46"/>
      <c r="AW671" s="46"/>
      <c r="AX671" s="46"/>
      <c r="AY671" s="46"/>
      <c r="AZ671" s="46"/>
      <c r="BA671" s="46"/>
    </row>
    <row r="672" spans="1:53" s="47" customFormat="1" ht="19.95" customHeight="1" outlineLevel="2" x14ac:dyDescent="0.25">
      <c r="A672" s="39"/>
      <c r="B672" s="48"/>
      <c r="C672" s="106">
        <v>5</v>
      </c>
      <c r="D672" s="184"/>
      <c r="E672" s="112"/>
      <c r="F672" s="335"/>
      <c r="G672" s="335"/>
      <c r="H672" s="335"/>
      <c r="I672" s="190">
        <v>0</v>
      </c>
      <c r="J672" s="190">
        <v>0</v>
      </c>
      <c r="K672" s="190">
        <v>0</v>
      </c>
      <c r="L672" s="112"/>
      <c r="M672" s="107">
        <f t="shared" si="163"/>
        <v>0</v>
      </c>
      <c r="N672" s="112"/>
      <c r="O672" s="107">
        <f t="shared" si="161"/>
        <v>0</v>
      </c>
      <c r="P672" s="108"/>
      <c r="Q672" s="107">
        <f t="shared" si="160"/>
        <v>0</v>
      </c>
      <c r="R672" s="108"/>
      <c r="S672" s="107">
        <f t="shared" si="162"/>
        <v>0</v>
      </c>
      <c r="T672" s="127"/>
      <c r="U672" s="85"/>
      <c r="V672" s="109"/>
      <c r="W672" s="115"/>
      <c r="X672" s="45"/>
      <c r="Y672" s="13"/>
      <c r="Z672" s="13"/>
      <c r="AA672" s="13"/>
      <c r="AB672" s="13"/>
      <c r="AC672" s="13"/>
      <c r="AD672" s="13"/>
      <c r="AE672" s="13"/>
      <c r="AF672" s="13"/>
      <c r="AG672" s="13"/>
      <c r="AH672" s="13"/>
      <c r="AI672" s="13"/>
      <c r="AJ672" s="13"/>
      <c r="AK672" s="13"/>
      <c r="AL672" s="46"/>
      <c r="AM672" s="46"/>
      <c r="AN672" s="46"/>
      <c r="AO672" s="46"/>
      <c r="AP672" s="46"/>
      <c r="AQ672" s="46"/>
      <c r="AR672" s="46"/>
      <c r="AS672" s="46"/>
      <c r="AT672" s="46"/>
      <c r="AU672" s="46"/>
      <c r="AV672" s="46"/>
      <c r="AW672" s="46"/>
      <c r="AX672" s="46"/>
      <c r="AY672" s="46"/>
      <c r="AZ672" s="46"/>
      <c r="BA672" s="46"/>
    </row>
    <row r="673" spans="1:53" s="47" customFormat="1" ht="19.95" customHeight="1" outlineLevel="2" x14ac:dyDescent="0.25">
      <c r="A673" s="39"/>
      <c r="B673" s="48"/>
      <c r="C673" s="106">
        <v>6</v>
      </c>
      <c r="D673" s="184"/>
      <c r="E673" s="112"/>
      <c r="F673" s="335"/>
      <c r="G673" s="335"/>
      <c r="H673" s="335"/>
      <c r="I673" s="190">
        <v>0</v>
      </c>
      <c r="J673" s="190">
        <v>0</v>
      </c>
      <c r="K673" s="190">
        <v>0</v>
      </c>
      <c r="L673" s="112"/>
      <c r="M673" s="107">
        <f t="shared" si="163"/>
        <v>0</v>
      </c>
      <c r="N673" s="112"/>
      <c r="O673" s="107">
        <f t="shared" si="161"/>
        <v>0</v>
      </c>
      <c r="P673" s="108"/>
      <c r="Q673" s="107">
        <f t="shared" si="160"/>
        <v>0</v>
      </c>
      <c r="R673" s="108"/>
      <c r="S673" s="107">
        <f t="shared" si="162"/>
        <v>0</v>
      </c>
      <c r="T673" s="127"/>
      <c r="U673" s="85"/>
      <c r="V673" s="109"/>
      <c r="W673" s="115"/>
      <c r="X673" s="45"/>
      <c r="Y673" s="13"/>
      <c r="Z673" s="13"/>
      <c r="AA673" s="13"/>
      <c r="AB673" s="13"/>
      <c r="AC673" s="13"/>
      <c r="AD673" s="13"/>
      <c r="AE673" s="13"/>
      <c r="AF673" s="13"/>
      <c r="AG673" s="13"/>
      <c r="AH673" s="13"/>
      <c r="AI673" s="13"/>
      <c r="AJ673" s="13"/>
      <c r="AK673" s="13"/>
      <c r="AL673" s="46"/>
      <c r="AM673" s="46"/>
      <c r="AN673" s="46"/>
      <c r="AO673" s="46"/>
      <c r="AP673" s="46"/>
      <c r="AQ673" s="46"/>
      <c r="AR673" s="46"/>
      <c r="AS673" s="46"/>
      <c r="AT673" s="46"/>
      <c r="AU673" s="46"/>
      <c r="AV673" s="46"/>
      <c r="AW673" s="46"/>
      <c r="AX673" s="46"/>
      <c r="AY673" s="46"/>
      <c r="AZ673" s="46"/>
      <c r="BA673" s="46"/>
    </row>
    <row r="674" spans="1:53" s="47" customFormat="1" ht="19.95" customHeight="1" outlineLevel="2" x14ac:dyDescent="0.25">
      <c r="A674" s="39"/>
      <c r="B674" s="48"/>
      <c r="C674" s="106">
        <v>7</v>
      </c>
      <c r="D674" s="184"/>
      <c r="E674" s="112"/>
      <c r="F674" s="335"/>
      <c r="G674" s="335"/>
      <c r="H674" s="335"/>
      <c r="I674" s="190">
        <v>0</v>
      </c>
      <c r="J674" s="190">
        <v>0</v>
      </c>
      <c r="K674" s="190">
        <v>0</v>
      </c>
      <c r="L674" s="112"/>
      <c r="M674" s="107">
        <f t="shared" si="163"/>
        <v>0</v>
      </c>
      <c r="N674" s="112"/>
      <c r="O674" s="107">
        <f t="shared" si="161"/>
        <v>0</v>
      </c>
      <c r="P674" s="108"/>
      <c r="Q674" s="107">
        <f t="shared" si="160"/>
        <v>0</v>
      </c>
      <c r="R674" s="108"/>
      <c r="S674" s="107">
        <f t="shared" si="162"/>
        <v>0</v>
      </c>
      <c r="T674" s="127"/>
      <c r="U674" s="85"/>
      <c r="V674" s="109"/>
      <c r="W674" s="115"/>
      <c r="X674" s="45"/>
      <c r="Y674" s="13"/>
      <c r="Z674" s="13"/>
      <c r="AA674" s="13"/>
      <c r="AB674" s="13"/>
      <c r="AC674" s="13"/>
      <c r="AD674" s="13"/>
      <c r="AE674" s="13"/>
      <c r="AF674" s="13"/>
      <c r="AG674" s="13"/>
      <c r="AH674" s="13"/>
      <c r="AI674" s="13"/>
      <c r="AJ674" s="13"/>
      <c r="AK674" s="13"/>
      <c r="AL674" s="46"/>
      <c r="AM674" s="46"/>
      <c r="AN674" s="46"/>
      <c r="AO674" s="46"/>
      <c r="AP674" s="46"/>
      <c r="AQ674" s="46"/>
      <c r="AR674" s="46"/>
      <c r="AS674" s="46"/>
      <c r="AT674" s="46"/>
      <c r="AU674" s="46"/>
      <c r="AV674" s="46"/>
      <c r="AW674" s="46"/>
      <c r="AX674" s="46"/>
      <c r="AY674" s="46"/>
      <c r="AZ674" s="46"/>
      <c r="BA674" s="46"/>
    </row>
    <row r="675" spans="1:53" s="47" customFormat="1" ht="19.95" customHeight="1" outlineLevel="2" x14ac:dyDescent="0.25">
      <c r="A675" s="39"/>
      <c r="B675" s="48"/>
      <c r="C675" s="106">
        <v>8</v>
      </c>
      <c r="D675" s="184"/>
      <c r="E675" s="112"/>
      <c r="F675" s="335"/>
      <c r="G675" s="335"/>
      <c r="H675" s="335"/>
      <c r="I675" s="190">
        <v>0</v>
      </c>
      <c r="J675" s="190">
        <v>0</v>
      </c>
      <c r="K675" s="190">
        <v>0</v>
      </c>
      <c r="L675" s="112"/>
      <c r="M675" s="107">
        <f t="shared" si="163"/>
        <v>0</v>
      </c>
      <c r="N675" s="112"/>
      <c r="O675" s="107">
        <f t="shared" si="161"/>
        <v>0</v>
      </c>
      <c r="P675" s="108"/>
      <c r="Q675" s="107">
        <f t="shared" si="160"/>
        <v>0</v>
      </c>
      <c r="R675" s="108"/>
      <c r="S675" s="107">
        <f t="shared" si="162"/>
        <v>0</v>
      </c>
      <c r="T675" s="127"/>
      <c r="U675" s="85"/>
      <c r="V675" s="109"/>
      <c r="W675" s="115"/>
      <c r="X675" s="45"/>
      <c r="Y675" s="13"/>
      <c r="Z675" s="13"/>
      <c r="AA675" s="13"/>
      <c r="AB675" s="13"/>
      <c r="AC675" s="13"/>
      <c r="AD675" s="13"/>
      <c r="AE675" s="13"/>
      <c r="AF675" s="13"/>
      <c r="AG675" s="13"/>
      <c r="AH675" s="13"/>
      <c r="AI675" s="13"/>
      <c r="AJ675" s="13"/>
      <c r="AK675" s="13"/>
      <c r="AL675" s="46"/>
      <c r="AM675" s="46"/>
      <c r="AN675" s="46"/>
      <c r="AO675" s="46"/>
      <c r="AP675" s="46"/>
      <c r="AQ675" s="46"/>
      <c r="AR675" s="46"/>
      <c r="AS675" s="46"/>
      <c r="AT675" s="46"/>
      <c r="AU675" s="46"/>
      <c r="AV675" s="46"/>
      <c r="AW675" s="46"/>
      <c r="AX675" s="46"/>
      <c r="AY675" s="46"/>
      <c r="AZ675" s="46"/>
      <c r="BA675" s="46"/>
    </row>
    <row r="676" spans="1:53" s="47" customFormat="1" ht="19.95" customHeight="1" outlineLevel="2" x14ac:dyDescent="0.25">
      <c r="A676" s="39"/>
      <c r="B676" s="48"/>
      <c r="C676" s="106">
        <v>9</v>
      </c>
      <c r="D676" s="184"/>
      <c r="E676" s="112"/>
      <c r="F676" s="335"/>
      <c r="G676" s="335"/>
      <c r="H676" s="335"/>
      <c r="I676" s="190">
        <v>0</v>
      </c>
      <c r="J676" s="190">
        <v>0</v>
      </c>
      <c r="K676" s="190">
        <v>0</v>
      </c>
      <c r="L676" s="112"/>
      <c r="M676" s="107">
        <f t="shared" si="163"/>
        <v>0</v>
      </c>
      <c r="N676" s="112"/>
      <c r="O676" s="107">
        <f t="shared" si="161"/>
        <v>0</v>
      </c>
      <c r="P676" s="108"/>
      <c r="Q676" s="107">
        <f t="shared" si="160"/>
        <v>0</v>
      </c>
      <c r="R676" s="108"/>
      <c r="S676" s="107">
        <f t="shared" si="162"/>
        <v>0</v>
      </c>
      <c r="T676" s="127"/>
      <c r="U676" s="85"/>
      <c r="V676" s="109"/>
      <c r="W676" s="115"/>
      <c r="X676" s="45"/>
      <c r="Y676" s="13"/>
      <c r="Z676" s="13"/>
      <c r="AA676" s="13"/>
      <c r="AB676" s="13"/>
      <c r="AC676" s="13"/>
      <c r="AD676" s="13"/>
      <c r="AE676" s="13"/>
      <c r="AF676" s="13"/>
      <c r="AG676" s="13"/>
      <c r="AH676" s="13"/>
      <c r="AI676" s="13"/>
      <c r="AJ676" s="13"/>
      <c r="AK676" s="13"/>
      <c r="AL676" s="46"/>
      <c r="AM676" s="46"/>
      <c r="AN676" s="46"/>
      <c r="AO676" s="46"/>
      <c r="AP676" s="46"/>
      <c r="AQ676" s="46"/>
      <c r="AR676" s="46"/>
      <c r="AS676" s="46"/>
      <c r="AT676" s="46"/>
      <c r="AU676" s="46"/>
      <c r="AV676" s="46"/>
      <c r="AW676" s="46"/>
      <c r="AX676" s="46"/>
      <c r="AY676" s="46"/>
      <c r="AZ676" s="46"/>
      <c r="BA676" s="46"/>
    </row>
    <row r="677" spans="1:53" s="47" customFormat="1" ht="19.95" customHeight="1" outlineLevel="2" x14ac:dyDescent="0.25">
      <c r="A677" s="39"/>
      <c r="B677" s="48"/>
      <c r="C677" s="106">
        <v>10</v>
      </c>
      <c r="D677" s="184"/>
      <c r="E677" s="112"/>
      <c r="F677" s="335"/>
      <c r="G677" s="335"/>
      <c r="H677" s="335"/>
      <c r="I677" s="190">
        <v>0</v>
      </c>
      <c r="J677" s="190">
        <v>0</v>
      </c>
      <c r="K677" s="190">
        <v>0</v>
      </c>
      <c r="L677" s="112"/>
      <c r="M677" s="107">
        <f t="shared" si="163"/>
        <v>0</v>
      </c>
      <c r="N677" s="112"/>
      <c r="O677" s="107">
        <f>J677</f>
        <v>0</v>
      </c>
      <c r="P677" s="108"/>
      <c r="Q677" s="107">
        <f t="shared" si="160"/>
        <v>0</v>
      </c>
      <c r="R677" s="108"/>
      <c r="S677" s="107">
        <f t="shared" si="162"/>
        <v>0</v>
      </c>
      <c r="T677" s="127"/>
      <c r="U677" s="85"/>
      <c r="V677" s="109"/>
      <c r="W677" s="115"/>
      <c r="X677" s="45"/>
      <c r="Y677" s="13"/>
      <c r="Z677" s="13"/>
      <c r="AA677" s="13"/>
      <c r="AB677" s="13"/>
      <c r="AC677" s="13"/>
      <c r="AD677" s="13"/>
      <c r="AE677" s="13"/>
      <c r="AF677" s="13"/>
      <c r="AG677" s="13"/>
      <c r="AH677" s="13"/>
      <c r="AI677" s="13"/>
      <c r="AJ677" s="13"/>
      <c r="AK677" s="13"/>
      <c r="AL677" s="46"/>
      <c r="AM677" s="46"/>
      <c r="AN677" s="46"/>
      <c r="AO677" s="46"/>
      <c r="AP677" s="46"/>
      <c r="AQ677" s="46"/>
      <c r="AR677" s="46"/>
      <c r="AS677" s="46"/>
      <c r="AT677" s="46"/>
      <c r="AU677" s="46"/>
      <c r="AV677" s="46"/>
      <c r="AW677" s="46"/>
      <c r="AX677" s="46"/>
      <c r="AY677" s="46"/>
      <c r="AZ677" s="46"/>
      <c r="BA677" s="46"/>
    </row>
    <row r="678" spans="1:53" s="46" customFormat="1" ht="19.95" customHeight="1" outlineLevel="1" thickBot="1" x14ac:dyDescent="0.3">
      <c r="A678" s="73"/>
      <c r="B678" s="74"/>
      <c r="C678" s="73"/>
      <c r="D678" s="265"/>
      <c r="E678" s="204"/>
      <c r="F678" s="266"/>
      <c r="G678" s="266"/>
      <c r="H678" s="266"/>
      <c r="I678" s="266"/>
      <c r="J678" s="266"/>
      <c r="K678" s="266"/>
      <c r="L678" s="204"/>
      <c r="M678" s="267"/>
      <c r="N678" s="204"/>
      <c r="O678" s="267"/>
      <c r="P678" s="205"/>
      <c r="Q678" s="267"/>
      <c r="R678" s="205"/>
      <c r="S678" s="267"/>
      <c r="T678" s="206"/>
      <c r="U678" s="268"/>
      <c r="V678" s="86"/>
      <c r="W678" s="139"/>
      <c r="X678" s="75"/>
      <c r="Y678" s="13"/>
      <c r="Z678" s="13"/>
      <c r="AA678" s="13"/>
      <c r="AB678" s="13"/>
      <c r="AC678" s="13"/>
      <c r="AD678" s="13"/>
      <c r="AE678" s="13"/>
      <c r="AF678" s="13"/>
      <c r="AG678" s="13"/>
      <c r="AH678" s="13"/>
      <c r="AI678" s="13"/>
      <c r="AJ678" s="13"/>
      <c r="AK678" s="13"/>
    </row>
    <row r="679" spans="1:53" s="46" customFormat="1" ht="19.95" customHeight="1" outlineLevel="1" x14ac:dyDescent="0.25">
      <c r="A679" s="73"/>
      <c r="B679" s="74"/>
      <c r="C679" s="73"/>
      <c r="D679" s="200"/>
      <c r="E679" s="138"/>
      <c r="F679" s="201"/>
      <c r="G679" s="201"/>
      <c r="H679" s="201"/>
      <c r="I679" s="201"/>
      <c r="J679" s="201"/>
      <c r="K679" s="201"/>
      <c r="L679" s="138"/>
      <c r="M679" s="202"/>
      <c r="N679" s="138"/>
      <c r="O679" s="202"/>
      <c r="P679" s="104"/>
      <c r="Q679" s="202"/>
      <c r="R679" s="104"/>
      <c r="S679" s="202"/>
      <c r="T679" s="203"/>
      <c r="U679" s="86"/>
      <c r="V679" s="86"/>
      <c r="W679" s="139"/>
      <c r="X679" s="75"/>
      <c r="Y679" s="13"/>
      <c r="Z679" s="13"/>
      <c r="AA679" s="13"/>
      <c r="AB679" s="13"/>
      <c r="AC679" s="13"/>
      <c r="AD679" s="13"/>
      <c r="AE679" s="13"/>
      <c r="AF679" s="13"/>
      <c r="AG679" s="13"/>
      <c r="AH679" s="13"/>
      <c r="AI679" s="13"/>
      <c r="AJ679" s="13"/>
      <c r="AK679" s="13"/>
    </row>
    <row r="680" spans="1:53" s="47" customFormat="1" ht="19.95" customHeight="1" x14ac:dyDescent="0.3">
      <c r="A680" s="39"/>
      <c r="B680" s="48"/>
      <c r="C680" s="39"/>
      <c r="D680" s="130" t="s">
        <v>186</v>
      </c>
      <c r="E680" s="65"/>
      <c r="F680" s="334"/>
      <c r="G680" s="334"/>
      <c r="H680" s="334"/>
      <c r="I680" s="334"/>
      <c r="J680" s="334"/>
      <c r="K680" s="334"/>
      <c r="L680" s="65"/>
      <c r="M680" s="132">
        <f>SUM(M140,M248,M356,M464,M572)</f>
        <v>0</v>
      </c>
      <c r="N680" s="65"/>
      <c r="O680" s="132">
        <f>SUM(O140,O248,O356,O464,O572)</f>
        <v>0</v>
      </c>
      <c r="P680" s="133"/>
      <c r="Q680" s="132">
        <f>SUM(Q140,Q248,Q356,Q464,Q572)</f>
        <v>0</v>
      </c>
      <c r="R680" s="134"/>
      <c r="S680" s="135">
        <f>SUM(S140,S248,S356,S464,S572)</f>
        <v>0</v>
      </c>
      <c r="T680" s="70"/>
      <c r="U680" s="71"/>
      <c r="V680" s="46"/>
      <c r="W680" s="139"/>
      <c r="X680" s="45"/>
      <c r="Y680" s="13"/>
      <c r="Z680" s="13"/>
      <c r="AA680" s="13"/>
      <c r="AB680" s="13"/>
      <c r="AC680" s="13"/>
      <c r="AD680" s="13"/>
      <c r="AE680" s="13"/>
      <c r="AF680" s="13"/>
      <c r="AG680" s="13"/>
      <c r="AH680" s="13"/>
      <c r="AI680" s="13"/>
      <c r="AJ680" s="13"/>
      <c r="AK680" s="13"/>
      <c r="AL680" s="46"/>
      <c r="AM680" s="46"/>
      <c r="AN680" s="46"/>
      <c r="AO680" s="46"/>
      <c r="AP680" s="46"/>
      <c r="AQ680" s="46"/>
      <c r="AR680" s="46"/>
      <c r="AS680" s="46"/>
      <c r="AT680" s="46"/>
      <c r="AU680" s="46"/>
      <c r="AV680" s="46"/>
      <c r="AW680" s="46"/>
      <c r="AX680" s="46"/>
      <c r="AY680" s="46"/>
      <c r="AZ680" s="46"/>
      <c r="BA680" s="46"/>
    </row>
    <row r="681" spans="1:53" s="47" customFormat="1" ht="20.55" customHeight="1" thickBot="1" x14ac:dyDescent="0.3">
      <c r="A681" s="39"/>
      <c r="B681" s="180"/>
      <c r="C681" s="181"/>
      <c r="D681" s="181"/>
      <c r="E681" s="181"/>
      <c r="F681" s="181"/>
      <c r="G681" s="181"/>
      <c r="H681" s="181"/>
      <c r="I681" s="181"/>
      <c r="J681" s="181"/>
      <c r="K681" s="181"/>
      <c r="L681" s="181"/>
      <c r="M681" s="181"/>
      <c r="N681" s="181"/>
      <c r="O681" s="181"/>
      <c r="P681" s="181"/>
      <c r="Q681" s="181"/>
      <c r="R681" s="181"/>
      <c r="S681" s="181"/>
      <c r="T681" s="181"/>
      <c r="U681" s="181"/>
      <c r="V681" s="182"/>
      <c r="W681" s="18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46"/>
      <c r="AV681" s="46"/>
      <c r="AW681" s="46"/>
      <c r="AX681" s="46"/>
      <c r="AY681" s="46"/>
      <c r="AZ681" s="46"/>
      <c r="BA681" s="46"/>
    </row>
    <row r="682" spans="1:53" ht="15.3" customHeight="1" thickTop="1" x14ac:dyDescent="0.25"/>
    <row r="683" spans="1:53" ht="15.3" customHeight="1" x14ac:dyDescent="0.25"/>
    <row r="684" spans="1:53" ht="15.3" customHeight="1" x14ac:dyDescent="0.25"/>
    <row r="685" spans="1:53" ht="15.3" customHeight="1" x14ac:dyDescent="0.25"/>
    <row r="686" spans="1:53" ht="15.3" customHeight="1" x14ac:dyDescent="0.25"/>
    <row r="687" spans="1:53" ht="15.3" customHeight="1" x14ac:dyDescent="0.25"/>
    <row r="688" spans="1:53" ht="15.3" customHeight="1" x14ac:dyDescent="0.25"/>
    <row r="689" ht="15.3" customHeight="1" x14ac:dyDescent="0.25"/>
    <row r="690" ht="15.3" customHeight="1" x14ac:dyDescent="0.25"/>
    <row r="691" ht="15.3" customHeight="1" x14ac:dyDescent="0.25"/>
    <row r="692" ht="15.3" customHeight="1" x14ac:dyDescent="0.25"/>
    <row r="693" ht="15.3" customHeight="1" x14ac:dyDescent="0.25"/>
    <row r="694" ht="15.3" customHeight="1" x14ac:dyDescent="0.25"/>
    <row r="695" ht="15.3" customHeight="1" x14ac:dyDescent="0.25"/>
    <row r="696" ht="15.3" customHeight="1" x14ac:dyDescent="0.25"/>
    <row r="697" ht="15.3" customHeight="1" x14ac:dyDescent="0.25"/>
    <row r="698" ht="15.3" customHeight="1" x14ac:dyDescent="0.25"/>
    <row r="699" ht="15.3" customHeight="1" x14ac:dyDescent="0.25"/>
    <row r="700" ht="15.3" customHeight="1" x14ac:dyDescent="0.25"/>
    <row r="701" ht="15.3" customHeight="1" x14ac:dyDescent="0.25"/>
    <row r="702" ht="15.3" customHeight="1" x14ac:dyDescent="0.25"/>
    <row r="703" ht="15.3" customHeight="1" x14ac:dyDescent="0.25"/>
    <row r="704" ht="15.3" customHeight="1" x14ac:dyDescent="0.25"/>
    <row r="705" ht="15.3" customHeight="1" x14ac:dyDescent="0.25"/>
    <row r="706" ht="15.3" customHeight="1" x14ac:dyDescent="0.25"/>
    <row r="707" ht="15.3" customHeight="1" x14ac:dyDescent="0.25"/>
    <row r="708" ht="15.3" customHeight="1" x14ac:dyDescent="0.25"/>
    <row r="709" ht="15.3" customHeight="1" x14ac:dyDescent="0.25"/>
    <row r="710" ht="15.3" customHeight="1" x14ac:dyDescent="0.25"/>
    <row r="711" ht="15.3" customHeight="1" x14ac:dyDescent="0.25"/>
    <row r="712" ht="15.3" customHeight="1" x14ac:dyDescent="0.25"/>
    <row r="713" ht="15.3" customHeight="1" x14ac:dyDescent="0.25"/>
    <row r="714" ht="15.3" customHeight="1" x14ac:dyDescent="0.25"/>
    <row r="715" ht="15.3" customHeight="1" x14ac:dyDescent="0.25"/>
    <row r="716" ht="15.3" customHeight="1" x14ac:dyDescent="0.25"/>
    <row r="717" ht="15.3" customHeight="1" x14ac:dyDescent="0.25"/>
    <row r="718" ht="15.3" customHeight="1" x14ac:dyDescent="0.25"/>
    <row r="719" ht="15.3" customHeight="1" x14ac:dyDescent="0.25"/>
    <row r="720" ht="15.3" customHeight="1" x14ac:dyDescent="0.25"/>
    <row r="721" ht="15.3" customHeight="1" x14ac:dyDescent="0.25"/>
    <row r="722" ht="15.3" customHeight="1" x14ac:dyDescent="0.25"/>
    <row r="723" ht="15.3" customHeight="1" x14ac:dyDescent="0.25"/>
    <row r="724" ht="15.3" customHeight="1" x14ac:dyDescent="0.25"/>
    <row r="725" ht="15.3" customHeight="1" x14ac:dyDescent="0.25"/>
    <row r="726" ht="15.3" customHeight="1" x14ac:dyDescent="0.25"/>
    <row r="727" ht="15.3" customHeight="1" x14ac:dyDescent="0.25"/>
    <row r="728" ht="15.3" customHeight="1" x14ac:dyDescent="0.25"/>
    <row r="729" ht="15.3" customHeight="1" x14ac:dyDescent="0.25"/>
    <row r="730" ht="15.3" customHeight="1" x14ac:dyDescent="0.25"/>
    <row r="731" ht="15.3" customHeight="1" x14ac:dyDescent="0.25"/>
    <row r="732" ht="15.3" customHeight="1" x14ac:dyDescent="0.25"/>
    <row r="733" ht="15.3" customHeight="1" x14ac:dyDescent="0.25"/>
    <row r="734" ht="15.3" customHeight="1" x14ac:dyDescent="0.25"/>
    <row r="735" ht="15.3" customHeight="1" x14ac:dyDescent="0.25"/>
    <row r="736" ht="15.3" customHeight="1" x14ac:dyDescent="0.25"/>
    <row r="737" ht="15.3" customHeight="1" x14ac:dyDescent="0.25"/>
    <row r="738" ht="15.3" customHeight="1" x14ac:dyDescent="0.25"/>
    <row r="739" ht="15.3" customHeight="1" x14ac:dyDescent="0.25"/>
    <row r="740" ht="15.3" customHeight="1" x14ac:dyDescent="0.25"/>
    <row r="741" ht="15.3" customHeight="1" x14ac:dyDescent="0.25"/>
    <row r="742" ht="15.3" customHeight="1" x14ac:dyDescent="0.25"/>
    <row r="743" ht="15.3" customHeight="1" x14ac:dyDescent="0.25"/>
    <row r="744" ht="15.3" customHeight="1" x14ac:dyDescent="0.25"/>
    <row r="745" ht="15.3" customHeight="1" x14ac:dyDescent="0.25"/>
    <row r="746" ht="15.3" customHeight="1" x14ac:dyDescent="0.25"/>
    <row r="747" ht="15.3" customHeight="1" x14ac:dyDescent="0.25"/>
    <row r="748" ht="15.3" customHeight="1" x14ac:dyDescent="0.25"/>
    <row r="749" ht="15.3" customHeight="1" x14ac:dyDescent="0.25"/>
    <row r="750" ht="15.3" customHeight="1" x14ac:dyDescent="0.25"/>
    <row r="751" ht="15.3" customHeight="1" x14ac:dyDescent="0.25"/>
    <row r="752" ht="15.3" customHeight="1" x14ac:dyDescent="0.25"/>
    <row r="753" ht="15.3" customHeight="1" x14ac:dyDescent="0.25"/>
    <row r="754" ht="15.3" customHeight="1" x14ac:dyDescent="0.25"/>
    <row r="755" ht="15.3" customHeight="1" x14ac:dyDescent="0.25"/>
    <row r="756" ht="15.3" customHeight="1" x14ac:dyDescent="0.25"/>
    <row r="757" ht="15.3" customHeight="1" x14ac:dyDescent="0.25"/>
    <row r="758" ht="15.3" customHeight="1" x14ac:dyDescent="0.25"/>
    <row r="759" ht="15.3" customHeight="1" x14ac:dyDescent="0.25"/>
    <row r="760" ht="15.3" customHeight="1" x14ac:dyDescent="0.25"/>
    <row r="761" ht="15.3" customHeight="1" x14ac:dyDescent="0.25"/>
    <row r="762" ht="15.3" customHeight="1" x14ac:dyDescent="0.25"/>
    <row r="763" ht="15.3" customHeight="1" x14ac:dyDescent="0.25"/>
    <row r="764" ht="15.3" customHeight="1" x14ac:dyDescent="0.25"/>
    <row r="765" ht="15.3" customHeight="1" x14ac:dyDescent="0.25"/>
    <row r="766" ht="15.3" customHeight="1" x14ac:dyDescent="0.25"/>
    <row r="767" ht="15.3" customHeight="1" x14ac:dyDescent="0.25"/>
    <row r="768" ht="15.3" customHeight="1" x14ac:dyDescent="0.25"/>
    <row r="769" ht="15.3" customHeight="1" x14ac:dyDescent="0.25"/>
    <row r="770" ht="15.3" customHeight="1" x14ac:dyDescent="0.25"/>
    <row r="771" ht="15.3" customHeight="1" x14ac:dyDescent="0.25"/>
    <row r="772" ht="15.3" customHeight="1" x14ac:dyDescent="0.25"/>
    <row r="773" ht="15.3" customHeight="1" x14ac:dyDescent="0.25"/>
    <row r="774" ht="15.3" customHeight="1" x14ac:dyDescent="0.25"/>
    <row r="775" ht="15.3" customHeight="1" x14ac:dyDescent="0.25"/>
    <row r="776" ht="15.3" customHeight="1" x14ac:dyDescent="0.25"/>
    <row r="777" ht="15.3" customHeight="1" x14ac:dyDescent="0.25"/>
    <row r="778" ht="15.3" customHeight="1" x14ac:dyDescent="0.25"/>
    <row r="779" ht="15.3" customHeight="1" x14ac:dyDescent="0.25"/>
    <row r="780" ht="15.3" customHeight="1" x14ac:dyDescent="0.25"/>
    <row r="781" ht="15.3" customHeight="1" x14ac:dyDescent="0.25"/>
    <row r="782" ht="15.3" customHeight="1" x14ac:dyDescent="0.25"/>
    <row r="783" ht="15.3" customHeight="1" x14ac:dyDescent="0.25"/>
    <row r="784" ht="15.3" customHeight="1" x14ac:dyDescent="0.25"/>
    <row r="785" ht="15.3" customHeight="1" x14ac:dyDescent="0.25"/>
    <row r="786" ht="15.3" customHeight="1" x14ac:dyDescent="0.25"/>
    <row r="787" ht="15.3" customHeight="1" x14ac:dyDescent="0.25"/>
    <row r="788" ht="15.3" customHeight="1" x14ac:dyDescent="0.25"/>
    <row r="789" ht="15.3" customHeight="1" x14ac:dyDescent="0.25"/>
    <row r="790" ht="15.3" customHeight="1" x14ac:dyDescent="0.25"/>
    <row r="791" ht="15.3" customHeight="1" x14ac:dyDescent="0.25"/>
    <row r="792" ht="15.3" customHeight="1" x14ac:dyDescent="0.25"/>
    <row r="793" ht="15.3" customHeight="1" x14ac:dyDescent="0.25"/>
    <row r="794" ht="15.3" customHeight="1" x14ac:dyDescent="0.25"/>
    <row r="795" ht="15.3" customHeight="1" x14ac:dyDescent="0.25"/>
    <row r="796" ht="15.3" customHeight="1" x14ac:dyDescent="0.25"/>
    <row r="797" ht="15.3" customHeight="1" x14ac:dyDescent="0.25"/>
    <row r="798" ht="15.3" customHeight="1" x14ac:dyDescent="0.25"/>
    <row r="799" ht="15.3" customHeight="1" x14ac:dyDescent="0.25"/>
    <row r="800" ht="15.3" customHeight="1" x14ac:dyDescent="0.25"/>
    <row r="801" ht="15.3" customHeight="1" x14ac:dyDescent="0.25"/>
    <row r="802" ht="15.3" customHeight="1" x14ac:dyDescent="0.25"/>
    <row r="803" ht="15.3" customHeight="1" x14ac:dyDescent="0.25"/>
    <row r="804" ht="15.3" customHeight="1" x14ac:dyDescent="0.25"/>
    <row r="805" ht="15.3" customHeight="1" x14ac:dyDescent="0.25"/>
    <row r="806" ht="15.3" customHeight="1" x14ac:dyDescent="0.25"/>
    <row r="807" ht="15.3" customHeight="1" x14ac:dyDescent="0.25"/>
    <row r="808" ht="15.3" customHeight="1" x14ac:dyDescent="0.25"/>
    <row r="809" ht="15.3" customHeight="1" x14ac:dyDescent="0.25"/>
    <row r="810" ht="15.3" customHeight="1" x14ac:dyDescent="0.25"/>
    <row r="811" ht="15.3" customHeight="1" x14ac:dyDescent="0.25"/>
    <row r="812" ht="15.3" customHeight="1" x14ac:dyDescent="0.25"/>
    <row r="813" ht="15.3" customHeight="1" x14ac:dyDescent="0.25"/>
    <row r="814" ht="15.3" customHeight="1" x14ac:dyDescent="0.25"/>
    <row r="815" ht="15.3" customHeight="1" x14ac:dyDescent="0.25"/>
    <row r="816" ht="15.3" customHeight="1" x14ac:dyDescent="0.25"/>
    <row r="817" ht="15.3" customHeight="1" x14ac:dyDescent="0.25"/>
    <row r="818" ht="15.3" customHeight="1" x14ac:dyDescent="0.25"/>
    <row r="819" ht="15.3" customHeight="1" x14ac:dyDescent="0.25"/>
    <row r="820" ht="15.3" customHeight="1" x14ac:dyDescent="0.25"/>
    <row r="821" ht="15.3" customHeight="1" x14ac:dyDescent="0.25"/>
    <row r="822" ht="15.3" customHeight="1" x14ac:dyDescent="0.25"/>
    <row r="823" ht="15.3" customHeight="1" x14ac:dyDescent="0.25"/>
    <row r="824" ht="15.3" customHeight="1" x14ac:dyDescent="0.25"/>
    <row r="825" ht="15.3" customHeight="1" x14ac:dyDescent="0.25"/>
    <row r="826" ht="15.3" customHeight="1" x14ac:dyDescent="0.25"/>
    <row r="827" ht="15.3" customHeight="1" x14ac:dyDescent="0.25"/>
    <row r="828" ht="15.3" customHeight="1" x14ac:dyDescent="0.25"/>
    <row r="829" ht="15.3" customHeight="1" x14ac:dyDescent="0.25"/>
    <row r="830" ht="15.3" customHeight="1" x14ac:dyDescent="0.25"/>
    <row r="831" ht="15.3" customHeight="1" x14ac:dyDescent="0.25"/>
    <row r="832" ht="15.3" customHeight="1" x14ac:dyDescent="0.25"/>
    <row r="833" ht="15.3" customHeight="1" x14ac:dyDescent="0.25"/>
    <row r="834" ht="15.3" customHeight="1" x14ac:dyDescent="0.25"/>
    <row r="835" ht="15.3" customHeight="1" x14ac:dyDescent="0.25"/>
    <row r="836" ht="15.3" customHeight="1" x14ac:dyDescent="0.25"/>
    <row r="837" ht="15.3" customHeight="1" x14ac:dyDescent="0.25"/>
    <row r="838" ht="15.3" customHeight="1" x14ac:dyDescent="0.25"/>
    <row r="839" ht="15.3" customHeight="1" x14ac:dyDescent="0.25"/>
    <row r="840" ht="15.3" customHeight="1" x14ac:dyDescent="0.25"/>
    <row r="841" ht="15.3" customHeight="1" x14ac:dyDescent="0.25"/>
    <row r="842" ht="15.3" customHeight="1" x14ac:dyDescent="0.25"/>
    <row r="843" ht="15.3" customHeight="1" x14ac:dyDescent="0.25"/>
    <row r="844" ht="15.3" customHeight="1" x14ac:dyDescent="0.25"/>
    <row r="845" ht="15.3" customHeight="1" x14ac:dyDescent="0.25"/>
    <row r="846" ht="15.3" customHeight="1" x14ac:dyDescent="0.25"/>
    <row r="847" ht="15.3" customHeight="1" x14ac:dyDescent="0.25"/>
    <row r="848" ht="15.3" customHeight="1" x14ac:dyDescent="0.25"/>
    <row r="849" ht="15.3" customHeight="1" x14ac:dyDescent="0.25"/>
    <row r="850" ht="15.3" customHeight="1" x14ac:dyDescent="0.25"/>
    <row r="851" ht="15.3" customHeight="1" x14ac:dyDescent="0.25"/>
    <row r="852" ht="15.3" customHeight="1" x14ac:dyDescent="0.25"/>
    <row r="853" ht="15.3" customHeight="1" x14ac:dyDescent="0.25"/>
    <row r="854" ht="15.3" customHeight="1" x14ac:dyDescent="0.25"/>
    <row r="855" ht="15.3" customHeight="1" x14ac:dyDescent="0.25"/>
    <row r="856" ht="15.3" customHeight="1" x14ac:dyDescent="0.25"/>
    <row r="857" ht="15.3" customHeight="1" x14ac:dyDescent="0.25"/>
    <row r="858" ht="15.3" customHeight="1" x14ac:dyDescent="0.25"/>
    <row r="859" ht="15.3" customHeight="1" x14ac:dyDescent="0.25"/>
    <row r="860" ht="15.3" customHeight="1" x14ac:dyDescent="0.25"/>
    <row r="861" ht="15.3" customHeight="1" x14ac:dyDescent="0.25"/>
    <row r="862" ht="15.3" customHeight="1" x14ac:dyDescent="0.25"/>
    <row r="863" ht="15.3" customHeight="1" x14ac:dyDescent="0.25"/>
    <row r="864" ht="15.3" customHeight="1" x14ac:dyDescent="0.25"/>
    <row r="865" ht="15.3" customHeight="1" x14ac:dyDescent="0.25"/>
    <row r="866" ht="15.3" customHeight="1" x14ac:dyDescent="0.25"/>
    <row r="867" ht="15.3" customHeight="1" x14ac:dyDescent="0.25"/>
    <row r="868" ht="15.3" customHeight="1" x14ac:dyDescent="0.25"/>
    <row r="869" ht="15.3" customHeight="1" x14ac:dyDescent="0.25"/>
    <row r="870" ht="15.3" customHeight="1" x14ac:dyDescent="0.25"/>
    <row r="871" ht="15.3" customHeight="1" x14ac:dyDescent="0.25"/>
    <row r="872" ht="15.3" customHeight="1" x14ac:dyDescent="0.25"/>
    <row r="873" ht="15.3" customHeight="1" x14ac:dyDescent="0.25"/>
    <row r="874" ht="15.3" customHeight="1" x14ac:dyDescent="0.25"/>
    <row r="875" ht="15.3" customHeight="1" x14ac:dyDescent="0.25"/>
    <row r="876" ht="15.3" customHeight="1" x14ac:dyDescent="0.25"/>
    <row r="877" ht="15.3" customHeight="1" x14ac:dyDescent="0.25"/>
    <row r="878" ht="15.3" customHeight="1" x14ac:dyDescent="0.25"/>
    <row r="879" ht="15.3" customHeight="1" x14ac:dyDescent="0.25"/>
    <row r="880" ht="15.3" customHeight="1" x14ac:dyDescent="0.25"/>
    <row r="881" ht="15.3" customHeight="1" x14ac:dyDescent="0.25"/>
    <row r="882" ht="15.3" customHeight="1" x14ac:dyDescent="0.25"/>
    <row r="883" ht="15.3" customHeight="1" x14ac:dyDescent="0.25"/>
    <row r="884" ht="15.3" customHeight="1" x14ac:dyDescent="0.25"/>
    <row r="885" ht="15.3" customHeight="1" x14ac:dyDescent="0.25"/>
    <row r="886" ht="15.3" customHeight="1" x14ac:dyDescent="0.25"/>
    <row r="887" ht="15.3" customHeight="1" x14ac:dyDescent="0.25"/>
    <row r="888" ht="15.3" customHeight="1" x14ac:dyDescent="0.25"/>
    <row r="889" ht="15.3" customHeight="1" x14ac:dyDescent="0.25"/>
    <row r="890" ht="15.3" customHeight="1" x14ac:dyDescent="0.25"/>
    <row r="891" ht="15.3" customHeight="1" x14ac:dyDescent="0.25"/>
    <row r="892" ht="15.3" customHeight="1" x14ac:dyDescent="0.25"/>
    <row r="893" ht="15.3" customHeight="1" x14ac:dyDescent="0.25"/>
    <row r="894" ht="15.3" customHeight="1" x14ac:dyDescent="0.25"/>
    <row r="895" ht="15.3" customHeight="1" x14ac:dyDescent="0.25"/>
    <row r="896" ht="15.3" customHeight="1" x14ac:dyDescent="0.25"/>
    <row r="897" ht="15.3" customHeight="1" x14ac:dyDescent="0.25"/>
    <row r="898" ht="15.3" customHeight="1" x14ac:dyDescent="0.25"/>
    <row r="899" ht="15.3" customHeight="1" x14ac:dyDescent="0.25"/>
    <row r="900" ht="15.3" customHeight="1" x14ac:dyDescent="0.25"/>
    <row r="901" ht="15.3" customHeight="1" x14ac:dyDescent="0.25"/>
    <row r="902" ht="15.3" customHeight="1" x14ac:dyDescent="0.25"/>
    <row r="903" ht="15.3" customHeight="1" x14ac:dyDescent="0.25"/>
    <row r="904" ht="15.3" customHeight="1" x14ac:dyDescent="0.25"/>
    <row r="905" ht="15.3" customHeight="1" x14ac:dyDescent="0.25"/>
    <row r="906" ht="15.3" customHeight="1" x14ac:dyDescent="0.25"/>
    <row r="907" ht="15.3" customHeight="1" x14ac:dyDescent="0.25"/>
    <row r="908" ht="15.3" customHeight="1" x14ac:dyDescent="0.25"/>
    <row r="909" ht="15.3" customHeight="1" x14ac:dyDescent="0.25"/>
    <row r="910" ht="15.3" customHeight="1" x14ac:dyDescent="0.25"/>
    <row r="911" ht="15.3" customHeight="1" x14ac:dyDescent="0.25"/>
    <row r="912" ht="15.3" customHeight="1" x14ac:dyDescent="0.25"/>
    <row r="913" ht="15.3" customHeight="1" x14ac:dyDescent="0.25"/>
    <row r="914" ht="15.3" customHeight="1" x14ac:dyDescent="0.25"/>
    <row r="915" ht="15.3" customHeight="1" x14ac:dyDescent="0.25"/>
    <row r="916" ht="15.3" customHeight="1" x14ac:dyDescent="0.25"/>
    <row r="917" ht="15.3" customHeight="1" x14ac:dyDescent="0.25"/>
    <row r="918" ht="15.3" customHeight="1" x14ac:dyDescent="0.25"/>
    <row r="919" ht="15.3" customHeight="1" x14ac:dyDescent="0.25"/>
    <row r="920" ht="15.3" customHeight="1" x14ac:dyDescent="0.25"/>
    <row r="921" ht="15.3" customHeight="1" x14ac:dyDescent="0.25"/>
    <row r="922" ht="15.3" customHeight="1" x14ac:dyDescent="0.25"/>
    <row r="923" ht="15.3" customHeight="1" x14ac:dyDescent="0.25"/>
    <row r="924" ht="15.3" customHeight="1" x14ac:dyDescent="0.25"/>
    <row r="925" ht="15.3" customHeight="1" x14ac:dyDescent="0.25"/>
    <row r="926" ht="15.3" customHeight="1" x14ac:dyDescent="0.25"/>
    <row r="927" ht="15.3" customHeight="1" x14ac:dyDescent="0.25"/>
    <row r="928" ht="15.3" customHeight="1" x14ac:dyDescent="0.25"/>
    <row r="929" ht="15.3" customHeight="1" x14ac:dyDescent="0.25"/>
    <row r="930" ht="15.3" customHeight="1" x14ac:dyDescent="0.25"/>
    <row r="931" ht="15.3" customHeight="1" x14ac:dyDescent="0.25"/>
    <row r="932" ht="15.3" customHeight="1" x14ac:dyDescent="0.25"/>
    <row r="933" ht="15.3" customHeight="1" x14ac:dyDescent="0.25"/>
    <row r="934" ht="15.3" customHeight="1" x14ac:dyDescent="0.25"/>
    <row r="935" ht="15.3" customHeight="1" x14ac:dyDescent="0.25"/>
    <row r="936" ht="15.3" customHeight="1" x14ac:dyDescent="0.25"/>
    <row r="937" ht="15.3" customHeight="1" x14ac:dyDescent="0.25"/>
    <row r="938" ht="15.3" customHeight="1" x14ac:dyDescent="0.25"/>
    <row r="939" ht="15.3" customHeight="1" x14ac:dyDescent="0.25"/>
    <row r="940" ht="15.3" customHeight="1" x14ac:dyDescent="0.25"/>
    <row r="941" ht="15.3" customHeight="1" x14ac:dyDescent="0.25"/>
    <row r="942" ht="15.3" customHeight="1" x14ac:dyDescent="0.25"/>
    <row r="943" ht="15.3" customHeight="1" x14ac:dyDescent="0.25"/>
    <row r="944" ht="15.3" customHeight="1" x14ac:dyDescent="0.25"/>
    <row r="945" ht="15.3" customHeight="1" x14ac:dyDescent="0.25"/>
    <row r="946" ht="15.3" customHeight="1" x14ac:dyDescent="0.25"/>
    <row r="947" ht="15.3" customHeight="1" x14ac:dyDescent="0.25"/>
    <row r="948" ht="15.3" customHeight="1" x14ac:dyDescent="0.25"/>
    <row r="949" ht="15.3" customHeight="1" x14ac:dyDescent="0.25"/>
    <row r="950" ht="15.3" customHeight="1" x14ac:dyDescent="0.25"/>
    <row r="951" ht="15.3" customHeight="1" x14ac:dyDescent="0.25"/>
    <row r="952" ht="15.3" customHeight="1" x14ac:dyDescent="0.25"/>
    <row r="953" ht="15.3" customHeight="1" x14ac:dyDescent="0.25"/>
    <row r="954" ht="15.3" customHeight="1" x14ac:dyDescent="0.25"/>
    <row r="955" ht="15.3" customHeight="1" x14ac:dyDescent="0.25"/>
    <row r="956" ht="15.3" customHeight="1" x14ac:dyDescent="0.25"/>
    <row r="957" ht="15.3" customHeight="1" x14ac:dyDescent="0.25"/>
    <row r="958" ht="15.3" customHeight="1" x14ac:dyDescent="0.25"/>
    <row r="959" ht="15.3" customHeight="1" x14ac:dyDescent="0.25"/>
    <row r="960" ht="15.3" customHeight="1" x14ac:dyDescent="0.25"/>
    <row r="961" ht="15.3" customHeight="1" x14ac:dyDescent="0.25"/>
    <row r="962" ht="15.3" customHeight="1" x14ac:dyDescent="0.25"/>
    <row r="963" ht="15.3" customHeight="1" x14ac:dyDescent="0.25"/>
    <row r="964" ht="15.3" customHeight="1" x14ac:dyDescent="0.25"/>
    <row r="965" ht="15.3" customHeight="1" x14ac:dyDescent="0.25"/>
    <row r="966" ht="15.3" customHeight="1" x14ac:dyDescent="0.25"/>
    <row r="967" ht="15.3" customHeight="1" x14ac:dyDescent="0.25"/>
    <row r="968" ht="15.3" customHeight="1" x14ac:dyDescent="0.25"/>
    <row r="969" ht="15.3" customHeight="1" x14ac:dyDescent="0.25"/>
    <row r="970" ht="15.3" customHeight="1" x14ac:dyDescent="0.25"/>
    <row r="971" ht="15.3" customHeight="1" x14ac:dyDescent="0.25"/>
    <row r="972" ht="15.3" customHeight="1" x14ac:dyDescent="0.25"/>
    <row r="973" ht="15.3" customHeight="1" x14ac:dyDescent="0.25"/>
    <row r="974" ht="15.3" customHeight="1" x14ac:dyDescent="0.25"/>
    <row r="975" ht="15.3" customHeight="1" x14ac:dyDescent="0.25"/>
    <row r="976" ht="15.3" customHeight="1" x14ac:dyDescent="0.25"/>
    <row r="977" ht="15.3" customHeight="1" x14ac:dyDescent="0.25"/>
    <row r="978" ht="15.3" customHeight="1" x14ac:dyDescent="0.25"/>
    <row r="979" ht="15.3" customHeight="1" x14ac:dyDescent="0.25"/>
    <row r="980" ht="15.3" customHeight="1" x14ac:dyDescent="0.25"/>
    <row r="981" ht="15.3" customHeight="1" x14ac:dyDescent="0.25"/>
    <row r="982" ht="15.3" customHeight="1" x14ac:dyDescent="0.25"/>
    <row r="983" ht="15.3" customHeight="1" x14ac:dyDescent="0.25"/>
    <row r="984" ht="15.3" customHeight="1" x14ac:dyDescent="0.25"/>
    <row r="985" ht="15.3" customHeight="1" x14ac:dyDescent="0.25"/>
    <row r="986" ht="15.3" customHeight="1" x14ac:dyDescent="0.25"/>
    <row r="987" ht="15.3" customHeight="1" x14ac:dyDescent="0.25"/>
    <row r="988" ht="15.3" customHeight="1" x14ac:dyDescent="0.25"/>
    <row r="989" ht="15.3" customHeight="1" x14ac:dyDescent="0.25"/>
    <row r="990" ht="15.3" customHeight="1" x14ac:dyDescent="0.25"/>
    <row r="991" ht="15.3" customHeight="1" x14ac:dyDescent="0.25"/>
    <row r="992" ht="15.3" customHeight="1" x14ac:dyDescent="0.25"/>
    <row r="993" ht="15.3" customHeight="1" x14ac:dyDescent="0.25"/>
    <row r="994" ht="15.3" customHeight="1" x14ac:dyDescent="0.25"/>
    <row r="995" ht="15.3" customHeight="1" x14ac:dyDescent="0.25"/>
    <row r="996" ht="15.3" customHeight="1" x14ac:dyDescent="0.25"/>
    <row r="997" ht="15.3" customHeight="1" x14ac:dyDescent="0.25"/>
    <row r="998" ht="15.3" customHeight="1" x14ac:dyDescent="0.25"/>
    <row r="999" ht="15.3" customHeight="1" x14ac:dyDescent="0.25"/>
    <row r="1000" ht="15.3" customHeight="1" x14ac:dyDescent="0.25"/>
    <row r="1001" ht="15.3" customHeight="1" x14ac:dyDescent="0.25"/>
    <row r="1002" ht="15.3" customHeight="1" x14ac:dyDescent="0.25"/>
    <row r="1003" ht="15.3" customHeight="1" x14ac:dyDescent="0.25"/>
    <row r="1004" ht="15.3" customHeight="1" x14ac:dyDescent="0.25"/>
    <row r="1005" ht="15.3" customHeight="1" x14ac:dyDescent="0.25"/>
    <row r="1006" ht="15.3" customHeight="1" x14ac:dyDescent="0.25"/>
    <row r="1007" ht="15.3" customHeight="1" x14ac:dyDescent="0.25"/>
    <row r="1008" ht="15.3" customHeight="1" x14ac:dyDescent="0.25"/>
    <row r="1009" ht="15.3" customHeight="1" x14ac:dyDescent="0.25"/>
    <row r="1010" ht="15.3" customHeight="1" x14ac:dyDescent="0.25"/>
    <row r="1011" ht="15.3" customHeight="1" x14ac:dyDescent="0.25"/>
    <row r="1012" ht="15.3" customHeight="1" x14ac:dyDescent="0.25"/>
    <row r="1013" ht="15.3" customHeight="1" x14ac:dyDescent="0.25"/>
    <row r="1014" ht="15.3" customHeight="1" x14ac:dyDescent="0.25"/>
    <row r="1015" ht="15.3" customHeight="1" x14ac:dyDescent="0.25"/>
    <row r="1016" ht="15.3" customHeight="1" x14ac:dyDescent="0.25"/>
    <row r="1017" ht="15.3" customHeight="1" x14ac:dyDescent="0.25"/>
    <row r="1018" ht="15.3" customHeight="1" x14ac:dyDescent="0.25"/>
    <row r="1019" ht="15.3" customHeight="1" x14ac:dyDescent="0.25"/>
    <row r="1020" ht="15.3" customHeight="1" x14ac:dyDescent="0.25"/>
    <row r="1021" ht="15.3" customHeight="1" x14ac:dyDescent="0.25"/>
    <row r="1022" ht="15.3" customHeight="1" x14ac:dyDescent="0.25"/>
    <row r="1023" ht="15.3" customHeight="1" x14ac:dyDescent="0.25"/>
    <row r="1024" ht="15.3" customHeight="1" x14ac:dyDescent="0.25"/>
    <row r="1025" ht="15.3" customHeight="1" x14ac:dyDescent="0.25"/>
    <row r="1026" ht="15.3" customHeight="1" x14ac:dyDescent="0.25"/>
    <row r="1027" ht="15.3" customHeight="1" x14ac:dyDescent="0.25"/>
    <row r="1028" ht="15.3" customHeight="1" x14ac:dyDescent="0.25"/>
    <row r="1029" ht="15.3" customHeight="1" x14ac:dyDescent="0.25"/>
    <row r="1030" ht="15.3" customHeight="1" x14ac:dyDescent="0.25"/>
    <row r="1031" ht="15.3" customHeight="1" x14ac:dyDescent="0.25"/>
    <row r="1032" ht="15.3" customHeight="1" x14ac:dyDescent="0.25"/>
    <row r="1033" ht="15.3" customHeight="1" x14ac:dyDescent="0.25"/>
    <row r="1034" ht="15.3" customHeight="1" x14ac:dyDescent="0.25"/>
    <row r="1035" ht="15.3" customHeight="1" x14ac:dyDescent="0.25"/>
    <row r="1036" ht="15.3" customHeight="1" x14ac:dyDescent="0.25"/>
    <row r="1037" ht="15.3" customHeight="1" x14ac:dyDescent="0.25"/>
    <row r="1038" ht="15.3" customHeight="1" x14ac:dyDescent="0.25"/>
    <row r="1039" ht="15.3" customHeight="1" x14ac:dyDescent="0.25"/>
    <row r="1040" ht="15.3" customHeight="1" x14ac:dyDescent="0.25"/>
    <row r="1041" ht="15.3" customHeight="1" x14ac:dyDescent="0.25"/>
    <row r="1042" ht="15.3" customHeight="1" x14ac:dyDescent="0.25"/>
    <row r="1043" ht="15.3" customHeight="1" x14ac:dyDescent="0.25"/>
    <row r="1044" ht="15.3" customHeight="1" x14ac:dyDescent="0.25"/>
    <row r="1045" ht="15.3" customHeight="1" x14ac:dyDescent="0.25"/>
    <row r="1046" ht="15.3" customHeight="1" x14ac:dyDescent="0.25"/>
    <row r="1047" ht="15.3" customHeight="1" x14ac:dyDescent="0.25"/>
    <row r="1048" ht="15.3" customHeight="1" x14ac:dyDescent="0.25"/>
    <row r="1049" ht="15.3" customHeight="1" x14ac:dyDescent="0.25"/>
    <row r="1050" ht="15.3" customHeight="1" x14ac:dyDescent="0.25"/>
    <row r="1051" ht="15.3" customHeight="1" x14ac:dyDescent="0.25"/>
    <row r="1052" ht="15.3" customHeight="1" x14ac:dyDescent="0.25"/>
    <row r="1053" ht="15.3" customHeight="1" x14ac:dyDescent="0.25"/>
    <row r="1054" ht="15.3" customHeight="1" x14ac:dyDescent="0.25"/>
    <row r="1055" ht="15.3" customHeight="1" x14ac:dyDescent="0.25"/>
    <row r="1056" ht="15.3" customHeight="1" x14ac:dyDescent="0.25"/>
    <row r="1057" ht="15.3" customHeight="1" x14ac:dyDescent="0.25"/>
    <row r="1058" ht="15.3" customHeight="1" x14ac:dyDescent="0.25"/>
    <row r="1059" ht="15.3" customHeight="1" x14ac:dyDescent="0.25"/>
    <row r="1060" ht="15.3" customHeight="1" x14ac:dyDescent="0.25"/>
    <row r="1061" ht="15.3" customHeight="1" x14ac:dyDescent="0.25"/>
    <row r="1062" ht="15.3" customHeight="1" x14ac:dyDescent="0.25"/>
    <row r="1063" ht="15.3" customHeight="1" x14ac:dyDescent="0.25"/>
    <row r="1064" ht="15.3" customHeight="1" x14ac:dyDescent="0.25"/>
    <row r="1065" ht="15.3" customHeight="1" x14ac:dyDescent="0.25"/>
    <row r="1066" ht="15.3" customHeight="1" x14ac:dyDescent="0.25"/>
    <row r="1067" ht="15.3" customHeight="1" x14ac:dyDescent="0.25"/>
    <row r="1068" ht="15.3" customHeight="1" x14ac:dyDescent="0.25"/>
    <row r="1069" ht="15.3" customHeight="1" x14ac:dyDescent="0.25"/>
    <row r="1070" ht="15.3" customHeight="1" x14ac:dyDescent="0.25"/>
    <row r="1071" ht="15.3" customHeight="1" x14ac:dyDescent="0.25"/>
    <row r="1072" ht="15.3" customHeight="1" x14ac:dyDescent="0.25"/>
    <row r="1073" ht="15.3" customHeight="1" x14ac:dyDescent="0.25"/>
    <row r="1074" ht="15.3" customHeight="1" x14ac:dyDescent="0.25"/>
    <row r="1075" ht="15.3" customHeight="1" x14ac:dyDescent="0.25"/>
    <row r="1076" ht="15.3" customHeight="1" x14ac:dyDescent="0.25"/>
    <row r="1077" ht="15.3" customHeight="1" x14ac:dyDescent="0.25"/>
    <row r="1078" ht="15.3" customHeight="1" x14ac:dyDescent="0.25"/>
    <row r="1079" ht="15.3" customHeight="1" x14ac:dyDescent="0.25"/>
    <row r="1080" ht="15.3" customHeight="1" x14ac:dyDescent="0.25"/>
    <row r="1081" ht="15.3" customHeight="1" x14ac:dyDescent="0.25"/>
    <row r="1082" ht="15.3" customHeight="1" x14ac:dyDescent="0.25"/>
    <row r="1083" ht="15.3" customHeight="1" x14ac:dyDescent="0.25"/>
    <row r="1084" ht="15.3" customHeight="1" x14ac:dyDescent="0.25"/>
    <row r="1085" ht="15.3" customHeight="1" x14ac:dyDescent="0.25"/>
    <row r="1086" ht="15.3" customHeight="1" x14ac:dyDescent="0.25"/>
    <row r="1087" ht="15.3" customHeight="1" x14ac:dyDescent="0.25"/>
    <row r="1088" ht="15.3" customHeight="1" x14ac:dyDescent="0.25"/>
    <row r="1089" ht="15.3" customHeight="1" x14ac:dyDescent="0.25"/>
    <row r="1090" ht="15.3" customHeight="1" x14ac:dyDescent="0.25"/>
    <row r="1091" ht="15.3" customHeight="1" x14ac:dyDescent="0.25"/>
    <row r="1092" ht="15.3" customHeight="1" x14ac:dyDescent="0.25"/>
    <row r="1093" ht="15.3" customHeight="1" x14ac:dyDescent="0.25"/>
    <row r="1094" ht="15.3" customHeight="1" x14ac:dyDescent="0.25"/>
    <row r="1095" ht="15.3" customHeight="1" x14ac:dyDescent="0.25"/>
    <row r="1096" ht="15.3" customHeight="1" x14ac:dyDescent="0.25"/>
    <row r="1097" ht="15.3" customHeight="1" x14ac:dyDescent="0.25"/>
    <row r="1098" ht="15.3" customHeight="1" x14ac:dyDescent="0.25"/>
    <row r="1099" ht="15.3" customHeight="1" x14ac:dyDescent="0.25"/>
    <row r="1100" ht="15.3" customHeight="1" x14ac:dyDescent="0.25"/>
    <row r="1101" ht="15.3" customHeight="1" x14ac:dyDescent="0.25"/>
    <row r="1102" ht="15.3" customHeight="1" x14ac:dyDescent="0.25"/>
    <row r="1103" ht="15.3" customHeight="1" x14ac:dyDescent="0.25"/>
    <row r="1104" ht="15.3" customHeight="1" x14ac:dyDescent="0.25"/>
    <row r="1105" ht="15.3" customHeight="1" x14ac:dyDescent="0.25"/>
    <row r="1106" ht="15.3" customHeight="1" x14ac:dyDescent="0.25"/>
    <row r="1107" ht="15.3" customHeight="1" x14ac:dyDescent="0.25"/>
    <row r="1108" ht="15.3" customHeight="1" x14ac:dyDescent="0.25"/>
    <row r="1109" ht="15.3" customHeight="1" x14ac:dyDescent="0.25"/>
    <row r="1110" ht="15.3" customHeight="1" x14ac:dyDescent="0.25"/>
    <row r="1111" ht="15.3" customHeight="1" x14ac:dyDescent="0.25"/>
    <row r="1112" ht="15.3" customHeight="1" x14ac:dyDescent="0.25"/>
    <row r="1113" ht="15.3" customHeight="1" x14ac:dyDescent="0.25"/>
    <row r="1114" ht="15.3" customHeight="1" x14ac:dyDescent="0.25"/>
    <row r="1115" ht="15.3" customHeight="1" x14ac:dyDescent="0.25"/>
    <row r="1116" ht="15.3" customHeight="1" x14ac:dyDescent="0.25"/>
    <row r="1117" ht="15.3" customHeight="1" x14ac:dyDescent="0.25"/>
    <row r="1118" ht="15.3" customHeight="1" x14ac:dyDescent="0.25"/>
    <row r="1119" ht="15.3" customHeight="1" x14ac:dyDescent="0.25"/>
    <row r="1120" ht="15.3" customHeight="1" x14ac:dyDescent="0.25"/>
    <row r="1121" ht="15.3" customHeight="1" x14ac:dyDescent="0.25"/>
    <row r="1122" ht="15.3" customHeight="1" x14ac:dyDescent="0.25"/>
    <row r="1123" ht="15.3" customHeight="1" x14ac:dyDescent="0.25"/>
    <row r="1124" ht="15.3" customHeight="1" x14ac:dyDescent="0.25"/>
    <row r="1125" ht="15.3" customHeight="1" x14ac:dyDescent="0.25"/>
    <row r="1126" ht="15.3" customHeight="1" x14ac:dyDescent="0.25"/>
    <row r="1127" ht="15.3" customHeight="1" x14ac:dyDescent="0.25"/>
    <row r="1128" ht="15.3" customHeight="1" x14ac:dyDescent="0.25"/>
    <row r="1129" ht="15.3" customHeight="1" x14ac:dyDescent="0.25"/>
    <row r="1130" ht="15.3" customHeight="1" x14ac:dyDescent="0.25"/>
    <row r="1131" ht="15.3" customHeight="1" x14ac:dyDescent="0.25"/>
    <row r="1132" ht="15.3" customHeight="1" x14ac:dyDescent="0.25"/>
    <row r="1133" ht="15.3" customHeight="1" x14ac:dyDescent="0.25"/>
    <row r="1134" ht="15.3" customHeight="1" x14ac:dyDescent="0.25"/>
    <row r="1135" ht="15.3" customHeight="1" x14ac:dyDescent="0.25"/>
    <row r="1136" ht="15.3" customHeight="1" x14ac:dyDescent="0.25"/>
    <row r="1137" ht="15.3" customHeight="1" x14ac:dyDescent="0.25"/>
    <row r="1138" ht="15.3" customHeight="1" x14ac:dyDescent="0.25"/>
    <row r="1139" ht="15.3" customHeight="1" x14ac:dyDescent="0.25"/>
    <row r="1140" ht="15.3" customHeight="1" x14ac:dyDescent="0.25"/>
    <row r="1141" ht="15.3" customHeight="1" x14ac:dyDescent="0.25"/>
    <row r="1142" ht="15.3" customHeight="1" x14ac:dyDescent="0.25"/>
    <row r="1143" ht="15.3" customHeight="1" x14ac:dyDescent="0.25"/>
    <row r="1144" ht="15.3" customHeight="1" x14ac:dyDescent="0.25"/>
    <row r="1145" ht="15.3" customHeight="1" x14ac:dyDescent="0.25"/>
    <row r="1146" ht="15.3" customHeight="1" x14ac:dyDescent="0.25"/>
    <row r="1147" ht="15.3" customHeight="1" x14ac:dyDescent="0.25"/>
    <row r="1148" ht="15.3" customHeight="1" x14ac:dyDescent="0.25"/>
    <row r="1149" ht="15.3" customHeight="1" x14ac:dyDescent="0.25"/>
    <row r="1150" ht="15.3" customHeight="1" x14ac:dyDescent="0.25"/>
    <row r="1151" ht="15.3" customHeight="1" x14ac:dyDescent="0.25"/>
    <row r="1152" ht="15.3" customHeight="1" x14ac:dyDescent="0.25"/>
    <row r="1153" ht="15.3" customHeight="1" x14ac:dyDescent="0.25"/>
    <row r="1154" ht="15.3" customHeight="1" x14ac:dyDescent="0.25"/>
    <row r="1155" ht="15.3" customHeight="1" x14ac:dyDescent="0.25"/>
    <row r="1156" ht="15.3" customHeight="1" x14ac:dyDescent="0.25"/>
    <row r="1157" ht="15.3" customHeight="1" x14ac:dyDescent="0.25"/>
    <row r="1158" ht="15.3" customHeight="1" x14ac:dyDescent="0.25"/>
    <row r="1159" ht="15.3" customHeight="1" x14ac:dyDescent="0.25"/>
    <row r="1160" ht="15.3" customHeight="1" x14ac:dyDescent="0.25"/>
    <row r="1161" ht="15.3" customHeight="1" x14ac:dyDescent="0.25"/>
    <row r="1162" ht="15.3" customHeight="1" x14ac:dyDescent="0.25"/>
    <row r="1163" ht="15.3" customHeight="1" x14ac:dyDescent="0.25"/>
    <row r="1164" ht="15.3" customHeight="1" x14ac:dyDescent="0.25"/>
    <row r="1165" ht="15.3" customHeight="1" x14ac:dyDescent="0.25"/>
    <row r="1166" ht="15.3" customHeight="1" x14ac:dyDescent="0.25"/>
    <row r="1167" ht="15.3" customHeight="1" x14ac:dyDescent="0.25"/>
    <row r="1168" ht="15.3" customHeight="1" x14ac:dyDescent="0.25"/>
    <row r="1169" ht="15.3" customHeight="1" x14ac:dyDescent="0.25"/>
    <row r="1170" ht="15.3" customHeight="1" x14ac:dyDescent="0.25"/>
    <row r="1171" ht="15.3" customHeight="1" x14ac:dyDescent="0.25"/>
    <row r="1172" ht="15.3" customHeight="1" x14ac:dyDescent="0.25"/>
    <row r="1173" ht="15.3" customHeight="1" x14ac:dyDescent="0.25"/>
    <row r="1174" ht="15.3" customHeight="1" x14ac:dyDescent="0.25"/>
    <row r="1175" ht="15.3" customHeight="1" x14ac:dyDescent="0.25"/>
    <row r="1176" ht="15.3" customHeight="1" x14ac:dyDescent="0.25"/>
    <row r="1177" ht="15.3" customHeight="1" x14ac:dyDescent="0.25"/>
    <row r="1178" ht="15.3" customHeight="1" x14ac:dyDescent="0.25"/>
    <row r="1179" ht="15.3" customHeight="1" x14ac:dyDescent="0.25"/>
    <row r="1180" ht="15.3" customHeight="1" x14ac:dyDescent="0.25"/>
    <row r="1181" ht="15.3" customHeight="1" x14ac:dyDescent="0.25"/>
    <row r="1182" ht="15.3" customHeight="1" x14ac:dyDescent="0.25"/>
    <row r="1183" ht="15.3" customHeight="1" x14ac:dyDescent="0.25"/>
    <row r="1184" ht="15.3" customHeight="1" x14ac:dyDescent="0.25"/>
    <row r="1185" ht="15.3" customHeight="1" x14ac:dyDescent="0.25"/>
    <row r="1186" ht="15.3" customHeight="1" x14ac:dyDescent="0.25"/>
    <row r="1187" ht="15.3" customHeight="1" x14ac:dyDescent="0.25"/>
    <row r="1188" ht="15.3" customHeight="1" x14ac:dyDescent="0.25"/>
    <row r="1189" ht="15.3" customHeight="1" x14ac:dyDescent="0.25"/>
    <row r="1190" ht="15.3" customHeight="1" x14ac:dyDescent="0.25"/>
    <row r="1191" ht="15.3" customHeight="1" x14ac:dyDescent="0.25"/>
    <row r="1192" ht="15.3" customHeight="1" x14ac:dyDescent="0.25"/>
    <row r="1193" ht="15.3" customHeight="1" x14ac:dyDescent="0.25"/>
    <row r="1194" ht="15.3" customHeight="1" x14ac:dyDescent="0.25"/>
    <row r="1195" ht="15.3" customHeight="1" x14ac:dyDescent="0.25"/>
    <row r="1196" ht="15.3" customHeight="1" x14ac:dyDescent="0.25"/>
    <row r="1197" ht="15.3" customHeight="1" x14ac:dyDescent="0.25"/>
    <row r="1198" ht="15.3" customHeight="1" x14ac:dyDescent="0.25"/>
    <row r="1199" ht="15.3" customHeight="1" x14ac:dyDescent="0.25"/>
    <row r="1200" ht="15.3" customHeight="1" x14ac:dyDescent="0.25"/>
    <row r="1201" ht="15.3" customHeight="1" x14ac:dyDescent="0.25"/>
    <row r="1202" ht="15.3" customHeight="1" x14ac:dyDescent="0.25"/>
    <row r="1203" ht="15.3" customHeight="1" x14ac:dyDescent="0.25"/>
    <row r="1204" ht="15.3" customHeight="1" x14ac:dyDescent="0.25"/>
    <row r="1205" ht="15.3" customHeight="1" x14ac:dyDescent="0.25"/>
    <row r="1206" ht="15.3" customHeight="1" x14ac:dyDescent="0.25"/>
    <row r="1207" ht="15.3" customHeight="1" x14ac:dyDescent="0.25"/>
    <row r="1208" ht="15.3" customHeight="1" x14ac:dyDescent="0.25"/>
    <row r="1209" ht="15.3" customHeight="1" x14ac:dyDescent="0.25"/>
    <row r="1210" ht="15.3" customHeight="1" x14ac:dyDescent="0.25"/>
    <row r="1211" ht="15.3" customHeight="1" x14ac:dyDescent="0.25"/>
    <row r="1212" ht="15.3" customHeight="1" x14ac:dyDescent="0.25"/>
    <row r="1213" ht="15.3" customHeight="1" x14ac:dyDescent="0.25"/>
    <row r="1214" ht="15.3" customHeight="1" x14ac:dyDescent="0.25"/>
    <row r="1215" ht="15.3" customHeight="1" x14ac:dyDescent="0.25"/>
    <row r="1216" ht="15.3" customHeight="1" x14ac:dyDescent="0.25"/>
    <row r="1217" ht="15.3" customHeight="1" x14ac:dyDescent="0.25"/>
    <row r="1218" ht="15.3" customHeight="1" x14ac:dyDescent="0.25"/>
    <row r="1219" ht="15.3" customHeight="1" x14ac:dyDescent="0.25"/>
    <row r="1220" ht="15.3" customHeight="1" x14ac:dyDescent="0.25"/>
    <row r="1221" ht="15.3" customHeight="1" x14ac:dyDescent="0.25"/>
    <row r="1222" ht="15.3" customHeight="1" x14ac:dyDescent="0.25"/>
    <row r="1223" ht="15.3" customHeight="1" x14ac:dyDescent="0.25"/>
    <row r="1224" ht="15.3" customHeight="1" x14ac:dyDescent="0.25"/>
    <row r="1225" ht="15.3" customHeight="1" x14ac:dyDescent="0.25"/>
    <row r="1226" ht="15.3" customHeight="1" x14ac:dyDescent="0.25"/>
    <row r="1227" ht="15.3" customHeight="1" x14ac:dyDescent="0.25"/>
    <row r="1228" ht="15.3" customHeight="1" x14ac:dyDescent="0.25"/>
    <row r="1229" ht="15.3" customHeight="1" x14ac:dyDescent="0.25"/>
    <row r="1230" ht="15.3" customHeight="1" x14ac:dyDescent="0.25"/>
    <row r="1231" ht="15.3" customHeight="1" x14ac:dyDescent="0.25"/>
    <row r="1232" ht="15.3" customHeight="1" x14ac:dyDescent="0.25"/>
    <row r="1233" ht="15.3" customHeight="1" x14ac:dyDescent="0.25"/>
    <row r="1234" ht="15.3" customHeight="1" x14ac:dyDescent="0.25"/>
    <row r="1235" ht="15.3" customHeight="1" x14ac:dyDescent="0.25"/>
    <row r="1236" ht="15.3" customHeight="1" x14ac:dyDescent="0.25"/>
    <row r="1237" ht="15.3" customHeight="1" x14ac:dyDescent="0.25"/>
    <row r="1238" ht="15.3" customHeight="1" x14ac:dyDescent="0.25"/>
    <row r="1239" ht="15.3" customHeight="1" x14ac:dyDescent="0.25"/>
    <row r="1240" ht="15.3" customHeight="1" x14ac:dyDescent="0.25"/>
    <row r="1241" ht="15.3" customHeight="1" x14ac:dyDescent="0.25"/>
    <row r="1242" ht="15.3" customHeight="1" x14ac:dyDescent="0.25"/>
    <row r="1243" ht="15.3" customHeight="1" x14ac:dyDescent="0.25"/>
    <row r="1244" ht="15.3" customHeight="1" x14ac:dyDescent="0.25"/>
    <row r="1245" ht="15.3" customHeight="1" x14ac:dyDescent="0.25"/>
    <row r="1246" ht="15.3" customHeight="1" x14ac:dyDescent="0.25"/>
    <row r="1247" ht="15.3" customHeight="1" x14ac:dyDescent="0.25"/>
    <row r="1248" ht="15.3" customHeight="1" x14ac:dyDescent="0.25"/>
    <row r="1249" ht="15.3" customHeight="1" x14ac:dyDescent="0.25"/>
    <row r="1250" ht="15.3" customHeight="1" x14ac:dyDescent="0.25"/>
    <row r="1251" ht="15.3" customHeight="1" x14ac:dyDescent="0.25"/>
    <row r="1252" ht="15.3" customHeight="1" x14ac:dyDescent="0.25"/>
    <row r="1253" ht="15.3" customHeight="1" x14ac:dyDescent="0.25"/>
    <row r="1254" ht="15.3" customHeight="1" x14ac:dyDescent="0.25"/>
    <row r="1255" ht="15.3" customHeight="1" x14ac:dyDescent="0.25"/>
    <row r="1256" ht="15.3" customHeight="1" x14ac:dyDescent="0.25"/>
    <row r="1257" ht="15.3" customHeight="1" x14ac:dyDescent="0.25"/>
    <row r="1258" ht="15.3" customHeight="1" x14ac:dyDescent="0.25"/>
    <row r="1259" ht="15.3" customHeight="1" x14ac:dyDescent="0.25"/>
    <row r="1260" ht="15.3" customHeight="1" x14ac:dyDescent="0.25"/>
    <row r="1261" ht="15.3" customHeight="1" x14ac:dyDescent="0.25"/>
    <row r="1262" ht="15.3" customHeight="1" x14ac:dyDescent="0.25"/>
    <row r="1263" ht="15.3" customHeight="1" x14ac:dyDescent="0.25"/>
    <row r="1264" ht="15.3" customHeight="1" x14ac:dyDescent="0.25"/>
    <row r="1265" ht="15.3" customHeight="1" x14ac:dyDescent="0.25"/>
    <row r="1266" ht="15.3" customHeight="1" x14ac:dyDescent="0.25"/>
    <row r="1267" ht="15.3" customHeight="1" x14ac:dyDescent="0.25"/>
    <row r="1268" ht="15.3" customHeight="1" x14ac:dyDescent="0.25"/>
    <row r="1269" ht="15.3" customHeight="1" x14ac:dyDescent="0.25"/>
    <row r="1270" ht="15.3" customHeight="1" x14ac:dyDescent="0.25"/>
    <row r="1271" ht="15.3" customHeight="1" x14ac:dyDescent="0.25"/>
    <row r="1272" ht="15.3" customHeight="1" x14ac:dyDescent="0.25"/>
    <row r="1273" ht="15.3" customHeight="1" x14ac:dyDescent="0.25"/>
    <row r="1274" ht="15.3" customHeight="1" x14ac:dyDescent="0.25"/>
    <row r="1275" ht="15.3" customHeight="1" x14ac:dyDescent="0.25"/>
    <row r="1276" ht="15.3" customHeight="1" x14ac:dyDescent="0.25"/>
    <row r="1277" ht="15.3" customHeight="1" x14ac:dyDescent="0.25"/>
    <row r="1278" ht="15.3" customHeight="1" x14ac:dyDescent="0.25"/>
    <row r="1279" ht="15.3" customHeight="1" x14ac:dyDescent="0.25"/>
    <row r="1280" ht="15.3" customHeight="1" x14ac:dyDescent="0.25"/>
    <row r="1281" ht="15.3" customHeight="1" x14ac:dyDescent="0.25"/>
    <row r="1282" ht="15.3" customHeight="1" x14ac:dyDescent="0.25"/>
    <row r="1283" ht="15.3" customHeight="1" x14ac:dyDescent="0.25"/>
    <row r="1284" ht="15.3" customHeight="1" x14ac:dyDescent="0.25"/>
    <row r="1285" ht="15.3" customHeight="1" x14ac:dyDescent="0.25"/>
    <row r="1286" ht="15.3" customHeight="1" x14ac:dyDescent="0.25"/>
    <row r="1287" ht="15.3" customHeight="1" x14ac:dyDescent="0.25"/>
    <row r="1288" ht="15.3" customHeight="1" x14ac:dyDescent="0.25"/>
    <row r="1289" ht="15.3" customHeight="1" x14ac:dyDescent="0.25"/>
    <row r="1290" ht="15.3" customHeight="1" x14ac:dyDescent="0.25"/>
    <row r="1291" ht="15.3" customHeight="1" x14ac:dyDescent="0.25"/>
    <row r="1292" ht="15.3" customHeight="1" x14ac:dyDescent="0.25"/>
    <row r="1293" ht="15.3" customHeight="1" x14ac:dyDescent="0.25"/>
    <row r="1294" ht="15.3" customHeight="1" x14ac:dyDescent="0.25"/>
    <row r="1295" ht="15.3" customHeight="1" x14ac:dyDescent="0.25"/>
    <row r="1296" ht="15.3" customHeight="1" x14ac:dyDescent="0.25"/>
    <row r="1297" ht="15.3" customHeight="1" x14ac:dyDescent="0.25"/>
    <row r="1298" ht="15.3" customHeight="1" x14ac:dyDescent="0.25"/>
    <row r="1299" ht="15.3" customHeight="1" x14ac:dyDescent="0.25"/>
    <row r="1300" ht="15.3" customHeight="1" x14ac:dyDescent="0.25"/>
    <row r="1301" ht="15.3" customHeight="1" x14ac:dyDescent="0.25"/>
    <row r="1302" ht="15.3" customHeight="1" x14ac:dyDescent="0.25"/>
    <row r="1303" ht="15.3" customHeight="1" x14ac:dyDescent="0.25"/>
    <row r="1304" ht="15.3" customHeight="1" x14ac:dyDescent="0.25"/>
    <row r="1305" ht="15.3" customHeight="1" x14ac:dyDescent="0.25"/>
    <row r="1306" ht="15.3" customHeight="1" x14ac:dyDescent="0.25"/>
    <row r="1307" ht="15.3" customHeight="1" x14ac:dyDescent="0.25"/>
    <row r="1308" ht="15.3" customHeight="1" x14ac:dyDescent="0.25"/>
    <row r="1309" ht="15.3" customHeight="1" x14ac:dyDescent="0.25"/>
    <row r="1310" ht="15.3" customHeight="1" x14ac:dyDescent="0.25"/>
    <row r="1311" ht="15.3" customHeight="1" x14ac:dyDescent="0.25"/>
    <row r="1312" ht="15.3" customHeight="1" x14ac:dyDescent="0.25"/>
    <row r="1313" ht="15.3" customHeight="1" x14ac:dyDescent="0.25"/>
    <row r="1314" ht="15.3" customHeight="1" x14ac:dyDescent="0.25"/>
    <row r="1315" ht="15.3" customHeight="1" x14ac:dyDescent="0.25"/>
    <row r="1316" ht="15.3" customHeight="1" x14ac:dyDescent="0.25"/>
    <row r="1317" ht="15.3" customHeight="1" x14ac:dyDescent="0.25"/>
    <row r="1318" ht="15.3" customHeight="1" x14ac:dyDescent="0.25"/>
    <row r="1319" ht="15.3" customHeight="1" x14ac:dyDescent="0.25"/>
    <row r="1320" ht="15.3" customHeight="1" x14ac:dyDescent="0.25"/>
    <row r="1321" ht="15.3" customHeight="1" x14ac:dyDescent="0.25"/>
    <row r="1322" ht="15.3" customHeight="1" x14ac:dyDescent="0.25"/>
    <row r="1323" ht="15.3" customHeight="1" x14ac:dyDescent="0.25"/>
    <row r="1324" ht="15.3" customHeight="1" x14ac:dyDescent="0.25"/>
    <row r="1325" ht="15.3" customHeight="1" x14ac:dyDescent="0.25"/>
    <row r="1326" ht="15.3" customHeight="1" x14ac:dyDescent="0.25"/>
    <row r="1327" ht="15.3" customHeight="1" x14ac:dyDescent="0.25"/>
    <row r="1328" ht="15.3" customHeight="1" x14ac:dyDescent="0.25"/>
    <row r="1329" ht="15.3" customHeight="1" x14ac:dyDescent="0.25"/>
    <row r="1330" ht="15.3" customHeight="1" x14ac:dyDescent="0.25"/>
    <row r="1331" ht="15.3" customHeight="1" x14ac:dyDescent="0.25"/>
    <row r="1332" ht="15.3" customHeight="1" x14ac:dyDescent="0.25"/>
    <row r="1333" ht="15.3" customHeight="1" x14ac:dyDescent="0.25"/>
    <row r="1334" ht="15.3" customHeight="1" x14ac:dyDescent="0.25"/>
    <row r="1335" ht="15.3" customHeight="1" x14ac:dyDescent="0.25"/>
    <row r="1336" ht="15.3" customHeight="1" x14ac:dyDescent="0.25"/>
    <row r="1337" ht="15.3" customHeight="1" x14ac:dyDescent="0.25"/>
    <row r="1338" ht="15.3" customHeight="1" x14ac:dyDescent="0.25"/>
    <row r="1339" ht="15.3" customHeight="1" x14ac:dyDescent="0.25"/>
    <row r="1340" ht="15.3" customHeight="1" x14ac:dyDescent="0.25"/>
    <row r="1341" ht="15.3" customHeight="1" x14ac:dyDescent="0.25"/>
    <row r="1342" ht="15.3" customHeight="1" x14ac:dyDescent="0.25"/>
    <row r="1343" ht="15.3" customHeight="1" x14ac:dyDescent="0.25"/>
    <row r="1344" ht="15.3" customHeight="1" x14ac:dyDescent="0.25"/>
    <row r="1345" ht="15.3" customHeight="1" x14ac:dyDescent="0.25"/>
    <row r="1346" ht="15.3" customHeight="1" x14ac:dyDescent="0.25"/>
    <row r="1347" ht="15.3" customHeight="1" x14ac:dyDescent="0.25"/>
    <row r="1348" ht="15.3" customHeight="1" x14ac:dyDescent="0.25"/>
    <row r="1349" ht="15.3" customHeight="1" x14ac:dyDescent="0.25"/>
    <row r="1350" ht="15.3" customHeight="1" x14ac:dyDescent="0.25"/>
    <row r="1351" ht="15.3" customHeight="1" x14ac:dyDescent="0.25"/>
    <row r="1352" ht="15.3" customHeight="1" x14ac:dyDescent="0.25"/>
    <row r="1353" ht="15.3" customHeight="1" x14ac:dyDescent="0.25"/>
    <row r="1354" ht="15.3" customHeight="1" x14ac:dyDescent="0.25"/>
    <row r="1355" ht="15.3" customHeight="1" x14ac:dyDescent="0.25"/>
    <row r="1356" ht="15.3" customHeight="1" x14ac:dyDescent="0.25"/>
    <row r="1357" ht="15.3" customHeight="1" x14ac:dyDescent="0.25"/>
    <row r="1358" ht="15.3" customHeight="1" x14ac:dyDescent="0.25"/>
    <row r="1359" ht="15.3" customHeight="1" x14ac:dyDescent="0.25"/>
    <row r="1360" ht="15.3" customHeight="1" x14ac:dyDescent="0.25"/>
    <row r="1361" ht="15.3" customHeight="1" x14ac:dyDescent="0.25"/>
    <row r="1362" ht="15.3" customHeight="1" x14ac:dyDescent="0.25"/>
    <row r="1363" ht="15.3" customHeight="1" x14ac:dyDescent="0.25"/>
    <row r="1364" ht="15.3" customHeight="1" x14ac:dyDescent="0.25"/>
    <row r="1365" ht="15.3" customHeight="1" x14ac:dyDescent="0.25"/>
    <row r="1366" ht="15.3" customHeight="1" x14ac:dyDescent="0.25"/>
    <row r="1367" ht="15.3" customHeight="1" x14ac:dyDescent="0.25"/>
    <row r="1368" ht="15.3" customHeight="1" x14ac:dyDescent="0.25"/>
    <row r="1369" ht="15.3" customHeight="1" x14ac:dyDescent="0.25"/>
    <row r="1370" ht="15.3" customHeight="1" x14ac:dyDescent="0.25"/>
    <row r="1371" ht="15.3" customHeight="1" x14ac:dyDescent="0.25"/>
    <row r="1372" ht="15.3" customHeight="1" x14ac:dyDescent="0.25"/>
    <row r="1373" ht="15.3" customHeight="1" x14ac:dyDescent="0.25"/>
    <row r="1374" ht="15.3" customHeight="1" x14ac:dyDescent="0.25"/>
    <row r="1375" ht="15.3" customHeight="1" x14ac:dyDescent="0.25"/>
    <row r="1376" ht="15.3" customHeight="1" x14ac:dyDescent="0.25"/>
    <row r="1377" ht="15.3" customHeight="1" x14ac:dyDescent="0.25"/>
    <row r="1378" ht="15.3" customHeight="1" x14ac:dyDescent="0.25"/>
    <row r="1379" ht="15.3" customHeight="1" x14ac:dyDescent="0.25"/>
    <row r="1380" ht="15.3" customHeight="1" x14ac:dyDescent="0.25"/>
    <row r="1381" ht="15.3" customHeight="1" x14ac:dyDescent="0.25"/>
    <row r="1382" ht="15.3" customHeight="1" x14ac:dyDescent="0.25"/>
    <row r="1383" ht="15.3" customHeight="1" x14ac:dyDescent="0.25"/>
    <row r="1384" ht="15.3" customHeight="1" x14ac:dyDescent="0.25"/>
    <row r="1385" ht="15.3" customHeight="1" x14ac:dyDescent="0.25"/>
    <row r="1386" ht="15.3" customHeight="1" x14ac:dyDescent="0.25"/>
    <row r="1387" ht="15.3" customHeight="1" x14ac:dyDescent="0.25"/>
    <row r="1388" ht="15.3" customHeight="1" x14ac:dyDescent="0.25"/>
    <row r="1389" ht="15.3" customHeight="1" x14ac:dyDescent="0.25"/>
    <row r="1390" ht="15.3" customHeight="1" x14ac:dyDescent="0.25"/>
    <row r="1391" ht="15.3" customHeight="1" x14ac:dyDescent="0.25"/>
    <row r="1392" ht="15.3" customHeight="1" x14ac:dyDescent="0.25"/>
    <row r="1393" ht="15.3" customHeight="1" x14ac:dyDescent="0.25"/>
    <row r="1394" ht="15.3" customHeight="1" x14ac:dyDescent="0.25"/>
    <row r="1395" ht="15.3" customHeight="1" x14ac:dyDescent="0.25"/>
    <row r="1396" ht="15.3" customHeight="1" x14ac:dyDescent="0.25"/>
    <row r="1397" ht="15.3" customHeight="1" x14ac:dyDescent="0.25"/>
    <row r="1398" ht="15.3" customHeight="1" x14ac:dyDescent="0.25"/>
    <row r="1399" ht="15.3" customHeight="1" x14ac:dyDescent="0.25"/>
    <row r="1400" ht="15.3" customHeight="1" x14ac:dyDescent="0.25"/>
    <row r="1401" ht="15.3" customHeight="1" x14ac:dyDescent="0.25"/>
    <row r="1402" ht="15.3" customHeight="1" x14ac:dyDescent="0.25"/>
    <row r="1403" ht="15.3" customHeight="1" x14ac:dyDescent="0.25"/>
    <row r="1404" ht="15.3" customHeight="1" x14ac:dyDescent="0.25"/>
    <row r="1405" ht="15.3" customHeight="1" x14ac:dyDescent="0.25"/>
    <row r="1406" ht="15.3" customHeight="1" x14ac:dyDescent="0.25"/>
    <row r="1407" ht="15.3" customHeight="1" x14ac:dyDescent="0.25"/>
    <row r="1408" ht="15.3" customHeight="1" x14ac:dyDescent="0.25"/>
    <row r="1409" ht="15.3" customHeight="1" x14ac:dyDescent="0.25"/>
    <row r="1410" ht="15.3" customHeight="1" x14ac:dyDescent="0.25"/>
    <row r="1411" ht="15.3" customHeight="1" x14ac:dyDescent="0.25"/>
    <row r="1412" ht="15.3" customHeight="1" x14ac:dyDescent="0.25"/>
    <row r="1413" ht="15.3" customHeight="1" x14ac:dyDescent="0.25"/>
    <row r="1414" ht="15.3" customHeight="1" x14ac:dyDescent="0.25"/>
    <row r="1415" ht="15.3" customHeight="1" x14ac:dyDescent="0.25"/>
    <row r="1416" ht="15.3" customHeight="1" x14ac:dyDescent="0.25"/>
    <row r="1417" ht="15.3" customHeight="1" x14ac:dyDescent="0.25"/>
    <row r="1418" ht="15.3" customHeight="1" x14ac:dyDescent="0.25"/>
    <row r="1419" ht="15.3" customHeight="1" x14ac:dyDescent="0.25"/>
    <row r="1420" ht="15.3" customHeight="1" x14ac:dyDescent="0.25"/>
    <row r="1421" ht="15.3" customHeight="1" x14ac:dyDescent="0.25"/>
    <row r="1422" ht="15.3" customHeight="1" x14ac:dyDescent="0.25"/>
    <row r="1423" ht="15.3" customHeight="1" x14ac:dyDescent="0.25"/>
    <row r="1424" ht="15.3" customHeight="1" x14ac:dyDescent="0.25"/>
    <row r="1425" ht="15.3" customHeight="1" x14ac:dyDescent="0.25"/>
    <row r="1426" ht="15.3" customHeight="1" x14ac:dyDescent="0.25"/>
    <row r="1427" ht="15.3" customHeight="1" x14ac:dyDescent="0.25"/>
    <row r="1428" ht="15.3" customHeight="1" x14ac:dyDescent="0.25"/>
    <row r="1429" ht="15.3" customHeight="1" x14ac:dyDescent="0.25"/>
    <row r="1430" ht="15.3" customHeight="1" x14ac:dyDescent="0.25"/>
    <row r="1431" ht="15.3" customHeight="1" x14ac:dyDescent="0.25"/>
    <row r="1432" ht="15.3" customHeight="1" x14ac:dyDescent="0.25"/>
    <row r="1433" ht="15.3" customHeight="1" x14ac:dyDescent="0.25"/>
    <row r="1434" ht="15.3" customHeight="1" x14ac:dyDescent="0.25"/>
    <row r="1435" ht="15.3" customHeight="1" x14ac:dyDescent="0.25"/>
    <row r="1436" ht="15.3" customHeight="1" x14ac:dyDescent="0.25"/>
    <row r="1437" ht="15.3" customHeight="1" x14ac:dyDescent="0.25"/>
    <row r="1438" ht="15.3" customHeight="1" x14ac:dyDescent="0.25"/>
    <row r="1439" ht="15.3" customHeight="1" x14ac:dyDescent="0.25"/>
    <row r="1440" ht="15.3" customHeight="1" x14ac:dyDescent="0.25"/>
    <row r="1441" ht="15.3" customHeight="1" x14ac:dyDescent="0.25"/>
    <row r="1442" ht="15.3" customHeight="1" x14ac:dyDescent="0.25"/>
    <row r="1443" ht="15.3" customHeight="1" x14ac:dyDescent="0.25"/>
    <row r="1444" ht="15.3" customHeight="1" x14ac:dyDescent="0.25"/>
    <row r="1445" ht="15.3" customHeight="1" x14ac:dyDescent="0.25"/>
    <row r="1446" ht="15.3" customHeight="1" x14ac:dyDescent="0.25"/>
    <row r="1447" ht="15.3" customHeight="1" x14ac:dyDescent="0.25"/>
    <row r="1448" ht="15.3" customHeight="1" x14ac:dyDescent="0.25"/>
    <row r="1449" ht="15.3" customHeight="1" x14ac:dyDescent="0.25"/>
    <row r="1450" ht="15.3" customHeight="1" x14ac:dyDescent="0.25"/>
    <row r="1451" ht="15.3" customHeight="1" x14ac:dyDescent="0.25"/>
    <row r="1452" ht="15.3" customHeight="1" x14ac:dyDescent="0.25"/>
    <row r="1453" ht="15.3" customHeight="1" x14ac:dyDescent="0.25"/>
    <row r="1454" ht="15.3" customHeight="1" x14ac:dyDescent="0.25"/>
    <row r="1455" ht="15.3" customHeight="1" x14ac:dyDescent="0.25"/>
    <row r="1456" ht="15.3" customHeight="1" x14ac:dyDescent="0.25"/>
    <row r="1457" ht="15.3" customHeight="1" x14ac:dyDescent="0.25"/>
    <row r="1458" ht="15.3" customHeight="1" x14ac:dyDescent="0.25"/>
    <row r="1459" ht="15.3" customHeight="1" x14ac:dyDescent="0.25"/>
    <row r="1460" ht="15.3" customHeight="1" x14ac:dyDescent="0.25"/>
    <row r="1461" ht="15.3" customHeight="1" x14ac:dyDescent="0.25"/>
    <row r="1462" ht="15.3" customHeight="1" x14ac:dyDescent="0.25"/>
    <row r="1463" ht="15.3" customHeight="1" x14ac:dyDescent="0.25"/>
    <row r="1464" ht="15.3" customHeight="1" x14ac:dyDescent="0.25"/>
    <row r="1465" ht="15.3" customHeight="1" x14ac:dyDescent="0.25"/>
    <row r="1466" ht="15.3" customHeight="1" x14ac:dyDescent="0.25"/>
    <row r="1467" ht="15.3" customHeight="1" x14ac:dyDescent="0.25"/>
    <row r="1468" ht="15.3" customHeight="1" x14ac:dyDescent="0.25"/>
    <row r="1469" ht="15.3" customHeight="1" x14ac:dyDescent="0.25"/>
    <row r="1470" ht="15.3" customHeight="1" x14ac:dyDescent="0.25"/>
    <row r="1471" ht="15.3" customHeight="1" x14ac:dyDescent="0.25"/>
    <row r="1472" ht="15.3" customHeight="1" x14ac:dyDescent="0.25"/>
    <row r="1473" ht="15.3" customHeight="1" x14ac:dyDescent="0.25"/>
    <row r="1474" ht="15.3" customHeight="1" x14ac:dyDescent="0.25"/>
    <row r="1475" ht="15.3" customHeight="1" x14ac:dyDescent="0.25"/>
    <row r="1476" ht="15.3" customHeight="1" x14ac:dyDescent="0.25"/>
    <row r="1477" ht="15.3" customHeight="1" x14ac:dyDescent="0.25"/>
    <row r="1478" ht="15.3" customHeight="1" x14ac:dyDescent="0.25"/>
    <row r="1479" ht="15.3" customHeight="1" x14ac:dyDescent="0.25"/>
    <row r="1480" ht="15.3" customHeight="1" x14ac:dyDescent="0.25"/>
    <row r="1481" ht="15.3" customHeight="1" x14ac:dyDescent="0.25"/>
    <row r="1482" ht="15.3" customHeight="1" x14ac:dyDescent="0.25"/>
    <row r="1483" ht="15.3" customHeight="1" x14ac:dyDescent="0.25"/>
    <row r="1484" ht="15.3" customHeight="1" x14ac:dyDescent="0.25"/>
    <row r="1485" ht="15.3" customHeight="1" x14ac:dyDescent="0.25"/>
    <row r="1486" ht="15.3" customHeight="1" x14ac:dyDescent="0.25"/>
    <row r="1487" ht="15.3" customHeight="1" x14ac:dyDescent="0.25"/>
    <row r="1488" ht="15.3" customHeight="1" x14ac:dyDescent="0.25"/>
    <row r="1489" ht="15.3" customHeight="1" x14ac:dyDescent="0.25"/>
    <row r="1490" ht="15.3" customHeight="1" x14ac:dyDescent="0.25"/>
    <row r="1491" ht="15.3" customHeight="1" x14ac:dyDescent="0.25"/>
    <row r="1492" ht="15.3" customHeight="1" x14ac:dyDescent="0.25"/>
    <row r="1493" ht="15.3" customHeight="1" x14ac:dyDescent="0.25"/>
    <row r="1494" ht="15.3" customHeight="1" x14ac:dyDescent="0.25"/>
    <row r="1495" ht="15.3" customHeight="1" x14ac:dyDescent="0.25"/>
    <row r="1496" ht="15.3" customHeight="1" x14ac:dyDescent="0.25"/>
    <row r="1497" ht="15.3" customHeight="1" x14ac:dyDescent="0.25"/>
    <row r="1498" ht="15.3" customHeight="1" x14ac:dyDescent="0.25"/>
    <row r="1499" ht="15.3" customHeight="1" x14ac:dyDescent="0.25"/>
    <row r="1500" ht="15.3" customHeight="1" x14ac:dyDescent="0.25"/>
    <row r="1501" ht="15.3" customHeight="1" x14ac:dyDescent="0.25"/>
    <row r="1502" ht="15.3" customHeight="1" x14ac:dyDescent="0.25"/>
    <row r="1503" ht="15.3" customHeight="1" x14ac:dyDescent="0.25"/>
    <row r="1504" ht="15.3" customHeight="1" x14ac:dyDescent="0.25"/>
    <row r="1505" ht="15.3" customHeight="1" x14ac:dyDescent="0.25"/>
    <row r="1506" ht="15.3" customHeight="1" x14ac:dyDescent="0.25"/>
    <row r="1507" ht="15.3" customHeight="1" x14ac:dyDescent="0.25"/>
    <row r="1508" ht="15.3" customHeight="1" x14ac:dyDescent="0.25"/>
    <row r="1509" ht="15.3" customHeight="1" x14ac:dyDescent="0.25"/>
    <row r="1510" ht="15.3" customHeight="1" x14ac:dyDescent="0.25"/>
    <row r="1511" ht="15.3" customHeight="1" x14ac:dyDescent="0.25"/>
    <row r="1512" ht="15.3" customHeight="1" x14ac:dyDescent="0.25"/>
    <row r="1513" ht="15.3" customHeight="1" x14ac:dyDescent="0.25"/>
    <row r="1514" ht="15.3" customHeight="1" x14ac:dyDescent="0.25"/>
    <row r="1515" ht="15.3" customHeight="1" x14ac:dyDescent="0.25"/>
    <row r="1516" ht="15.3" customHeight="1" x14ac:dyDescent="0.25"/>
    <row r="1517" ht="15.3" customHeight="1" x14ac:dyDescent="0.25"/>
    <row r="1518" ht="15.3" customHeight="1" x14ac:dyDescent="0.25"/>
    <row r="1519" ht="15.3" customHeight="1" x14ac:dyDescent="0.25"/>
    <row r="1520" ht="15.3" customHeight="1" x14ac:dyDescent="0.25"/>
    <row r="1521" ht="15.3" customHeight="1" x14ac:dyDescent="0.25"/>
    <row r="1522" ht="15.3" customHeight="1" x14ac:dyDescent="0.25"/>
    <row r="1523" ht="15.3" customHeight="1" x14ac:dyDescent="0.25"/>
    <row r="1524" ht="15.3" customHeight="1" x14ac:dyDescent="0.25"/>
    <row r="1525" ht="15.3" customHeight="1" x14ac:dyDescent="0.25"/>
    <row r="1526" ht="15.3" customHeight="1" x14ac:dyDescent="0.25"/>
    <row r="1527" ht="15.3" customHeight="1" x14ac:dyDescent="0.25"/>
    <row r="1528" ht="15.3" customHeight="1" x14ac:dyDescent="0.25"/>
    <row r="1529" ht="15.3" customHeight="1" x14ac:dyDescent="0.25"/>
    <row r="1530" ht="15.3" customHeight="1" x14ac:dyDescent="0.25"/>
    <row r="1531" ht="15.3" customHeight="1" x14ac:dyDescent="0.25"/>
    <row r="1532" ht="15.3" customHeight="1" x14ac:dyDescent="0.25"/>
    <row r="1533" ht="15.3" customHeight="1" x14ac:dyDescent="0.25"/>
    <row r="1534" ht="15.3" customHeight="1" x14ac:dyDescent="0.25"/>
    <row r="1535" ht="15.3" customHeight="1" x14ac:dyDescent="0.25"/>
    <row r="1536" ht="15.3" customHeight="1" x14ac:dyDescent="0.25"/>
    <row r="1537" ht="15.3" customHeight="1" x14ac:dyDescent="0.25"/>
    <row r="1538" ht="15.3" customHeight="1" x14ac:dyDescent="0.25"/>
    <row r="1539" ht="15.3" customHeight="1" x14ac:dyDescent="0.25"/>
    <row r="1540" ht="15.3" customHeight="1" x14ac:dyDescent="0.25"/>
    <row r="1541" ht="15.3" customHeight="1" x14ac:dyDescent="0.25"/>
    <row r="1542" ht="15.3" customHeight="1" x14ac:dyDescent="0.25"/>
    <row r="1543" ht="15.3" customHeight="1" x14ac:dyDescent="0.25"/>
    <row r="1544" ht="15.3" customHeight="1" x14ac:dyDescent="0.25"/>
    <row r="1545" ht="15.3" customHeight="1" x14ac:dyDescent="0.25"/>
    <row r="1546" ht="15.3" customHeight="1" x14ac:dyDescent="0.25"/>
    <row r="1547" ht="15.3" customHeight="1" x14ac:dyDescent="0.25"/>
    <row r="1548" ht="15.3" customHeight="1" x14ac:dyDescent="0.25"/>
    <row r="1549" ht="15.3" customHeight="1" x14ac:dyDescent="0.25"/>
    <row r="1550" ht="15.3" customHeight="1" x14ac:dyDescent="0.25"/>
    <row r="1551" ht="15.3" customHeight="1" x14ac:dyDescent="0.25"/>
    <row r="1552" ht="15.3" customHeight="1" x14ac:dyDescent="0.25"/>
    <row r="1553" ht="15.3" customHeight="1" x14ac:dyDescent="0.25"/>
    <row r="1554" ht="15.3" customHeight="1" x14ac:dyDescent="0.25"/>
    <row r="1555" ht="15.3" customHeight="1" x14ac:dyDescent="0.25"/>
    <row r="1556" ht="15.3" customHeight="1" x14ac:dyDescent="0.25"/>
    <row r="1557" ht="15.3" customHeight="1" x14ac:dyDescent="0.25"/>
    <row r="1558" ht="15.3" customHeight="1" x14ac:dyDescent="0.25"/>
    <row r="1559" ht="15.3" customHeight="1" x14ac:dyDescent="0.25"/>
    <row r="1560" ht="15.3" customHeight="1" x14ac:dyDescent="0.25"/>
    <row r="1561" ht="15.3" customHeight="1" x14ac:dyDescent="0.25"/>
    <row r="1562" ht="15.3" customHeight="1" x14ac:dyDescent="0.25"/>
    <row r="1563" ht="15.3" customHeight="1" x14ac:dyDescent="0.25"/>
    <row r="1564" ht="15.3" customHeight="1" x14ac:dyDescent="0.25"/>
    <row r="1565" ht="15.3" customHeight="1" x14ac:dyDescent="0.25"/>
    <row r="1566" ht="15.3" customHeight="1" x14ac:dyDescent="0.25"/>
    <row r="1567" ht="15.3" customHeight="1" x14ac:dyDescent="0.25"/>
    <row r="1568" ht="15.3" customHeight="1" x14ac:dyDescent="0.25"/>
    <row r="1569" ht="15.3" customHeight="1" x14ac:dyDescent="0.25"/>
    <row r="1570" ht="15.3" customHeight="1" x14ac:dyDescent="0.25"/>
    <row r="1571" ht="15.3" customHeight="1" x14ac:dyDescent="0.25"/>
    <row r="1572" ht="15.3" customHeight="1" x14ac:dyDescent="0.25"/>
    <row r="1573" ht="15.3" customHeight="1" x14ac:dyDescent="0.25"/>
    <row r="1574" ht="15.3" customHeight="1" x14ac:dyDescent="0.25"/>
    <row r="1575" ht="15.3" customHeight="1" x14ac:dyDescent="0.25"/>
    <row r="1576" ht="15.3" customHeight="1" x14ac:dyDescent="0.25"/>
    <row r="1577" ht="15.3" customHeight="1" x14ac:dyDescent="0.25"/>
    <row r="1578" ht="15.3" customHeight="1" x14ac:dyDescent="0.25"/>
    <row r="1579" ht="15.3" customHeight="1" x14ac:dyDescent="0.25"/>
    <row r="1580" ht="15.3" customHeight="1" x14ac:dyDescent="0.25"/>
    <row r="1581" ht="15.3" customHeight="1" x14ac:dyDescent="0.25"/>
    <row r="1582" ht="15.3" customHeight="1" x14ac:dyDescent="0.25"/>
    <row r="1583" ht="15.3" customHeight="1" x14ac:dyDescent="0.25"/>
    <row r="1584" ht="15.3" customHeight="1" x14ac:dyDescent="0.25"/>
    <row r="1585" ht="15.3" customHeight="1" x14ac:dyDescent="0.25"/>
    <row r="1586" ht="15.3" customHeight="1" x14ac:dyDescent="0.25"/>
    <row r="1587" ht="15.3" customHeight="1" x14ac:dyDescent="0.25"/>
    <row r="1588" ht="15.3" customHeight="1" x14ac:dyDescent="0.25"/>
    <row r="1589" ht="15.3" customHeight="1" x14ac:dyDescent="0.25"/>
    <row r="1590" ht="15.3" customHeight="1" x14ac:dyDescent="0.25"/>
    <row r="1591" ht="15.3" customHeight="1" x14ac:dyDescent="0.25"/>
    <row r="1592" ht="15.3" customHeight="1" x14ac:dyDescent="0.25"/>
    <row r="1593" ht="15.3" customHeight="1" x14ac:dyDescent="0.25"/>
    <row r="1594" ht="15.3" customHeight="1" x14ac:dyDescent="0.25"/>
    <row r="1595" ht="15.3" customHeight="1" x14ac:dyDescent="0.25"/>
    <row r="1596" ht="15.3" customHeight="1" x14ac:dyDescent="0.25"/>
    <row r="1597" ht="15.3" customHeight="1" x14ac:dyDescent="0.25"/>
    <row r="1598" ht="15.3" customHeight="1" x14ac:dyDescent="0.25"/>
    <row r="1599" ht="15.3" customHeight="1" x14ac:dyDescent="0.25"/>
    <row r="1600" ht="15.3" customHeight="1" x14ac:dyDescent="0.25"/>
    <row r="1601" ht="15.3" customHeight="1" x14ac:dyDescent="0.25"/>
    <row r="1602" ht="15.3" customHeight="1" x14ac:dyDescent="0.25"/>
    <row r="1603" ht="15.3" customHeight="1" x14ac:dyDescent="0.25"/>
    <row r="1604" ht="15.3" customHeight="1" x14ac:dyDescent="0.25"/>
    <row r="1605" ht="15.3" customHeight="1" x14ac:dyDescent="0.25"/>
    <row r="1606" ht="15.3" customHeight="1" x14ac:dyDescent="0.25"/>
    <row r="1607" ht="15.3" customHeight="1" x14ac:dyDescent="0.25"/>
    <row r="1608" ht="15.3" customHeight="1" x14ac:dyDescent="0.25"/>
    <row r="1609" ht="15.3" customHeight="1" x14ac:dyDescent="0.25"/>
    <row r="1610" ht="15.3" customHeight="1" x14ac:dyDescent="0.25"/>
    <row r="1611" ht="15.3" customHeight="1" x14ac:dyDescent="0.25"/>
    <row r="1612" ht="15.3" customHeight="1" x14ac:dyDescent="0.25"/>
    <row r="1613" ht="15.3" customHeight="1" x14ac:dyDescent="0.25"/>
    <row r="1614" ht="15.3" customHeight="1" x14ac:dyDescent="0.25"/>
    <row r="1615" ht="15.3" customHeight="1" x14ac:dyDescent="0.25"/>
    <row r="1616" ht="15.3" customHeight="1" x14ac:dyDescent="0.25"/>
    <row r="1617" ht="15.3" customHeight="1" x14ac:dyDescent="0.25"/>
    <row r="1618" ht="15.3" customHeight="1" x14ac:dyDescent="0.25"/>
    <row r="1619" ht="15.3" customHeight="1" x14ac:dyDescent="0.25"/>
    <row r="1620" ht="15.3" customHeight="1" x14ac:dyDescent="0.25"/>
    <row r="1621" ht="15.3" customHeight="1" x14ac:dyDescent="0.25"/>
    <row r="1622" ht="15.3" customHeight="1" x14ac:dyDescent="0.25"/>
    <row r="1623" ht="15.3" customHeight="1" x14ac:dyDescent="0.25"/>
    <row r="1624" ht="15.3" customHeight="1" x14ac:dyDescent="0.25"/>
    <row r="1625" ht="15.3" customHeight="1" x14ac:dyDescent="0.25"/>
    <row r="1626" ht="15.3" customHeight="1" x14ac:dyDescent="0.25"/>
    <row r="1627" ht="15.3" customHeight="1" x14ac:dyDescent="0.25"/>
    <row r="1628" ht="15.3" customHeight="1" x14ac:dyDescent="0.25"/>
    <row r="1629" ht="15.3" customHeight="1" x14ac:dyDescent="0.25"/>
    <row r="1630" ht="15.3" customHeight="1" x14ac:dyDescent="0.25"/>
    <row r="1631" ht="15.3" customHeight="1" x14ac:dyDescent="0.25"/>
    <row r="1632" ht="15.3" customHeight="1" x14ac:dyDescent="0.25"/>
    <row r="1633" ht="15.3" customHeight="1" x14ac:dyDescent="0.25"/>
    <row r="1634" ht="15.3" customHeight="1" x14ac:dyDescent="0.25"/>
    <row r="1635" ht="15.3" customHeight="1" x14ac:dyDescent="0.25"/>
    <row r="1636" ht="15.3" customHeight="1" x14ac:dyDescent="0.25"/>
    <row r="1637" ht="15.3" customHeight="1" x14ac:dyDescent="0.25"/>
    <row r="1638" ht="15.3" customHeight="1" x14ac:dyDescent="0.25"/>
    <row r="1639" ht="15.3" customHeight="1" x14ac:dyDescent="0.25"/>
    <row r="1640" ht="15.3" customHeight="1" x14ac:dyDescent="0.25"/>
    <row r="1641" ht="15.3" customHeight="1" x14ac:dyDescent="0.25"/>
    <row r="1642" ht="15.3" customHeight="1" x14ac:dyDescent="0.25"/>
    <row r="1643" ht="15.3" customHeight="1" x14ac:dyDescent="0.25"/>
    <row r="1644" ht="15.3" customHeight="1" x14ac:dyDescent="0.25"/>
    <row r="1645" ht="15.3" customHeight="1" x14ac:dyDescent="0.25"/>
    <row r="1646" ht="15.3" customHeight="1" x14ac:dyDescent="0.25"/>
    <row r="1647" ht="15.3" customHeight="1" x14ac:dyDescent="0.25"/>
    <row r="1648" ht="15.3" customHeight="1" x14ac:dyDescent="0.25"/>
    <row r="1649" ht="15.3" customHeight="1" x14ac:dyDescent="0.25"/>
    <row r="1650" ht="15.3" customHeight="1" x14ac:dyDescent="0.25"/>
    <row r="1651" ht="15.3" customHeight="1" x14ac:dyDescent="0.25"/>
    <row r="1652" ht="15.3" customHeight="1" x14ac:dyDescent="0.25"/>
    <row r="1653" ht="15.3" customHeight="1" x14ac:dyDescent="0.25"/>
    <row r="1654" ht="15.3" customHeight="1" x14ac:dyDescent="0.25"/>
    <row r="1655" ht="15.3" customHeight="1" x14ac:dyDescent="0.25"/>
    <row r="1656" ht="15.3" customHeight="1" x14ac:dyDescent="0.25"/>
    <row r="1657" ht="15.3" customHeight="1" x14ac:dyDescent="0.25"/>
    <row r="1658" ht="15.3" customHeight="1" x14ac:dyDescent="0.25"/>
    <row r="1659" ht="15.3" customHeight="1" x14ac:dyDescent="0.25"/>
    <row r="1660" ht="15.3" customHeight="1" x14ac:dyDescent="0.25"/>
    <row r="1661" ht="15.3" customHeight="1" x14ac:dyDescent="0.25"/>
    <row r="1662" ht="15.3" customHeight="1" x14ac:dyDescent="0.25"/>
    <row r="1663" ht="15.3" customHeight="1" x14ac:dyDescent="0.25"/>
    <row r="1664" ht="15.3" customHeight="1" x14ac:dyDescent="0.25"/>
    <row r="1665" ht="15.3" customHeight="1" x14ac:dyDescent="0.25"/>
    <row r="1666" ht="15.3" customHeight="1" x14ac:dyDescent="0.25"/>
    <row r="1667" ht="15.3" customHeight="1" x14ac:dyDescent="0.25"/>
    <row r="1668" ht="15.3" customHeight="1" x14ac:dyDescent="0.25"/>
    <row r="1669" ht="15.3" customHeight="1" x14ac:dyDescent="0.25"/>
    <row r="1670" ht="15.3" customHeight="1" x14ac:dyDescent="0.25"/>
    <row r="1671" ht="15.3" customHeight="1" x14ac:dyDescent="0.25"/>
    <row r="1672" ht="15.3" customHeight="1" x14ac:dyDescent="0.25"/>
    <row r="1673" ht="15.3" customHeight="1" x14ac:dyDescent="0.25"/>
    <row r="1674" ht="15.3" customHeight="1" x14ac:dyDescent="0.25"/>
    <row r="1675" ht="15.3" customHeight="1" x14ac:dyDescent="0.25"/>
    <row r="1676" ht="15.3" customHeight="1" x14ac:dyDescent="0.25"/>
    <row r="1677" ht="15.3" customHeight="1" x14ac:dyDescent="0.25"/>
    <row r="1678" ht="15.3" customHeight="1" x14ac:dyDescent="0.25"/>
    <row r="1679" ht="15.3" customHeight="1" x14ac:dyDescent="0.25"/>
    <row r="1680" ht="15.3" customHeight="1" x14ac:dyDescent="0.25"/>
    <row r="1681" ht="15.3" customHeight="1" x14ac:dyDescent="0.25"/>
    <row r="1682" ht="15.3" customHeight="1" x14ac:dyDescent="0.25"/>
    <row r="1683" ht="15.3" customHeight="1" x14ac:dyDescent="0.25"/>
    <row r="1684" ht="15.3" customHeight="1" x14ac:dyDescent="0.25"/>
    <row r="1685" ht="15.3" customHeight="1" x14ac:dyDescent="0.25"/>
    <row r="1686" ht="15.3" customHeight="1" x14ac:dyDescent="0.25"/>
    <row r="1687" ht="15.3" customHeight="1" x14ac:dyDescent="0.25"/>
    <row r="1688" ht="15.3" customHeight="1" x14ac:dyDescent="0.25"/>
    <row r="1689" ht="15.3" customHeight="1" x14ac:dyDescent="0.25"/>
    <row r="1690" ht="15.3" customHeight="1" x14ac:dyDescent="0.25"/>
    <row r="1691" ht="15.3" customHeight="1" x14ac:dyDescent="0.25"/>
    <row r="1692" ht="15.3" customHeight="1" x14ac:dyDescent="0.25"/>
    <row r="1693" ht="15.3" customHeight="1" x14ac:dyDescent="0.25"/>
    <row r="1694" ht="15.3" customHeight="1" x14ac:dyDescent="0.25"/>
    <row r="1695" ht="15.3" customHeight="1" x14ac:dyDescent="0.25"/>
    <row r="1696" ht="15.3" customHeight="1" x14ac:dyDescent="0.25"/>
    <row r="1697" ht="15.3" customHeight="1" x14ac:dyDescent="0.25"/>
    <row r="1698" ht="15.3" customHeight="1" x14ac:dyDescent="0.25"/>
    <row r="1699" ht="15.3" customHeight="1" x14ac:dyDescent="0.25"/>
    <row r="1700" ht="15.3" customHeight="1" x14ac:dyDescent="0.25"/>
    <row r="1701" ht="15.3" customHeight="1" x14ac:dyDescent="0.25"/>
    <row r="1702" ht="15.3" customHeight="1" x14ac:dyDescent="0.25"/>
    <row r="1703" ht="15.3" customHeight="1" x14ac:dyDescent="0.25"/>
    <row r="1704" ht="15.3" customHeight="1" x14ac:dyDescent="0.25"/>
    <row r="1705" ht="15.3" customHeight="1" x14ac:dyDescent="0.25"/>
    <row r="1706" ht="15.3" customHeight="1" x14ac:dyDescent="0.25"/>
    <row r="1707" ht="15.3" customHeight="1" x14ac:dyDescent="0.25"/>
    <row r="1708" ht="15.3" customHeight="1" x14ac:dyDescent="0.25"/>
    <row r="1709" ht="15.3" customHeight="1" x14ac:dyDescent="0.25"/>
    <row r="1710" ht="15.3" customHeight="1" x14ac:dyDescent="0.25"/>
    <row r="1711" ht="15.3" customHeight="1" x14ac:dyDescent="0.25"/>
    <row r="1712" ht="15.3" customHeight="1" x14ac:dyDescent="0.25"/>
    <row r="1713" ht="15.3" customHeight="1" x14ac:dyDescent="0.25"/>
    <row r="1714" ht="15.3" customHeight="1" x14ac:dyDescent="0.25"/>
    <row r="1715" ht="15.3" customHeight="1" x14ac:dyDescent="0.25"/>
    <row r="1716" ht="15.3" customHeight="1" x14ac:dyDescent="0.25"/>
    <row r="1717" ht="15.3" customHeight="1" x14ac:dyDescent="0.25"/>
    <row r="1718" ht="15.3" customHeight="1" x14ac:dyDescent="0.25"/>
    <row r="1719" ht="15.3" customHeight="1" x14ac:dyDescent="0.25"/>
    <row r="1720" ht="15.3" customHeight="1" x14ac:dyDescent="0.25"/>
    <row r="1721" ht="15.3" customHeight="1" x14ac:dyDescent="0.25"/>
    <row r="1722" ht="15.3" customHeight="1" x14ac:dyDescent="0.25"/>
    <row r="1723" ht="15.3" customHeight="1" x14ac:dyDescent="0.25"/>
    <row r="1724" ht="15.3" customHeight="1" x14ac:dyDescent="0.25"/>
    <row r="1725" ht="15.3" customHeight="1" x14ac:dyDescent="0.25"/>
    <row r="1726" ht="15.3" customHeight="1" x14ac:dyDescent="0.25"/>
    <row r="1727" ht="15.3" customHeight="1" x14ac:dyDescent="0.25"/>
    <row r="1728" ht="15.3" customHeight="1" x14ac:dyDescent="0.25"/>
    <row r="1729" ht="15.3" customHeight="1" x14ac:dyDescent="0.25"/>
    <row r="1730" ht="15.3" customHeight="1" x14ac:dyDescent="0.25"/>
    <row r="1731" ht="15.3" customHeight="1" x14ac:dyDescent="0.25"/>
    <row r="1732" ht="15.3" customHeight="1" x14ac:dyDescent="0.25"/>
    <row r="1733" ht="15.3" customHeight="1" x14ac:dyDescent="0.25"/>
    <row r="1734" ht="15.3" customHeight="1" x14ac:dyDescent="0.25"/>
    <row r="1735" ht="15.3" customHeight="1" x14ac:dyDescent="0.25"/>
    <row r="1736" ht="15.3" customHeight="1" x14ac:dyDescent="0.25"/>
    <row r="1737" ht="15.3" customHeight="1" x14ac:dyDescent="0.25"/>
    <row r="1738" ht="15.3" customHeight="1" x14ac:dyDescent="0.25"/>
    <row r="1739" ht="15.3" customHeight="1" x14ac:dyDescent="0.25"/>
    <row r="1740" ht="15.3" customHeight="1" x14ac:dyDescent="0.25"/>
    <row r="1741" ht="15.3" customHeight="1" x14ac:dyDescent="0.25"/>
    <row r="1742" ht="15.3" customHeight="1" x14ac:dyDescent="0.25"/>
    <row r="1743" ht="15.3" customHeight="1" x14ac:dyDescent="0.25"/>
    <row r="1744" ht="15.3" customHeight="1" x14ac:dyDescent="0.25"/>
    <row r="1745" ht="15.3" customHeight="1" x14ac:dyDescent="0.25"/>
    <row r="1746" ht="15.3" customHeight="1" x14ac:dyDescent="0.25"/>
    <row r="1747" ht="15.3" customHeight="1" x14ac:dyDescent="0.25"/>
    <row r="1748" ht="15.3" customHeight="1" x14ac:dyDescent="0.25"/>
    <row r="1749" ht="15.3" customHeight="1" x14ac:dyDescent="0.25"/>
    <row r="1750" ht="15.3" customHeight="1" x14ac:dyDescent="0.25"/>
    <row r="1751" ht="15.3" customHeight="1" x14ac:dyDescent="0.25"/>
    <row r="1752" ht="15.3" customHeight="1" x14ac:dyDescent="0.25"/>
    <row r="1753" ht="15.3" customHeight="1" x14ac:dyDescent="0.25"/>
    <row r="1754" ht="15.3" customHeight="1" x14ac:dyDescent="0.25"/>
    <row r="1755" ht="15.3" customHeight="1" x14ac:dyDescent="0.25"/>
    <row r="1756" ht="15.3" customHeight="1" x14ac:dyDescent="0.25"/>
    <row r="1757" ht="15.3" customHeight="1" x14ac:dyDescent="0.25"/>
    <row r="1758" ht="15.3" customHeight="1" x14ac:dyDescent="0.25"/>
    <row r="1759" ht="15.3" customHeight="1" x14ac:dyDescent="0.25"/>
    <row r="1760" ht="15.3" customHeight="1" x14ac:dyDescent="0.25"/>
    <row r="1761" ht="15.3" customHeight="1" x14ac:dyDescent="0.25"/>
    <row r="1762" ht="15.3" customHeight="1" x14ac:dyDescent="0.25"/>
    <row r="1763" ht="15.3" customHeight="1" x14ac:dyDescent="0.25"/>
    <row r="1764" ht="15.3" customHeight="1" x14ac:dyDescent="0.25"/>
    <row r="1765" ht="15.3" customHeight="1" x14ac:dyDescent="0.25"/>
    <row r="1766" ht="15.3" customHeight="1" x14ac:dyDescent="0.25"/>
    <row r="1767" ht="15.3" customHeight="1" x14ac:dyDescent="0.25"/>
    <row r="1768" ht="15.3" customHeight="1" x14ac:dyDescent="0.25"/>
    <row r="1769" ht="15.3" customHeight="1" x14ac:dyDescent="0.25"/>
    <row r="1770" ht="15.3" customHeight="1" x14ac:dyDescent="0.25"/>
    <row r="1771" ht="15.3" customHeight="1" x14ac:dyDescent="0.25"/>
    <row r="1772" ht="15.3" customHeight="1" x14ac:dyDescent="0.25"/>
    <row r="1773" ht="15.3" customHeight="1" x14ac:dyDescent="0.25"/>
    <row r="1774" ht="15.3" customHeight="1" x14ac:dyDescent="0.25"/>
    <row r="1775" ht="15.3" customHeight="1" x14ac:dyDescent="0.25"/>
    <row r="1776" ht="15.3" customHeight="1" x14ac:dyDescent="0.25"/>
    <row r="1777" ht="15.3" customHeight="1" x14ac:dyDescent="0.25"/>
    <row r="1778" ht="15.3" customHeight="1" x14ac:dyDescent="0.25"/>
    <row r="1779" ht="15.3" customHeight="1" x14ac:dyDescent="0.25"/>
    <row r="1780" ht="15.3" customHeight="1" x14ac:dyDescent="0.25"/>
    <row r="1781" ht="15.3" customHeight="1" x14ac:dyDescent="0.25"/>
    <row r="1782" ht="15.3" customHeight="1" x14ac:dyDescent="0.25"/>
    <row r="1783" ht="15.3" customHeight="1" x14ac:dyDescent="0.25"/>
    <row r="1784" ht="15.3" customHeight="1" x14ac:dyDescent="0.25"/>
    <row r="1785" ht="15.3" customHeight="1" x14ac:dyDescent="0.25"/>
    <row r="1786" ht="15.3" customHeight="1" x14ac:dyDescent="0.25"/>
    <row r="1787" ht="15.3" customHeight="1" x14ac:dyDescent="0.25"/>
    <row r="1788" ht="15.3" customHeight="1" x14ac:dyDescent="0.25"/>
    <row r="1789" ht="15.3" customHeight="1" x14ac:dyDescent="0.25"/>
    <row r="1790" ht="15.3" customHeight="1" x14ac:dyDescent="0.25"/>
    <row r="1791" ht="15.3" customHeight="1" x14ac:dyDescent="0.25"/>
    <row r="1792" ht="15.3" customHeight="1" x14ac:dyDescent="0.25"/>
    <row r="1793" ht="15.3" customHeight="1" x14ac:dyDescent="0.25"/>
    <row r="1794" ht="15.3" customHeight="1" x14ac:dyDescent="0.25"/>
    <row r="1795" ht="15.3" customHeight="1" x14ac:dyDescent="0.25"/>
    <row r="1796" ht="15.3" customHeight="1" x14ac:dyDescent="0.25"/>
    <row r="1797" ht="15.3" customHeight="1" x14ac:dyDescent="0.25"/>
    <row r="1798" ht="15.3" customHeight="1" x14ac:dyDescent="0.25"/>
    <row r="1799" ht="15.3" customHeight="1" x14ac:dyDescent="0.25"/>
    <row r="1800" ht="15.3" customHeight="1" x14ac:dyDescent="0.25"/>
    <row r="1801" ht="15.3" customHeight="1" x14ac:dyDescent="0.25"/>
    <row r="1802" ht="15.3" customHeight="1" x14ac:dyDescent="0.25"/>
    <row r="1803" ht="15.3" customHeight="1" x14ac:dyDescent="0.25"/>
    <row r="1804" ht="15.3" customHeight="1" x14ac:dyDescent="0.25"/>
    <row r="1805" ht="15.3" customHeight="1" x14ac:dyDescent="0.25"/>
    <row r="1806" ht="15.3" customHeight="1" x14ac:dyDescent="0.25"/>
    <row r="1807" ht="15.3" customHeight="1" x14ac:dyDescent="0.25"/>
    <row r="1808" ht="15.3" customHeight="1" x14ac:dyDescent="0.25"/>
    <row r="1809" ht="15.3" customHeight="1" x14ac:dyDescent="0.25"/>
    <row r="1810" ht="15.3" customHeight="1" x14ac:dyDescent="0.25"/>
    <row r="1811" ht="15.3" customHeight="1" x14ac:dyDescent="0.25"/>
    <row r="1812" ht="15.3" customHeight="1" x14ac:dyDescent="0.25"/>
    <row r="1813" ht="15.3" customHeight="1" x14ac:dyDescent="0.25"/>
    <row r="1814" ht="15.3" customHeight="1" x14ac:dyDescent="0.25"/>
    <row r="1815" ht="15.3" customHeight="1" x14ac:dyDescent="0.25"/>
    <row r="1816" ht="15.3" customHeight="1" x14ac:dyDescent="0.25"/>
    <row r="1817" ht="15.3" customHeight="1" x14ac:dyDescent="0.25"/>
    <row r="1818" ht="15.3" customHeight="1" x14ac:dyDescent="0.25"/>
    <row r="1819" ht="15.3" customHeight="1" x14ac:dyDescent="0.25"/>
    <row r="1820" ht="15.3" customHeight="1" x14ac:dyDescent="0.25"/>
    <row r="1821" ht="15.3" customHeight="1" x14ac:dyDescent="0.25"/>
    <row r="1822" ht="15.3" customHeight="1" x14ac:dyDescent="0.25"/>
    <row r="1823" ht="15.3" customHeight="1" x14ac:dyDescent="0.25"/>
    <row r="1824" ht="15.3" customHeight="1" x14ac:dyDescent="0.25"/>
    <row r="1825" ht="15.3" customHeight="1" x14ac:dyDescent="0.25"/>
    <row r="1826" ht="15.3" customHeight="1" x14ac:dyDescent="0.25"/>
    <row r="1827" ht="15.3" customHeight="1" x14ac:dyDescent="0.25"/>
    <row r="1828" ht="15.3" customHeight="1" x14ac:dyDescent="0.25"/>
    <row r="1829" ht="15.3" customHeight="1" x14ac:dyDescent="0.25"/>
    <row r="1830" ht="15.3" customHeight="1" x14ac:dyDescent="0.25"/>
    <row r="1831" ht="15.3" customHeight="1" x14ac:dyDescent="0.25"/>
    <row r="1832" ht="15.3" customHeight="1" x14ac:dyDescent="0.25"/>
    <row r="1833" ht="15.3" customHeight="1" x14ac:dyDescent="0.25"/>
    <row r="1834" ht="15.3" customHeight="1" x14ac:dyDescent="0.25"/>
    <row r="1835" ht="15.3" customHeight="1" x14ac:dyDescent="0.25"/>
    <row r="1836" ht="15.3" customHeight="1" x14ac:dyDescent="0.25"/>
    <row r="1837" ht="15.3" customHeight="1" x14ac:dyDescent="0.25"/>
    <row r="1838" ht="15.3" customHeight="1" x14ac:dyDescent="0.25"/>
    <row r="1839" ht="15.3" customHeight="1" x14ac:dyDescent="0.25"/>
    <row r="1840" ht="15.3" customHeight="1" x14ac:dyDescent="0.25"/>
    <row r="1841" ht="15.3" customHeight="1" x14ac:dyDescent="0.25"/>
    <row r="1842" ht="15.3" customHeight="1" x14ac:dyDescent="0.25"/>
    <row r="1843" ht="15.3" customHeight="1" x14ac:dyDescent="0.25"/>
    <row r="1844" ht="15.3" customHeight="1" x14ac:dyDescent="0.25"/>
    <row r="1845" ht="15.3" customHeight="1" x14ac:dyDescent="0.25"/>
    <row r="1846" ht="15.3" customHeight="1" x14ac:dyDescent="0.25"/>
    <row r="1847" ht="15.3" customHeight="1" x14ac:dyDescent="0.25"/>
    <row r="1848" ht="15.3" customHeight="1" x14ac:dyDescent="0.25"/>
    <row r="1849" ht="15.3" customHeight="1" x14ac:dyDescent="0.25"/>
    <row r="1850" ht="15.3" customHeight="1" x14ac:dyDescent="0.25"/>
    <row r="1851" ht="15.3" customHeight="1" x14ac:dyDescent="0.25"/>
    <row r="1852" ht="15.3" customHeight="1" x14ac:dyDescent="0.25"/>
    <row r="1853" ht="15.3" customHeight="1" x14ac:dyDescent="0.25"/>
    <row r="1854" ht="15.3" customHeight="1" x14ac:dyDescent="0.25"/>
    <row r="1855" ht="15.3" customHeight="1" x14ac:dyDescent="0.25"/>
    <row r="1856" ht="15.3" customHeight="1" x14ac:dyDescent="0.25"/>
    <row r="1857" ht="15.3" customHeight="1" x14ac:dyDescent="0.25"/>
    <row r="1858" ht="15.3" customHeight="1" x14ac:dyDescent="0.25"/>
    <row r="1859" ht="15.3" customHeight="1" x14ac:dyDescent="0.25"/>
    <row r="1860" ht="15.3" customHeight="1" x14ac:dyDescent="0.25"/>
    <row r="1861" ht="15.3" customHeight="1" x14ac:dyDescent="0.25"/>
    <row r="1862" ht="15.3" customHeight="1" x14ac:dyDescent="0.25"/>
    <row r="1863" ht="15.3" customHeight="1" x14ac:dyDescent="0.25"/>
    <row r="1864" ht="15.3" customHeight="1" x14ac:dyDescent="0.25"/>
    <row r="1865" ht="15.3" customHeight="1" x14ac:dyDescent="0.25"/>
    <row r="1866" ht="15.3" customHeight="1" x14ac:dyDescent="0.25"/>
    <row r="1867" ht="15.3" customHeight="1" x14ac:dyDescent="0.25"/>
    <row r="1868" ht="15.3" customHeight="1" x14ac:dyDescent="0.25"/>
    <row r="1869" ht="15.3" customHeight="1" x14ac:dyDescent="0.25"/>
    <row r="1870" ht="15.3" customHeight="1" x14ac:dyDescent="0.25"/>
    <row r="1871" ht="15.3" customHeight="1" x14ac:dyDescent="0.25"/>
    <row r="1872" ht="15.3" customHeight="1" x14ac:dyDescent="0.25"/>
    <row r="1873" ht="15.3" customHeight="1" x14ac:dyDescent="0.25"/>
    <row r="1874" ht="15.3" customHeight="1" x14ac:dyDescent="0.25"/>
    <row r="1875" ht="15.3" customHeight="1" x14ac:dyDescent="0.25"/>
    <row r="1876" ht="15.3" customHeight="1" x14ac:dyDescent="0.25"/>
    <row r="1877" ht="15.3" customHeight="1" x14ac:dyDescent="0.25"/>
    <row r="1878" ht="15.3" customHeight="1" x14ac:dyDescent="0.25"/>
    <row r="1879" ht="15.3" customHeight="1" x14ac:dyDescent="0.25"/>
    <row r="1880" ht="15.3" customHeight="1" x14ac:dyDescent="0.25"/>
    <row r="1881" ht="15.3" customHeight="1" x14ac:dyDescent="0.25"/>
    <row r="1882" ht="15.3" customHeight="1" x14ac:dyDescent="0.25"/>
    <row r="1883" ht="15.3" customHeight="1" x14ac:dyDescent="0.25"/>
    <row r="1884" ht="15.3" customHeight="1" x14ac:dyDescent="0.25"/>
    <row r="1885" ht="15.3" customHeight="1" x14ac:dyDescent="0.25"/>
    <row r="1886" ht="15.3" customHeight="1" x14ac:dyDescent="0.25"/>
    <row r="1887" ht="15.3" customHeight="1" x14ac:dyDescent="0.25"/>
    <row r="1888" ht="15.3" customHeight="1" x14ac:dyDescent="0.25"/>
    <row r="1889" ht="15.3" customHeight="1" x14ac:dyDescent="0.25"/>
    <row r="1890" ht="15.3" customHeight="1" x14ac:dyDescent="0.25"/>
    <row r="1891" ht="15.3" customHeight="1" x14ac:dyDescent="0.25"/>
    <row r="1892" ht="15.3" customHeight="1" x14ac:dyDescent="0.25"/>
    <row r="1893" ht="15.3" customHeight="1" x14ac:dyDescent="0.25"/>
    <row r="1894" ht="15.3" customHeight="1" x14ac:dyDescent="0.25"/>
    <row r="1895" ht="15.3" customHeight="1" x14ac:dyDescent="0.25"/>
    <row r="1896" ht="15.3" customHeight="1" x14ac:dyDescent="0.25"/>
    <row r="1897" ht="15.3" customHeight="1" x14ac:dyDescent="0.25"/>
    <row r="1898" ht="15.3" customHeight="1" x14ac:dyDescent="0.25"/>
    <row r="1899" ht="15.3" customHeight="1" x14ac:dyDescent="0.25"/>
    <row r="1900" ht="15.3" customHeight="1" x14ac:dyDescent="0.25"/>
    <row r="1901" ht="15.3" customHeight="1" x14ac:dyDescent="0.25"/>
    <row r="1902" ht="15.3" customHeight="1" x14ac:dyDescent="0.25"/>
    <row r="1903" ht="15.3" customHeight="1" x14ac:dyDescent="0.25"/>
    <row r="1904" ht="15.3" customHeight="1" x14ac:dyDescent="0.25"/>
    <row r="1905" ht="15.3" customHeight="1" x14ac:dyDescent="0.25"/>
    <row r="1906" ht="15.3" customHeight="1" x14ac:dyDescent="0.25"/>
    <row r="1907" ht="15.3" customHeight="1" x14ac:dyDescent="0.25"/>
    <row r="1908" ht="15.3" customHeight="1" x14ac:dyDescent="0.25"/>
    <row r="1909" ht="15.3" customHeight="1" x14ac:dyDescent="0.25"/>
    <row r="1910" ht="15.3" customHeight="1" x14ac:dyDescent="0.25"/>
    <row r="1911" ht="15.3" customHeight="1" x14ac:dyDescent="0.25"/>
    <row r="1912" ht="15.3" customHeight="1" x14ac:dyDescent="0.25"/>
    <row r="1913" ht="15.3" customHeight="1" x14ac:dyDescent="0.25"/>
    <row r="1914" ht="15.3" customHeight="1" x14ac:dyDescent="0.25"/>
    <row r="1915" ht="15.3" customHeight="1" x14ac:dyDescent="0.25"/>
    <row r="1916" ht="15.3" customHeight="1" x14ac:dyDescent="0.25"/>
    <row r="1917" ht="15.3" customHeight="1" x14ac:dyDescent="0.25"/>
    <row r="1918" ht="15.3" customHeight="1" x14ac:dyDescent="0.25"/>
    <row r="1919" ht="15.3" customHeight="1" x14ac:dyDescent="0.25"/>
    <row r="1920" ht="15.3" customHeight="1" x14ac:dyDescent="0.25"/>
    <row r="1921" ht="15.3" customHeight="1" x14ac:dyDescent="0.25"/>
    <row r="1922" ht="15.3" customHeight="1" x14ac:dyDescent="0.25"/>
    <row r="1923" ht="15.3" customHeight="1" x14ac:dyDescent="0.25"/>
    <row r="1924" ht="15.3" customHeight="1" x14ac:dyDescent="0.25"/>
    <row r="1925" ht="15.3" customHeight="1" x14ac:dyDescent="0.25"/>
    <row r="1926" ht="15.3" customHeight="1" x14ac:dyDescent="0.25"/>
    <row r="1927" ht="15.3" customHeight="1" x14ac:dyDescent="0.25"/>
    <row r="1928" ht="15.3" customHeight="1" x14ac:dyDescent="0.25"/>
    <row r="1929" ht="15.3" customHeight="1" x14ac:dyDescent="0.25"/>
    <row r="1930" ht="15.3" customHeight="1" x14ac:dyDescent="0.25"/>
    <row r="1931" ht="15.3" customHeight="1" x14ac:dyDescent="0.25"/>
    <row r="1932" ht="15.3" customHeight="1" x14ac:dyDescent="0.25"/>
    <row r="1933" ht="15.3" customHeight="1" x14ac:dyDescent="0.25"/>
    <row r="1934" ht="15.3" customHeight="1" x14ac:dyDescent="0.25"/>
    <row r="1935" ht="15.3" customHeight="1" x14ac:dyDescent="0.25"/>
    <row r="1936" ht="15.3" customHeight="1" x14ac:dyDescent="0.25"/>
    <row r="1937" ht="15.3" customHeight="1" x14ac:dyDescent="0.25"/>
    <row r="1938" ht="15.3" customHeight="1" x14ac:dyDescent="0.25"/>
    <row r="1939" ht="15.3" customHeight="1" x14ac:dyDescent="0.25"/>
    <row r="1940" ht="15.3" customHeight="1" x14ac:dyDescent="0.25"/>
    <row r="1941" ht="15.3" customHeight="1" x14ac:dyDescent="0.25"/>
    <row r="1942" ht="15.3" customHeight="1" x14ac:dyDescent="0.25"/>
    <row r="1943" ht="15.3" customHeight="1" x14ac:dyDescent="0.25"/>
    <row r="1944" ht="15.3" customHeight="1" x14ac:dyDescent="0.25"/>
    <row r="1945" ht="15.3" customHeight="1" x14ac:dyDescent="0.25"/>
    <row r="1946" ht="15.3" customHeight="1" x14ac:dyDescent="0.25"/>
    <row r="1947" ht="15.3" customHeight="1" x14ac:dyDescent="0.25"/>
    <row r="1948" ht="15.3" customHeight="1" x14ac:dyDescent="0.25"/>
    <row r="1949" ht="15.3" customHeight="1" x14ac:dyDescent="0.25"/>
    <row r="1950" ht="15.3" customHeight="1" x14ac:dyDescent="0.25"/>
    <row r="1951" ht="15.3" customHeight="1" x14ac:dyDescent="0.25"/>
    <row r="1952" ht="15.3" customHeight="1" x14ac:dyDescent="0.25"/>
    <row r="1953" ht="15.3" customHeight="1" x14ac:dyDescent="0.25"/>
    <row r="1954" ht="15.3" customHeight="1" x14ac:dyDescent="0.25"/>
    <row r="1955" ht="15.3" customHeight="1" x14ac:dyDescent="0.25"/>
    <row r="1956" ht="15.3" customHeight="1" x14ac:dyDescent="0.25"/>
    <row r="1957" ht="15.3" customHeight="1" x14ac:dyDescent="0.25"/>
    <row r="1958" ht="15.3" customHeight="1" x14ac:dyDescent="0.25"/>
    <row r="1959" ht="15.3" customHeight="1" x14ac:dyDescent="0.25"/>
    <row r="1960" ht="15.3" customHeight="1" x14ac:dyDescent="0.25"/>
    <row r="1961" ht="15.3" customHeight="1" x14ac:dyDescent="0.25"/>
    <row r="1962" ht="15.3" customHeight="1" x14ac:dyDescent="0.25"/>
    <row r="1963" ht="15.3" customHeight="1" x14ac:dyDescent="0.25"/>
    <row r="1964" ht="15.3" customHeight="1" x14ac:dyDescent="0.25"/>
    <row r="1965" ht="15.3" customHeight="1" x14ac:dyDescent="0.25"/>
    <row r="1966" ht="15.3" customHeight="1" x14ac:dyDescent="0.25"/>
    <row r="1967" ht="15.3" customHeight="1" x14ac:dyDescent="0.25"/>
    <row r="1968" ht="15.3" customHeight="1" x14ac:dyDescent="0.25"/>
    <row r="1969" ht="15.3" customHeight="1" x14ac:dyDescent="0.25"/>
    <row r="1970" ht="15.3" customHeight="1" x14ac:dyDescent="0.25"/>
    <row r="1971" ht="15.3" customHeight="1" x14ac:dyDescent="0.25"/>
    <row r="1972" ht="15.3" customHeight="1" x14ac:dyDescent="0.25"/>
    <row r="1973" ht="15.3" customHeight="1" x14ac:dyDescent="0.25"/>
    <row r="1974" ht="15.3" customHeight="1" x14ac:dyDescent="0.25"/>
    <row r="1975" ht="15.3" customHeight="1" x14ac:dyDescent="0.25"/>
    <row r="1976" ht="15.3" customHeight="1" x14ac:dyDescent="0.25"/>
    <row r="1977" ht="15.3" customHeight="1" x14ac:dyDescent="0.25"/>
    <row r="1978" ht="15.3" customHeight="1" x14ac:dyDescent="0.25"/>
    <row r="1979" ht="15.3" customHeight="1" x14ac:dyDescent="0.25"/>
    <row r="1980" ht="15.3" customHeight="1" x14ac:dyDescent="0.25"/>
    <row r="1981" ht="15.3" customHeight="1" x14ac:dyDescent="0.25"/>
    <row r="1982" ht="15.3" customHeight="1" x14ac:dyDescent="0.25"/>
    <row r="1983" ht="15.3" customHeight="1" x14ac:dyDescent="0.25"/>
    <row r="1984" ht="15.3" customHeight="1" x14ac:dyDescent="0.25"/>
    <row r="1985" ht="15.3" customHeight="1" x14ac:dyDescent="0.25"/>
    <row r="1986" ht="15.3" customHeight="1" x14ac:dyDescent="0.25"/>
    <row r="1987" ht="15.3" customHeight="1" x14ac:dyDescent="0.25"/>
    <row r="1988" ht="15.3" customHeight="1" x14ac:dyDescent="0.25"/>
    <row r="1989" ht="15.3" customHeight="1" x14ac:dyDescent="0.25"/>
    <row r="1990" ht="15.3" customHeight="1" x14ac:dyDescent="0.25"/>
    <row r="1991" ht="15.3" customHeight="1" x14ac:dyDescent="0.25"/>
    <row r="1992" ht="15.3" customHeight="1" x14ac:dyDescent="0.25"/>
    <row r="1993" ht="15.3" customHeight="1" x14ac:dyDescent="0.25"/>
    <row r="1994" ht="15.3" customHeight="1" x14ac:dyDescent="0.25"/>
    <row r="1995" ht="15.3" customHeight="1" x14ac:dyDescent="0.25"/>
    <row r="1996" ht="15.3" customHeight="1" x14ac:dyDescent="0.25"/>
    <row r="1997" ht="15.3" customHeight="1" x14ac:dyDescent="0.25"/>
    <row r="1998" ht="15.3" customHeight="1" x14ac:dyDescent="0.25"/>
    <row r="1999" ht="15.3" customHeight="1" x14ac:dyDescent="0.25"/>
    <row r="2000" ht="15.3" customHeight="1" x14ac:dyDescent="0.25"/>
    <row r="2001" ht="15.3" customHeight="1" x14ac:dyDescent="0.25"/>
    <row r="2002" ht="15.3" customHeight="1" x14ac:dyDescent="0.25"/>
    <row r="2003" ht="15.3" customHeight="1" x14ac:dyDescent="0.25"/>
    <row r="2004" ht="15.3" customHeight="1" x14ac:dyDescent="0.25"/>
    <row r="2005" ht="15.3" customHeight="1" x14ac:dyDescent="0.25"/>
    <row r="2006" ht="15.3" customHeight="1" x14ac:dyDescent="0.25"/>
    <row r="2007" ht="15.3" customHeight="1" x14ac:dyDescent="0.25"/>
    <row r="2008" ht="15.3" customHeight="1" x14ac:dyDescent="0.25"/>
    <row r="2009" ht="15.3" customHeight="1" x14ac:dyDescent="0.25"/>
    <row r="2010" ht="15.3" customHeight="1" x14ac:dyDescent="0.25"/>
    <row r="2011" ht="15.3" customHeight="1" x14ac:dyDescent="0.25"/>
    <row r="2012" ht="15.3" customHeight="1" x14ac:dyDescent="0.25"/>
    <row r="2013" ht="15.3" customHeight="1" x14ac:dyDescent="0.25"/>
    <row r="2014" ht="15.3" customHeight="1" x14ac:dyDescent="0.25"/>
    <row r="2015" ht="15.3" customHeight="1" x14ac:dyDescent="0.25"/>
    <row r="2016" ht="15.3" customHeight="1" x14ac:dyDescent="0.25"/>
    <row r="2017" ht="15.3" customHeight="1" x14ac:dyDescent="0.25"/>
    <row r="2018" ht="15.3" customHeight="1" x14ac:dyDescent="0.25"/>
    <row r="2019" ht="15.3" customHeight="1" x14ac:dyDescent="0.25"/>
    <row r="2020" ht="15.3" customHeight="1" x14ac:dyDescent="0.25"/>
    <row r="2021" ht="15.3" customHeight="1" x14ac:dyDescent="0.25"/>
    <row r="2022" ht="15.3" customHeight="1" x14ac:dyDescent="0.25"/>
    <row r="2023" ht="15.3" customHeight="1" x14ac:dyDescent="0.25"/>
    <row r="2024" ht="15.3" customHeight="1" x14ac:dyDescent="0.25"/>
    <row r="2025" ht="15.3" customHeight="1" x14ac:dyDescent="0.25"/>
    <row r="2026" ht="15.3" customHeight="1" x14ac:dyDescent="0.25"/>
  </sheetData>
  <sheetProtection algorithmName="SHA-512" hashValue="gKIcGtWdV46Nx59fob5hH6vNG7Pe+igfRrz4oYu6KkGaL46ioNTuwg6k+oqVaS+JxW7xqN8E0aFl0EwSAvYI7A==" saltValue="CunqofuZ0ygMo+pAdJVNCg==" spinCount="100000" sheet="1" formatColumns="0" formatRows="0" selectLockedCells="1"/>
  <protectedRanges>
    <protectedRange algorithmName="SHA-512" hashValue="1SDmmOaPkFB0RIGFKYkN6r7nRioY5BfrdfT0OLPwgUBSrsQjV1VZDQjchpn02qiv0EuPF8M60/j5hc2Z0RSBEg==" saltValue="HQlQEsfR8LfBZG+pcQdTqQ==" spinCount="100000" sqref="E130 E110 W110 U129 E17:E27 E28:L29 E104:L104 E30 E118:E121 E65:E103 F66 F387:G424 V92 T29 F495:G532 T65:T66 T78:T103 S109:S110 Q109 M109 L130 L110 W30:W31 W43:W63 W66:W76 W79:W102 S41:W41 D93:D102 G30 U28:W29 V109 T42 U103:W104 U77:W78 U64:W65 U130:W130 V118:W121 T12:T16 F603:G640 T574:T578 V235 T221:T245 T159 T195 T208:T209 W160:W161 W173:W193 W196:W206 W209:W219 W222:W245 S171:W171 U147:W159 T172 U626:W626 U220:W220 U207:W207 U194:W194 T142:T146 V343 T329:T353 T267 T303 T316:T317 W268:W269 W281:W301 W304:W314 W317:W327 W330:W353 T279:W279 U255:W267 T280 U328:W328 U315:W315 T250:T254 V451 T437:T461 T375 T411 T424:T425 W376:W377 W389:W409 W412:W422 W425:W435 W438:W461 T387:W387 U363:W374 T388 U436:W436 U410:W410 T358:T362 V559 T545:T569 T483 T519 T532:T533 W484:W485 W497:W517 W520:W530 W533:W543 W546:W569 T495:W495 U477:W482 T496 U302:W302 U544:W544 U531:W531 T466:T470 V667 T653:T677 T591 T627 T640:T641 W592:W593 W605:W625 W628:W638 W641:W651 W654:W677 T603:W603 U585:W590 T604 U518:W518 U652:W652 U639:W639 V17:W27 V31 V32:W40 U30:U40 V42:W42 U42:U63 U66:U76 U79:U89 F92 V161 V162:W170 U160:U170 V172:W172 U172:U193 V195:W195 U195:U206 V208:W208 U208:U219 V221:W221 U221:U232 U234:U245 V269 T269:T278 V270:W278 U268:U278 V280:W280 U280:U301 V303:W303 U303:U314 V316:W316 U316:U327 V329:W329 U329:U340 U342:U353 V377 T377:T386 V378:W386 V375:W375 U375:U386 V388:W388 U388:U409 V411:W411 U423:W423 V424:W424 V437:W437 U437:U448 V485 T485:T494 V486:W494 V483:W483 V471:W476 V496:W496 V519:W519 V545:W545 V532:W532 V579:W584 V593 T593:T602 V594:W602 V591:W591 V604:W604 V627:W627 V640:W640 V653:W653 L65:L91 S133:T134 U411:U422 U424:U435 L161:L234 D18:D27 D31:E40 D44:D63 D67:D76 D80:D89 E147:E157 E158:L159 E160 E171:E245 F209 H195:J195 D236:D245 G160 F235 D148:D157 D161:E170 D174:D193 D197:D206 D210:D219 D223:D232 E255:E265 E266:H267 E268 E279:E353 F317 D344:D353 G268 F343 F318:H342 D256:D265 D269:E278 D282:D301 D305:D314 D318:D327 D331:D340 H304:H317 E363:E373 E374:H375 E376 E387:E461 F425 D452:D461 G376 F451 F426:H450 D364:D373 D377:E386 D390:D409 D413:D422 D426:D435 D439:D448 H412:H425 E471:E481 E482:H483 E484 E495:E569 F533 D560:D569 G484 F559 F534:H558 D472:D481 D485:E494 D498:D517 D521:D530 D534:D543 D547:D556 H520:H533 E579:E589 E590:H591 E592 E603:E677 F641 D668:D677 G592 F667 F642:H666 D580:D589 D593:E602 D606:D625 D629:D638 D642:D651 D655:D664 H628:H641 O109 N130 N110 N28:N104 S18:T28 I30:L30 H31:L40 S31:T40 S44:T64 F65:G65 H65:K66 S67:T77 F67:K91 S80:S90 G92:L103 S93:S103 S148:T158 I160:L160 S161:T170 H161:K194 S174:T194 N158:N245 S197:T207 H196:K209 S210:T220 F210:K234 S223:S233 G235:L245 S236:S245 L269:L342 H303:J303 S256:T266 I266:L268 S269:S279 H269:K302 S282:T302 N266:N353 S305:T315 S318:T328 I304:K342 S331:S341 G343:L353 S344:S353 L377:L450 H411:J411 S364:T374 I374:L376 S377:S387 H377:K410 S390:T410 N374:N461 S413:T423 S426:T436 I412:K450 S439:S449 G451:L461 S452:S461 L485:L558 H519:J519 S472:T482 I482:L484 S485:S495 H485:K518 S498:T518 N482:N569 S521:T531 S534:T544 I520:K558 S547:S557 G559:L569 S560:S569 L593:L666 H627:J627 S580:T590 I590:L592 S593:S603 H593:K626 S606:T626 N590:N677 S629:T639 S642:T652 I628:K666 S655:S665 G667:L677 S668:S677 F171:G208 F279:G316 E41:L64" name="Data Input"/>
    <protectedRange algorithmName="SHA-512" hashValue="1SDmmOaPkFB0RIGFKYkN6r7nRioY5BfrdfT0OLPwgUBSrsQjV1VZDQjchpn02qiv0EuPF8M60/j5hc2Z0RSBEg==" saltValue="HQlQEsfR8LfBZG+pcQdTqQ==" spinCount="100000" sqref="U108:U109" name="Data Input_7"/>
  </protectedRanges>
  <dataConsolidate/>
  <mergeCells count="162">
    <mergeCell ref="F673:H673"/>
    <mergeCell ref="F674:H674"/>
    <mergeCell ref="F675:H675"/>
    <mergeCell ref="F676:H676"/>
    <mergeCell ref="F677:H677"/>
    <mergeCell ref="F668:H668"/>
    <mergeCell ref="F669:H669"/>
    <mergeCell ref="F670:H670"/>
    <mergeCell ref="F671:H671"/>
    <mergeCell ref="F672:H672"/>
    <mergeCell ref="F74:H74"/>
    <mergeCell ref="F75:H75"/>
    <mergeCell ref="F76:H76"/>
    <mergeCell ref="F93:H93"/>
    <mergeCell ref="F94:H94"/>
    <mergeCell ref="F95:H95"/>
    <mergeCell ref="F96:H96"/>
    <mergeCell ref="F97:H97"/>
    <mergeCell ref="F98:H98"/>
    <mergeCell ref="F73:H73"/>
    <mergeCell ref="F11:K11"/>
    <mergeCell ref="G12:K12"/>
    <mergeCell ref="G13:K13"/>
    <mergeCell ref="F66:H66"/>
    <mergeCell ref="F67:H67"/>
    <mergeCell ref="F68:H68"/>
    <mergeCell ref="F69:H69"/>
    <mergeCell ref="F70:H70"/>
    <mergeCell ref="F71:H71"/>
    <mergeCell ref="F72:H72"/>
    <mergeCell ref="G30:H30"/>
    <mergeCell ref="F141:K141"/>
    <mergeCell ref="G142:K142"/>
    <mergeCell ref="G143:K143"/>
    <mergeCell ref="F209:H209"/>
    <mergeCell ref="G592:H592"/>
    <mergeCell ref="G268:H268"/>
    <mergeCell ref="G484:H484"/>
    <mergeCell ref="G376:H376"/>
    <mergeCell ref="G160:H160"/>
    <mergeCell ref="F236:H236"/>
    <mergeCell ref="F237:H237"/>
    <mergeCell ref="F238:H238"/>
    <mergeCell ref="F239:H239"/>
    <mergeCell ref="F240:H240"/>
    <mergeCell ref="F241:H241"/>
    <mergeCell ref="G250:K250"/>
    <mergeCell ref="G251:K251"/>
    <mergeCell ref="F317:H317"/>
    <mergeCell ref="F318:H318"/>
    <mergeCell ref="F319:H319"/>
    <mergeCell ref="F320:H320"/>
    <mergeCell ref="F321:H321"/>
    <mergeCell ref="F322:H322"/>
    <mergeCell ref="F323:H323"/>
    <mergeCell ref="F115:K115"/>
    <mergeCell ref="M115:M116"/>
    <mergeCell ref="Q115:Q116"/>
    <mergeCell ref="S115:S116"/>
    <mergeCell ref="F110:K110"/>
    <mergeCell ref="F249:K249"/>
    <mergeCell ref="F243:H243"/>
    <mergeCell ref="F244:H244"/>
    <mergeCell ref="F99:H99"/>
    <mergeCell ref="F100:H100"/>
    <mergeCell ref="F101:H101"/>
    <mergeCell ref="F102:H102"/>
    <mergeCell ref="F242:H242"/>
    <mergeCell ref="F210:H210"/>
    <mergeCell ref="F211:H211"/>
    <mergeCell ref="F212:H212"/>
    <mergeCell ref="F213:H213"/>
    <mergeCell ref="F214:H214"/>
    <mergeCell ref="F215:H215"/>
    <mergeCell ref="F216:H216"/>
    <mergeCell ref="F217:H217"/>
    <mergeCell ref="F218:H218"/>
    <mergeCell ref="F219:H219"/>
    <mergeCell ref="F245:H245"/>
    <mergeCell ref="F324:H324"/>
    <mergeCell ref="F325:H325"/>
    <mergeCell ref="F326:H326"/>
    <mergeCell ref="F327:H327"/>
    <mergeCell ref="F357:K357"/>
    <mergeCell ref="F346:H346"/>
    <mergeCell ref="F347:H347"/>
    <mergeCell ref="F348:H348"/>
    <mergeCell ref="F349:H349"/>
    <mergeCell ref="F350:H350"/>
    <mergeCell ref="F351:H351"/>
    <mergeCell ref="F352:H352"/>
    <mergeCell ref="F353:H353"/>
    <mergeCell ref="F344:H344"/>
    <mergeCell ref="F345:H345"/>
    <mergeCell ref="G358:K358"/>
    <mergeCell ref="G359:K359"/>
    <mergeCell ref="F425:H425"/>
    <mergeCell ref="F426:H426"/>
    <mergeCell ref="F427:H427"/>
    <mergeCell ref="F428:H428"/>
    <mergeCell ref="F429:H429"/>
    <mergeCell ref="F430:H430"/>
    <mergeCell ref="F431:H431"/>
    <mergeCell ref="F432:H432"/>
    <mergeCell ref="F433:H433"/>
    <mergeCell ref="F434:H434"/>
    <mergeCell ref="F435:H435"/>
    <mergeCell ref="F465:K465"/>
    <mergeCell ref="G466:K466"/>
    <mergeCell ref="F452:H452"/>
    <mergeCell ref="F453:H453"/>
    <mergeCell ref="F454:H454"/>
    <mergeCell ref="F455:H455"/>
    <mergeCell ref="F456:H456"/>
    <mergeCell ref="F457:H457"/>
    <mergeCell ref="F458:H458"/>
    <mergeCell ref="F459:H459"/>
    <mergeCell ref="F460:H460"/>
    <mergeCell ref="F461:H461"/>
    <mergeCell ref="F569:H569"/>
    <mergeCell ref="G467:K467"/>
    <mergeCell ref="F533:H533"/>
    <mergeCell ref="F534:H534"/>
    <mergeCell ref="F535:H535"/>
    <mergeCell ref="F536:H536"/>
    <mergeCell ref="F537:H537"/>
    <mergeCell ref="F538:H538"/>
    <mergeCell ref="F539:H539"/>
    <mergeCell ref="F540:H540"/>
    <mergeCell ref="F560:H560"/>
    <mergeCell ref="F561:H561"/>
    <mergeCell ref="F562:H562"/>
    <mergeCell ref="F563:H563"/>
    <mergeCell ref="F564:H564"/>
    <mergeCell ref="F565:H565"/>
    <mergeCell ref="F566:H566"/>
    <mergeCell ref="F567:H567"/>
    <mergeCell ref="F568:H568"/>
    <mergeCell ref="O115:O116"/>
    <mergeCell ref="F680:K680"/>
    <mergeCell ref="F651:H651"/>
    <mergeCell ref="F140:K140"/>
    <mergeCell ref="F248:K248"/>
    <mergeCell ref="F356:K356"/>
    <mergeCell ref="F464:K464"/>
    <mergeCell ref="F572:K572"/>
    <mergeCell ref="F646:H646"/>
    <mergeCell ref="F647:H647"/>
    <mergeCell ref="F648:H648"/>
    <mergeCell ref="F649:H649"/>
    <mergeCell ref="F650:H650"/>
    <mergeCell ref="F641:H641"/>
    <mergeCell ref="F642:H642"/>
    <mergeCell ref="F643:H643"/>
    <mergeCell ref="F644:H644"/>
    <mergeCell ref="F541:H541"/>
    <mergeCell ref="F645:H645"/>
    <mergeCell ref="F542:H542"/>
    <mergeCell ref="F543:H543"/>
    <mergeCell ref="F573:K573"/>
    <mergeCell ref="G574:K574"/>
    <mergeCell ref="G575:K575"/>
  </mergeCells>
  <phoneticPr fontId="45" type="noConversion"/>
  <conditionalFormatting sqref="I124">
    <cfRule type="expression" dxfId="33" priority="300">
      <formula>$I$124="Need to reconcile"</formula>
    </cfRule>
    <cfRule type="expression" dxfId="32" priority="301">
      <formula>$I$124="OK"</formula>
    </cfRule>
  </conditionalFormatting>
  <conditionalFormatting sqref="I197:I206">
    <cfRule type="expression" dxfId="31" priority="20">
      <formula>$F197="Year 2"</formula>
    </cfRule>
  </conditionalFormatting>
  <conditionalFormatting sqref="I305:I314">
    <cfRule type="expression" dxfId="30" priority="16">
      <formula>$F305="Year 2"</formula>
    </cfRule>
  </conditionalFormatting>
  <conditionalFormatting sqref="I413:I422">
    <cfRule type="expression" dxfId="29" priority="12">
      <formula>$F413="Year 2"</formula>
    </cfRule>
  </conditionalFormatting>
  <conditionalFormatting sqref="I521:I530">
    <cfRule type="expression" dxfId="28" priority="8">
      <formula>$F521="Year 2"</formula>
    </cfRule>
  </conditionalFormatting>
  <conditionalFormatting sqref="I629:I638">
    <cfRule type="expression" dxfId="27" priority="4">
      <formula>$F629="Year 2"</formula>
    </cfRule>
  </conditionalFormatting>
  <conditionalFormatting sqref="I197:J206">
    <cfRule type="expression" dxfId="26" priority="18">
      <formula>$F197="Year 3"</formula>
    </cfRule>
  </conditionalFormatting>
  <conditionalFormatting sqref="I305:J314">
    <cfRule type="expression" dxfId="25" priority="14">
      <formula>$F305="Year 3"</formula>
    </cfRule>
  </conditionalFormatting>
  <conditionalFormatting sqref="I413:J422">
    <cfRule type="expression" dxfId="24" priority="10">
      <formula>$F413="Year 3"</formula>
    </cfRule>
  </conditionalFormatting>
  <conditionalFormatting sqref="I521:J530">
    <cfRule type="expression" dxfId="23" priority="6">
      <formula>$F521="Year 3"</formula>
    </cfRule>
  </conditionalFormatting>
  <conditionalFormatting sqref="I629:J638">
    <cfRule type="expression" dxfId="22" priority="2">
      <formula>$F629="Year 3"</formula>
    </cfRule>
  </conditionalFormatting>
  <conditionalFormatting sqref="J197:K205">
    <cfRule type="expression" dxfId="21" priority="19">
      <formula>$F197="Year 1"</formula>
    </cfRule>
  </conditionalFormatting>
  <conditionalFormatting sqref="J305:K313">
    <cfRule type="expression" dxfId="20" priority="15">
      <formula>$F305="Year 1"</formula>
    </cfRule>
  </conditionalFormatting>
  <conditionalFormatting sqref="J413:K421">
    <cfRule type="expression" dxfId="19" priority="11">
      <formula>$F413="Year 1"</formula>
    </cfRule>
  </conditionalFormatting>
  <conditionalFormatting sqref="J521:K529">
    <cfRule type="expression" dxfId="18" priority="7">
      <formula>$F521="Year 1"</formula>
    </cfRule>
  </conditionalFormatting>
  <conditionalFormatting sqref="J629:K637">
    <cfRule type="expression" dxfId="17" priority="3">
      <formula>$F629="Year 1"</formula>
    </cfRule>
  </conditionalFormatting>
  <conditionalFormatting sqref="K124">
    <cfRule type="expression" dxfId="16" priority="298">
      <formula>$K$124="Need to reconcile"</formula>
    </cfRule>
    <cfRule type="expression" dxfId="15" priority="299">
      <formula>$K$124="OK"</formula>
    </cfRule>
  </conditionalFormatting>
  <conditionalFormatting sqref="K197:K206">
    <cfRule type="expression" dxfId="14" priority="17">
      <formula>$F197="Year 2"</formula>
    </cfRule>
  </conditionalFormatting>
  <conditionalFormatting sqref="K305:K314">
    <cfRule type="expression" dxfId="13" priority="13">
      <formula>$F305="Year 2"</formula>
    </cfRule>
  </conditionalFormatting>
  <conditionalFormatting sqref="K413:K422">
    <cfRule type="expression" dxfId="12" priority="9">
      <formula>$F413="Year 2"</formula>
    </cfRule>
  </conditionalFormatting>
  <conditionalFormatting sqref="K521:K530">
    <cfRule type="expression" dxfId="11" priority="5">
      <formula>$F521="Year 2"</formula>
    </cfRule>
  </conditionalFormatting>
  <conditionalFormatting sqref="K629:K638">
    <cfRule type="expression" dxfId="10" priority="1">
      <formula>$F629="Year 2"</formula>
    </cfRule>
  </conditionalFormatting>
  <conditionalFormatting sqref="Q117:Q122">
    <cfRule type="expression" dxfId="9" priority="314">
      <formula>Q117="N/A"</formula>
    </cfRule>
    <cfRule type="expression" dxfId="8" priority="319">
      <formula>Q117="OK"</formula>
    </cfRule>
    <cfRule type="expression" dxfId="7" priority="323">
      <formula>Q117="Reduce grant"</formula>
    </cfRule>
  </conditionalFormatting>
  <conditionalFormatting sqref="Q123">
    <cfRule type="expression" dxfId="6" priority="222">
      <formula>$Q$123="OK"</formula>
    </cfRule>
    <cfRule type="expression" dxfId="5" priority="223">
      <formula>$Q$123="Reduce Grant"</formula>
    </cfRule>
  </conditionalFormatting>
  <conditionalFormatting sqref="S117">
    <cfRule type="expression" dxfId="4" priority="320">
      <formula>S117="NO - REDUCE £"</formula>
    </cfRule>
  </conditionalFormatting>
  <conditionalFormatting sqref="S126">
    <cfRule type="expression" dxfId="3" priority="318">
      <formula>S126="OK"</formula>
    </cfRule>
    <cfRule type="expression" dxfId="2" priority="322">
      <formula>S126="Reduce Research Costs"</formula>
    </cfRule>
  </conditionalFormatting>
  <conditionalFormatting sqref="S136">
    <cfRule type="expression" dxfId="1" priority="317">
      <formula>$S$136="OK"</formula>
    </cfRule>
    <cfRule type="expression" dxfId="0" priority="321">
      <formula>S136="Adjust funding"</formula>
    </cfRule>
  </conditionalFormatting>
  <dataValidations count="56">
    <dataValidation type="list" allowBlank="1" showInputMessage="1" showErrorMessage="1" prompt="Please us the drop-down menu to indicate in which years the equipment will be used." sqref="F413:F422 F521:F530 F197:F206 F305:F314 F629:F638" xr:uid="{C4095F8B-802B-4D22-AA73-69A44E368A17}">
      <formula1>"Year 1, Year 2, Year 3, All"</formula1>
    </dataValidation>
    <dataValidation type="decimal" operator="greaterThanOrEqual" allowBlank="1" showInputMessage="1" showErrorMessage="1" prompt="Please provide the purchase price of new equipment, or the net value at the start of use if using existing equipment." sqref="G521:G530 G413:G422 G197:G206 G305:G314 G629:G638" xr:uid="{F967E2E8-C668-455C-8357-DAD9A70D17C9}">
      <formula1>0</formula1>
    </dataValidation>
    <dataValidation allowBlank="1" showInputMessage="1" showErrorMessage="1" prompt="Taken from Summary sheet" sqref="F117 G117:G122" xr:uid="{D8F9E467-083E-46E6-94F8-1EB51130EFEB}"/>
    <dataValidation allowBlank="1" showInputMessage="1" showErrorMessage="1" prompt="Please justify that you are requesting the minimum grant needed for the projet to proceed." sqref="U109:U112" xr:uid="{7AF1E67B-2613-44EF-B4BD-05B4A17E64EF}"/>
    <dataValidation allowBlank="1" showInputMessage="1" showErrorMessage="1" prompt="Please provide the partner name." sqref="D118:D122" xr:uid="{C8B446FC-6447-452B-A95C-BC5FB7389DBB}"/>
    <dataValidation allowBlank="1" showInputMessage="1" showErrorMessage="1" prompt="Please explain why you cannot use private sector funding, either internally or from third parties, as an alternative to the grant. " sqref="U130:U136" xr:uid="{3D0A3307-E321-4C3E-9457-709D5B2534B9}"/>
    <dataValidation allowBlank="1" showInputMessage="1" showErrorMessage="1" prompt="This must reconcile with the sum of the eligible costs for all project partners in Section 5 (see arrow)." sqref="S111" xr:uid="{E17C4CAF-72E1-46B6-B31C-8714D2643529}"/>
    <dataValidation allowBlank="1" showInputMessage="1" showErrorMessage="1" prompt="This must reconcile with the sum of the grants requested by all partners in Section 5 (see arrow)." sqref="S112" xr:uid="{5354B843-58F1-4435-9C66-AF47A3CAA0F9}"/>
    <dataValidation type="decimal" allowBlank="1" showInputMessage="1" showErrorMessage="1" prompt="Please enter the project reference case cost by following the flow chart in the guidance. The reference case cost may be zero. _x000a__x000a_The eligible cost for the project is calculated as the total project cost less the reference case cost." sqref="S110" xr:uid="{8E6FD006-A4F3-443B-9BC2-DE123BE0FCC5}">
      <formula1>0</formula1>
      <formula2>$S$109</formula2>
    </dataValidation>
    <dataValidation allowBlank="1" showInputMessage="1" showErrorMessage="1" prompt="Please provide a description of the equipment and whether it is new or existing." sqref="D521:D530 D197:D206 D305:D314 D413:D422 D629:D638" xr:uid="{C080029C-3E99-42AE-A815-AACB77C19820}"/>
    <dataValidation type="decimal" allowBlank="1" showInputMessage="1" showErrorMessage="1" prompt="Please enter the average annual leave days for the applicant's direct labour team used on the project. The default is 20 days." sqref="I577 I469 I253 I15 I145 I361" xr:uid="{0C59878B-83E7-4176-A616-C9FE2C5D72D8}">
      <formula1>0</formula1>
      <formula2>252</formula2>
    </dataValidation>
    <dataValidation type="decimal" operator="greaterThanOrEqual" allowBlank="1" showInputMessage="1" showErrorMessage="1" prompt="Please enter the eligible costs for this project partner." sqref="I117:I122" xr:uid="{311FD3C5-861D-42AD-BC74-FF31023C0418}">
      <formula1>0</formula1>
    </dataValidation>
    <dataValidation allowBlank="1" showInputMessage="1" showErrorMessage="1" prompt="Please provide the subcontractor name." sqref="D534:D543 D67:D76 D210:D219 D318:D327 D426:D435 D642:D651" xr:uid="{E6BC7764-2385-464C-9755-0DAC189AE39B}"/>
    <dataValidation allowBlank="1" showInputMessage="1" showErrorMessage="1" prompt="Please provide a description of the grade / position / role." sqref="D472:D481 D18:D27 D148:D157 D256:D265 D364:D373 D580:D589" xr:uid="{D9EE15C0-BE8E-4FD9-A671-71CE81FDB81D}"/>
    <dataValidation allowBlank="1" showInputMessage="1" showErrorMessage="1" prompt="Please describe the role or work to be carried out by the subcontractor." sqref="F534:H543 F67:H76 F210:H219 F318:H327 F426:H435 F642:H651" xr:uid="{6C18588F-8D1F-4341-A842-E0037C53E82C}"/>
    <dataValidation allowBlank="1" showInputMessage="1" showErrorMessage="1" prompt="Please provide the justification for using the subcontractor." sqref="V534:V543 V67:V76 V210:V219 V318:V327 V426:V435 V642:V651" xr:uid="{D2C7B705-1845-491F-9519-6422F5D4C96B}"/>
    <dataValidation allowBlank="1" showInputMessage="1" showErrorMessage="1" prompt="Please provide any further justification here, if needed." sqref="V547:V556 V80:V89 V223:V232 V331:V340 V439:V448 V655:V664" xr:uid="{BB5DA58C-16EF-4D26-A9E8-7D3536DC95EB}"/>
    <dataValidation allowBlank="1" showInputMessage="1" showErrorMessage="1" prompt="Please provide a justification for the need of the cost item." sqref="V93:V102 F560:F569 V236:V245 V344:V353 V452:V461 V560:V569 F93:F102 V668:V677 F236:F245 F344:F353 F452:F461 F668:F677" xr:uid="{849F4979-8BCF-483F-9A9B-78A0B5462A37}"/>
    <dataValidation allowBlank="1" showInputMessage="1" showErrorMessage="1" prompt="Please describe the nature of the cost." sqref="D93:D102 D560:D569 D236:D245 D344:D353 D452:D461 D668:D677" xr:uid="{12B8B79A-B6EC-420A-9B43-058FAA411C05}"/>
    <dataValidation allowBlank="1" showInputMessage="1" showErrorMessage="1" prompt="Please describe the nature and need of the travel or subsistence cost." sqref="D547:D556 D80:D89 D223:D232 D331:D340 D439:D448 D655:D664" xr:uid="{6A85F9AF-0F00-4D5F-A09A-6F6B2AFBEB3F}"/>
    <dataValidation allowBlank="1" showInputMessage="1" showErrorMessage="1" prompt="Please provide a description of the material." sqref="D498:D517 D390:D409 D44:D63 D174:D193 D282:D301 D606:D625" xr:uid="{7E2A100E-F029-4463-9AF8-A5FD4656278C}"/>
    <dataValidation allowBlank="1" showInputMessage="1" showErrorMessage="1" prompt="Please describe how you justify this overhead." sqref="V18 V472 V31:V40 U148:V148 V161:V170 U256:V256 V269:V278 U364:V364 V377:V386 V485:V494 V580 V593:V602" xr:uid="{746C1D93-F694-48F9-8E0C-EE2EE562E458}"/>
    <dataValidation allowBlank="1" showInputMessage="1" showErrorMessage="1" prompt="Please provide a description of Overhead 10, which should directly relate to Role 10 above." sqref="D40 D494 D170 D278 D386 D602" xr:uid="{B8767122-7935-4F23-BCE6-9B0B0E09584F}"/>
    <dataValidation allowBlank="1" showInputMessage="1" showErrorMessage="1" prompt="Please provide a description of Overhead 9, which should directly relate to Role 9 above." sqref="D39 D493 D169 D277 D385 D601" xr:uid="{3B3C3C43-F5A1-40E2-B609-A1A6E971B51E}"/>
    <dataValidation allowBlank="1" showInputMessage="1" showErrorMessage="1" prompt="Please provide a description of Overhead 8, which should directly relate to Role 8 above." sqref="D38 D492 D168 D276 D384 D600" xr:uid="{E3423BBF-C3F5-462D-BE9D-B554932AC520}"/>
    <dataValidation allowBlank="1" showInputMessage="1" showErrorMessage="1" prompt="Please provide a description of Overhead 7, which should directly relate to Role 7 above." sqref="D37 D491 D167 D275 D383 D599" xr:uid="{D2D5000C-CD17-4CA3-942E-ECC326F458DD}"/>
    <dataValidation allowBlank="1" showInputMessage="1" showErrorMessage="1" prompt="Please provide a description of Overhead 6, which should directly relate to Role 6 above." sqref="D490 D36 D166 D274 D382 D598" xr:uid="{74C27C6F-3AC3-4983-A818-68953763F377}"/>
    <dataValidation allowBlank="1" showInputMessage="1" showErrorMessage="1" prompt="Please provide a description of Overhead 5, which should directly relate to Role 5 above." sqref="D489 D35 D165 D273 D381 D597" xr:uid="{7F6A0970-672F-46C2-AF5A-74CA98A2BB32}"/>
    <dataValidation allowBlank="1" showInputMessage="1" showErrorMessage="1" prompt="Please provide a description of Overhead 4, which should directly relate to Role 4 above." sqref="D488 D34 D164 D272 D380 D596" xr:uid="{04952BEA-0FF4-45F7-B8DE-A21A5A015FD8}"/>
    <dataValidation allowBlank="1" showInputMessage="1" showErrorMessage="1" prompt="Please provide a description of Overhead 3, which should directly relate to Role 3 above." sqref="D487 D33 D163 D271 D379 D595" xr:uid="{F4CCF18E-702A-4921-BF2C-38C543954F42}"/>
    <dataValidation allowBlank="1" showInputMessage="1" showErrorMessage="1" prompt="Please provide a description of Overhead 2, which should directly relate to Role 2 above." sqref="D486 D32 D162 D270 D378 D594" xr:uid="{1E57F0E8-0313-4DB4-BD16-E0D67777199F}"/>
    <dataValidation allowBlank="1" showInputMessage="1" showErrorMessage="1" prompt="Please provide a description of Overhead 1, which should directly relate to Role 1 above." sqref="D485 D31 D161 D269 D377 D593" xr:uid="{5C29B716-F166-4B83-8FB1-A4CE57781C34}"/>
    <dataValidation type="whole" allowBlank="1" showInputMessage="1" showErrorMessage="1" sqref="S109 Q109 S131:S132 T130:T134 M109 O109" xr:uid="{C55408C3-FED1-468F-9EDC-05F6910B03F9}">
      <formula1>0</formula1>
      <formula2>10000000000</formula2>
    </dataValidation>
    <dataValidation type="decimal" operator="greaterThanOrEqual" allowBlank="1" showInputMessage="1" showErrorMessage="1" prompt="Please provide the amount of funding from third parties, if applicable." sqref="S133:S134" xr:uid="{FFB4394F-810E-439E-82C6-5819379EE64E}">
      <formula1>0</formula1>
    </dataValidation>
    <dataValidation allowBlank="1" showInputMessage="1" showErrorMessage="1" prompt="Please enter the name of Partner 1, if applicable." sqref="D140" xr:uid="{A9CE7F98-FE20-4124-87BF-1D15F82C6F7D}"/>
    <dataValidation allowBlank="1" showInputMessage="1" showErrorMessage="1" prompt="Please enter the name of Partner 2, if applicable." sqref="D248" xr:uid="{FE97D152-A818-4EBD-901B-B8EB2173755C}"/>
    <dataValidation allowBlank="1" showInputMessage="1" showErrorMessage="1" prompt="Please enter the name of Partner 3, if applicable." sqref="D356" xr:uid="{3FA51F82-BAFC-4980-AC9B-76E188E9C68B}"/>
    <dataValidation allowBlank="1" showInputMessage="1" showErrorMessage="1" prompt="Please enter the name of Partner 4, if applicable." sqref="D464" xr:uid="{B85C267B-3A59-4648-8F2D-FECF75CDC1F5}"/>
    <dataValidation allowBlank="1" showInputMessage="1" showErrorMessage="1" prompt="Please enter the name of Partner 5, if applicable." sqref="D572" xr:uid="{510F4942-102C-427E-87C7-5BB9F50E67BB}"/>
    <dataValidation type="custom" allowBlank="1" showInputMessage="1" showErrorMessage="1" sqref="D1:D2" xr:uid="{595E57A8-27C5-467F-9FDB-8433549784CB}">
      <formula1>"&lt;0&gt;0"</formula1>
    </dataValidation>
    <dataValidation type="decimal" allowBlank="1" showInputMessage="1" showErrorMessage="1" prompt="Please provide the % utilisation of this equipment in the project during the year, e.g. 0%= no use, 100% = full use for the entire year. _x000a__x000a_Red shading means the utilisation does not correspond to the years of use indicated in the drop-down menu." sqref="I413:K422 I521:K530 I197:K206 I305:K314 I629:K638" xr:uid="{F15EE50D-E980-461B-8C5F-EFBB99739CD5}">
      <formula1>0</formula1>
      <formula2>1</formula2>
    </dataValidation>
    <dataValidation type="decimal" allowBlank="1" showInputMessage="1" showErrorMessage="1" prompt="Pleae enter the overhead for role 10 (above) as a % of the direct labour cost." sqref="I494:K494 I40:K40 I170:K170 I278:K278 I386:K386 I602:K602" xr:uid="{1CD93800-6E05-4D35-A1D1-2240A42968AD}">
      <formula1>0</formula1>
      <formula2>1</formula2>
    </dataValidation>
    <dataValidation type="decimal" allowBlank="1" showInputMessage="1" showErrorMessage="1" prompt="Please enter the overhead for role 1 (above), if applicable, as a % of the direct labour cost." sqref="I485:K485 I31:K31 I161:K161 I269:K269 I377:K377 I593:K593" xr:uid="{9CB60F32-C76A-45BF-8D5F-E032764F98D2}">
      <formula1>0</formula1>
      <formula2>1</formula2>
    </dataValidation>
    <dataValidation type="decimal" allowBlank="1" showInputMessage="1" showErrorMessage="1" prompt="Please enter the overhead for role 2 (above), if applicable, as a % of the direct labour cost." sqref="I486:K486 I32:K32 I162:K162 I270:K270 I378:K378 I594:K594" xr:uid="{F031E18D-62E8-4AE8-9F7C-4AFA9ABE5405}">
      <formula1>0</formula1>
      <formula2>1</formula2>
    </dataValidation>
    <dataValidation type="decimal" allowBlank="1" showInputMessage="1" showErrorMessage="1" prompt="Please enter the overhead for role 3 (above), if applicable, as a % of the direct labour cost." sqref="I487:K487 I33:K33 I163:K163 I271:K271 I379:K379 I595:K595" xr:uid="{71135BCE-86E6-4252-83C0-7AD8834202A8}">
      <formula1>0</formula1>
      <formula2>1</formula2>
    </dataValidation>
    <dataValidation type="decimal" allowBlank="1" showInputMessage="1" showErrorMessage="1" prompt="Please enter the overhead for role 4 (above), if applicable, as a % of the direct labour cost." sqref="I488:K488 I34:K34 I164:K164 I272:K272 I380:K380 I596:K596" xr:uid="{49B4C9A4-C963-40B0-81B1-C5D3B5352CB2}">
      <formula1>0</formula1>
      <formula2>1</formula2>
    </dataValidation>
    <dataValidation type="decimal" allowBlank="1" showInputMessage="1" showErrorMessage="1" prompt="Please enter the overhead for role 6 (above), if applicable, as a % of the direct labour cost." sqref="I490:K490 I36:K36 I166:K166 I274:K274 I382:K382 I598:K598" xr:uid="{6E45B97F-D9B6-46F1-822A-1B18B1DE7A04}">
      <formula1>0</formula1>
      <formula2>1</formula2>
    </dataValidation>
    <dataValidation type="decimal" allowBlank="1" showInputMessage="1" showErrorMessage="1" prompt="Please enter the overhead for role 5 (above), if applicable, as a % of the direct labour cost." sqref="I489:K489 I35:K35 I165:K165 I273:K273 I381:K381 I597:K597" xr:uid="{291F8ED1-BBD1-4D83-9EAA-88B8BB2598C6}">
      <formula1>0</formula1>
      <formula2>1</formula2>
    </dataValidation>
    <dataValidation type="decimal" allowBlank="1" showInputMessage="1" showErrorMessage="1" prompt="Please enter the overhead for role 7 (above), if applicable, as a % of the direct labour cost." sqref="I491:K491 I37:K37 I167:K167 I275:K275 I383:K383 I599:K599" xr:uid="{C9789B40-923A-42E3-9613-8DAF1ABC3DC9}">
      <formula1>0</formula1>
      <formula2>1</formula2>
    </dataValidation>
    <dataValidation type="decimal" allowBlank="1" showInputMessage="1" showErrorMessage="1" prompt="Please enter the overhead for role 8 (above), if applicable, as a % of the direct labour cost." sqref="I492:K492 I38:K38 I168:K168 I276:K276 I384:K384 I600:K600" xr:uid="{5D6A3136-D2F1-4129-B7D1-DF4B64BCD316}">
      <formula1>0</formula1>
      <formula2>1</formula2>
    </dataValidation>
    <dataValidation type="decimal" allowBlank="1" showInputMessage="1" showErrorMessage="1" prompt="Please enter the overhead for role 9 (above), if applicable, as a % of the direct labour cost." sqref="I493:K493 I39:K39 I169:K169 I277:K277 I385:K385 I601:K601" xr:uid="{F4B70A45-2E31-4A54-B110-47DD050B5760}">
      <formula1>0</formula1>
      <formula2>1</formula2>
    </dataValidation>
    <dataValidation type="decimal" operator="greaterThanOrEqual" allowBlank="1" showInputMessage="1" showErrorMessage="1" prompt="Please provide the total employee cost for this role, including gross salary, National Insurance, company pension contribution, life insurance or other non-discretionary costs." sqref="G472:G481 G364:G373 G148:G157 G256:G265 G18:G27 G580:G589" xr:uid="{71090B9B-D2C0-4E47-9755-6AC3130879B7}">
      <formula1>0</formula1>
    </dataValidation>
    <dataValidation type="decimal" operator="greaterThanOrEqual" allowBlank="1" showInputMessage="1" showErrorMessage="1" sqref="H439:K448 I18:K27 H44:K63 I67:K76 H80:K89 I426:K435 H655:K664 H174:K193 I210:K219 H223:K232 I93:K102 H547:K556 I534:K543 H282:K301 I472:K481 H331:K340 I318:K327 H390:K409 I256:K265 H498:K517 I364:K373 I148:K157 I236:K245 I344:K353 I452:K461 I560:K569 H606:K625 I642:K651 I580:K589 I668:K677" xr:uid="{C1BA24C1-4C21-40FB-926C-A3C6D15ADE99}">
      <formula1>0</formula1>
    </dataValidation>
    <dataValidation type="decimal" allowBlank="1" showInputMessage="1" showErrorMessage="1" prompt="Please provide the residual value at the end of use in the project." sqref="H629:H638 H197:H206 H305:H314 H413:H422 H521:H530" xr:uid="{5CC4CBD6-0C33-4795-8F05-F7674DDDD840}">
      <formula1>0</formula1>
      <formula2>G197</formula2>
    </dataValidation>
    <dataValidation type="decimal" allowBlank="1" showInputMessage="1" showErrorMessage="1" prompt="Please enter the IETF grant requested by this project partner." sqref="K117:K122" xr:uid="{AFDD48DD-9B24-40CE-912E-A883BF399398}">
      <formula1>0</formula1>
      <formula2>I117</formula2>
    </dataValidation>
    <dataValidation type="list" allowBlank="1" showInputMessage="1" showErrorMessage="1" prompt="Please use the drop-down menu to choose the partner type. _x000a__x000a_If the partner is a business, please select the correct size, economically assisted area (1, 2, or No EAA), and if affected by the NIP (DD only). _x000a__x000a_These factors affect the maximum aid intensity." sqref="F118:F122" xr:uid="{750F9F0A-A385-4FF0-A085-A7553E8BCE94}">
      <formula1>IF(ProjectType="D",DDPartnerType,IF(ProjectType="EE",EEPartnerType))</formula1>
    </dataValidation>
  </dataValidations>
  <hyperlinks>
    <hyperlink ref="D1" location="Summary!A1" display="Return to Summary" xr:uid="{7894261B-70BC-4C8F-9580-5EFE25BA3A1E}"/>
    <hyperlink ref="D2" location="Guidance!A1" display="Return to Guidance" xr:uid="{AD3638AE-1784-45B5-A636-A77536A668E6}"/>
  </hyperlinks>
  <pageMargins left="0.74803149606299213" right="0.74803149606299213" top="0.98425196850393704" bottom="0.98425196850393704" header="0.511811023622047" footer="0.511811023622047"/>
  <pageSetup paperSize="9" scale="61" fitToWidth="0" fitToHeight="0" orientation="portrait" verticalDpi="300" r:id="rId1"/>
  <headerFooter alignWithMargins="0">
    <oddHeader>&amp;C&amp;"Calibri"&amp;10&amp;K000000OFFICIAL-SENSITIVE: COMMERCIAL&amp;1#</oddHeader>
    <oddFooter>&amp;C&amp;1#&amp;"Calibri"&amp;10&amp;K000000OFFICIAL-SENSITIVE: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2022-08-11T14:42:06+00:00</Date_x0020_Opened>
    <LegacyData xmlns="aaacb922-5235-4a66-b188-303b9b46fbd7" xsi:nil="true"/>
    <Descriptor xmlns="0063f72e-ace3-48fb-9c1f-5b513408b31f" xsi:nil="true"/>
    <j487236539dc4c80b3ec9fb8003ddb17 xmlns="4e847ffd-bcec-4f01-bb9c-aee589fa597e">
      <Terms xmlns="http://schemas.microsoft.com/office/infopath/2007/PartnerControls"/>
    </j487236539dc4c80b3ec9fb8003ddb17>
    <TaxCatchAll xmlns="388512bb-138c-4527-804a-feb06de18f69">
      <Value>1</Value>
    </TaxCatchAll>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Industrial Energy</TermName>
          <TermId xmlns="http://schemas.microsoft.com/office/infopath/2007/PartnerControls">196d2126-cc91-40b4-bd0b-d2f757bf15bb</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lcf76f155ced4ddcb4097134ff3c332f xmlns="4e847ffd-bcec-4f01-bb9c-aee589fa597e">
      <Terms xmlns="http://schemas.microsoft.com/office/infopath/2007/PartnerControls"/>
    </lcf76f155ced4ddcb4097134ff3c332f>
    <_dlc_DocId xmlns="388512bb-138c-4527-804a-feb06de18f69">NY2PUUKWKJPZ-494713318-390322</_dlc_DocId>
    <_dlc_DocIdUrl xmlns="388512bb-138c-4527-804a-feb06de18f69">
      <Url>https://beisgov.sharepoint.com/sites/IETF/_layouts/15/DocIdRedir.aspx?ID=NY2PUUKWKJPZ-494713318-390322</Url>
      <Description>NY2PUUKWKJPZ-494713318-390322</Description>
    </_dlc_DocIdUrl>
    <Obsolete_x003f_ xmlns="4e847ffd-bcec-4f01-bb9c-aee589fa597e" xsi:nil="true"/>
    <_Flow_SignoffStatus xmlns="4e847ffd-bcec-4f01-bb9c-aee589fa597e" xsi:nil="true"/>
    <SharedWithUsers xmlns="388512bb-138c-4527-804a-feb06de18f69">
      <UserInfo>
        <DisplayName>Chadwick, Tom (Energy Security)</DisplayName>
        <AccountId>1942</AccountId>
        <AccountType/>
      </UserInfo>
      <UserInfo>
        <DisplayName>Brennan, Dominic (Energy Security)</DisplayName>
        <AccountId>5033</AccountId>
        <AccountType/>
      </UserInfo>
      <UserInfo>
        <DisplayName>Mehta, Sital (Energy Security)</DisplayName>
        <AccountId>46</AccountId>
        <AccountType/>
      </UserInfo>
      <UserInfo>
        <DisplayName>Rebis, Rebecca (BEIS)</DisplayName>
        <AccountId>146</AccountId>
        <AccountType/>
      </UserInfo>
      <UserInfo>
        <DisplayName>zz_Rosewell, Marcus (Energy Security)</DisplayName>
        <AccountId>289</AccountId>
        <AccountType/>
      </UserInfo>
      <UserInfo>
        <DisplayName>Aharonyan, Anahit (Energy Security)</DisplayName>
        <AccountId>78</AccountId>
        <AccountType/>
      </UserInfo>
      <UserInfo>
        <DisplayName>Bowden, Jack (Energy Security)</DisplayName>
        <AccountId>4944</AccountId>
        <AccountType/>
      </UserInfo>
      <UserInfo>
        <DisplayName>Tozer, Lily (Energy Security)</DisplayName>
        <AccountId>29</AccountId>
        <AccountType/>
      </UserInfo>
      <UserInfo>
        <DisplayName>Hawthorn, Jack (Energy Security)</DisplayName>
        <AccountId>5297</AccountId>
        <AccountType/>
      </UserInfo>
      <UserInfo>
        <DisplayName>Fosdike, Peter (Energy Security)</DisplayName>
        <AccountId>462</AccountId>
        <AccountType/>
      </UserInfo>
    </SharedWithUsers>
    <_dlc_DocIdPersistId xmlns="388512bb-138c-4527-804a-feb06de18f69" xsi:nil="true"/>
    <TaxCatchAllLabel xmlns="388512bb-138c-4527-804a-feb06de18f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32" ma:contentTypeDescription="Create a new document." ma:contentTypeScope="" ma:versionID="ab1df4ec0a92b3c9cbcd13bae4756821">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01d7f9d5df16316a3fa91a490d6f8909"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4:Government_x0020_Body" minOccurs="0"/>
                <xsd:element ref="ns4:Date_x0020_Opened" minOccurs="0"/>
                <xsd:element ref="ns4:Date_x0020_Closed" minOccurs="0"/>
                <xsd:element ref="ns5:Retention_x0020_Label" minOccurs="0"/>
                <xsd:element ref="ns6:LegacyData" minOccurs="0"/>
                <xsd:element ref="ns3:_dlc_DocIdUrl" minOccurs="0"/>
                <xsd:element ref="ns7:Obsolete_x003f_" minOccurs="0"/>
                <xsd:element ref="ns7:_Flow_SignoffStatus"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7:MediaServiceAutoKeyPoints" minOccurs="0"/>
                <xsd:element ref="ns7:MediaServiceKeyPoints" minOccurs="0"/>
                <xsd:element ref="ns7:MediaServiceOCR" minOccurs="0"/>
                <xsd:element ref="ns7:MediaServiceLocation" minOccurs="0"/>
                <xsd:element ref="ns3:_dlc_DocId" minOccurs="0"/>
                <xsd:element ref="ns3:m975189f4ba442ecbf67d4147307b177" minOccurs="0"/>
                <xsd:element ref="ns3:_dlc_DocIdPersistId" minOccurs="0"/>
                <xsd:element ref="ns3:SharedWithUsers" minOccurs="0"/>
                <xsd:element ref="ns3:SharedWithDetails" minOccurs="0"/>
                <xsd:element ref="ns7:MediaLengthInSeconds" minOccurs="0"/>
                <xsd:element ref="ns3:TaxCatchAll" minOccurs="0"/>
                <xsd:element ref="ns7:j487236539dc4c80b3ec9fb8003ddb17" minOccurs="0"/>
                <xsd:element ref="ns3:TaxCatchAllLabel"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3" nillable="true" ma:displayName="Descriptor" ma:default="" ma:format="Dropdown" ma:indexed="true" ma:internalName="Descriptor" ma:readOnly="false">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_dlc_DocIdUrl" ma:index="10"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9" nillable="true" ma:displayName="Document ID Value" ma:description="The value of the document ID assigned to this item." ma:hidden="true" ma:internalName="_dlc_DocId" ma:readOnly="false">
      <xsd:simpleType>
        <xsd:restriction base="dms:Text"/>
      </xsd:simpleType>
    </xsd:element>
    <xsd:element name="m975189f4ba442ecbf67d4147307b177" ma:index="30" nillable="true" ma:taxonomy="true" ma:internalName="m975189f4ba442ecbf67d4147307b177" ma:taxonomyFieldName="Business_x0020_Unit" ma:displayName="Business Unit" ma:readOnly="false" ma:default="1;#Industrial Energy|196d2126-cc91-40b4-bd0b-d2f757bf15b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_dlc_DocIdPersistId" ma:index="31" nillable="true" ma:displayName="Persist ID" ma:description="Keep ID on add." ma:hidden="true" ma:internalName="_dlc_DocIdPersistId" ma:readOnly="false">
      <xsd:simpleType>
        <xsd:restriction base="dms:Boolean"/>
      </xsd:simpleType>
    </xsd:element>
    <xsd:element name="SharedWithUsers" ma:index="3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hidden="true" ma:internalName="SharedWithDetails" ma:readOnly="true">
      <xsd:simpleType>
        <xsd:restriction base="dms:Note"/>
      </xsd:simpleType>
    </xsd:element>
    <xsd:element name="TaxCatchAll" ma:index="35" nillable="true" ma:displayName="Taxonomy Catch All Column" ma:hidden="true" ma:list="{4bb5cce3-78dd-4460-9c5f-a1a8f3e22e35}" ma:internalName="TaxCatchAll" ma:readOnly="false"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4bb5cce3-78dd-4460-9c5f-a1a8f3e22e35}" ma:internalName="TaxCatchAllLabel" ma:readOnly="fals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5" nillable="true" ma:displayName="Government Body" ma:default="BEIS" ma:internalName="Government_x0020_Body" ma:readOnly="false">
      <xsd:simpleType>
        <xsd:restriction base="dms:Text">
          <xsd:maxLength value="255"/>
        </xsd:restriction>
      </xsd:simpleType>
    </xsd:element>
    <xsd:element name="Date_x0020_Opened" ma:index="6" nillable="true" ma:displayName="Date Opened" ma:default="[Today]" ma:format="DateOnly" ma:internalName="Date_x0020_Opened" ma:readOnly="false">
      <xsd:simpleType>
        <xsd:restriction base="dms:DateTime"/>
      </xsd:simpleType>
    </xsd:element>
    <xsd:element name="Date_x0020_Closed" ma:index="7" nillable="true" ma:displayName="Date Closed" ma:format="DateOnly" ma:internalName="Date_x0020_Clo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9"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Obsolete_x003f_" ma:index="13" nillable="true" ma:displayName="Relevance" ma:format="RadioButtons" ma:internalName="Obsolete_x003f_" ma:readOnly="false">
      <xsd:simpleType>
        <xsd:restriction base="dms:Choice">
          <xsd:enumeration value="In use"/>
          <xsd:enumeration value="Archived"/>
          <xsd:enumeration value="Superseded"/>
          <xsd:enumeration value="Template"/>
        </xsd:restriction>
      </xsd:simpleType>
    </xsd:element>
    <xsd:element name="_Flow_SignoffStatus" ma:index="14" nillable="true" ma:displayName="Sign-off status" ma:internalName="Sign_x002d_off_x0020_status" ma:readOnly="false">
      <xsd:simpleType>
        <xsd:restriction base="dms:Text"/>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hidden="true"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hidden="true" ma:internalName="MediaServiceKeyPoints" ma:readOnly="true">
      <xsd:simpleType>
        <xsd:restriction base="dms:Note"/>
      </xsd:simpleType>
    </xsd:element>
    <xsd:element name="MediaServiceOCR" ma:index="27" nillable="true" ma:displayName="Extracted Text" ma:hidden="true" ma:internalName="MediaServiceOCR" ma:readOnly="true">
      <xsd:simpleType>
        <xsd:restriction base="dms:Note"/>
      </xsd:simpleType>
    </xsd:element>
    <xsd:element name="MediaServiceLocation" ma:index="28" nillable="true" ma:displayName="Location" ma:hidden="true" ma:internalName="MediaServiceLocation" ma:readOnly="true">
      <xsd:simpleType>
        <xsd:restriction base="dms:Text"/>
      </xsd:simpleType>
    </xsd:element>
    <xsd:element name="MediaLengthInSeconds" ma:index="34" nillable="true" ma:displayName="Length (seconds)" ma:hidden="true" ma:internalName="MediaLengthInSeconds" ma:readOnly="true">
      <xsd:simpleType>
        <xsd:restriction base="dms:Unknown"/>
      </xsd:simpleType>
    </xsd:element>
    <xsd:element name="j487236539dc4c80b3ec9fb8003ddb17" ma:index="36" nillable="true" ma:taxonomy="true" ma:internalName="j487236539dc4c80b3ec9fb8003ddb17" ma:taxonomyFieldName="Funding_x0020_Window" ma:displayName="Funding Window" ma:readOnly="false" ma:default="" ma:fieldId="{34872365-39dc-4c80-b3ec-9fb8003ddb17}" ma:sspId="9b0aeba9-2bce-41c2-8545-5d12d676a674" ma:termSetId="0d592019-e061-408d-9c65-4b57341fc707" ma:anchorId="00000000-0000-0000-0000-000000000000" ma:open="false" ma:isKeyword="false">
      <xsd:complexType>
        <xsd:sequence>
          <xsd:element ref="pc:Terms" minOccurs="0" maxOccurs="1"/>
        </xsd:sequence>
      </xsd:complex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19EBD-6CDE-479D-82B6-18E90639B6E5}">
  <ds:schemaRefs>
    <ds:schemaRef ds:uri="http://purl.org/dc/elements/1.1/"/>
    <ds:schemaRef ds:uri="http://schemas.microsoft.com/office/2006/metadata/properties"/>
    <ds:schemaRef ds:uri="http://schemas.microsoft.com/office/infopath/2007/PartnerControls"/>
    <ds:schemaRef ds:uri="388512bb-138c-4527-804a-feb06de18f69"/>
    <ds:schemaRef ds:uri="http://schemas.openxmlformats.org/package/2006/metadata/core-properties"/>
    <ds:schemaRef ds:uri="http://purl.org/dc/terms/"/>
    <ds:schemaRef ds:uri="0063f72e-ace3-48fb-9c1f-5b513408b31f"/>
    <ds:schemaRef ds:uri="aaacb922-5235-4a66-b188-303b9b46fbd7"/>
    <ds:schemaRef ds:uri="http://schemas.microsoft.com/office/2006/documentManagement/types"/>
    <ds:schemaRef ds:uri="http://www.w3.org/XML/1998/namespace"/>
    <ds:schemaRef ds:uri="4e847ffd-bcec-4f01-bb9c-aee589fa597e"/>
    <ds:schemaRef ds:uri="a8f60570-4bd3-4f2b-950b-a996de8ab151"/>
    <ds:schemaRef ds:uri="b413c3fd-5a3b-4239-b985-69032e371c04"/>
    <ds:schemaRef ds:uri="http://purl.org/dc/dcmitype/"/>
  </ds:schemaRefs>
</ds:datastoreItem>
</file>

<file path=customXml/itemProps2.xml><?xml version="1.0" encoding="utf-8"?>
<ds:datastoreItem xmlns:ds="http://schemas.openxmlformats.org/officeDocument/2006/customXml" ds:itemID="{4FB5FB59-BFBC-4D89-9E90-1D71A56140A2}">
  <ds:schemaRefs>
    <ds:schemaRef ds:uri="http://schemas.microsoft.com/sharepoint/v3/contenttype/forms"/>
  </ds:schemaRefs>
</ds:datastoreItem>
</file>

<file path=customXml/itemProps3.xml><?xml version="1.0" encoding="utf-8"?>
<ds:datastoreItem xmlns:ds="http://schemas.openxmlformats.org/officeDocument/2006/customXml" ds:itemID="{5BE55A05-42E2-477A-B7AF-1027662769EB}">
  <ds:schemaRefs>
    <ds:schemaRef ds:uri="http://schemas.microsoft.com/sharepoint/events"/>
  </ds:schemaRefs>
</ds:datastoreItem>
</file>

<file path=customXml/itemProps4.xml><?xml version="1.0" encoding="utf-8"?>
<ds:datastoreItem xmlns:ds="http://schemas.openxmlformats.org/officeDocument/2006/customXml" ds:itemID="{3F64C140-FBB6-4747-998F-D8A9BFAF8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388512bb-138c-4527-804a-feb06de18f69"/>
    <ds:schemaRef ds:uri="b413c3fd-5a3b-4239-b985-69032e371c04"/>
    <ds:schemaRef ds:uri="a8f60570-4bd3-4f2b-950b-a996de8ab151"/>
    <ds:schemaRef ds:uri="aaacb922-5235-4a66-b188-303b9b46fbd7"/>
    <ds:schemaRef ds:uri="4e847ffd-bcec-4f01-bb9c-aee589fa5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Cover</vt:lpstr>
      <vt:lpstr>Summary</vt:lpstr>
      <vt:lpstr>Guidance</vt:lpstr>
      <vt:lpstr>Deployment Project </vt:lpstr>
      <vt:lpstr>BusinessSize</vt:lpstr>
      <vt:lpstr>D</vt:lpstr>
      <vt:lpstr>DDAidIntensity</vt:lpstr>
      <vt:lpstr>DDPartnerType</vt:lpstr>
      <vt:lpstr>DNIPStatus</vt:lpstr>
      <vt:lpstr>EE</vt:lpstr>
      <vt:lpstr>EEAidIntensity</vt:lpstr>
      <vt:lpstr>EEPartnerType</vt:lpstr>
      <vt:lpstr>GuidanceIndex</vt:lpstr>
      <vt:lpstr>Cover!Print_Area</vt:lpstr>
      <vt:lpstr>ProjectType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 (Beis)</dc:creator>
  <cp:keywords/>
  <dc:description/>
  <cp:lastModifiedBy>Gibson, Rachel (Energy Security)</cp:lastModifiedBy>
  <cp:revision/>
  <dcterms:created xsi:type="dcterms:W3CDTF">2021-07-26T08:37:49Z</dcterms:created>
  <dcterms:modified xsi:type="dcterms:W3CDTF">2024-01-25T12:59:22Z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0x01010037799990EE5CE447A7B30970C2D54DB3</vt:lpwstr>
  </property>
  <property fmtid="{D5CDD505-2E9C-101B-9397-08002B2CF9AE}" pid="3" name="Business Unit">
    <vt:lpwstr>1;#Industrial Energy|196d2126-cc91-40b4-bd0b-d2f757bf15bb</vt:lpwstr>
  </property>
  <property fmtid="{D5CDD505-2E9C-101B-9397-08002B2CF9AE}" pid="4" name="_dlc_DocIdItemGuid">
    <vt:lpwstr>66998ba8-c2d6-4e81-a928-724e7d164c14</vt:lpwstr>
  </property>
  <property fmtid="{D5CDD505-2E9C-101B-9397-08002B2CF9AE}" pid="5" name="MediaServiceImageTags">
    <vt:lpwstr/>
  </property>
  <property fmtid="{D5CDD505-2E9C-101B-9397-08002B2CF9AE}" pid="6" name="Funding Window">
    <vt:lpwstr/>
  </property>
  <property fmtid="{D5CDD505-2E9C-101B-9397-08002B2CF9AE}" pid="7" name="MSIP_Label_5458b084-3f41-4c39-b52c-d2a390cd56f3_Enabled">
    <vt:lpwstr>true</vt:lpwstr>
  </property>
  <property fmtid="{D5CDD505-2E9C-101B-9397-08002B2CF9AE}" pid="8" name="MSIP_Label_5458b084-3f41-4c39-b52c-d2a390cd56f3_SetDate">
    <vt:lpwstr>2024-01-25T12:59:22Z</vt:lpwstr>
  </property>
  <property fmtid="{D5CDD505-2E9C-101B-9397-08002B2CF9AE}" pid="9" name="MSIP_Label_5458b084-3f41-4c39-b52c-d2a390cd56f3_Method">
    <vt:lpwstr>Privileged</vt:lpwstr>
  </property>
  <property fmtid="{D5CDD505-2E9C-101B-9397-08002B2CF9AE}" pid="10" name="MSIP_Label_5458b084-3f41-4c39-b52c-d2a390cd56f3_Name">
    <vt:lpwstr>OS-COMMERCIAL</vt:lpwstr>
  </property>
  <property fmtid="{D5CDD505-2E9C-101B-9397-08002B2CF9AE}" pid="11" name="MSIP_Label_5458b084-3f41-4c39-b52c-d2a390cd56f3_SiteId">
    <vt:lpwstr>cbac7005-02c1-43eb-b497-e6492d1b2dd8</vt:lpwstr>
  </property>
  <property fmtid="{D5CDD505-2E9C-101B-9397-08002B2CF9AE}" pid="12" name="MSIP_Label_5458b084-3f41-4c39-b52c-d2a390cd56f3_ActionId">
    <vt:lpwstr>76eff8c3-a494-45fc-b057-5d5c34085ae9</vt:lpwstr>
  </property>
  <property fmtid="{D5CDD505-2E9C-101B-9397-08002B2CF9AE}" pid="13" name="MSIP_Label_5458b084-3f41-4c39-b52c-d2a390cd56f3_ContentBits">
    <vt:lpwstr>3</vt:lpwstr>
  </property>
</Properties>
</file>