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defra-my.sharepoint.com/personal/christy_rodliff_defra_gov_uk/Documents/Desktop/"/>
    </mc:Choice>
  </mc:AlternateContent>
  <xr:revisionPtr revIDLastSave="0" documentId="8_{8D38ED6E-5123-449E-B3A3-23392ECE4047}" xr6:coauthVersionLast="47" xr6:coauthVersionMax="47" xr10:uidLastSave="{00000000-0000-0000-0000-000000000000}"/>
  <bookViews>
    <workbookView xWindow="-20610" yWindow="-120" windowWidth="20730" windowHeight="11160" tabRatio="885" xr2:uid="{E97801A5-43BA-4A38-8DD4-9BF6310AB7B9}"/>
  </bookViews>
  <sheets>
    <sheet name="Guidance" sheetId="7" r:id="rId1"/>
    <sheet name="Tab 1-Culpability and Harm" sheetId="10" r:id="rId2"/>
    <sheet name="Tab 2-Starting point and range" sheetId="4" r:id="rId3"/>
    <sheet name="Tab 3-Factors" sheetId="2" r:id="rId4"/>
    <sheet name="Tab 4-Summary" sheetId="14" r:id="rId5"/>
    <sheet name="Tab 5-Different Maximum Fine" sheetId="9" r:id="rId6"/>
    <sheet name="Tab 6-Summary (DMF)" sheetId="15" r:id="rId7"/>
    <sheet name="DATA - Penalty Amounts Grid" sheetId="1" state="hidden" r:id="rId8"/>
    <sheet name="DATA Combo (transform)" sheetId="5" state="hidden"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5" l="1"/>
  <c r="B4" i="14"/>
  <c r="B5" i="15"/>
  <c r="B7" i="15"/>
  <c r="B6" i="15"/>
  <c r="B6" i="14"/>
  <c r="B5" i="14"/>
  <c r="F18" i="5" l="1"/>
  <c r="F17" i="5"/>
  <c r="F16" i="5"/>
  <c r="F15" i="5"/>
  <c r="F14" i="5"/>
  <c r="F13" i="5"/>
  <c r="E18" i="5"/>
  <c r="E17" i="5"/>
  <c r="E16" i="5"/>
  <c r="E15" i="5"/>
  <c r="E14" i="5"/>
  <c r="E13" i="5"/>
  <c r="D18" i="5"/>
  <c r="D17" i="5"/>
  <c r="D16" i="5"/>
  <c r="D15" i="5"/>
  <c r="D14" i="5"/>
  <c r="D13" i="5"/>
  <c r="C18" i="5" l="1"/>
  <c r="C17" i="5"/>
  <c r="C16" i="5"/>
  <c r="C15" i="5"/>
  <c r="B5" i="9" s="1"/>
  <c r="B9" i="9" s="1"/>
  <c r="B8" i="15" s="1"/>
  <c r="C14" i="5"/>
  <c r="C13" i="5"/>
  <c r="D5" i="5"/>
  <c r="D9" i="5"/>
  <c r="E9" i="5"/>
  <c r="F9" i="5"/>
  <c r="E8" i="5"/>
  <c r="F8" i="5"/>
  <c r="D8" i="5"/>
  <c r="D7" i="5"/>
  <c r="E7" i="5"/>
  <c r="F7" i="5"/>
  <c r="E6" i="5"/>
  <c r="F6" i="5"/>
  <c r="D6" i="5"/>
  <c r="E5" i="5"/>
  <c r="F5" i="5"/>
  <c r="E4" i="5"/>
  <c r="F4" i="5"/>
  <c r="D4" i="5"/>
  <c r="C5" i="5"/>
  <c r="C6" i="5"/>
  <c r="B8" i="4" s="1"/>
  <c r="B3" i="2" s="1"/>
  <c r="B8" i="14" s="1"/>
  <c r="C7" i="5"/>
  <c r="C8" i="5"/>
  <c r="C9" i="5"/>
  <c r="C4" i="5"/>
  <c r="B7" i="4" l="1"/>
  <c r="B2" i="2" s="1"/>
  <c r="B7" i="14" s="1"/>
  <c r="B7" i="9"/>
  <c r="B10" i="15" s="1"/>
  <c r="B6" i="9"/>
  <c r="B9" i="15" s="1"/>
  <c r="D40" i="9"/>
  <c r="B9" i="4"/>
  <c r="B6" i="2" l="1"/>
  <c r="D47" i="9"/>
  <c r="D38" i="9"/>
  <c r="D39" i="9"/>
  <c r="D46" i="9"/>
  <c r="D23" i="9"/>
  <c r="D44" i="9"/>
  <c r="D43" i="9"/>
  <c r="D16" i="9"/>
  <c r="D37" i="9"/>
  <c r="D45" i="9"/>
  <c r="D42" i="9"/>
  <c r="D30" i="9"/>
  <c r="D49" i="9"/>
  <c r="D48" i="9"/>
  <c r="D27" i="9"/>
  <c r="D17" i="9"/>
  <c r="D31" i="9"/>
  <c r="D29" i="9"/>
  <c r="D22" i="9"/>
  <c r="D32" i="9"/>
  <c r="D24" i="9"/>
  <c r="D33" i="9"/>
  <c r="D28" i="9"/>
  <c r="D25" i="9"/>
  <c r="D18" i="9"/>
  <c r="D41" i="9"/>
  <c r="D26" i="9"/>
  <c r="D21" i="9"/>
  <c r="D19" i="9"/>
  <c r="D20" i="9"/>
  <c r="B4" i="2"/>
  <c r="B9" i="14" s="1"/>
  <c r="D40" i="2" l="1"/>
  <c r="D13" i="2"/>
  <c r="D44" i="2"/>
  <c r="D43" i="2"/>
  <c r="D37" i="2"/>
  <c r="D30" i="2"/>
  <c r="D36" i="2"/>
  <c r="D29" i="2"/>
  <c r="D42" i="2"/>
  <c r="D14" i="2"/>
  <c r="D20" i="2"/>
  <c r="D39" i="2"/>
  <c r="D27" i="2"/>
  <c r="D25" i="2"/>
  <c r="D46" i="2"/>
  <c r="D28" i="2"/>
  <c r="D45" i="2"/>
  <c r="D35" i="2"/>
  <c r="D34" i="9"/>
  <c r="B10" i="9" s="1"/>
  <c r="B11" i="15" s="1"/>
  <c r="D50" i="9"/>
  <c r="B11" i="9" s="1"/>
  <c r="B12" i="15" s="1"/>
  <c r="D15" i="2"/>
  <c r="D23" i="2"/>
  <c r="D38" i="2"/>
  <c r="D24" i="2"/>
  <c r="D16" i="2"/>
  <c r="D26" i="2"/>
  <c r="D17" i="2"/>
  <c r="D18" i="2"/>
  <c r="D19" i="2"/>
  <c r="D41" i="2"/>
  <c r="D34" i="2"/>
  <c r="D21" i="2"/>
  <c r="D22" i="2"/>
  <c r="D31" i="2" l="1"/>
  <c r="B7" i="2" s="1"/>
  <c r="B10" i="14" s="1"/>
  <c r="B13" i="9"/>
  <c r="B14" i="15" s="1"/>
  <c r="D47" i="2"/>
  <c r="B8" i="2" s="1"/>
  <c r="B11" i="14" s="1"/>
  <c r="B12" i="9"/>
  <c r="B13" i="15" s="1"/>
  <c r="B17" i="15" l="1"/>
  <c r="B15" i="15"/>
  <c r="B9" i="2"/>
  <c r="B12" i="14" s="1"/>
  <c r="B10" i="2"/>
  <c r="B13" i="14" s="1"/>
  <c r="B16" i="14" l="1"/>
  <c r="B14" i="14"/>
</calcChain>
</file>

<file path=xl/sharedStrings.xml><?xml version="1.0" encoding="utf-8"?>
<sst xmlns="http://schemas.openxmlformats.org/spreadsheetml/2006/main" count="402" uniqueCount="138">
  <si>
    <t>Version 1.0 - Use as of 1 January 2024</t>
  </si>
  <si>
    <t>How to use this calculator</t>
  </si>
  <si>
    <t>Section 1: Identify penalty notice starting point and maximum and minimum range</t>
  </si>
  <si>
    <t>Section 2: Determine the penalty amount taking into account aggrevating and mitigating factors</t>
  </si>
  <si>
    <t>Section 3: Final Summary</t>
  </si>
  <si>
    <t>End of instructions</t>
  </si>
  <si>
    <t>Section 4: Different maximum fine</t>
  </si>
  <si>
    <t>Culpability Assessment</t>
  </si>
  <si>
    <t>Low</t>
  </si>
  <si>
    <t>Low to medium</t>
  </si>
  <si>
    <t>Medium to high</t>
  </si>
  <si>
    <t>Harm Assessment</t>
  </si>
  <si>
    <t>Lesser Harm</t>
  </si>
  <si>
    <t>lesser detriment to the physical or mental wellbeing of animals
lesser detriment to the health of the animals
lesser detriment to consumer
lesser impact to the food chain
lesser impact to public health
lesser impact to local or national biosecurity
lesser risk of spreading disease
lesser impact to public health
lesser impact to public safety
shorter period of lack of animal traceability
shorter period without microchipping</t>
  </si>
  <si>
    <t>Greater Harm</t>
  </si>
  <si>
    <t>greater detriment to the physical or mental wellbeing of animals
greater detriment to the health of the animals
greater detriment to consumer
greater impact to the food chain
greater impact to public health
greater impact to local or national biosecurity
greater risk of spreading disease
greater risk to public health
greater risk to public safety
no animal traceability or significant period lack of traceability
prolonged period without microchipping</t>
  </si>
  <si>
    <t>Low culpability</t>
  </si>
  <si>
    <t>Harm factor</t>
  </si>
  <si>
    <t>Starting point</t>
  </si>
  <si>
    <t>Minimum amount</t>
  </si>
  <si>
    <t>Maximum amount</t>
  </si>
  <si>
    <t>Lesser harm</t>
  </si>
  <si>
    <t>Greater harm</t>
  </si>
  <si>
    <t>Low to medium culpability</t>
  </si>
  <si>
    <t>Medium to high culpability</t>
  </si>
  <si>
    <t>Culpability</t>
  </si>
  <si>
    <t>Harm</t>
  </si>
  <si>
    <t>Justification</t>
  </si>
  <si>
    <t>Minimum Penalty</t>
  </si>
  <si>
    <t>Maximum Penalty</t>
  </si>
  <si>
    <t>Select relevant aggravating and mitigating factors</t>
  </si>
  <si>
    <t>Starting Point</t>
  </si>
  <si>
    <t xml:space="preserve">Starting Point </t>
  </si>
  <si>
    <t>Aggravating total</t>
  </si>
  <si>
    <t>Mitigation total</t>
  </si>
  <si>
    <t>Actual total (uncapped)</t>
  </si>
  <si>
    <t>Grand total</t>
  </si>
  <si>
    <t>Aggravating factors (tick all which apply)</t>
  </si>
  <si>
    <t>Evidence</t>
  </si>
  <si>
    <t>% Uplift</t>
  </si>
  <si>
    <t>Amount</t>
  </si>
  <si>
    <t>Check</t>
  </si>
  <si>
    <t>Included?</t>
  </si>
  <si>
    <t>A1 - Evidence of previous acts or omissions by the person similar to the relevant conduct</t>
  </si>
  <si>
    <t>A2 - Distress caused to others</t>
  </si>
  <si>
    <t>A3 - Failure to comply with current court orders</t>
  </si>
  <si>
    <t>A4 - Offence committed on licence or post sentence supervision</t>
  </si>
  <si>
    <t>A5 - Publicised or promoted animal cruelty including via the use of technology</t>
  </si>
  <si>
    <t>A6 - Ignored warning or professional advice on current offence</t>
  </si>
  <si>
    <t>A7 - Declines to obtain professional advice</t>
  </si>
  <si>
    <t>A8 - Animal required intervention to bring under control</t>
  </si>
  <si>
    <t>A9 - Financial gain from the offence committed</t>
  </si>
  <si>
    <t>A10 - Number of animals involved</t>
  </si>
  <si>
    <t>A11 - Duration of the relevant conduct</t>
  </si>
  <si>
    <t>A12 - Poor conduct by the person after the relevant conduct is drawn to their attention by the enforcement authority or constable</t>
  </si>
  <si>
    <t>A13 - Threatening or abusive to staff or inspectors and investigators</t>
  </si>
  <si>
    <t>A14 - Poor record keeping</t>
  </si>
  <si>
    <t>A15 - Other - Enter Description</t>
  </si>
  <si>
    <t>A16 - Other - Enter Description</t>
  </si>
  <si>
    <t>A17 - Other - Enter Description</t>
  </si>
  <si>
    <t>A18 - Other - Enter Description</t>
  </si>
  <si>
    <t>Total amount to supplement starting point</t>
  </si>
  <si>
    <t>Mitigating factors</t>
  </si>
  <si>
    <t>% Reduce</t>
  </si>
  <si>
    <t>M1 - No evidence of previous acts or omissions by the person similar to the relevant conduct</t>
  </si>
  <si>
    <t>M2 - Action taken to eliminate or reduce any risk of harm resulting from the relevant conduct</t>
  </si>
  <si>
    <t>M3 - Action taken to remedy or mitigate any harm resulting from the relevant conduct</t>
  </si>
  <si>
    <t>M4 - Offender reported relevant conduct to the enforcement authority or constable</t>
  </si>
  <si>
    <t>M5 - Good conduct by the person after the relevant conduct is drawn to their attention by the enforcement authority or constable</t>
  </si>
  <si>
    <t>M6 - Inability to pay</t>
  </si>
  <si>
    <t>M7 - Offender has a mental health disorder or learning disability</t>
  </si>
  <si>
    <t>M8 - Offender has been given an inappropriate level of trust or responsibility</t>
  </si>
  <si>
    <t>M9 - Offender sought and implemented professional advice</t>
  </si>
  <si>
    <t>M10 - Other - Enter Description</t>
  </si>
  <si>
    <t>M11 - Other - Enter Description</t>
  </si>
  <si>
    <t>M12 - Other - Enter Description</t>
  </si>
  <si>
    <t>M13 - Other - Enter Description</t>
  </si>
  <si>
    <t>Total amount to deduct from starting point</t>
  </si>
  <si>
    <t>Assessment for financial penalty - Summary</t>
  </si>
  <si>
    <t>Date of penalty notice issued</t>
  </si>
  <si>
    <t>Agent name</t>
  </si>
  <si>
    <t>Offence committed</t>
  </si>
  <si>
    <t>Aggrevating factors total</t>
  </si>
  <si>
    <t>Mitigating factors total</t>
  </si>
  <si>
    <t>Actual Total (Uncapped)</t>
  </si>
  <si>
    <t>Grand Total (amount for the notice)</t>
  </si>
  <si>
    <t>Discounted Total (if payment received within 14 days)</t>
  </si>
  <si>
    <t>Investigation and Administration Cost</t>
  </si>
  <si>
    <t>Monies to go to Consolidated Fund</t>
  </si>
  <si>
    <t>Maximum fine if convicted (less than £5000)</t>
  </si>
  <si>
    <t>Mitigating factors (tick all which apply)</t>
  </si>
  <si>
    <t>Maximum penalty in legislation (Under £5000)</t>
  </si>
  <si>
    <t>Do not use or edit this worksheet</t>
  </si>
  <si>
    <t>Range </t>
  </si>
  <si>
    <t>Range</t>
  </si>
  <si>
    <t>Starting Point </t>
  </si>
  <si>
    <t>Min </t>
  </si>
  <si>
    <t>Max </t>
  </si>
  <si>
    <t>Min</t>
  </si>
  <si>
    <t>Max</t>
  </si>
  <si>
    <t>Low culpability </t>
  </si>
  <si>
    <t>Lesser Harm </t>
  </si>
  <si>
    <t>Greater Harm </t>
  </si>
  <si>
    <t>Low to medium culpability </t>
  </si>
  <si>
    <t>Medium to High culpability </t>
  </si>
  <si>
    <t>Medium to High culpability</t>
  </si>
  <si>
    <t>Lookup Table</t>
  </si>
  <si>
    <t>Harm &amp; Culpability</t>
  </si>
  <si>
    <t>low to medium</t>
  </si>
  <si>
    <t>Starting points and maximum and miniumum ranges</t>
  </si>
  <si>
    <t>You can identify the starting point and range by calculating the stated percentage of the maximum fine on conviction.</t>
  </si>
  <si>
    <t>Assess culpability and harm</t>
  </si>
  <si>
    <t>End of sheet</t>
  </si>
  <si>
    <t>Different Maximum Fine</t>
  </si>
  <si>
    <t>Use these tables if the maximum fine the offender could be liable to pay if convicted is less than £5,000</t>
  </si>
  <si>
    <t>Blank row</t>
  </si>
  <si>
    <t>Maximum penalty</t>
  </si>
  <si>
    <t>Minimum penalty</t>
  </si>
  <si>
    <t>Choosing culpability and harm</t>
  </si>
  <si>
    <t>Type your justification here</t>
  </si>
  <si>
    <t>Provide your evidence here</t>
  </si>
  <si>
    <t>Enter date here</t>
  </si>
  <si>
    <t>Enter agent name here</t>
  </si>
  <si>
    <t xml:space="preserve">Enter offence committed here </t>
  </si>
  <si>
    <t>Culpability levels</t>
  </si>
  <si>
    <t>Harm levels</t>
  </si>
  <si>
    <t>blank row</t>
  </si>
  <si>
    <t>Contact details</t>
  </si>
  <si>
    <r>
      <rPr>
        <sz val="11"/>
        <color rgb="FF000000"/>
        <rFont val="Calibri"/>
        <family val="2"/>
        <scheme val="minor"/>
      </rPr>
      <t xml:space="preserve">If you have any questions about the calculator, contact us at </t>
    </r>
    <r>
      <rPr>
        <sz val="11"/>
        <color rgb="FF0563C1"/>
        <rFont val="Calibri"/>
        <family val="2"/>
        <scheme val="minor"/>
      </rPr>
      <t>ahwenforcement@defra.gov.uk</t>
    </r>
  </si>
  <si>
    <t>Section 5: Summary for different maximum fine</t>
  </si>
  <si>
    <t>Step 1: Select sheet "Tab 2: Starting point and range"
Step 2: Select cell B2, delete the placeholder text, and enter information regarding what offence has been committed
Step 3: Select cell B3. From the drop down list , choose relevant level of culpability based on relevant factors listed in sheet "Tab 1: Culpability and harm" cells A2 to A8   
Step 4: Select cell B4. From the drop down list , choose relevant level of harm based on relevant factors listed in sheet "Tab 1: Culpability and harm"  cells A11 to A14 
Step 5: Select cell B5 and enter text on justification for choosing relevant culpability and harm levels
(Where an offence does not fall into a harm or culpability category, you may consider other factors, but you must provide justification for this decision)
Step 6: Select cell B6 to find the penalty starting point, select B7 to find the minimum penalty amount, select B8 to find the maximum penalty amount
Step 7: Return to sheet "Guidance"
Step 8: If the maximum fine the offender could be liable to pay if convicted is less than £5,000 - select Section 4 (cell A10) and follow the instructions, otherwise continue to Section 2 (cell A6)</t>
  </si>
  <si>
    <t>Step 9: Select sheet "Tab 3: Factors"
Step 10: Checking the boxes in column E, select all relevant aggravating factors which apply from the list in cells A13 to A30 (you will know the factor has been included if an amount shows in the corresponding cell in column D)
Step 11: For each factor you apply, select the corresponding cell in column B, delete the placeholder text "Provide your evidence here", and provide your evidence as to why this factor has been selected
Step 12: You can adjust the percentage uplift of factors A10 (cell C22), A11 (cell C23), and A15 to A19 (cells C27 to C30). Select the corresponding check box in column E to make the adjustment.
For A10: % uplift can be adjusted based on number of animals involved in the offence. 5%: 1 to 5, 10%: 6 to 10, 15% 11 to 20, 20% 21 or more
For A11: % uplift can be adjusted based on duration of relevant conduct. 5%: 1 to 5 days, 10% 5 to 14 days, 15%: 15 to 30 Days, 20%: 31 days or more
For A15 to 19: You can enter your own aggrevating factor if the factor is not listed. You must enter the description for the factor in column A, evidence in column B and choose your own % uplift from the options provided
Step 13: Checking the boxes in column E, select all relevant mitigating factors which apply from the list in cells A34 to A46 (you will know the factor has been included if an amount shows in the corresponding cell in column D)
Step 14: For each factor you apply, select the corresponding cell in column B, delete the placeholder text "Provide your evidence here", and provide your evidence as to why this factor has been selected
Step 15: You can adjust the percentage uplift of factors M10 to M13 (cells C43 to C46). Select the corresponding check box in column E to make the adjustment.
For M10 to 13: You can enter your own mitigating factor if one is not listed. You must enter the description for the factor in column A, evidence in column B and choose your own % reduction from the options provided
Step 16: Select cell D31 to find the total amount to add to the starting point, select D47 to find the total amount to deduct from the starting point
Step 17: Return to sheet "Guidance", select Section 3 (cell A7) and follow the instructions</t>
  </si>
  <si>
    <t>Step 9: Select sheet "Tab 5: Different maximum fine"
Step 10: Select cell B2. From the drop-down list, choose the same level of culpability you selected in section 1, step 2
Step 11: Select cell B3. From the drop-down list, choose the same level of harm you selected in section 1, step 3
Step 12: Select cell B4. Enter the maximum fine the offender could be liable to pay if convicted for the same offence (This should be less than £5000)
Step 13: Checking the boxes in column E, select all relevant aggravating factors which apply from the list in cells A16 to A33 (you will know the factor has been included if an amount shows in the corresponding cell in column D)
Step 14: For each factor you apply, select the corresponding cell in column B, delete the placeholder text "Provide your evidence here",  and provide evidence as to why this factor has been selected 
Step 15: You can adjust the percentage uplift of factors A10 (cell C25), A11 (cell C26), and A15 to A18 (cells C30 to C33). Select the corresponding check box in column E to make the adjustment:
For A10: % uplift can be adjusted based on number of animals involved in the offence. 5%: 1 to 5, 10%: 6 to 10, 15% 11 to 20, 20% 21 or more
For A11: % uplift can be adjusted based on duration of relevant conduct. 5%: 1 to 5 days, 10% 5 to 14 days, 15%: 15 to 30 Days, 20%: 31 days or more
For A15 to 18: You can enter your own aggravating factor if the factor is not listed. You must enter the description for the factor in column A, evidence in column B and choose your own % uplift from the options provided
Step 16: Checking the boxes in column E, select all relevant mitigating factors which apply from the list in cells A37 to A49 (you will know the factor has been included if an amount shows in the corresponding cell in column D)
Step 17: For each factor you apply, delete the placeholder text "Provide your evidence here", select the corresponding cell in column B and provide evidence as to why this factor has been selected 
Step 18:  You can adjust the percentage uplift of factors M10 to M13 (cells C46 to C49). Select the corresponding check box in column E to make the adjustment.
For M10 to 13: You can enter your own mitigating factor if one is not listed. You must enter the description for the factor in column A, evidence in column B and choose your own % reduction from the options provided
Step 19: Return to sheet "Guidance", select Section 5 (cell A12) and follow the instructions</t>
  </si>
  <si>
    <t>Step 20: Select sheet “Tab 6: Summary (DMF)”
Step 21: Select cell B2, delete the placeholder text, and enter the date that the penalty notice is issued
Step 22: Select cell B3, delete the placeholder text, and enter the relevant name of the enforcer
Step 23: Select cell B16, delete the placeholder text, and enter a figure for investigation cost
Step 24: Select cell B14 to find the penalty notice amount, select cell B15 to find the discounted penalty notice amount (if payment received within 14 days), select cell B17 to find the amount to go to the Consolidated Fund
Step 25: Save file as part of investigation folder</t>
  </si>
  <si>
    <t>Step 18: Select sheet "Tab 4: Summary"
Step 19: Select cell B2, delete the placeholder text, and enter the date that the penalty notice is issued
Step 20: Select cell B3, delete the placeholder text, and enter the relevant name of the enforcer
Step 21: Select cell B15, delete the placeholder text, and enter a figure for investigation cost
Step 22: Select cell B13 to find the penalty notice amount, select cell B14 to find the discounted penalty notice amount (if payment received within 14 days), select cell B16 to find the amount to go to the Consolidated Fund
Step 23: Save file as part of investigation folder</t>
  </si>
  <si>
    <t>well-intentioned but incompetent care
momentary or brief lapse in judgement
involved through coercion, intimidation or exploitation
mental health disorder or learning disability</t>
  </si>
  <si>
    <t>failure to follow good practice to ensure the needs of an animal has been met
not followed statutory guidance to ensure that animal health rules has been met
disregard for rules regarding responsible ownership
not sought veterinary advice
unaware of up-to-date statutory guidance 
operating without a license</t>
  </si>
  <si>
    <t>deliberate disregard for welfare of the animal (including by failure to seek treatment)
deliberate attempt to avoid duty of care of animals
deliberate breach of animal health rules
deliberately avoiding operating under a licesing scheme
prolonged and/or repeated incidents of animal health (breaches)
deliberate disregard for the disease control principles inc standstill requirements
deliberately ignored requirements regarding responsible ownership and keepership of kept animals
ignoring previously issued advice or guidance 
obstructive behaviour
obstructing an inspector/ investigator 
role in organised illegal activity
level of planning
involvement of others through coercion, intimidation or exploitation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</si>
</sst>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164" formatCode="[$£-809]#,##0;\-[$£-809]#,##0"/>
    <numFmt numFmtId="165" formatCode="&quot;£&quot;#,##0"/>
    <numFmt numFmtId="166" formatCode="&quot;£&quot;#,##0.00"/>
  </numFmts>
  <fonts count="17" x14ac:knownFonts="1">
    <font>
      <sz val="11"/>
      <color theme="1"/>
      <name val="Calibri"/>
      <family val="2"/>
      <scheme val="minor"/>
    </font>
    <font>
      <b/>
      <sz val="11"/>
      <color theme="1"/>
      <name val="Calibri"/>
      <family val="2"/>
      <scheme val="minor"/>
    </font>
    <font>
      <sz val="12"/>
      <name val="Arial"/>
      <family val="2"/>
    </font>
    <font>
      <sz val="12"/>
      <color theme="1"/>
      <name val="Arial"/>
      <family val="2"/>
    </font>
    <font>
      <b/>
      <u/>
      <sz val="12"/>
      <name val="Arial"/>
      <family val="2"/>
    </font>
    <font>
      <sz val="11"/>
      <color theme="1"/>
      <name val="Calibri"/>
      <family val="2"/>
      <scheme val="minor"/>
    </font>
    <font>
      <b/>
      <u/>
      <sz val="12"/>
      <color theme="1"/>
      <name val="Arial"/>
      <family val="2"/>
    </font>
    <font>
      <sz val="11"/>
      <name val="Calibri"/>
      <family val="2"/>
      <scheme val="minor"/>
    </font>
    <font>
      <b/>
      <sz val="12"/>
      <name val="Calibri"/>
      <family val="2"/>
      <scheme val="minor"/>
    </font>
    <font>
      <b/>
      <sz val="11"/>
      <name val="Calibri"/>
      <family val="2"/>
      <scheme val="minor"/>
    </font>
    <font>
      <sz val="11"/>
      <color rgb="FFFFFFFF"/>
      <name val="Calibri"/>
      <family val="2"/>
      <scheme val="minor"/>
    </font>
    <font>
      <b/>
      <sz val="14"/>
      <color rgb="FF008938"/>
      <name val="Calibri"/>
      <family val="2"/>
    </font>
    <font>
      <sz val="11"/>
      <color theme="0"/>
      <name val="Calibri"/>
      <family val="2"/>
      <scheme val="minor"/>
    </font>
    <font>
      <b/>
      <sz val="12"/>
      <color theme="0"/>
      <name val="Calibri"/>
      <family val="2"/>
      <scheme val="minor"/>
    </font>
    <font>
      <b/>
      <sz val="11"/>
      <color rgb="FFD9262E"/>
      <name val="Calibri"/>
      <family val="2"/>
      <scheme val="minor"/>
    </font>
    <font>
      <sz val="11"/>
      <color rgb="FF000000"/>
      <name val="Calibri"/>
      <family val="2"/>
      <scheme val="minor"/>
    </font>
    <font>
      <sz val="11"/>
      <color rgb="FF0563C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8938"/>
        <bgColor indexed="64"/>
      </patternFill>
    </fill>
    <fill>
      <patternFill patternType="solid">
        <fgColor theme="0" tint="-0.14999847407452621"/>
        <bgColor theme="0" tint="-0.14999847407452621"/>
      </patternFill>
    </fill>
    <fill>
      <patternFill patternType="solid">
        <fgColor rgb="FFD9D9D9"/>
        <bgColor indexed="64"/>
      </patternFill>
    </fill>
    <fill>
      <patternFill patternType="solid">
        <fgColor rgb="FFC00000"/>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rgb="FF008938"/>
      </right>
      <top/>
      <bottom style="medium">
        <color rgb="FF008938"/>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1"/>
      </left>
      <right/>
      <top/>
      <bottom/>
      <diagonal/>
    </border>
    <border>
      <left/>
      <right/>
      <top/>
      <bottom style="medium">
        <color rgb="FF008938"/>
      </bottom>
      <diagonal/>
    </border>
    <border>
      <left/>
      <right style="medium">
        <color rgb="FF008938"/>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xf numFmtId="44" fontId="5" fillId="0" borderId="0" applyFont="0" applyFill="0" applyBorder="0" applyAlignment="0" applyProtection="0"/>
    <xf numFmtId="9" fontId="5" fillId="0" borderId="0" applyFont="0" applyFill="0" applyBorder="0" applyAlignment="0" applyProtection="0"/>
    <xf numFmtId="0" fontId="11" fillId="0" borderId="0" applyNumberFormat="0" applyFill="0" applyAlignment="0" applyProtection="0"/>
    <xf numFmtId="0" fontId="8" fillId="0" borderId="0" applyNumberFormat="0" applyFill="0" applyAlignment="0" applyProtection="0"/>
    <xf numFmtId="0" fontId="9" fillId="0" borderId="32" applyNumberFormat="0" applyFill="0" applyBorder="0" applyAlignment="0" applyProtection="0"/>
  </cellStyleXfs>
  <cellXfs count="164">
    <xf numFmtId="0" fontId="0" fillId="0" borderId="0" xfId="0"/>
    <xf numFmtId="0" fontId="0" fillId="0" borderId="0" xfId="0" applyAlignment="1">
      <alignment horizontal="center" vertical="center"/>
    </xf>
    <xf numFmtId="0" fontId="2" fillId="0" borderId="12" xfId="0" applyFont="1" applyBorder="1" applyAlignment="1">
      <alignment horizontal="center" vertical="center" wrapText="1"/>
    </xf>
    <xf numFmtId="165" fontId="2" fillId="0" borderId="12" xfId="0" applyNumberFormat="1" applyFont="1" applyBorder="1" applyAlignment="1">
      <alignment horizontal="center" vertical="center" wrapText="1"/>
    </xf>
    <xf numFmtId="0" fontId="1" fillId="0" borderId="4" xfId="0" applyFont="1" applyBorder="1" applyAlignment="1">
      <alignment horizontal="left" vertical="center"/>
    </xf>
    <xf numFmtId="0" fontId="0" fillId="0" borderId="5" xfId="0" applyBorder="1" applyAlignment="1">
      <alignment horizontal="center" vertical="center"/>
    </xf>
    <xf numFmtId="0" fontId="0" fillId="0" borderId="6" xfId="0" applyBorder="1"/>
    <xf numFmtId="0" fontId="0" fillId="0" borderId="7" xfId="0" applyBorder="1" applyAlignment="1">
      <alignment horizontal="center" vertical="center"/>
    </xf>
    <xf numFmtId="165" fontId="0" fillId="0" borderId="0" xfId="0" applyNumberFormat="1" applyAlignment="1">
      <alignment horizontal="center" vertical="center"/>
    </xf>
    <xf numFmtId="165" fontId="0" fillId="0" borderId="8" xfId="0" applyNumberFormat="1" applyBorder="1" applyAlignment="1">
      <alignment horizontal="center" vertical="center"/>
    </xf>
    <xf numFmtId="165" fontId="0" fillId="0" borderId="0" xfId="2" applyNumberFormat="1"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0" xfId="0" applyBorder="1"/>
    <xf numFmtId="165" fontId="0" fillId="0" borderId="10" xfId="0" applyNumberFormat="1" applyBorder="1" applyAlignment="1">
      <alignment horizontal="center" vertical="center"/>
    </xf>
    <xf numFmtId="165" fontId="0" fillId="0" borderId="11" xfId="0" applyNumberFormat="1" applyBorder="1" applyAlignment="1">
      <alignment horizontal="center" vertical="center"/>
    </xf>
    <xf numFmtId="0" fontId="0" fillId="0" borderId="0" xfId="0" applyAlignment="1">
      <alignment horizontal="center" vertical="top"/>
    </xf>
    <xf numFmtId="0" fontId="0" fillId="0" borderId="8" xfId="0" applyBorder="1" applyAlignment="1">
      <alignment horizontal="center" vertical="top"/>
    </xf>
    <xf numFmtId="165" fontId="2" fillId="0" borderId="18" xfId="0" applyNumberFormat="1" applyFont="1" applyBorder="1" applyAlignment="1">
      <alignment horizontal="center" vertical="center"/>
    </xf>
    <xf numFmtId="165" fontId="2" fillId="0" borderId="18"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165" fontId="2" fillId="0" borderId="23" xfId="0" applyNumberFormat="1" applyFont="1" applyBorder="1" applyAlignment="1">
      <alignment horizontal="center" vertical="center"/>
    </xf>
    <xf numFmtId="165" fontId="2" fillId="0" borderId="23" xfId="0" applyNumberFormat="1" applyFont="1" applyBorder="1" applyAlignment="1">
      <alignment horizontal="center" vertical="center" wrapText="1"/>
    </xf>
    <xf numFmtId="0" fontId="2" fillId="0" borderId="26" xfId="0" applyFont="1" applyBorder="1" applyAlignment="1">
      <alignment horizontal="center" vertical="center" wrapText="1"/>
    </xf>
    <xf numFmtId="165" fontId="2" fillId="0" borderId="27" xfId="0" applyNumberFormat="1" applyFont="1" applyBorder="1" applyAlignment="1">
      <alignment horizontal="center" vertical="center" wrapText="1"/>
    </xf>
    <xf numFmtId="0" fontId="2" fillId="0" borderId="15" xfId="0" applyFont="1" applyBorder="1" applyAlignment="1">
      <alignment horizontal="center" vertical="center" wrapText="1"/>
    </xf>
    <xf numFmtId="165" fontId="2" fillId="0" borderId="16" xfId="0" applyNumberFormat="1" applyFont="1" applyBorder="1" applyAlignment="1">
      <alignment horizontal="center" vertical="center" wrapText="1"/>
    </xf>
    <xf numFmtId="165" fontId="2" fillId="0" borderId="17"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3" fillId="0" borderId="11" xfId="0" applyFont="1" applyBorder="1" applyAlignment="1">
      <alignment horizontal="center" vertical="center" wrapText="1"/>
    </xf>
    <xf numFmtId="9" fontId="3" fillId="0" borderId="11" xfId="0" applyNumberFormat="1" applyFont="1" applyBorder="1" applyAlignment="1">
      <alignment horizontal="center" vertical="center" wrapText="1"/>
    </xf>
    <xf numFmtId="165" fontId="0" fillId="0" borderId="8" xfId="2" applyNumberFormat="1" applyFont="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3" borderId="14" xfId="0" applyFill="1" applyBorder="1" applyAlignment="1">
      <alignment vertical="center" wrapText="1"/>
    </xf>
    <xf numFmtId="0" fontId="0" fillId="0" borderId="0" xfId="0" applyAlignment="1">
      <alignment vertical="center" wrapText="1"/>
    </xf>
    <xf numFmtId="0" fontId="1" fillId="0" borderId="0" xfId="0" applyFont="1" applyAlignment="1">
      <alignment horizontal="center" vertical="center"/>
    </xf>
    <xf numFmtId="165" fontId="0" fillId="3" borderId="14" xfId="0" applyNumberFormat="1" applyFill="1" applyBorder="1" applyAlignment="1">
      <alignment horizontal="center" vertical="center"/>
    </xf>
    <xf numFmtId="0" fontId="0" fillId="0" borderId="14" xfId="0" applyBorder="1" applyAlignment="1">
      <alignment horizontal="center" vertical="center"/>
    </xf>
    <xf numFmtId="0" fontId="0" fillId="0" borderId="0" xfId="0" applyAlignment="1">
      <alignment horizontal="right" vertical="center"/>
    </xf>
    <xf numFmtId="0" fontId="7" fillId="0" borderId="0" xfId="0" applyFont="1" applyAlignment="1">
      <alignment wrapText="1"/>
    </xf>
    <xf numFmtId="0" fontId="7" fillId="0" borderId="0" xfId="0" applyFont="1"/>
    <xf numFmtId="0" fontId="0" fillId="0" borderId="14" xfId="0" applyBorder="1" applyAlignment="1">
      <alignment horizontal="left" vertical="center"/>
    </xf>
    <xf numFmtId="166" fontId="0" fillId="0" borderId="14" xfId="0" applyNumberFormat="1" applyBorder="1" applyAlignment="1">
      <alignment horizontal="center" vertical="center"/>
    </xf>
    <xf numFmtId="165" fontId="0" fillId="0" borderId="14" xfId="0" applyNumberFormat="1" applyBorder="1" applyAlignment="1">
      <alignment horizontal="center" vertical="center"/>
    </xf>
    <xf numFmtId="0" fontId="0" fillId="0" borderId="14" xfId="0" applyBorder="1" applyAlignment="1">
      <alignment horizontal="center" vertical="center" wrapText="1"/>
    </xf>
    <xf numFmtId="9" fontId="0" fillId="0" borderId="14" xfId="0" applyNumberFormat="1" applyBorder="1" applyAlignment="1">
      <alignment horizontal="center" vertical="center"/>
    </xf>
    <xf numFmtId="0" fontId="0" fillId="0" borderId="30" xfId="0" applyBorder="1" applyAlignment="1">
      <alignment horizontal="center" vertical="center"/>
    </xf>
    <xf numFmtId="165" fontId="0" fillId="0" borderId="30" xfId="0" applyNumberFormat="1" applyBorder="1" applyAlignment="1">
      <alignment horizontal="center" vertical="center"/>
    </xf>
    <xf numFmtId="0" fontId="11" fillId="0" borderId="0" xfId="3"/>
    <xf numFmtId="0" fontId="0" fillId="0" borderId="14" xfId="0" applyBorder="1" applyAlignment="1">
      <alignment vertical="center" wrapText="1"/>
    </xf>
    <xf numFmtId="0" fontId="11" fillId="0" borderId="14" xfId="3" applyBorder="1" applyAlignment="1">
      <alignment horizontal="left" vertical="center"/>
    </xf>
    <xf numFmtId="164" fontId="5" fillId="0" borderId="14" xfId="1" applyNumberFormat="1" applyFont="1" applyBorder="1" applyAlignment="1">
      <alignment horizontal="center" vertical="center"/>
    </xf>
    <xf numFmtId="0" fontId="0" fillId="0" borderId="29" xfId="0" applyBorder="1" applyAlignment="1">
      <alignment horizontal="center" vertical="center"/>
    </xf>
    <xf numFmtId="0" fontId="0" fillId="0" borderId="0" xfId="0" applyAlignment="1">
      <alignment horizontal="center"/>
    </xf>
    <xf numFmtId="0" fontId="11" fillId="0" borderId="0" xfId="3" applyFill="1" applyAlignment="1">
      <alignment horizontal="left" vertical="center"/>
    </xf>
    <xf numFmtId="0" fontId="11" fillId="0" borderId="0" xfId="3" applyFill="1" applyAlignment="1">
      <alignment vertical="center"/>
    </xf>
    <xf numFmtId="0" fontId="1" fillId="0" borderId="0" xfId="0" applyFont="1" applyAlignment="1">
      <alignment vertical="center"/>
    </xf>
    <xf numFmtId="0" fontId="0" fillId="0" borderId="0" xfId="0" applyAlignment="1">
      <alignment horizontal="left"/>
    </xf>
    <xf numFmtId="0" fontId="11" fillId="0" borderId="0" xfId="3" applyAlignment="1">
      <alignment horizontal="left"/>
    </xf>
    <xf numFmtId="0" fontId="8" fillId="0" borderId="0" xfId="4" applyAlignment="1">
      <alignment horizontal="left" vertical="center"/>
    </xf>
    <xf numFmtId="0" fontId="0" fillId="3" borderId="38" xfId="0" applyFill="1" applyBorder="1" applyAlignment="1">
      <alignment vertical="center" wrapText="1"/>
    </xf>
    <xf numFmtId="0" fontId="0" fillId="0" borderId="39" xfId="0" applyBorder="1" applyAlignment="1">
      <alignment horizontal="center" vertical="center"/>
    </xf>
    <xf numFmtId="165" fontId="0" fillId="0" borderId="39" xfId="0" applyNumberFormat="1" applyBorder="1" applyAlignment="1">
      <alignment horizontal="center" vertical="center"/>
    </xf>
    <xf numFmtId="0" fontId="0" fillId="0" borderId="40" xfId="0" applyBorder="1" applyAlignment="1">
      <alignment horizontal="center" vertical="center"/>
    </xf>
    <xf numFmtId="0" fontId="0" fillId="0" borderId="36" xfId="0" applyBorder="1" applyAlignment="1">
      <alignment horizontal="center" vertical="center"/>
    </xf>
    <xf numFmtId="165" fontId="0" fillId="0" borderId="29" xfId="0" applyNumberFormat="1" applyBorder="1" applyAlignment="1">
      <alignment horizontal="center" vertical="center"/>
    </xf>
    <xf numFmtId="0" fontId="0" fillId="2" borderId="38" xfId="0" applyFill="1" applyBorder="1" applyAlignment="1">
      <alignment vertical="center" wrapText="1"/>
    </xf>
    <xf numFmtId="0" fontId="0" fillId="3" borderId="34" xfId="0" applyFill="1" applyBorder="1" applyAlignment="1">
      <alignment vertical="center" wrapText="1"/>
    </xf>
    <xf numFmtId="9" fontId="0" fillId="0" borderId="29" xfId="0" applyNumberFormat="1" applyBorder="1" applyAlignment="1">
      <alignment horizontal="center" vertical="center"/>
    </xf>
    <xf numFmtId="0" fontId="0" fillId="0" borderId="33" xfId="0" applyBorder="1" applyAlignment="1">
      <alignment horizontal="center" vertical="center"/>
    </xf>
    <xf numFmtId="0" fontId="0" fillId="2" borderId="34" xfId="0" applyFill="1" applyBorder="1" applyAlignment="1">
      <alignment vertical="center" wrapText="1"/>
    </xf>
    <xf numFmtId="0" fontId="13" fillId="4" borderId="0" xfId="4" applyFont="1" applyFill="1" applyAlignment="1">
      <alignment vertical="center" wrapText="1"/>
    </xf>
    <xf numFmtId="0" fontId="13" fillId="4" borderId="14" xfId="4" applyFont="1" applyFill="1" applyBorder="1" applyAlignment="1">
      <alignment vertical="center" wrapText="1"/>
    </xf>
    <xf numFmtId="0" fontId="9" fillId="2" borderId="14" xfId="5" applyFill="1" applyBorder="1" applyAlignment="1">
      <alignment vertical="center"/>
    </xf>
    <xf numFmtId="0" fontId="9" fillId="2" borderId="14" xfId="5" applyFill="1" applyBorder="1" applyAlignment="1">
      <alignment vertical="center" wrapText="1"/>
    </xf>
    <xf numFmtId="0" fontId="11" fillId="0" borderId="0" xfId="3" applyAlignment="1">
      <alignment vertical="center" wrapText="1"/>
    </xf>
    <xf numFmtId="0" fontId="13" fillId="4" borderId="0" xfId="4" applyFont="1" applyFill="1"/>
    <xf numFmtId="0" fontId="10" fillId="4" borderId="31"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0" fillId="0" borderId="43" xfId="0" applyBorder="1" applyAlignment="1">
      <alignment horizontal="center" vertical="center" wrapText="1"/>
    </xf>
    <xf numFmtId="6" fontId="0" fillId="0" borderId="43" xfId="0" applyNumberFormat="1" applyBorder="1" applyAlignment="1">
      <alignment horizontal="center" vertical="center" wrapText="1"/>
    </xf>
    <xf numFmtId="6" fontId="0" fillId="0" borderId="0" xfId="0" applyNumberFormat="1" applyAlignment="1">
      <alignment horizontal="center" vertical="center" wrapText="1"/>
    </xf>
    <xf numFmtId="0" fontId="10" fillId="4" borderId="31" xfId="0" applyFont="1" applyFill="1" applyBorder="1" applyAlignment="1">
      <alignment horizontal="left" vertical="center" wrapText="1"/>
    </xf>
    <xf numFmtId="9" fontId="0" fillId="0" borderId="43" xfId="0" applyNumberFormat="1" applyBorder="1" applyAlignment="1">
      <alignment horizontal="center" vertical="center" wrapText="1"/>
    </xf>
    <xf numFmtId="9" fontId="0" fillId="0" borderId="0" xfId="0" applyNumberFormat="1" applyAlignment="1">
      <alignment horizontal="center" vertical="center" wrapText="1"/>
    </xf>
    <xf numFmtId="164" fontId="0" fillId="0" borderId="14" xfId="1" applyNumberFormat="1" applyFont="1" applyBorder="1" applyAlignment="1">
      <alignment horizontal="center" vertical="center"/>
    </xf>
    <xf numFmtId="0" fontId="7" fillId="0" borderId="0" xfId="0" applyFont="1" applyAlignment="1">
      <alignment vertical="center"/>
    </xf>
    <xf numFmtId="0" fontId="7" fillId="5" borderId="0" xfId="0" applyFont="1" applyFill="1" applyAlignment="1">
      <alignment vertical="center"/>
    </xf>
    <xf numFmtId="0" fontId="0" fillId="5" borderId="0" xfId="0" applyFill="1" applyAlignment="1">
      <alignment horizontal="center" vertical="center"/>
    </xf>
    <xf numFmtId="165" fontId="0" fillId="5" borderId="0" xfId="0" applyNumberFormat="1" applyFill="1" applyAlignment="1">
      <alignment horizontal="center" vertical="center"/>
    </xf>
    <xf numFmtId="0" fontId="8" fillId="0" borderId="37" xfId="4" applyBorder="1" applyAlignment="1">
      <alignment vertical="center" wrapText="1"/>
    </xf>
    <xf numFmtId="0" fontId="8" fillId="0" borderId="30" xfId="4" applyBorder="1" applyAlignment="1">
      <alignment horizontal="center" vertical="center"/>
    </xf>
    <xf numFmtId="0" fontId="8" fillId="0" borderId="36" xfId="4" applyBorder="1" applyAlignment="1">
      <alignment horizontal="center" vertical="center"/>
    </xf>
    <xf numFmtId="0" fontId="0" fillId="0" borderId="38" xfId="0" applyBorder="1" applyAlignment="1">
      <alignment vertical="center" wrapText="1"/>
    </xf>
    <xf numFmtId="0" fontId="0" fillId="0" borderId="34" xfId="0" applyBorder="1" applyAlignment="1">
      <alignment vertical="center" wrapText="1"/>
    </xf>
    <xf numFmtId="0" fontId="8" fillId="3" borderId="37" xfId="4" applyFill="1" applyBorder="1" applyAlignment="1">
      <alignment vertical="center" wrapText="1"/>
    </xf>
    <xf numFmtId="0" fontId="0" fillId="5" borderId="38" xfId="0" applyFill="1" applyBorder="1" applyAlignment="1">
      <alignment vertical="center" wrapText="1"/>
    </xf>
    <xf numFmtId="0" fontId="0" fillId="5" borderId="14" xfId="0" applyFill="1" applyBorder="1" applyAlignment="1">
      <alignment horizontal="center" vertical="center"/>
    </xf>
    <xf numFmtId="9" fontId="0" fillId="5" borderId="14" xfId="0" applyNumberFormat="1" applyFill="1" applyBorder="1" applyAlignment="1">
      <alignment horizontal="center" vertical="center"/>
    </xf>
    <xf numFmtId="165" fontId="0" fillId="5" borderId="14" xfId="0" applyNumberFormat="1" applyFill="1" applyBorder="1" applyAlignment="1">
      <alignment horizontal="center" vertical="center"/>
    </xf>
    <xf numFmtId="0" fontId="0" fillId="5" borderId="39" xfId="0" applyFill="1" applyBorder="1" applyAlignment="1">
      <alignment horizontal="center" vertical="center"/>
    </xf>
    <xf numFmtId="0" fontId="12" fillId="0" borderId="0" xfId="0" applyFont="1" applyAlignment="1">
      <alignment vertical="center" wrapText="1"/>
    </xf>
    <xf numFmtId="0" fontId="12" fillId="0" borderId="0" xfId="0" applyFont="1" applyAlignment="1">
      <alignment horizontal="center" vertical="center" wrapText="1"/>
    </xf>
    <xf numFmtId="0" fontId="12" fillId="0" borderId="14" xfId="0" applyFont="1" applyBorder="1" applyAlignment="1">
      <alignment vertical="center" wrapText="1"/>
    </xf>
    <xf numFmtId="0" fontId="12" fillId="0" borderId="41" xfId="0" applyFont="1" applyBorder="1" applyAlignment="1">
      <alignment horizontal="center" vertical="center"/>
    </xf>
    <xf numFmtId="0" fontId="0" fillId="3" borderId="31" xfId="0" applyFill="1" applyBorder="1" applyAlignment="1">
      <alignment horizontal="center" vertical="center" wrapText="1"/>
    </xf>
    <xf numFmtId="6" fontId="0" fillId="3" borderId="31" xfId="0" applyNumberFormat="1" applyFill="1" applyBorder="1" applyAlignment="1">
      <alignment horizontal="center" vertical="center" wrapText="1"/>
    </xf>
    <xf numFmtId="6" fontId="0" fillId="3" borderId="42" xfId="0" applyNumberFormat="1" applyFill="1" applyBorder="1" applyAlignment="1">
      <alignment horizontal="center" vertical="center" wrapText="1"/>
    </xf>
    <xf numFmtId="9" fontId="0" fillId="3" borderId="31" xfId="0" applyNumberFormat="1" applyFill="1" applyBorder="1" applyAlignment="1">
      <alignment horizontal="center" vertical="center" wrapText="1"/>
    </xf>
    <xf numFmtId="9" fontId="0" fillId="3" borderId="42" xfId="0" applyNumberFormat="1" applyFill="1" applyBorder="1" applyAlignment="1">
      <alignment horizontal="center" vertical="center" wrapText="1"/>
    </xf>
    <xf numFmtId="0" fontId="14" fillId="0" borderId="0" xfId="0" applyFont="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6" borderId="45" xfId="0" applyFill="1" applyBorder="1" applyAlignment="1">
      <alignment horizontal="left" vertical="center"/>
    </xf>
    <xf numFmtId="0" fontId="0" fillId="6" borderId="47" xfId="0" applyFill="1" applyBorder="1" applyAlignment="1">
      <alignment horizontal="left" vertical="center"/>
    </xf>
    <xf numFmtId="0" fontId="0" fillId="6" borderId="46" xfId="0" applyFill="1" applyBorder="1" applyAlignment="1">
      <alignment horizontal="left" vertical="center"/>
    </xf>
    <xf numFmtId="0" fontId="0" fillId="0" borderId="47" xfId="0" applyBorder="1" applyAlignment="1">
      <alignment horizontal="left" vertical="center"/>
    </xf>
    <xf numFmtId="0" fontId="0" fillId="6" borderId="1" xfId="0" applyFill="1"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8" xfId="0" applyBorder="1" applyAlignment="1">
      <alignment horizontal="left" vertical="center"/>
    </xf>
    <xf numFmtId="0" fontId="0" fillId="0" borderId="49" xfId="0" applyBorder="1" applyAlignment="1">
      <alignment horizontal="left" vertical="center"/>
    </xf>
    <xf numFmtId="0" fontId="0" fillId="6" borderId="48" xfId="0" applyFill="1" applyBorder="1" applyAlignment="1">
      <alignment horizontal="left" vertical="center"/>
    </xf>
    <xf numFmtId="0" fontId="0" fillId="6" borderId="50" xfId="0" applyFill="1" applyBorder="1" applyAlignment="1">
      <alignment horizontal="left" vertical="center"/>
    </xf>
    <xf numFmtId="0" fontId="0" fillId="6" borderId="49" xfId="0" applyFill="1" applyBorder="1" applyAlignment="1">
      <alignment horizontal="left" vertical="center"/>
    </xf>
    <xf numFmtId="165" fontId="0" fillId="0" borderId="48" xfId="0" applyNumberFormat="1" applyBorder="1" applyAlignment="1">
      <alignment horizontal="left" vertical="center"/>
    </xf>
    <xf numFmtId="165" fontId="0" fillId="0" borderId="50" xfId="0" applyNumberFormat="1" applyBorder="1" applyAlignment="1">
      <alignment horizontal="left" vertical="center"/>
    </xf>
    <xf numFmtId="165" fontId="0" fillId="0" borderId="49" xfId="0" applyNumberFormat="1" applyBorder="1" applyAlignment="1">
      <alignment horizontal="left" vertical="center"/>
    </xf>
    <xf numFmtId="165" fontId="0" fillId="6" borderId="48" xfId="0" applyNumberFormat="1" applyFill="1" applyBorder="1" applyAlignment="1">
      <alignment horizontal="left" vertical="center"/>
    </xf>
    <xf numFmtId="165" fontId="0" fillId="6" borderId="49" xfId="0" applyNumberFormat="1" applyFill="1" applyBorder="1" applyAlignment="1">
      <alignment horizontal="left" vertical="center"/>
    </xf>
    <xf numFmtId="165" fontId="0" fillId="6" borderId="44" xfId="0" applyNumberFormat="1" applyFill="1" applyBorder="1" applyAlignment="1">
      <alignment horizontal="left" vertical="center"/>
    </xf>
    <xf numFmtId="166" fontId="0" fillId="0" borderId="48" xfId="0" applyNumberFormat="1" applyBorder="1" applyAlignment="1">
      <alignment horizontal="left" vertical="center"/>
    </xf>
    <xf numFmtId="0" fontId="0" fillId="7" borderId="0" xfId="0" applyFill="1" applyAlignment="1">
      <alignment vertical="center"/>
    </xf>
    <xf numFmtId="0" fontId="7" fillId="0" borderId="35" xfId="0" applyFont="1" applyBorder="1" applyAlignment="1">
      <alignment horizontal="left" vertical="center"/>
    </xf>
    <xf numFmtId="0" fontId="12" fillId="0" borderId="0" xfId="0" applyFont="1" applyAlignment="1">
      <alignment horizontal="left" vertical="center"/>
    </xf>
    <xf numFmtId="0" fontId="7" fillId="0" borderId="14" xfId="0" applyFont="1" applyBorder="1" applyAlignment="1">
      <alignment horizontal="left" vertical="center"/>
    </xf>
    <xf numFmtId="0" fontId="7" fillId="0" borderId="37" xfId="0" applyFont="1" applyBorder="1" applyAlignment="1">
      <alignment horizontal="left" vertical="center"/>
    </xf>
    <xf numFmtId="0" fontId="0" fillId="2" borderId="45" xfId="0" applyFill="1" applyBorder="1" applyAlignment="1">
      <alignment horizontal="left" vertical="center"/>
    </xf>
    <xf numFmtId="0" fontId="0" fillId="2" borderId="47" xfId="0" applyFill="1" applyBorder="1" applyAlignment="1">
      <alignment horizontal="left" vertical="center"/>
    </xf>
    <xf numFmtId="0" fontId="0" fillId="2" borderId="46" xfId="0" applyFill="1" applyBorder="1" applyAlignment="1">
      <alignment horizontal="left" vertical="center"/>
    </xf>
    <xf numFmtId="0" fontId="0" fillId="2" borderId="1" xfId="0" applyFill="1" applyBorder="1" applyAlignment="1">
      <alignment horizontal="left" vertical="center" wrapText="1"/>
    </xf>
    <xf numFmtId="0" fontId="0" fillId="2" borderId="48" xfId="0" applyFill="1" applyBorder="1" applyAlignment="1">
      <alignment horizontal="left" vertical="center"/>
    </xf>
    <xf numFmtId="165" fontId="0" fillId="2" borderId="50" xfId="0" applyNumberFormat="1" applyFill="1" applyBorder="1" applyAlignment="1">
      <alignment horizontal="left" vertical="center"/>
    </xf>
    <xf numFmtId="0" fontId="0" fillId="2" borderId="50" xfId="0" applyFill="1" applyBorder="1" applyAlignment="1">
      <alignment horizontal="left" vertical="center"/>
    </xf>
    <xf numFmtId="0" fontId="0" fillId="2" borderId="49" xfId="0" applyFill="1" applyBorder="1" applyAlignment="1">
      <alignment horizontal="left" vertical="center"/>
    </xf>
    <xf numFmtId="165" fontId="0" fillId="2" borderId="48" xfId="0" applyNumberFormat="1" applyFill="1" applyBorder="1" applyAlignment="1">
      <alignment horizontal="left" vertical="center"/>
    </xf>
    <xf numFmtId="165" fontId="0" fillId="2" borderId="49" xfId="0" applyNumberFormat="1" applyFill="1" applyBorder="1" applyAlignment="1">
      <alignment horizontal="left" vertical="center"/>
    </xf>
    <xf numFmtId="165" fontId="0" fillId="2" borderId="44" xfId="0" applyNumberFormat="1" applyFill="1" applyBorder="1" applyAlignment="1">
      <alignment horizontal="left" vertical="center"/>
    </xf>
    <xf numFmtId="0" fontId="12" fillId="0" borderId="0" xfId="0" applyFont="1" applyAlignment="1">
      <alignment horizontal="center" vertical="center"/>
    </xf>
    <xf numFmtId="0" fontId="0" fillId="0" borderId="14" xfId="0"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cellXfs>
  <cellStyles count="6">
    <cellStyle name="Currency" xfId="1" builtinId="4"/>
    <cellStyle name="Heading 1" xfId="3" builtinId="16" customBuiltin="1"/>
    <cellStyle name="Heading 2" xfId="4" builtinId="17" customBuiltin="1"/>
    <cellStyle name="Heading 3" xfId="5" builtinId="18" customBuiltin="1"/>
    <cellStyle name="Normal" xfId="0" builtinId="0"/>
    <cellStyle name="Percent" xfId="2" builtinId="5"/>
  </cellStyles>
  <dxfs count="77">
    <dxf>
      <fill>
        <patternFill>
          <bgColor rgb="FFFF8585"/>
        </patternFill>
      </fill>
    </dxf>
    <dxf>
      <fill>
        <patternFill>
          <bgColor theme="9" tint="0.39994506668294322"/>
        </patternFill>
      </fill>
    </dxf>
    <dxf>
      <fill>
        <patternFill>
          <bgColor rgb="FFFF8585"/>
        </patternFill>
      </fill>
    </dxf>
    <dxf>
      <fill>
        <patternFill>
          <bgColor theme="9" tint="0.39994506668294322"/>
        </patternFill>
      </fill>
    </dxf>
    <dxf>
      <numFmt numFmtId="13" formatCode="0%"/>
      <alignment horizontal="center" vertical="center" textRotation="0" wrapText="1" indent="0" justifyLastLine="0" shrinkToFit="0" readingOrder="0"/>
      <border diagonalUp="0" diagonalDown="0">
        <left/>
        <right/>
        <top/>
        <bottom style="medium">
          <color rgb="FF008938"/>
        </bottom>
        <vertical/>
        <horizontal/>
      </border>
    </dxf>
    <dxf>
      <numFmt numFmtId="13" formatCode="0%"/>
      <alignment horizontal="center" vertical="center" textRotation="0" wrapText="1" indent="0" justifyLastLine="0" shrinkToFit="0" readingOrder="0"/>
      <border diagonalUp="0" diagonalDown="0">
        <left/>
        <right style="medium">
          <color rgb="FF008938"/>
        </right>
        <top/>
        <bottom style="medium">
          <color rgb="FF008938"/>
        </bottom>
        <vertical/>
        <horizontal/>
      </border>
    </dxf>
    <dxf>
      <numFmt numFmtId="13" formatCode="0%"/>
      <alignment horizontal="center" vertical="center" textRotation="0" wrapText="1" indent="0" justifyLastLine="0" shrinkToFit="0" readingOrder="0"/>
      <border diagonalUp="0" diagonalDown="0">
        <left/>
        <right style="medium">
          <color rgb="FF008938"/>
        </right>
        <top/>
        <bottom style="medium">
          <color rgb="FF008938"/>
        </bottom>
        <vertical/>
        <horizontal/>
      </border>
    </dxf>
    <dxf>
      <alignment horizontal="center" vertical="center" textRotation="0" wrapText="1" indent="0" justifyLastLine="0" shrinkToFit="0" readingOrder="0"/>
      <border diagonalUp="0" diagonalDown="0">
        <left/>
        <right style="medium">
          <color rgb="FF008938"/>
        </right>
        <top/>
        <bottom style="medium">
          <color rgb="FF008938"/>
        </bottom>
        <vertical/>
        <horizontal/>
      </border>
    </dxf>
    <dxf>
      <border outline="0">
        <left style="medium">
          <color rgb="FF008938"/>
        </left>
        <right style="medium">
          <color rgb="FF008938"/>
        </right>
        <top style="medium">
          <color rgb="FF008938"/>
        </top>
        <bottom style="medium">
          <color rgb="FF008938"/>
        </bottom>
      </border>
    </dxf>
    <dxf>
      <border outline="0">
        <bottom style="medium">
          <color rgb="FF008938"/>
        </bottom>
      </border>
    </dxf>
    <dxf>
      <font>
        <b val="0"/>
        <i val="0"/>
        <strike val="0"/>
        <condense val="0"/>
        <extend val="0"/>
        <outline val="0"/>
        <shadow val="0"/>
        <u val="none"/>
        <vertAlign val="baseline"/>
        <sz val="11"/>
        <color rgb="FFFFFFFF"/>
        <name val="Calibri"/>
        <family val="2"/>
        <scheme val="minor"/>
      </font>
      <fill>
        <patternFill patternType="solid">
          <fgColor indexed="64"/>
          <bgColor rgb="FF008938"/>
        </patternFill>
      </fill>
      <alignment horizontal="center" vertical="center" textRotation="0" wrapText="1" indent="0" justifyLastLine="0" shrinkToFit="0" readingOrder="0"/>
    </dxf>
    <dxf>
      <numFmt numFmtId="13" formatCode="0%"/>
      <alignment horizontal="center" vertical="center" textRotation="0" wrapText="1" indent="0" justifyLastLine="0" shrinkToFit="0" readingOrder="0"/>
      <border diagonalUp="0" diagonalDown="0">
        <left/>
        <right/>
        <top/>
        <bottom style="medium">
          <color rgb="FF008938"/>
        </bottom>
        <vertical/>
        <horizontal/>
      </border>
    </dxf>
    <dxf>
      <numFmt numFmtId="13" formatCode="0%"/>
      <alignment horizontal="center" vertical="center" textRotation="0" wrapText="1" indent="0" justifyLastLine="0" shrinkToFit="0" readingOrder="0"/>
      <border diagonalUp="0" diagonalDown="0">
        <left/>
        <right style="medium">
          <color rgb="FF008938"/>
        </right>
        <top/>
        <bottom style="medium">
          <color rgb="FF008938"/>
        </bottom>
        <vertical/>
        <horizontal/>
      </border>
    </dxf>
    <dxf>
      <numFmt numFmtId="13" formatCode="0%"/>
      <alignment horizontal="center" vertical="center" textRotation="0" wrapText="1" indent="0" justifyLastLine="0" shrinkToFit="0" readingOrder="0"/>
      <border diagonalUp="0" diagonalDown="0">
        <left/>
        <right style="medium">
          <color rgb="FF008938"/>
        </right>
        <top/>
        <bottom style="medium">
          <color rgb="FF008938"/>
        </bottom>
        <vertical/>
        <horizontal/>
      </border>
    </dxf>
    <dxf>
      <alignment horizontal="center" vertical="center" textRotation="0" wrapText="1" indent="0" justifyLastLine="0" shrinkToFit="0" readingOrder="0"/>
      <border diagonalUp="0" diagonalDown="0">
        <left/>
        <right style="medium">
          <color rgb="FF008938"/>
        </right>
        <top/>
        <bottom style="medium">
          <color rgb="FF008938"/>
        </bottom>
        <vertical/>
        <horizontal/>
      </border>
    </dxf>
    <dxf>
      <border outline="0">
        <left style="medium">
          <color rgb="FF008938"/>
        </left>
        <right style="medium">
          <color rgb="FF008938"/>
        </right>
        <top style="medium">
          <color rgb="FF008938"/>
        </top>
        <bottom style="medium">
          <color rgb="FF008938"/>
        </bottom>
      </border>
    </dxf>
    <dxf>
      <border outline="0">
        <bottom style="medium">
          <color rgb="FF008938"/>
        </bottom>
      </border>
    </dxf>
    <dxf>
      <font>
        <b val="0"/>
        <i val="0"/>
        <strike val="0"/>
        <condense val="0"/>
        <extend val="0"/>
        <outline val="0"/>
        <shadow val="0"/>
        <u val="none"/>
        <vertAlign val="baseline"/>
        <sz val="11"/>
        <color rgb="FFFFFFFF"/>
        <name val="Calibri"/>
        <family val="2"/>
        <scheme val="minor"/>
      </font>
      <fill>
        <patternFill patternType="solid">
          <fgColor indexed="64"/>
          <bgColor rgb="FF008938"/>
        </patternFill>
      </fill>
      <alignment horizontal="center" vertical="center" textRotation="0" wrapText="1" indent="0" justifyLastLine="0" shrinkToFit="0" readingOrder="0"/>
    </dxf>
    <dxf>
      <numFmt numFmtId="13" formatCode="0%"/>
      <alignment horizontal="center" vertical="center" textRotation="0" wrapText="1" indent="0" justifyLastLine="0" shrinkToFit="0" readingOrder="0"/>
      <border diagonalUp="0" diagonalDown="0">
        <left/>
        <right/>
        <top/>
        <bottom style="medium">
          <color rgb="FF008938"/>
        </bottom>
        <vertical/>
        <horizontal/>
      </border>
    </dxf>
    <dxf>
      <numFmt numFmtId="13" formatCode="0%"/>
      <alignment horizontal="center" vertical="center" textRotation="0" wrapText="1" indent="0" justifyLastLine="0" shrinkToFit="0" readingOrder="0"/>
      <border diagonalUp="0" diagonalDown="0">
        <left/>
        <right style="medium">
          <color rgb="FF008938"/>
        </right>
        <top/>
        <bottom style="medium">
          <color rgb="FF008938"/>
        </bottom>
        <vertical/>
        <horizontal/>
      </border>
    </dxf>
    <dxf>
      <numFmt numFmtId="13" formatCode="0%"/>
      <alignment horizontal="center" vertical="center" textRotation="0" wrapText="1" indent="0" justifyLastLine="0" shrinkToFit="0" readingOrder="0"/>
      <border diagonalUp="0" diagonalDown="0">
        <left/>
        <right style="medium">
          <color rgb="FF008938"/>
        </right>
        <top/>
        <bottom style="medium">
          <color rgb="FF008938"/>
        </bottom>
        <vertical/>
        <horizontal/>
      </border>
    </dxf>
    <dxf>
      <alignment horizontal="center" vertical="center" textRotation="0" wrapText="1" indent="0" justifyLastLine="0" shrinkToFit="0" readingOrder="0"/>
      <border diagonalUp="0" diagonalDown="0">
        <left/>
        <right style="medium">
          <color rgb="FF008938"/>
        </right>
        <top/>
        <bottom style="medium">
          <color rgb="FF008938"/>
        </bottom>
        <vertical/>
        <horizontal/>
      </border>
    </dxf>
    <dxf>
      <border outline="0">
        <left style="medium">
          <color rgb="FF008938"/>
        </left>
        <right style="medium">
          <color rgb="FF008938"/>
        </right>
        <top style="medium">
          <color rgb="FF008938"/>
        </top>
        <bottom style="medium">
          <color rgb="FF008938"/>
        </bottom>
      </border>
    </dxf>
    <dxf>
      <border outline="0">
        <bottom style="medium">
          <color rgb="FF008938"/>
        </bottom>
      </border>
    </dxf>
    <dxf>
      <font>
        <b val="0"/>
        <i val="0"/>
        <strike val="0"/>
        <condense val="0"/>
        <extend val="0"/>
        <outline val="0"/>
        <shadow val="0"/>
        <u val="none"/>
        <vertAlign val="baseline"/>
        <sz val="11"/>
        <color rgb="FFFFFFFF"/>
        <name val="Calibri"/>
        <family val="2"/>
        <scheme val="minor"/>
      </font>
      <fill>
        <patternFill patternType="solid">
          <fgColor indexed="64"/>
          <bgColor rgb="FF008938"/>
        </patternFill>
      </fill>
      <alignment horizontal="center" vertical="center" textRotation="0" wrapText="1" indent="0" justifyLastLine="0" shrinkToFit="0" readingOrder="0"/>
    </dxf>
    <dxf>
      <numFmt numFmtId="165" formatCode="&quot;£&quot;#,##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165" formatCode="&quot;£&quot;#,##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165" formatCode="&quot;£&quot;#,##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5" formatCode="&quot;£&quot;#,##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165" formatCode="&quot;£&quot;#,##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0" formatCode="&quot;£&quot;#,##0;[Red]\-&quot;£&quot;#,##0"/>
      <alignment horizontal="center" vertical="center" textRotation="0" wrapText="1" indent="0" justifyLastLine="0" shrinkToFit="0" readingOrder="0"/>
      <border diagonalUp="0" diagonalDown="0">
        <left/>
        <right/>
        <top/>
        <bottom style="medium">
          <color rgb="FF008938"/>
        </bottom>
        <vertical/>
        <horizontal/>
      </border>
    </dxf>
    <dxf>
      <numFmt numFmtId="10" formatCode="&quot;£&quot;#,##0;[Red]\-&quot;£&quot;#,##0"/>
      <alignment horizontal="center" vertical="center" textRotation="0" wrapText="1" indent="0" justifyLastLine="0" shrinkToFit="0" readingOrder="0"/>
      <border diagonalUp="0" diagonalDown="0">
        <left/>
        <right style="medium">
          <color rgb="FF008938"/>
        </right>
        <top/>
        <bottom style="medium">
          <color rgb="FF008938"/>
        </bottom>
        <vertical/>
        <horizontal/>
      </border>
    </dxf>
    <dxf>
      <numFmt numFmtId="10" formatCode="&quot;£&quot;#,##0;[Red]\-&quot;£&quot;#,##0"/>
      <alignment horizontal="center" vertical="center" textRotation="0" wrapText="1" indent="0" justifyLastLine="0" shrinkToFit="0" readingOrder="0"/>
      <border diagonalUp="0" diagonalDown="0">
        <left/>
        <right style="medium">
          <color rgb="FF008938"/>
        </right>
        <top/>
        <bottom style="medium">
          <color rgb="FF008938"/>
        </bottom>
        <vertical/>
        <horizontal/>
      </border>
    </dxf>
    <dxf>
      <alignment horizontal="center" vertical="center" textRotation="0" wrapText="1" indent="0" justifyLastLine="0" shrinkToFit="0" readingOrder="0"/>
      <border diagonalUp="0" diagonalDown="0">
        <left/>
        <right style="medium">
          <color rgb="FF008938"/>
        </right>
        <top/>
        <bottom style="medium">
          <color rgb="FF008938"/>
        </bottom>
        <vertical/>
        <horizontal/>
      </border>
    </dxf>
    <dxf>
      <border outline="0">
        <left style="medium">
          <color rgb="FF008938"/>
        </left>
        <right style="medium">
          <color rgb="FF008938"/>
        </right>
        <top style="medium">
          <color rgb="FF008938"/>
        </top>
        <bottom style="medium">
          <color rgb="FF008938"/>
        </bottom>
      </border>
    </dxf>
    <dxf>
      <border outline="0">
        <bottom style="medium">
          <color rgb="FF008938"/>
        </bottom>
      </border>
    </dxf>
    <dxf>
      <font>
        <b val="0"/>
        <i val="0"/>
        <strike val="0"/>
        <condense val="0"/>
        <extend val="0"/>
        <outline val="0"/>
        <shadow val="0"/>
        <u val="none"/>
        <vertAlign val="baseline"/>
        <sz val="11"/>
        <color rgb="FFFFFFFF"/>
        <name val="Calibri"/>
        <family val="2"/>
        <scheme val="minor"/>
      </font>
      <fill>
        <patternFill patternType="solid">
          <fgColor indexed="64"/>
          <bgColor rgb="FF008938"/>
        </patternFill>
      </fill>
      <alignment horizontal="center" vertical="center" textRotation="0" wrapText="1" indent="0" justifyLastLine="0" shrinkToFit="0" readingOrder="0"/>
    </dxf>
    <dxf>
      <numFmt numFmtId="10" formatCode="&quot;£&quot;#,##0;[Red]\-&quot;£&quot;#,##0"/>
      <alignment horizontal="center" vertical="center" textRotation="0" wrapText="1" indent="0" justifyLastLine="0" shrinkToFit="0" readingOrder="0"/>
      <border diagonalUp="0" diagonalDown="0">
        <left/>
        <right/>
        <top/>
        <bottom style="medium">
          <color rgb="FF008938"/>
        </bottom>
        <vertical/>
        <horizontal/>
      </border>
    </dxf>
    <dxf>
      <numFmt numFmtId="10" formatCode="&quot;£&quot;#,##0;[Red]\-&quot;£&quot;#,##0"/>
      <alignment horizontal="center" vertical="center" textRotation="0" wrapText="1" indent="0" justifyLastLine="0" shrinkToFit="0" readingOrder="0"/>
      <border diagonalUp="0" diagonalDown="0">
        <left/>
        <right style="medium">
          <color rgb="FF008938"/>
        </right>
        <top/>
        <bottom style="medium">
          <color rgb="FF008938"/>
        </bottom>
        <vertical/>
        <horizontal/>
      </border>
    </dxf>
    <dxf>
      <numFmt numFmtId="10" formatCode="&quot;£&quot;#,##0;[Red]\-&quot;£&quot;#,##0"/>
      <alignment horizontal="center" vertical="center" textRotation="0" wrapText="1" indent="0" justifyLastLine="0" shrinkToFit="0" readingOrder="0"/>
      <border diagonalUp="0" diagonalDown="0">
        <left/>
        <right style="medium">
          <color rgb="FF008938"/>
        </right>
        <top/>
        <bottom style="medium">
          <color rgb="FF008938"/>
        </bottom>
        <vertical/>
        <horizontal/>
      </border>
    </dxf>
    <dxf>
      <alignment horizontal="center" vertical="center" textRotation="0" wrapText="1" indent="0" justifyLastLine="0" shrinkToFit="0" readingOrder="0"/>
      <border diagonalUp="0" diagonalDown="0">
        <left/>
        <right style="medium">
          <color rgb="FF008938"/>
        </right>
        <top/>
        <bottom style="medium">
          <color rgb="FF008938"/>
        </bottom>
        <vertical/>
        <horizontal/>
      </border>
    </dxf>
    <dxf>
      <border outline="0">
        <left style="medium">
          <color rgb="FF008938"/>
        </left>
        <right style="medium">
          <color rgb="FF008938"/>
        </right>
        <top style="medium">
          <color rgb="FF008938"/>
        </top>
        <bottom style="medium">
          <color rgb="FF008938"/>
        </bottom>
      </border>
    </dxf>
    <dxf>
      <border outline="0">
        <bottom style="medium">
          <color rgb="FF008938"/>
        </bottom>
      </border>
    </dxf>
    <dxf>
      <font>
        <b val="0"/>
        <i val="0"/>
        <strike val="0"/>
        <condense val="0"/>
        <extend val="0"/>
        <outline val="0"/>
        <shadow val="0"/>
        <u val="none"/>
        <vertAlign val="baseline"/>
        <sz val="11"/>
        <color rgb="FFFFFFFF"/>
        <name val="Calibri"/>
        <family val="2"/>
        <scheme val="minor"/>
      </font>
      <fill>
        <patternFill patternType="solid">
          <fgColor indexed="64"/>
          <bgColor rgb="FF008938"/>
        </patternFill>
      </fill>
      <alignment horizontal="center" vertical="center" textRotation="0" wrapText="1" indent="0" justifyLastLine="0" shrinkToFit="0" readingOrder="0"/>
    </dxf>
    <dxf>
      <numFmt numFmtId="10" formatCode="&quot;£&quot;#,##0;[Red]\-&quot;£&quot;#,##0"/>
      <alignment horizontal="center" vertical="center" textRotation="0" wrapText="1" indent="0" justifyLastLine="0" shrinkToFit="0" readingOrder="0"/>
      <border diagonalUp="0" diagonalDown="0">
        <left/>
        <right/>
        <top/>
        <bottom style="medium">
          <color rgb="FF008938"/>
        </bottom>
        <vertical/>
        <horizontal/>
      </border>
    </dxf>
    <dxf>
      <numFmt numFmtId="10" formatCode="&quot;£&quot;#,##0;[Red]\-&quot;£&quot;#,##0"/>
      <alignment horizontal="center" vertical="center" textRotation="0" wrapText="1" indent="0" justifyLastLine="0" shrinkToFit="0" readingOrder="0"/>
      <border diagonalUp="0" diagonalDown="0">
        <left/>
        <right style="medium">
          <color rgb="FF008938"/>
        </right>
        <top/>
        <bottom style="medium">
          <color rgb="FF008938"/>
        </bottom>
        <vertical/>
        <horizontal/>
      </border>
    </dxf>
    <dxf>
      <numFmt numFmtId="10" formatCode="&quot;£&quot;#,##0;[Red]\-&quot;£&quot;#,##0"/>
      <alignment horizontal="center" vertical="center" textRotation="0" wrapText="1" indent="0" justifyLastLine="0" shrinkToFit="0" readingOrder="0"/>
      <border diagonalUp="0" diagonalDown="0">
        <left/>
        <right style="medium">
          <color rgb="FF008938"/>
        </right>
        <top/>
        <bottom style="medium">
          <color rgb="FF008938"/>
        </bottom>
        <vertical/>
        <horizontal/>
      </border>
    </dxf>
    <dxf>
      <alignment horizontal="center" vertical="center" textRotation="0" wrapText="1" indent="0" justifyLastLine="0" shrinkToFit="0" readingOrder="0"/>
      <border diagonalUp="0" diagonalDown="0">
        <left/>
        <right style="medium">
          <color rgb="FF008938"/>
        </right>
        <top/>
        <bottom style="medium">
          <color rgb="FF008938"/>
        </bottom>
        <vertical/>
        <horizontal/>
      </border>
    </dxf>
    <dxf>
      <border outline="0">
        <left style="medium">
          <color rgb="FF008938"/>
        </left>
        <right style="medium">
          <color rgb="FF008938"/>
        </right>
        <top style="medium">
          <color rgb="FF008938"/>
        </top>
        <bottom style="medium">
          <color rgb="FF008938"/>
        </bottom>
      </border>
    </dxf>
    <dxf>
      <border outline="0">
        <bottom style="medium">
          <color rgb="FF008938"/>
        </bottom>
      </border>
    </dxf>
    <dxf>
      <font>
        <b val="0"/>
        <i val="0"/>
        <strike val="0"/>
        <condense val="0"/>
        <extend val="0"/>
        <outline val="0"/>
        <shadow val="0"/>
        <u val="none"/>
        <vertAlign val="baseline"/>
        <sz val="11"/>
        <color rgb="FFFFFFFF"/>
        <name val="Calibri"/>
        <family val="2"/>
        <scheme val="minor"/>
      </font>
      <fill>
        <patternFill patternType="solid">
          <fgColor indexed="64"/>
          <bgColor rgb="FF008938"/>
        </patternFill>
      </fill>
      <alignment horizontal="center" vertical="center" textRotation="0" wrapText="1" indent="0" justifyLastLine="0" shrinkToFit="0" readingOrder="0"/>
    </dxf>
  </dxfs>
  <tableStyles count="0" defaultTableStyle="TableStyleMedium2" defaultPivotStyle="PivotStyleLight16"/>
  <colors>
    <mruColors>
      <color rgb="FFD9D9D9"/>
      <color rgb="FFD9262E"/>
      <color rgb="FF007CBA"/>
      <color rgb="FF008938"/>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4" lockText="1" noThreeD="1"/>
</file>

<file path=xl/ctrlProps/ctrlProp10.xml><?xml version="1.0" encoding="utf-8"?>
<formControlPr xmlns="http://schemas.microsoft.com/office/spreadsheetml/2009/9/main" objectType="CheckBox" fmlaLink="G23" lockText="1" noThreeD="1"/>
</file>

<file path=xl/ctrlProps/ctrlProp11.xml><?xml version="1.0" encoding="utf-8"?>
<formControlPr xmlns="http://schemas.microsoft.com/office/spreadsheetml/2009/9/main" objectType="CheckBox" fmlaLink="G24" lockText="1" noThreeD="1"/>
</file>

<file path=xl/ctrlProps/ctrlProp12.xml><?xml version="1.0" encoding="utf-8"?>
<formControlPr xmlns="http://schemas.microsoft.com/office/spreadsheetml/2009/9/main" objectType="CheckBox" fmlaLink="$G$25" lockText="1" noThreeD="1"/>
</file>

<file path=xl/ctrlProps/ctrlProp13.xml><?xml version="1.0" encoding="utf-8"?>
<formControlPr xmlns="http://schemas.microsoft.com/office/spreadsheetml/2009/9/main" objectType="CheckBox" fmlaLink="G34" lockText="1" noThreeD="1"/>
</file>

<file path=xl/ctrlProps/ctrlProp14.xml><?xml version="1.0" encoding="utf-8"?>
<formControlPr xmlns="http://schemas.microsoft.com/office/spreadsheetml/2009/9/main" objectType="CheckBox" fmlaLink="G38" lockText="1" noThreeD="1"/>
</file>

<file path=xl/ctrlProps/ctrlProp15.xml><?xml version="1.0" encoding="utf-8"?>
<formControlPr xmlns="http://schemas.microsoft.com/office/spreadsheetml/2009/9/main" objectType="CheckBox" fmlaLink="G39" lockText="1" noThreeD="1"/>
</file>

<file path=xl/ctrlProps/ctrlProp16.xml><?xml version="1.0" encoding="utf-8"?>
<formControlPr xmlns="http://schemas.microsoft.com/office/spreadsheetml/2009/9/main" objectType="CheckBox" fmlaLink="G40" lockText="1" noThreeD="1"/>
</file>

<file path=xl/ctrlProps/ctrlProp17.xml><?xml version="1.0" encoding="utf-8"?>
<formControlPr xmlns="http://schemas.microsoft.com/office/spreadsheetml/2009/9/main" objectType="CheckBox" fmlaLink="G41" lockText="1" noThreeD="1"/>
</file>

<file path=xl/ctrlProps/ctrlProp18.xml><?xml version="1.0" encoding="utf-8"?>
<formControlPr xmlns="http://schemas.microsoft.com/office/spreadsheetml/2009/9/main" objectType="CheckBox" fmlaLink="$G$13" lockText="1" noThreeD="1"/>
</file>

<file path=xl/ctrlProps/ctrlProp19.xml><?xml version="1.0" encoding="utf-8"?>
<formControlPr xmlns="http://schemas.microsoft.com/office/spreadsheetml/2009/9/main" objectType="CheckBox" fmlaLink="$G$27" lockText="1" noThreeD="1"/>
</file>

<file path=xl/ctrlProps/ctrlProp2.xml><?xml version="1.0" encoding="utf-8"?>
<formControlPr xmlns="http://schemas.microsoft.com/office/spreadsheetml/2009/9/main" objectType="CheckBox" fmlaLink="G15" lockText="1" noThreeD="1"/>
</file>

<file path=xl/ctrlProps/ctrlProp20.xml><?xml version="1.0" encoding="utf-8"?>
<formControlPr xmlns="http://schemas.microsoft.com/office/spreadsheetml/2009/9/main" objectType="CheckBox" fmlaLink="$G$28" lockText="1" noThreeD="1"/>
</file>

<file path=xl/ctrlProps/ctrlProp21.xml><?xml version="1.0" encoding="utf-8"?>
<formControlPr xmlns="http://schemas.microsoft.com/office/spreadsheetml/2009/9/main" objectType="CheckBox" fmlaLink="$G$30" lockText="1" noThreeD="1"/>
</file>

<file path=xl/ctrlProps/ctrlProp22.xml><?xml version="1.0" encoding="utf-8"?>
<formControlPr xmlns="http://schemas.microsoft.com/office/spreadsheetml/2009/9/main" objectType="CheckBox" fmlaLink="$G$29" lockText="1" noThreeD="1"/>
</file>

<file path=xl/ctrlProps/ctrlProp23.xml><?xml version="1.0" encoding="utf-8"?>
<formControlPr xmlns="http://schemas.microsoft.com/office/spreadsheetml/2009/9/main" objectType="CheckBox" fmlaLink="$G$42" lockText="1" noThreeD="1"/>
</file>

<file path=xl/ctrlProps/ctrlProp24.xml><?xml version="1.0" encoding="utf-8"?>
<formControlPr xmlns="http://schemas.microsoft.com/office/spreadsheetml/2009/9/main" objectType="CheckBox" fmlaLink="$G$43" lockText="1" noThreeD="1"/>
</file>

<file path=xl/ctrlProps/ctrlProp25.xml><?xml version="1.0" encoding="utf-8"?>
<formControlPr xmlns="http://schemas.microsoft.com/office/spreadsheetml/2009/9/main" objectType="CheckBox" fmlaLink="$G$44" lockText="1" noThreeD="1"/>
</file>

<file path=xl/ctrlProps/ctrlProp26.xml><?xml version="1.0" encoding="utf-8"?>
<formControlPr xmlns="http://schemas.microsoft.com/office/spreadsheetml/2009/9/main" objectType="CheckBox" fmlaLink="$G$46" lockText="1" noThreeD="1"/>
</file>

<file path=xl/ctrlProps/ctrlProp27.xml><?xml version="1.0" encoding="utf-8"?>
<formControlPr xmlns="http://schemas.microsoft.com/office/spreadsheetml/2009/9/main" objectType="CheckBox" fmlaLink="$G$45" lockText="1" noThreeD="1"/>
</file>

<file path=xl/ctrlProps/ctrlProp28.xml><?xml version="1.0" encoding="utf-8"?>
<formControlPr xmlns="http://schemas.microsoft.com/office/spreadsheetml/2009/9/main" objectType="CheckBox" fmlaLink="$G$26" lockText="1" noThreeD="1"/>
</file>

<file path=xl/ctrlProps/ctrlProp29.xml><?xml version="1.0" encoding="utf-8"?>
<formControlPr xmlns="http://schemas.microsoft.com/office/spreadsheetml/2009/9/main" objectType="CheckBox" fmlaLink="$G$35" lockText="1" noThreeD="1"/>
</file>

<file path=xl/ctrlProps/ctrlProp3.xml><?xml version="1.0" encoding="utf-8"?>
<formControlPr xmlns="http://schemas.microsoft.com/office/spreadsheetml/2009/9/main" objectType="CheckBox" fmlaLink="G16" lockText="1" noThreeD="1"/>
</file>

<file path=xl/ctrlProps/ctrlProp30.xml><?xml version="1.0" encoding="utf-8"?>
<formControlPr xmlns="http://schemas.microsoft.com/office/spreadsheetml/2009/9/main" objectType="CheckBox" fmlaLink="$G$36" lockText="1" noThreeD="1"/>
</file>

<file path=xl/ctrlProps/ctrlProp31.xml><?xml version="1.0" encoding="utf-8"?>
<formControlPr xmlns="http://schemas.microsoft.com/office/spreadsheetml/2009/9/main" objectType="CheckBox" fmlaLink="$G$37" lockText="1" noThreeD="1"/>
</file>

<file path=xl/ctrlProps/ctrlProp32.xml><?xml version="1.0" encoding="utf-8"?>
<formControlPr xmlns="http://schemas.microsoft.com/office/spreadsheetml/2009/9/main" objectType="CheckBox" fmlaLink="G17" lockText="1" noThreeD="1"/>
</file>

<file path=xl/ctrlProps/ctrlProp33.xml><?xml version="1.0" encoding="utf-8"?>
<formControlPr xmlns="http://schemas.microsoft.com/office/spreadsheetml/2009/9/main" objectType="CheckBox" fmlaLink="G18" lockText="1" noThreeD="1"/>
</file>

<file path=xl/ctrlProps/ctrlProp34.xml><?xml version="1.0" encoding="utf-8"?>
<formControlPr xmlns="http://schemas.microsoft.com/office/spreadsheetml/2009/9/main" objectType="CheckBox" fmlaLink="G19" lockText="1" noThreeD="1"/>
</file>

<file path=xl/ctrlProps/ctrlProp35.xml><?xml version="1.0" encoding="utf-8"?>
<formControlPr xmlns="http://schemas.microsoft.com/office/spreadsheetml/2009/9/main" objectType="CheckBox" fmlaLink="G20" lockText="1" noThreeD="1"/>
</file>

<file path=xl/ctrlProps/ctrlProp36.xml><?xml version="1.0" encoding="utf-8"?>
<formControlPr xmlns="http://schemas.microsoft.com/office/spreadsheetml/2009/9/main" objectType="CheckBox" fmlaLink="G21" lockText="1" noThreeD="1"/>
</file>

<file path=xl/ctrlProps/ctrlProp37.xml><?xml version="1.0" encoding="utf-8"?>
<formControlPr xmlns="http://schemas.microsoft.com/office/spreadsheetml/2009/9/main" objectType="CheckBox" fmlaLink="G22" lockText="1" noThreeD="1"/>
</file>

<file path=xl/ctrlProps/ctrlProp38.xml><?xml version="1.0" encoding="utf-8"?>
<formControlPr xmlns="http://schemas.microsoft.com/office/spreadsheetml/2009/9/main" objectType="CheckBox" fmlaLink="G23" lockText="1" noThreeD="1"/>
</file>

<file path=xl/ctrlProps/ctrlProp39.xml><?xml version="1.0" encoding="utf-8"?>
<formControlPr xmlns="http://schemas.microsoft.com/office/spreadsheetml/2009/9/main" objectType="CheckBox" fmlaLink="G24" lockText="1" noThreeD="1"/>
</file>

<file path=xl/ctrlProps/ctrlProp4.xml><?xml version="1.0" encoding="utf-8"?>
<formControlPr xmlns="http://schemas.microsoft.com/office/spreadsheetml/2009/9/main" objectType="CheckBox" fmlaLink="G17" lockText="1" noThreeD="1"/>
</file>

<file path=xl/ctrlProps/ctrlProp40.xml><?xml version="1.0" encoding="utf-8"?>
<formControlPr xmlns="http://schemas.microsoft.com/office/spreadsheetml/2009/9/main" objectType="CheckBox" fmlaLink="G25" lockText="1" noThreeD="1"/>
</file>

<file path=xl/ctrlProps/ctrlProp41.xml><?xml version="1.0" encoding="utf-8"?>
<formControlPr xmlns="http://schemas.microsoft.com/office/spreadsheetml/2009/9/main" objectType="CheckBox" fmlaLink="G26" lockText="1" noThreeD="1"/>
</file>

<file path=xl/ctrlProps/ctrlProp42.xml><?xml version="1.0" encoding="utf-8"?>
<formControlPr xmlns="http://schemas.microsoft.com/office/spreadsheetml/2009/9/main" objectType="CheckBox" fmlaLink="G27" lockText="1" noThreeD="1"/>
</file>

<file path=xl/ctrlProps/ctrlProp43.xml><?xml version="1.0" encoding="utf-8"?>
<formControlPr xmlns="http://schemas.microsoft.com/office/spreadsheetml/2009/9/main" objectType="CheckBox" fmlaLink="G28" lockText="1" noThreeD="1"/>
</file>

<file path=xl/ctrlProps/ctrlProp44.xml><?xml version="1.0" encoding="utf-8"?>
<formControlPr xmlns="http://schemas.microsoft.com/office/spreadsheetml/2009/9/main" objectType="CheckBox" fmlaLink="G29" lockText="1" noThreeD="1"/>
</file>

<file path=xl/ctrlProps/ctrlProp45.xml><?xml version="1.0" encoding="utf-8"?>
<formControlPr xmlns="http://schemas.microsoft.com/office/spreadsheetml/2009/9/main" objectType="CheckBox" fmlaLink="$G$16" lockText="1" noThreeD="1"/>
</file>

<file path=xl/ctrlProps/ctrlProp46.xml><?xml version="1.0" encoding="utf-8"?>
<formControlPr xmlns="http://schemas.microsoft.com/office/spreadsheetml/2009/9/main" objectType="CheckBox" fmlaLink="$G$30" lockText="1" noThreeD="1"/>
</file>

<file path=xl/ctrlProps/ctrlProp47.xml><?xml version="1.0" encoding="utf-8"?>
<formControlPr xmlns="http://schemas.microsoft.com/office/spreadsheetml/2009/9/main" objectType="CheckBox" fmlaLink="$G$31" lockText="1" noThreeD="1"/>
</file>

<file path=xl/ctrlProps/ctrlProp48.xml><?xml version="1.0" encoding="utf-8"?>
<formControlPr xmlns="http://schemas.microsoft.com/office/spreadsheetml/2009/9/main" objectType="CheckBox" fmlaLink="$G$33" lockText="1" noThreeD="1"/>
</file>

<file path=xl/ctrlProps/ctrlProp49.xml><?xml version="1.0" encoding="utf-8"?>
<formControlPr xmlns="http://schemas.microsoft.com/office/spreadsheetml/2009/9/main" objectType="CheckBox" fmlaLink="$G$32" lockText="1" noThreeD="1"/>
</file>

<file path=xl/ctrlProps/ctrlProp5.xml><?xml version="1.0" encoding="utf-8"?>
<formControlPr xmlns="http://schemas.microsoft.com/office/spreadsheetml/2009/9/main" objectType="CheckBox" fmlaLink="G18" lockText="1" noThreeD="1"/>
</file>

<file path=xl/ctrlProps/ctrlProp50.xml><?xml version="1.0" encoding="utf-8"?>
<formControlPr xmlns="http://schemas.microsoft.com/office/spreadsheetml/2009/9/main" objectType="CheckBox" fmlaLink="G37" lockText="1" noThreeD="1"/>
</file>

<file path=xl/ctrlProps/ctrlProp51.xml><?xml version="1.0" encoding="utf-8"?>
<formControlPr xmlns="http://schemas.microsoft.com/office/spreadsheetml/2009/9/main" objectType="CheckBox" fmlaLink="G41" lockText="1" noThreeD="1"/>
</file>

<file path=xl/ctrlProps/ctrlProp52.xml><?xml version="1.0" encoding="utf-8"?>
<formControlPr xmlns="http://schemas.microsoft.com/office/spreadsheetml/2009/9/main" objectType="CheckBox" fmlaLink="G42" lockText="1" noThreeD="1"/>
</file>

<file path=xl/ctrlProps/ctrlProp53.xml><?xml version="1.0" encoding="utf-8"?>
<formControlPr xmlns="http://schemas.microsoft.com/office/spreadsheetml/2009/9/main" objectType="CheckBox" fmlaLink="G43" lockText="1" noThreeD="1"/>
</file>

<file path=xl/ctrlProps/ctrlProp54.xml><?xml version="1.0" encoding="utf-8"?>
<formControlPr xmlns="http://schemas.microsoft.com/office/spreadsheetml/2009/9/main" objectType="CheckBox" fmlaLink="G44" lockText="1" noThreeD="1"/>
</file>

<file path=xl/ctrlProps/ctrlProp55.xml><?xml version="1.0" encoding="utf-8"?>
<formControlPr xmlns="http://schemas.microsoft.com/office/spreadsheetml/2009/9/main" objectType="CheckBox" fmlaLink="$G$45" lockText="1" noThreeD="1"/>
</file>

<file path=xl/ctrlProps/ctrlProp56.xml><?xml version="1.0" encoding="utf-8"?>
<formControlPr xmlns="http://schemas.microsoft.com/office/spreadsheetml/2009/9/main" objectType="CheckBox" fmlaLink="$G$46" lockText="1" noThreeD="1"/>
</file>

<file path=xl/ctrlProps/ctrlProp57.xml><?xml version="1.0" encoding="utf-8"?>
<formControlPr xmlns="http://schemas.microsoft.com/office/spreadsheetml/2009/9/main" objectType="CheckBox" fmlaLink="$G$47" lockText="1" noThreeD="1"/>
</file>

<file path=xl/ctrlProps/ctrlProp58.xml><?xml version="1.0" encoding="utf-8"?>
<formControlPr xmlns="http://schemas.microsoft.com/office/spreadsheetml/2009/9/main" objectType="CheckBox" fmlaLink="$G$49" lockText="1" noThreeD="1"/>
</file>

<file path=xl/ctrlProps/ctrlProp59.xml><?xml version="1.0" encoding="utf-8"?>
<formControlPr xmlns="http://schemas.microsoft.com/office/spreadsheetml/2009/9/main" objectType="CheckBox" fmlaLink="$G$48" lockText="1" noThreeD="1"/>
</file>

<file path=xl/ctrlProps/ctrlProp6.xml><?xml version="1.0" encoding="utf-8"?>
<formControlPr xmlns="http://schemas.microsoft.com/office/spreadsheetml/2009/9/main" objectType="CheckBox" fmlaLink="G19" lockText="1" noThreeD="1"/>
</file>

<file path=xl/ctrlProps/ctrlProp60.xml><?xml version="1.0" encoding="utf-8"?>
<formControlPr xmlns="http://schemas.microsoft.com/office/spreadsheetml/2009/9/main" objectType="CheckBox" fmlaLink="$G$38" lockText="1" noThreeD="1"/>
</file>

<file path=xl/ctrlProps/ctrlProp61.xml><?xml version="1.0" encoding="utf-8"?>
<formControlPr xmlns="http://schemas.microsoft.com/office/spreadsheetml/2009/9/main" objectType="CheckBox" fmlaLink="$G$39" lockText="1" noThreeD="1"/>
</file>

<file path=xl/ctrlProps/ctrlProp62.xml><?xml version="1.0" encoding="utf-8"?>
<formControlPr xmlns="http://schemas.microsoft.com/office/spreadsheetml/2009/9/main" objectType="CheckBox" fmlaLink="$G$40" lockText="1" noThreeD="1"/>
</file>

<file path=xl/ctrlProps/ctrlProp7.xml><?xml version="1.0" encoding="utf-8"?>
<formControlPr xmlns="http://schemas.microsoft.com/office/spreadsheetml/2009/9/main" objectType="CheckBox" fmlaLink="G20" lockText="1" noThreeD="1"/>
</file>

<file path=xl/ctrlProps/ctrlProp8.xml><?xml version="1.0" encoding="utf-8"?>
<formControlPr xmlns="http://schemas.microsoft.com/office/spreadsheetml/2009/9/main" objectType="CheckBox" fmlaLink="G21" lockText="1" noThreeD="1"/>
</file>

<file path=xl/ctrlProps/ctrlProp9.xml><?xml version="1.0" encoding="utf-8"?>
<formControlPr xmlns="http://schemas.microsoft.com/office/spreadsheetml/2009/9/main" objectType="CheckBox" fmlaLink="G2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13</xdr:row>
          <xdr:rowOff>76200</xdr:rowOff>
        </xdr:from>
        <xdr:to>
          <xdr:col>4</xdr:col>
          <xdr:colOff>314325</xdr:colOff>
          <xdr:row>13</xdr:row>
          <xdr:rowOff>314325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444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xdr:row>
          <xdr:rowOff>95250</xdr:rowOff>
        </xdr:from>
        <xdr:to>
          <xdr:col>4</xdr:col>
          <xdr:colOff>333375</xdr:colOff>
          <xdr:row>14</xdr:row>
          <xdr:rowOff>314325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76200</xdr:rowOff>
        </xdr:from>
        <xdr:to>
          <xdr:col>4</xdr:col>
          <xdr:colOff>314325</xdr:colOff>
          <xdr:row>15</xdr:row>
          <xdr:rowOff>295275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95250</xdr:rowOff>
        </xdr:from>
        <xdr:to>
          <xdr:col>4</xdr:col>
          <xdr:colOff>266700</xdr:colOff>
          <xdr:row>16</xdr:row>
          <xdr:rowOff>304800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xdr:row>
          <xdr:rowOff>66675</xdr:rowOff>
        </xdr:from>
        <xdr:to>
          <xdr:col>5</xdr:col>
          <xdr:colOff>114300</xdr:colOff>
          <xdr:row>17</xdr:row>
          <xdr:rowOff>323850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xdr:row>
          <xdr:rowOff>85725</xdr:rowOff>
        </xdr:from>
        <xdr:to>
          <xdr:col>4</xdr:col>
          <xdr:colOff>304800</xdr:colOff>
          <xdr:row>18</xdr:row>
          <xdr:rowOff>295275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76200</xdr:rowOff>
        </xdr:from>
        <xdr:to>
          <xdr:col>4</xdr:col>
          <xdr:colOff>285750</xdr:colOff>
          <xdr:row>19</xdr:row>
          <xdr:rowOff>295275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xdr:row>
          <xdr:rowOff>95250</xdr:rowOff>
        </xdr:from>
        <xdr:to>
          <xdr:col>4</xdr:col>
          <xdr:colOff>304800</xdr:colOff>
          <xdr:row>20</xdr:row>
          <xdr:rowOff>304800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76200</xdr:rowOff>
        </xdr:from>
        <xdr:to>
          <xdr:col>4</xdr:col>
          <xdr:colOff>295275</xdr:colOff>
          <xdr:row>21</xdr:row>
          <xdr:rowOff>314325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xdr:row>
          <xdr:rowOff>104775</xdr:rowOff>
        </xdr:from>
        <xdr:to>
          <xdr:col>4</xdr:col>
          <xdr:colOff>295275</xdr:colOff>
          <xdr:row>22</xdr:row>
          <xdr:rowOff>323850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23</xdr:row>
          <xdr:rowOff>123825</xdr:rowOff>
        </xdr:from>
        <xdr:to>
          <xdr:col>4</xdr:col>
          <xdr:colOff>304800</xdr:colOff>
          <xdr:row>23</xdr:row>
          <xdr:rowOff>514350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xdr:row>
          <xdr:rowOff>76200</xdr:rowOff>
        </xdr:from>
        <xdr:to>
          <xdr:col>4</xdr:col>
          <xdr:colOff>228600</xdr:colOff>
          <xdr:row>24</xdr:row>
          <xdr:rowOff>304800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33</xdr:row>
          <xdr:rowOff>76200</xdr:rowOff>
        </xdr:from>
        <xdr:to>
          <xdr:col>4</xdr:col>
          <xdr:colOff>257175</xdr:colOff>
          <xdr:row>33</xdr:row>
          <xdr:rowOff>285750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3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37</xdr:row>
          <xdr:rowOff>114300</xdr:rowOff>
        </xdr:from>
        <xdr:to>
          <xdr:col>4</xdr:col>
          <xdr:colOff>276225</xdr:colOff>
          <xdr:row>37</xdr:row>
          <xdr:rowOff>495300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3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38</xdr:row>
          <xdr:rowOff>76200</xdr:rowOff>
        </xdr:from>
        <xdr:to>
          <xdr:col>4</xdr:col>
          <xdr:colOff>276225</xdr:colOff>
          <xdr:row>38</xdr:row>
          <xdr:rowOff>304800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3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39</xdr:row>
          <xdr:rowOff>57150</xdr:rowOff>
        </xdr:from>
        <xdr:to>
          <xdr:col>4</xdr:col>
          <xdr:colOff>257175</xdr:colOff>
          <xdr:row>39</xdr:row>
          <xdr:rowOff>323850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3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40</xdr:row>
          <xdr:rowOff>76200</xdr:rowOff>
        </xdr:from>
        <xdr:to>
          <xdr:col>4</xdr:col>
          <xdr:colOff>266700</xdr:colOff>
          <xdr:row>40</xdr:row>
          <xdr:rowOff>323850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3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76200</xdr:rowOff>
        </xdr:from>
        <xdr:to>
          <xdr:col>4</xdr:col>
          <xdr:colOff>304800</xdr:colOff>
          <xdr:row>12</xdr:row>
          <xdr:rowOff>276225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3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444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26</xdr:row>
          <xdr:rowOff>85725</xdr:rowOff>
        </xdr:from>
        <xdr:to>
          <xdr:col>4</xdr:col>
          <xdr:colOff>247650</xdr:colOff>
          <xdr:row>26</xdr:row>
          <xdr:rowOff>314325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3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27</xdr:row>
          <xdr:rowOff>85725</xdr:rowOff>
        </xdr:from>
        <xdr:to>
          <xdr:col>4</xdr:col>
          <xdr:colOff>257175</xdr:colOff>
          <xdr:row>27</xdr:row>
          <xdr:rowOff>304800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3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29</xdr:row>
          <xdr:rowOff>76200</xdr:rowOff>
        </xdr:from>
        <xdr:to>
          <xdr:col>4</xdr:col>
          <xdr:colOff>266700</xdr:colOff>
          <xdr:row>29</xdr:row>
          <xdr:rowOff>304800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3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28</xdr:row>
          <xdr:rowOff>76200</xdr:rowOff>
        </xdr:from>
        <xdr:to>
          <xdr:col>4</xdr:col>
          <xdr:colOff>266700</xdr:colOff>
          <xdr:row>28</xdr:row>
          <xdr:rowOff>304800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3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41</xdr:row>
          <xdr:rowOff>66675</xdr:rowOff>
        </xdr:from>
        <xdr:to>
          <xdr:col>4</xdr:col>
          <xdr:colOff>266700</xdr:colOff>
          <xdr:row>41</xdr:row>
          <xdr:rowOff>323850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3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85725</xdr:rowOff>
        </xdr:from>
        <xdr:to>
          <xdr:col>4</xdr:col>
          <xdr:colOff>276225</xdr:colOff>
          <xdr:row>42</xdr:row>
          <xdr:rowOff>314325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3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43</xdr:row>
          <xdr:rowOff>57150</xdr:rowOff>
        </xdr:from>
        <xdr:to>
          <xdr:col>4</xdr:col>
          <xdr:colOff>266700</xdr:colOff>
          <xdr:row>43</xdr:row>
          <xdr:rowOff>314325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3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45</xdr:row>
          <xdr:rowOff>85725</xdr:rowOff>
        </xdr:from>
        <xdr:to>
          <xdr:col>4</xdr:col>
          <xdr:colOff>276225</xdr:colOff>
          <xdr:row>45</xdr:row>
          <xdr:rowOff>314325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3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44</xdr:row>
          <xdr:rowOff>76200</xdr:rowOff>
        </xdr:from>
        <xdr:to>
          <xdr:col>4</xdr:col>
          <xdr:colOff>266700</xdr:colOff>
          <xdr:row>44</xdr:row>
          <xdr:rowOff>295275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3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25</xdr:row>
          <xdr:rowOff>85725</xdr:rowOff>
        </xdr:from>
        <xdr:to>
          <xdr:col>4</xdr:col>
          <xdr:colOff>304800</xdr:colOff>
          <xdr:row>25</xdr:row>
          <xdr:rowOff>304800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3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34</xdr:row>
          <xdr:rowOff>76200</xdr:rowOff>
        </xdr:from>
        <xdr:to>
          <xdr:col>4</xdr:col>
          <xdr:colOff>247650</xdr:colOff>
          <xdr:row>34</xdr:row>
          <xdr:rowOff>314325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3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35</xdr:row>
          <xdr:rowOff>76200</xdr:rowOff>
        </xdr:from>
        <xdr:to>
          <xdr:col>4</xdr:col>
          <xdr:colOff>257175</xdr:colOff>
          <xdr:row>35</xdr:row>
          <xdr:rowOff>314325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3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36</xdr:row>
          <xdr:rowOff>66675</xdr:rowOff>
        </xdr:from>
        <xdr:to>
          <xdr:col>4</xdr:col>
          <xdr:colOff>257175</xdr:colOff>
          <xdr:row>36</xdr:row>
          <xdr:rowOff>304800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3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16</xdr:row>
          <xdr:rowOff>66675</xdr:rowOff>
        </xdr:from>
        <xdr:to>
          <xdr:col>4</xdr:col>
          <xdr:colOff>361950</xdr:colOff>
          <xdr:row>16</xdr:row>
          <xdr:rowOff>304800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444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66675</xdr:rowOff>
        </xdr:from>
        <xdr:to>
          <xdr:col>4</xdr:col>
          <xdr:colOff>381000</xdr:colOff>
          <xdr:row>17</xdr:row>
          <xdr:rowOff>314325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18</xdr:row>
          <xdr:rowOff>47625</xdr:rowOff>
        </xdr:from>
        <xdr:to>
          <xdr:col>4</xdr:col>
          <xdr:colOff>352425</xdr:colOff>
          <xdr:row>18</xdr:row>
          <xdr:rowOff>323850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19</xdr:row>
          <xdr:rowOff>57150</xdr:rowOff>
        </xdr:from>
        <xdr:to>
          <xdr:col>4</xdr:col>
          <xdr:colOff>342900</xdr:colOff>
          <xdr:row>19</xdr:row>
          <xdr:rowOff>333375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20</xdr:row>
          <xdr:rowOff>9525</xdr:rowOff>
        </xdr:from>
        <xdr:to>
          <xdr:col>4</xdr:col>
          <xdr:colOff>352425</xdr:colOff>
          <xdr:row>20</xdr:row>
          <xdr:rowOff>371475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21</xdr:row>
          <xdr:rowOff>57150</xdr:rowOff>
        </xdr:from>
        <xdr:to>
          <xdr:col>4</xdr:col>
          <xdr:colOff>342900</xdr:colOff>
          <xdr:row>21</xdr:row>
          <xdr:rowOff>333375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22</xdr:row>
          <xdr:rowOff>66675</xdr:rowOff>
        </xdr:from>
        <xdr:to>
          <xdr:col>4</xdr:col>
          <xdr:colOff>361950</xdr:colOff>
          <xdr:row>22</xdr:row>
          <xdr:rowOff>342900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23</xdr:row>
          <xdr:rowOff>38100</xdr:rowOff>
        </xdr:from>
        <xdr:to>
          <xdr:col>4</xdr:col>
          <xdr:colOff>352425</xdr:colOff>
          <xdr:row>23</xdr:row>
          <xdr:rowOff>342900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5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24</xdr:row>
          <xdr:rowOff>57150</xdr:rowOff>
        </xdr:from>
        <xdr:to>
          <xdr:col>4</xdr:col>
          <xdr:colOff>323850</xdr:colOff>
          <xdr:row>24</xdr:row>
          <xdr:rowOff>323850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5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25</xdr:row>
          <xdr:rowOff>28575</xdr:rowOff>
        </xdr:from>
        <xdr:to>
          <xdr:col>4</xdr:col>
          <xdr:colOff>333375</xdr:colOff>
          <xdr:row>25</xdr:row>
          <xdr:rowOff>361950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5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26</xdr:row>
          <xdr:rowOff>76200</xdr:rowOff>
        </xdr:from>
        <xdr:to>
          <xdr:col>4</xdr:col>
          <xdr:colOff>314325</xdr:colOff>
          <xdr:row>26</xdr:row>
          <xdr:rowOff>542925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5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xdr:row>
          <xdr:rowOff>76200</xdr:rowOff>
        </xdr:from>
        <xdr:to>
          <xdr:col>4</xdr:col>
          <xdr:colOff>342900</xdr:colOff>
          <xdr:row>27</xdr:row>
          <xdr:rowOff>314325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5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28</xdr:row>
          <xdr:rowOff>76200</xdr:rowOff>
        </xdr:from>
        <xdr:to>
          <xdr:col>4</xdr:col>
          <xdr:colOff>352425</xdr:colOff>
          <xdr:row>28</xdr:row>
          <xdr:rowOff>323850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5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15</xdr:row>
          <xdr:rowOff>57150</xdr:rowOff>
        </xdr:from>
        <xdr:to>
          <xdr:col>4</xdr:col>
          <xdr:colOff>390525</xdr:colOff>
          <xdr:row>15</xdr:row>
          <xdr:rowOff>314325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5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444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29</xdr:row>
          <xdr:rowOff>57150</xdr:rowOff>
        </xdr:from>
        <xdr:to>
          <xdr:col>4</xdr:col>
          <xdr:colOff>419100</xdr:colOff>
          <xdr:row>29</xdr:row>
          <xdr:rowOff>323850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5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38100</xdr:rowOff>
        </xdr:from>
        <xdr:to>
          <xdr:col>4</xdr:col>
          <xdr:colOff>314325</xdr:colOff>
          <xdr:row>30</xdr:row>
          <xdr:rowOff>304800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32</xdr:row>
          <xdr:rowOff>85725</xdr:rowOff>
        </xdr:from>
        <xdr:to>
          <xdr:col>4</xdr:col>
          <xdr:colOff>361950</xdr:colOff>
          <xdr:row>32</xdr:row>
          <xdr:rowOff>295275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5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31</xdr:row>
          <xdr:rowOff>66675</xdr:rowOff>
        </xdr:from>
        <xdr:to>
          <xdr:col>4</xdr:col>
          <xdr:colOff>352425</xdr:colOff>
          <xdr:row>31</xdr:row>
          <xdr:rowOff>323850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5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36</xdr:row>
          <xdr:rowOff>95250</xdr:rowOff>
        </xdr:from>
        <xdr:to>
          <xdr:col>4</xdr:col>
          <xdr:colOff>295275</xdr:colOff>
          <xdr:row>36</xdr:row>
          <xdr:rowOff>323850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5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57150</xdr:rowOff>
        </xdr:from>
        <xdr:to>
          <xdr:col>4</xdr:col>
          <xdr:colOff>295275</xdr:colOff>
          <xdr:row>40</xdr:row>
          <xdr:rowOff>304800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5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41</xdr:row>
          <xdr:rowOff>76200</xdr:rowOff>
        </xdr:from>
        <xdr:to>
          <xdr:col>4</xdr:col>
          <xdr:colOff>314325</xdr:colOff>
          <xdr:row>41</xdr:row>
          <xdr:rowOff>323850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5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42</xdr:row>
          <xdr:rowOff>76200</xdr:rowOff>
        </xdr:from>
        <xdr:to>
          <xdr:col>4</xdr:col>
          <xdr:colOff>342900</xdr:colOff>
          <xdr:row>42</xdr:row>
          <xdr:rowOff>314325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5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43</xdr:row>
          <xdr:rowOff>66675</xdr:rowOff>
        </xdr:from>
        <xdr:to>
          <xdr:col>4</xdr:col>
          <xdr:colOff>333375</xdr:colOff>
          <xdr:row>43</xdr:row>
          <xdr:rowOff>323850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5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44</xdr:row>
          <xdr:rowOff>66675</xdr:rowOff>
        </xdr:from>
        <xdr:to>
          <xdr:col>4</xdr:col>
          <xdr:colOff>323850</xdr:colOff>
          <xdr:row>44</xdr:row>
          <xdr:rowOff>333375</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5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45</xdr:row>
          <xdr:rowOff>66675</xdr:rowOff>
        </xdr:from>
        <xdr:to>
          <xdr:col>4</xdr:col>
          <xdr:colOff>295275</xdr:colOff>
          <xdr:row>45</xdr:row>
          <xdr:rowOff>314325</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5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46</xdr:row>
          <xdr:rowOff>66675</xdr:rowOff>
        </xdr:from>
        <xdr:to>
          <xdr:col>4</xdr:col>
          <xdr:colOff>333375</xdr:colOff>
          <xdr:row>46</xdr:row>
          <xdr:rowOff>304800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5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48</xdr:row>
          <xdr:rowOff>66675</xdr:rowOff>
        </xdr:from>
        <xdr:to>
          <xdr:col>4</xdr:col>
          <xdr:colOff>323850</xdr:colOff>
          <xdr:row>48</xdr:row>
          <xdr:rowOff>314325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5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47</xdr:row>
          <xdr:rowOff>85725</xdr:rowOff>
        </xdr:from>
        <xdr:to>
          <xdr:col>4</xdr:col>
          <xdr:colOff>276225</xdr:colOff>
          <xdr:row>47</xdr:row>
          <xdr:rowOff>333375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5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37</xdr:row>
          <xdr:rowOff>85725</xdr:rowOff>
        </xdr:from>
        <xdr:to>
          <xdr:col>4</xdr:col>
          <xdr:colOff>295275</xdr:colOff>
          <xdr:row>37</xdr:row>
          <xdr:rowOff>304800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5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38</xdr:row>
          <xdr:rowOff>76200</xdr:rowOff>
        </xdr:from>
        <xdr:to>
          <xdr:col>4</xdr:col>
          <xdr:colOff>304800</xdr:colOff>
          <xdr:row>38</xdr:row>
          <xdr:rowOff>323850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5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39</xdr:row>
          <xdr:rowOff>66675</xdr:rowOff>
        </xdr:from>
        <xdr:to>
          <xdr:col>4</xdr:col>
          <xdr:colOff>295275</xdr:colOff>
          <xdr:row>39</xdr:row>
          <xdr:rowOff>314325</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5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ABF65E01-1BD4-4FC6-8551-F4F69044DA90}" name="Table1024" displayName="Table1024" ref="A16:D18" totalsRowShown="0" headerRowDxfId="76" headerRowBorderDxfId="75" tableBorderDxfId="74">
  <autoFilter ref="A16:D18" xr:uid="{ABF65E01-1BD4-4FC6-8551-F4F69044DA90}"/>
  <tableColumns count="4">
    <tableColumn id="1" xr3:uid="{D3F4F950-E7CD-405D-B946-CB1A78BC0E9A}" name="Harm factor" dataDxfId="73"/>
    <tableColumn id="2" xr3:uid="{A04EFAEB-B571-432D-96A6-47EEA2D54F90}" name="Starting point" dataDxfId="72"/>
    <tableColumn id="3" xr3:uid="{852584CC-7D6F-43B5-8E21-F7D79D36BDC9}" name="Minimum amount" dataDxfId="71"/>
    <tableColumn id="4" xr3:uid="{8830DAA3-F270-4696-99CB-F4A4DB30C46A}" name="Maximum amount" dataDxfId="70"/>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2C9D29C-41C0-43B7-B9EF-3210757AE25E}" name="Table15294" displayName="Table15294" ref="A69:D71" totalsRowShown="0" headerRowDxfId="10" headerRowBorderDxfId="9" tableBorderDxfId="8">
  <autoFilter ref="A69:D71" xr:uid="{42C9D29C-41C0-43B7-B9EF-3210757AE25E}"/>
  <tableColumns count="4">
    <tableColumn id="1" xr3:uid="{3D2909CE-FDC5-494F-A7AC-271A58D94E2A}" name="Harm factor" dataDxfId="7"/>
    <tableColumn id="2" xr3:uid="{53476DBE-E7CD-4160-AF21-25AF9B4DCB98}" name="Starting point" dataDxfId="6"/>
    <tableColumn id="3" xr3:uid="{6A75DEBB-1EF8-430B-97A8-E54690D1A8AD}" name="Minimum amount" dataDxfId="5"/>
    <tableColumn id="4" xr3:uid="{742FF49C-65A6-4EF7-8B03-370626F70B18}" name="Maximum amount" dataDxfId="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56E03C3-499F-46F8-A673-5092085603CD}" name="Table1125" displayName="Table1125" ref="A21:D23" totalsRowShown="0" headerRowDxfId="69" headerRowBorderDxfId="68" tableBorderDxfId="67">
  <autoFilter ref="A21:D23" xr:uid="{B56E03C3-499F-46F8-A673-5092085603CD}"/>
  <tableColumns count="4">
    <tableColumn id="1" xr3:uid="{B7CF3CA3-F959-4E16-821F-442C9B72437E}" name="Harm factor" dataDxfId="66"/>
    <tableColumn id="2" xr3:uid="{C5C79518-9CA7-45DB-96AE-7BDEB9E14786}" name="Starting point" dataDxfId="65"/>
    <tableColumn id="3" xr3:uid="{DFC54705-BF57-49E8-BB78-093B723A4E3A}" name="Minimum amount" dataDxfId="64"/>
    <tableColumn id="4" xr3:uid="{11BB89C4-C57D-455B-BBB2-75F6F9F2C590}" name="Maximum amount" dataDxfId="63"/>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C85B255-29E2-4922-B849-19E51B1E313F}" name="Table1226" displayName="Table1226" ref="A26:D28" totalsRowShown="0" headerRowDxfId="62" headerRowBorderDxfId="61" tableBorderDxfId="60">
  <autoFilter ref="A26:D28" xr:uid="{1C85B255-29E2-4922-B849-19E51B1E313F}"/>
  <tableColumns count="4">
    <tableColumn id="1" xr3:uid="{AECC8629-3AC0-43C3-A53A-F04D7A22B524}" name="Harm factor" dataDxfId="59"/>
    <tableColumn id="2" xr3:uid="{854D521B-E367-43B8-A0E8-4902D755A3AE}" name="Starting point" dataDxfId="58"/>
    <tableColumn id="3" xr3:uid="{9BE667C9-14DE-406D-A462-AFB0A36C2FA0}" name="Minimum amount" dataDxfId="57"/>
    <tableColumn id="4" xr3:uid="{22D21C3F-EE72-4BEA-8C22-2E7FBDFADD65}" name="Maximum amount" dataDxfId="56"/>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A7E3FAD-FA9F-4539-980B-83FE3AF15609}" name="Table8" displayName="Table8" ref="A33:E46" totalsRowShown="0" headerRowDxfId="55" headerRowBorderDxfId="54" tableBorderDxfId="53" totalsRowBorderDxfId="52" headerRowCellStyle="Heading 2">
  <autoFilter ref="A33:E46" xr:uid="{CA7E3FAD-FA9F-4539-980B-83FE3AF15609}">
    <filterColumn colId="0" hiddenButton="1"/>
    <filterColumn colId="1" hiddenButton="1"/>
    <filterColumn colId="2" hiddenButton="1"/>
    <filterColumn colId="3" hiddenButton="1"/>
    <filterColumn colId="4" hiddenButton="1"/>
  </autoFilter>
  <tableColumns count="5">
    <tableColumn id="1" xr3:uid="{A3859D82-8A58-4A23-BA8A-DC98E5A09453}" name="Mitigating factors" dataDxfId="51"/>
    <tableColumn id="2" xr3:uid="{16857BF0-A8B6-4C90-9A8E-F06F9029897F}" name="Evidence" dataDxfId="50"/>
    <tableColumn id="3" xr3:uid="{AF82D281-8C20-4BC5-A5DB-0AFAD0C9F8B2}" name="% Reduce" dataDxfId="49"/>
    <tableColumn id="4" xr3:uid="{E143A8F2-BD2E-4279-85A7-12254C74AB4F}" name="Amount" dataDxfId="48">
      <calculatedColumnFormula>G34*C34*$B$6</calculatedColumnFormula>
    </tableColumn>
    <tableColumn id="5" xr3:uid="{C5EA1F30-DC45-43AA-8D5F-737E62937822}" name="Check" dataDxfId="47"/>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47F5AB2-0A2D-4E9C-A05A-B403246781A6}" name="Table9" displayName="Table9" ref="A12:E30" totalsRowShown="0" headerRowDxfId="46" headerRowBorderDxfId="45" tableBorderDxfId="44" totalsRowBorderDxfId="43" headerRowCellStyle="Heading 2">
  <autoFilter ref="A12:E30" xr:uid="{547F5AB2-0A2D-4E9C-A05A-B403246781A6}">
    <filterColumn colId="0" hiddenButton="1"/>
    <filterColumn colId="1" hiddenButton="1"/>
    <filterColumn colId="2" hiddenButton="1"/>
    <filterColumn colId="3" hiddenButton="1"/>
    <filterColumn colId="4" hiddenButton="1"/>
  </autoFilter>
  <tableColumns count="5">
    <tableColumn id="1" xr3:uid="{94FF830D-C1DD-4321-B303-15AB2081E1A6}" name="Aggravating factors (tick all which apply)" dataDxfId="42"/>
    <tableColumn id="2" xr3:uid="{812EBBBC-7110-422A-88FF-909E5C3263CD}" name="Evidence" dataDxfId="41"/>
    <tableColumn id="3" xr3:uid="{8D7BECBF-3937-4DDD-A7CB-6E21BEA1FB12}" name="% Uplift" dataDxfId="40"/>
    <tableColumn id="4" xr3:uid="{DD278E6C-48F7-486A-BD2C-B6109E8F2296}" name="Amount" dataDxfId="39">
      <calculatedColumnFormula>G13*C13*$B$6</calculatedColumnFormula>
    </tableColumn>
    <tableColumn id="5" xr3:uid="{4DCE8F74-1197-4857-9539-F3C84CFE718A}" name="Check" dataDxfId="38"/>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1398900-2DDF-4089-ADF5-0221DB26AE29}" name="Table6" displayName="Table6" ref="A15:E33" totalsRowShown="0" headerRowDxfId="37" tableBorderDxfId="36">
  <autoFilter ref="A15:E33" xr:uid="{81398900-2DDF-4089-ADF5-0221DB26AE29}">
    <filterColumn colId="0" hiddenButton="1"/>
    <filterColumn colId="1" hiddenButton="1"/>
    <filterColumn colId="2" hiddenButton="1"/>
    <filterColumn colId="3" hiddenButton="1"/>
    <filterColumn colId="4" hiddenButton="1"/>
  </autoFilter>
  <tableColumns count="5">
    <tableColumn id="1" xr3:uid="{FA05F723-27BB-4EF8-907F-FBF0398CD9D5}" name="Aggravating factors (tick all which apply)" dataDxfId="35"/>
    <tableColumn id="2" xr3:uid="{85DB3311-7B72-4F0E-B2F6-D5825C12C376}" name="Evidence" dataDxfId="34"/>
    <tableColumn id="3" xr3:uid="{C20B6058-F4DD-46A3-9810-FD589EF974BA}" name="% Uplift" dataDxfId="33"/>
    <tableColumn id="4" xr3:uid="{000CFC62-1DC7-43D1-A3FA-4FF91F5311C4}" name="Amount" dataDxfId="32">
      <calculatedColumnFormula>G16*C16*$B$9</calculatedColumnFormula>
    </tableColumn>
    <tableColumn id="5" xr3:uid="{6386BE18-1652-4A36-9905-2FC0924A21A3}" name="Check" dataDxfId="31"/>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A8B3B8F-77BC-428A-845D-3062A730BC5E}" name="Table7" displayName="Table7" ref="A36:E49" totalsRowShown="0" tableBorderDxfId="30">
  <autoFilter ref="A36:E49" xr:uid="{AA8B3B8F-77BC-428A-845D-3062A730BC5E}">
    <filterColumn colId="0" hiddenButton="1"/>
    <filterColumn colId="1" hiddenButton="1"/>
    <filterColumn colId="2" hiddenButton="1"/>
    <filterColumn colId="3" hiddenButton="1"/>
    <filterColumn colId="4" hiddenButton="1"/>
  </autoFilter>
  <tableColumns count="5">
    <tableColumn id="1" xr3:uid="{A3FB4D7F-D540-4EB4-B942-A2750E3C2753}" name="Mitigating factors (tick all which apply)" dataDxfId="29"/>
    <tableColumn id="2" xr3:uid="{E1756E4D-D1EF-4606-8B93-8CB84066CD0A}" name="Evidence" dataDxfId="28"/>
    <tableColumn id="3" xr3:uid="{C137F7B7-C6C4-4E70-BE0D-3711C5E6FFF5}" name="% Reduce" dataDxfId="27"/>
    <tableColumn id="4" xr3:uid="{CDF58307-F656-4BC4-89DE-6D01BD51E08D}" name="Amount" dataDxfId="26">
      <calculatedColumnFormula>G37*C37*$B$9</calculatedColumnFormula>
    </tableColumn>
    <tableColumn id="5" xr3:uid="{DD03DA5D-B546-4D79-B516-C24A9F198595}" name="Check" dataDxfId="25"/>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3CC545-7403-4779-BBEF-AFA7D1482047}" name="Table13272" displayName="Table13272" ref="A59:D61" totalsRowShown="0" headerRowDxfId="24" headerRowBorderDxfId="23" tableBorderDxfId="22">
  <autoFilter ref="A59:D61" xr:uid="{2B3CC545-7403-4779-BBEF-AFA7D1482047}"/>
  <tableColumns count="4">
    <tableColumn id="1" xr3:uid="{633ED3BA-3975-406C-94FB-F75417E3EB1C}" name="Harm factor" dataDxfId="21"/>
    <tableColumn id="2" xr3:uid="{33B5C345-D196-435F-8B6B-5A020463A8A2}" name="Starting point" dataDxfId="20"/>
    <tableColumn id="3" xr3:uid="{FD596249-1325-42E3-9900-F9D9532C6735}" name="Minimum amount" dataDxfId="19"/>
    <tableColumn id="4" xr3:uid="{47585C31-9603-407B-9178-9CE3C374AF8F}" name="Maximum amount" dataDxfId="18"/>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7A7AD0E-D3DF-4211-8736-9B6AA9CA1602}" name="Table14283" displayName="Table14283" ref="A64:D66" totalsRowShown="0" headerRowDxfId="17" headerRowBorderDxfId="16" tableBorderDxfId="15">
  <autoFilter ref="A64:D66" xr:uid="{A7A7AD0E-D3DF-4211-8736-9B6AA9CA1602}"/>
  <tableColumns count="4">
    <tableColumn id="1" xr3:uid="{F17B3995-3767-4B22-811D-8E81C450794E}" name="Harm factor" dataDxfId="14"/>
    <tableColumn id="2" xr3:uid="{0DA5DEB5-8922-4F7F-8EAD-3634FB2F05C0}" name="Starting point" dataDxfId="13"/>
    <tableColumn id="3" xr3:uid="{8C17242B-9A8A-4818-9AED-CBF45CAA9231}" name="Minimum amount" dataDxfId="12"/>
    <tableColumn id="4" xr3:uid="{874C52B2-FA76-4766-AC4C-3CCE39BA73E1}" name="Maximum amount" dataDxfId="1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table" Target="../tables/table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table" Target="../tables/table4.xml"/><Relationship Id="rId8"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9" Type="http://schemas.openxmlformats.org/officeDocument/2006/relationships/table" Target="../tables/table10.xml"/><Relationship Id="rId21" Type="http://schemas.openxmlformats.org/officeDocument/2006/relationships/ctrlProp" Target="../ctrlProps/ctrlProp49.xml"/><Relationship Id="rId34" Type="http://schemas.openxmlformats.org/officeDocument/2006/relationships/ctrlProp" Target="../ctrlProps/ctrlProp62.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38" Type="http://schemas.openxmlformats.org/officeDocument/2006/relationships/table" Target="../tables/table9.xml"/><Relationship Id="rId2" Type="http://schemas.openxmlformats.org/officeDocument/2006/relationships/drawing" Target="../drawings/drawing2.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37" Type="http://schemas.openxmlformats.org/officeDocument/2006/relationships/table" Target="../tables/table8.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table" Target="../tables/table7.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table" Target="../tables/table6.xml"/><Relationship Id="rId8" Type="http://schemas.openxmlformats.org/officeDocument/2006/relationships/ctrlProp" Target="../ctrlProps/ctrlProp36.xml"/><Relationship Id="rId3"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8B938-A79A-4B92-AB23-8067D6DA7502}">
  <sheetPr>
    <tabColor rgb="FF007CBA"/>
  </sheetPr>
  <dimension ref="A1:A17"/>
  <sheetViews>
    <sheetView tabSelected="1" zoomScaleNormal="100" workbookViewId="0">
      <selection sqref="A1:XFD1"/>
    </sheetView>
  </sheetViews>
  <sheetFormatPr defaultRowHeight="15" x14ac:dyDescent="0.25"/>
  <cols>
    <col min="1" max="1" width="211.7109375" customWidth="1"/>
  </cols>
  <sheetData>
    <row r="1" spans="1:1" ht="18.75" x14ac:dyDescent="0.3">
      <c r="A1" s="50" t="s">
        <v>0</v>
      </c>
    </row>
    <row r="2" spans="1:1" ht="18.75" x14ac:dyDescent="0.3">
      <c r="A2" s="50" t="s">
        <v>1</v>
      </c>
    </row>
    <row r="3" spans="1:1" ht="15.75" x14ac:dyDescent="0.25">
      <c r="A3" s="78" t="s">
        <v>2</v>
      </c>
    </row>
    <row r="4" spans="1:1" ht="135" x14ac:dyDescent="0.25">
      <c r="A4" s="41" t="s">
        <v>130</v>
      </c>
    </row>
    <row r="5" spans="1:1" ht="15.75" x14ac:dyDescent="0.25">
      <c r="A5" s="78" t="s">
        <v>3</v>
      </c>
    </row>
    <row r="6" spans="1:1" ht="195" x14ac:dyDescent="0.25">
      <c r="A6" s="41" t="s">
        <v>131</v>
      </c>
    </row>
    <row r="7" spans="1:1" ht="15.75" x14ac:dyDescent="0.25">
      <c r="A7" s="78" t="s">
        <v>4</v>
      </c>
    </row>
    <row r="8" spans="1:1" ht="90" x14ac:dyDescent="0.25">
      <c r="A8" s="41" t="s">
        <v>134</v>
      </c>
    </row>
    <row r="9" spans="1:1" x14ac:dyDescent="0.25">
      <c r="A9" s="42" t="s">
        <v>5</v>
      </c>
    </row>
    <row r="10" spans="1:1" ht="15.75" x14ac:dyDescent="0.25">
      <c r="A10" s="78" t="s">
        <v>6</v>
      </c>
    </row>
    <row r="11" spans="1:1" ht="225" x14ac:dyDescent="0.25">
      <c r="A11" s="41" t="s">
        <v>132</v>
      </c>
    </row>
    <row r="12" spans="1:1" ht="15.75" x14ac:dyDescent="0.25">
      <c r="A12" s="78" t="s">
        <v>129</v>
      </c>
    </row>
    <row r="13" spans="1:1" ht="90" x14ac:dyDescent="0.25">
      <c r="A13" s="41" t="s">
        <v>133</v>
      </c>
    </row>
    <row r="14" spans="1:1" x14ac:dyDescent="0.25">
      <c r="A14" s="42" t="s">
        <v>5</v>
      </c>
    </row>
    <row r="15" spans="1:1" ht="15.75" x14ac:dyDescent="0.25">
      <c r="A15" s="78" t="s">
        <v>127</v>
      </c>
    </row>
    <row r="16" spans="1:1" x14ac:dyDescent="0.25">
      <c r="A16" t="s">
        <v>128</v>
      </c>
    </row>
    <row r="17" spans="1:1" x14ac:dyDescent="0.25">
      <c r="A17" t="s">
        <v>112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9A75B-78B0-4920-94B5-128530A71691}">
  <sheetPr>
    <tabColor rgb="FF007CBA"/>
  </sheetPr>
  <dimension ref="A1:A15"/>
  <sheetViews>
    <sheetView topLeftCell="A6" workbookViewId="0">
      <selection activeCell="D8" sqref="D8"/>
    </sheetView>
  </sheetViews>
  <sheetFormatPr defaultRowHeight="15" x14ac:dyDescent="0.25"/>
  <cols>
    <col min="1" max="1" width="92.42578125" style="36" customWidth="1"/>
    <col min="2" max="16384" width="9.140625" style="36"/>
  </cols>
  <sheetData>
    <row r="1" spans="1:1" ht="18.75" x14ac:dyDescent="0.25">
      <c r="A1" s="77" t="s">
        <v>111</v>
      </c>
    </row>
    <row r="2" spans="1:1" ht="15.75" x14ac:dyDescent="0.25">
      <c r="A2" s="73" t="s">
        <v>7</v>
      </c>
    </row>
    <row r="3" spans="1:1" x14ac:dyDescent="0.25">
      <c r="A3" s="75" t="s">
        <v>8</v>
      </c>
    </row>
    <row r="4" spans="1:1" ht="60" x14ac:dyDescent="0.25">
      <c r="A4" s="51" t="s">
        <v>135</v>
      </c>
    </row>
    <row r="5" spans="1:1" x14ac:dyDescent="0.25">
      <c r="A5" s="75" t="s">
        <v>9</v>
      </c>
    </row>
    <row r="6" spans="1:1" ht="90" x14ac:dyDescent="0.25">
      <c r="A6" s="51" t="s">
        <v>136</v>
      </c>
    </row>
    <row r="7" spans="1:1" x14ac:dyDescent="0.25">
      <c r="A7" s="75" t="s">
        <v>10</v>
      </c>
    </row>
    <row r="8" spans="1:1" ht="195" x14ac:dyDescent="0.25">
      <c r="A8" s="51" t="s">
        <v>137</v>
      </c>
    </row>
    <row r="9" spans="1:1" x14ac:dyDescent="0.25">
      <c r="A9" s="105" t="s">
        <v>115</v>
      </c>
    </row>
    <row r="10" spans="1:1" ht="15.75" x14ac:dyDescent="0.25">
      <c r="A10" s="74" t="s">
        <v>11</v>
      </c>
    </row>
    <row r="11" spans="1:1" x14ac:dyDescent="0.25">
      <c r="A11" s="76" t="s">
        <v>12</v>
      </c>
    </row>
    <row r="12" spans="1:1" ht="165" x14ac:dyDescent="0.25">
      <c r="A12" s="51" t="s">
        <v>13</v>
      </c>
    </row>
    <row r="13" spans="1:1" x14ac:dyDescent="0.25">
      <c r="A13" s="76" t="s">
        <v>14</v>
      </c>
    </row>
    <row r="14" spans="1:1" ht="165" x14ac:dyDescent="0.25">
      <c r="A14" s="35" t="s">
        <v>15</v>
      </c>
    </row>
    <row r="15" spans="1:1" x14ac:dyDescent="0.25">
      <c r="A15" s="36" t="s">
        <v>112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9D648-AFAD-4BC0-B99C-7D5A077ED602}">
  <sheetPr codeName="Sheet2">
    <tabColor rgb="FF008938"/>
  </sheetPr>
  <dimension ref="A1:D29"/>
  <sheetViews>
    <sheetView workbookViewId="0">
      <selection activeCell="B46" sqref="B46"/>
    </sheetView>
  </sheetViews>
  <sheetFormatPr defaultColWidth="9.140625" defaultRowHeight="15" x14ac:dyDescent="0.25"/>
  <cols>
    <col min="1" max="1" width="35.5703125" style="1" customWidth="1"/>
    <col min="2" max="2" width="34.5703125" style="1" customWidth="1"/>
    <col min="3" max="4" width="27.42578125" style="40" customWidth="1"/>
    <col min="5" max="16384" width="9.140625" style="40"/>
  </cols>
  <sheetData>
    <row r="1" spans="1:4" ht="18.75" x14ac:dyDescent="0.25">
      <c r="A1" s="56" t="s">
        <v>118</v>
      </c>
    </row>
    <row r="2" spans="1:4" x14ac:dyDescent="0.25">
      <c r="A2" s="151" t="s">
        <v>81</v>
      </c>
      <c r="B2" s="39" t="s">
        <v>123</v>
      </c>
    </row>
    <row r="3" spans="1:4" x14ac:dyDescent="0.25">
      <c r="A3" s="39" t="s">
        <v>25</v>
      </c>
      <c r="B3" s="39" t="s">
        <v>8</v>
      </c>
    </row>
    <row r="4" spans="1:4" x14ac:dyDescent="0.25">
      <c r="A4" s="39" t="s">
        <v>26</v>
      </c>
      <c r="B4" s="39" t="s">
        <v>21</v>
      </c>
    </row>
    <row r="5" spans="1:4" x14ac:dyDescent="0.25">
      <c r="A5" s="39" t="s">
        <v>27</v>
      </c>
      <c r="B5" s="39" t="s">
        <v>119</v>
      </c>
    </row>
    <row r="6" spans="1:4" x14ac:dyDescent="0.25">
      <c r="A6" s="106" t="s">
        <v>115</v>
      </c>
    </row>
    <row r="7" spans="1:4" x14ac:dyDescent="0.25">
      <c r="A7" s="39" t="s">
        <v>18</v>
      </c>
      <c r="B7" s="87">
        <f>INDEX('DATA Combo (transform)'!$D$4:$F$9, MATCH(_xlfn.CONCAT($B$4, " &amp; ", $B$3), 'DATA Combo (transform)'!$C$4:$C$9, 0), MATCH(A7, 'DATA Combo (transform)'!$D$3:$F$3, 0))</f>
        <v>400</v>
      </c>
    </row>
    <row r="8" spans="1:4" x14ac:dyDescent="0.25">
      <c r="A8" s="39" t="s">
        <v>117</v>
      </c>
      <c r="B8" s="87">
        <f>INDEX('DATA Combo (transform)'!$D$4:$F$9, MATCH(_xlfn.CONCAT($B$4, " &amp; ", $B$3), 'DATA Combo (transform)'!$C$4:$C$9, 0), MATCH(A8, 'DATA Combo (transform)'!$D$3:$F$3, 0))</f>
        <v>350</v>
      </c>
    </row>
    <row r="9" spans="1:4" x14ac:dyDescent="0.25">
      <c r="A9" s="39" t="s">
        <v>116</v>
      </c>
      <c r="B9" s="87">
        <f>INDEX('DATA Combo (transform)'!$D$4:$F$9, MATCH(_xlfn.CONCAT($B$4, " &amp; ", $B$3), 'DATA Combo (transform)'!$C$4:$C$9, 0), MATCH(A9, 'DATA Combo (transform)'!$D$3:$F$3, 0))</f>
        <v>1000</v>
      </c>
    </row>
    <row r="10" spans="1:4" x14ac:dyDescent="0.25">
      <c r="A10" s="150" t="s">
        <v>126</v>
      </c>
    </row>
    <row r="11" spans="1:4" ht="15.75" x14ac:dyDescent="0.25">
      <c r="A11" s="61" t="s">
        <v>124</v>
      </c>
      <c r="B11" s="1" t="s">
        <v>8</v>
      </c>
      <c r="C11" s="1" t="s">
        <v>9</v>
      </c>
      <c r="D11" s="1" t="s">
        <v>10</v>
      </c>
    </row>
    <row r="12" spans="1:4" ht="15.75" x14ac:dyDescent="0.25">
      <c r="A12" s="61" t="s">
        <v>125</v>
      </c>
      <c r="B12" s="1" t="s">
        <v>21</v>
      </c>
      <c r="C12" s="1" t="s">
        <v>22</v>
      </c>
      <c r="D12" s="1"/>
    </row>
    <row r="13" spans="1:4" x14ac:dyDescent="0.25">
      <c r="A13" s="150" t="s">
        <v>126</v>
      </c>
    </row>
    <row r="14" spans="1:4" ht="18.75" x14ac:dyDescent="0.3">
      <c r="A14" s="60" t="s">
        <v>109</v>
      </c>
      <c r="B14" s="55"/>
      <c r="C14" s="55"/>
      <c r="D14" s="55"/>
    </row>
    <row r="15" spans="1:4" ht="15.75" x14ac:dyDescent="0.25">
      <c r="A15" s="61" t="s">
        <v>16</v>
      </c>
      <c r="B15" s="55"/>
      <c r="C15" s="55"/>
      <c r="D15" s="55"/>
    </row>
    <row r="16" spans="1:4" ht="45.75" thickBot="1" x14ac:dyDescent="0.3">
      <c r="A16" s="79" t="s">
        <v>17</v>
      </c>
      <c r="B16" s="79" t="s">
        <v>18</v>
      </c>
      <c r="C16" s="79" t="s">
        <v>19</v>
      </c>
      <c r="D16" s="80" t="s">
        <v>20</v>
      </c>
    </row>
    <row r="17" spans="1:4" ht="15.75" thickBot="1" x14ac:dyDescent="0.3">
      <c r="A17" s="107" t="s">
        <v>21</v>
      </c>
      <c r="B17" s="108">
        <v>400</v>
      </c>
      <c r="C17" s="108">
        <v>350</v>
      </c>
      <c r="D17" s="109">
        <v>1000</v>
      </c>
    </row>
    <row r="18" spans="1:4" x14ac:dyDescent="0.25">
      <c r="A18" s="81" t="s">
        <v>22</v>
      </c>
      <c r="B18" s="82">
        <v>750</v>
      </c>
      <c r="C18" s="82">
        <v>600</v>
      </c>
      <c r="D18" s="83">
        <v>1250</v>
      </c>
    </row>
    <row r="19" spans="1:4" x14ac:dyDescent="0.25">
      <c r="A19" s="104" t="s">
        <v>115</v>
      </c>
      <c r="B19" s="83"/>
      <c r="C19" s="83"/>
      <c r="D19" s="83"/>
    </row>
    <row r="20" spans="1:4" ht="15.75" x14ac:dyDescent="0.25">
      <c r="A20" s="61" t="s">
        <v>23</v>
      </c>
      <c r="B20" s="55"/>
      <c r="C20" s="55"/>
      <c r="D20" s="55"/>
    </row>
    <row r="21" spans="1:4" ht="15.75" thickBot="1" x14ac:dyDescent="0.3">
      <c r="A21" s="79" t="s">
        <v>17</v>
      </c>
      <c r="B21" s="79" t="s">
        <v>18</v>
      </c>
      <c r="C21" s="79" t="s">
        <v>19</v>
      </c>
      <c r="D21" s="80" t="s">
        <v>20</v>
      </c>
    </row>
    <row r="22" spans="1:4" ht="15.75" thickBot="1" x14ac:dyDescent="0.3">
      <c r="A22" s="107" t="s">
        <v>21</v>
      </c>
      <c r="B22" s="108">
        <v>1500</v>
      </c>
      <c r="C22" s="108">
        <v>1250</v>
      </c>
      <c r="D22" s="109">
        <v>2000</v>
      </c>
    </row>
    <row r="23" spans="1:4" x14ac:dyDescent="0.25">
      <c r="A23" s="81" t="s">
        <v>22</v>
      </c>
      <c r="B23" s="82">
        <v>2000</v>
      </c>
      <c r="C23" s="82">
        <v>1500</v>
      </c>
      <c r="D23" s="83">
        <v>3000</v>
      </c>
    </row>
    <row r="24" spans="1:4" x14ac:dyDescent="0.25">
      <c r="A24" s="104" t="s">
        <v>115</v>
      </c>
      <c r="B24" s="83"/>
      <c r="C24" s="83"/>
      <c r="D24" s="83"/>
    </row>
    <row r="25" spans="1:4" ht="15.75" x14ac:dyDescent="0.25">
      <c r="A25" s="61" t="s">
        <v>24</v>
      </c>
      <c r="B25" s="55"/>
      <c r="C25" s="55"/>
      <c r="D25" s="55"/>
    </row>
    <row r="26" spans="1:4" ht="15.75" thickBot="1" x14ac:dyDescent="0.3">
      <c r="A26" s="84" t="s">
        <v>17</v>
      </c>
      <c r="B26" s="79" t="s">
        <v>18</v>
      </c>
      <c r="C26" s="79" t="s">
        <v>19</v>
      </c>
      <c r="D26" s="80" t="s">
        <v>20</v>
      </c>
    </row>
    <row r="27" spans="1:4" ht="15.75" thickBot="1" x14ac:dyDescent="0.3">
      <c r="A27" s="107" t="s">
        <v>21</v>
      </c>
      <c r="B27" s="108">
        <v>2500</v>
      </c>
      <c r="C27" s="108">
        <v>2000</v>
      </c>
      <c r="D27" s="109">
        <v>4000</v>
      </c>
    </row>
    <row r="28" spans="1:4" x14ac:dyDescent="0.25">
      <c r="A28" s="81" t="s">
        <v>22</v>
      </c>
      <c r="B28" s="82">
        <v>3500</v>
      </c>
      <c r="C28" s="82">
        <v>3000</v>
      </c>
      <c r="D28" s="83">
        <v>5000</v>
      </c>
    </row>
    <row r="29" spans="1:4" x14ac:dyDescent="0.25">
      <c r="A29" s="59" t="s">
        <v>112</v>
      </c>
      <c r="B29" s="55"/>
      <c r="C29" s="55"/>
      <c r="D29" s="55"/>
    </row>
  </sheetData>
  <protectedRanges>
    <protectedRange sqref="B3:B4" name="Range1"/>
  </protectedRanges>
  <dataValidations count="2">
    <dataValidation type="list" allowBlank="1" showInputMessage="1" showErrorMessage="1" sqref="B3" xr:uid="{9D2C38F0-B728-4384-8F1D-DFD0B5D0D2DE}">
      <formula1>$B$11:$D$11</formula1>
    </dataValidation>
    <dataValidation type="list" allowBlank="1" showInputMessage="1" showErrorMessage="1" sqref="B4" xr:uid="{B17A3681-9F6E-4D6A-A11B-3B86131BB28C}">
      <formula1>$B$12:$C$12</formula1>
    </dataValidation>
  </dataValidations>
  <pageMargins left="0.7" right="0.7" top="0.75" bottom="0.75" header="0.3" footer="0.3"/>
  <tableParts count="3">
    <tablePart r:id="rId1"/>
    <tablePart r:id="rId2"/>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5902F-45F4-42D8-B232-43938FA67172}">
  <sheetPr codeName="Sheet1">
    <tabColor rgb="FF008938"/>
  </sheetPr>
  <dimension ref="A1:G48"/>
  <sheetViews>
    <sheetView topLeftCell="A27" zoomScaleNormal="100" workbookViewId="0">
      <selection activeCell="J36" sqref="J36"/>
    </sheetView>
  </sheetViews>
  <sheetFormatPr defaultColWidth="9.140625" defaultRowHeight="26.25" customHeight="1" x14ac:dyDescent="0.25"/>
  <cols>
    <col min="1" max="1" width="57.7109375" style="36" customWidth="1"/>
    <col min="2" max="2" width="26.140625" style="1" customWidth="1"/>
    <col min="3" max="3" width="13.7109375" style="1" customWidth="1"/>
    <col min="4" max="4" width="10.7109375" style="1" customWidth="1"/>
    <col min="5" max="5" width="8.42578125" style="1" customWidth="1"/>
    <col min="6" max="6" width="5.7109375" style="34" customWidth="1"/>
    <col min="7" max="7" width="9.140625" style="34" hidden="1" customWidth="1"/>
    <col min="8" max="8" width="18.28515625" style="34" customWidth="1"/>
    <col min="9" max="16382" width="9.140625" style="34"/>
    <col min="16383" max="16384" width="15" style="34" customWidth="1"/>
  </cols>
  <sheetData>
    <row r="1" spans="1:7" ht="26.25" customHeight="1" x14ac:dyDescent="0.25">
      <c r="A1" s="57" t="s">
        <v>30</v>
      </c>
    </row>
    <row r="2" spans="1:7" ht="19.5" customHeight="1" x14ac:dyDescent="0.25">
      <c r="A2" s="51" t="s">
        <v>31</v>
      </c>
      <c r="B2" s="45">
        <f>'Tab 2-Starting point and range'!B7</f>
        <v>400</v>
      </c>
    </row>
    <row r="3" spans="1:7" ht="19.5" customHeight="1" x14ac:dyDescent="0.25">
      <c r="A3" s="51" t="s">
        <v>28</v>
      </c>
      <c r="B3" s="45">
        <f>'Tab 2-Starting point and range'!B8</f>
        <v>350</v>
      </c>
    </row>
    <row r="4" spans="1:7" ht="19.5" customHeight="1" x14ac:dyDescent="0.25">
      <c r="A4" s="51" t="s">
        <v>29</v>
      </c>
      <c r="B4" s="45">
        <f>'Tab 2-Starting point and range'!B9</f>
        <v>1000</v>
      </c>
    </row>
    <row r="5" spans="1:7" ht="19.5" customHeight="1" x14ac:dyDescent="0.25">
      <c r="A5" s="103" t="s">
        <v>115</v>
      </c>
    </row>
    <row r="6" spans="1:7" ht="19.5" customHeight="1" x14ac:dyDescent="0.25">
      <c r="A6" s="51" t="s">
        <v>32</v>
      </c>
      <c r="B6" s="45">
        <f>B2</f>
        <v>400</v>
      </c>
    </row>
    <row r="7" spans="1:7" ht="19.5" customHeight="1" x14ac:dyDescent="0.25">
      <c r="A7" s="51" t="s">
        <v>33</v>
      </c>
      <c r="B7" s="45">
        <f>D31</f>
        <v>0</v>
      </c>
    </row>
    <row r="8" spans="1:7" ht="19.5" customHeight="1" x14ac:dyDescent="0.25">
      <c r="A8" s="51" t="s">
        <v>34</v>
      </c>
      <c r="B8" s="45">
        <f>D47</f>
        <v>0</v>
      </c>
    </row>
    <row r="9" spans="1:7" ht="19.5" customHeight="1" x14ac:dyDescent="0.25">
      <c r="A9" s="51" t="s">
        <v>35</v>
      </c>
      <c r="B9" s="45">
        <f>B6+B7-B8</f>
        <v>400</v>
      </c>
    </row>
    <row r="10" spans="1:7" ht="19.5" customHeight="1" x14ac:dyDescent="0.25">
      <c r="A10" s="51" t="s">
        <v>36</v>
      </c>
      <c r="B10" s="45">
        <f>IF((B6+B7-B8)&gt;B4,B4,IF((B6+B7-B8)&lt;B3,B3,(B6+B7-B8)))</f>
        <v>400</v>
      </c>
    </row>
    <row r="11" spans="1:7" ht="19.5" customHeight="1" x14ac:dyDescent="0.25">
      <c r="A11" s="103" t="s">
        <v>115</v>
      </c>
    </row>
    <row r="12" spans="1:7" ht="30" customHeight="1" x14ac:dyDescent="0.25">
      <c r="A12" s="97" t="s">
        <v>37</v>
      </c>
      <c r="B12" s="93" t="s">
        <v>38</v>
      </c>
      <c r="C12" s="93" t="s">
        <v>39</v>
      </c>
      <c r="D12" s="93" t="s">
        <v>40</v>
      </c>
      <c r="E12" s="94" t="s">
        <v>41</v>
      </c>
      <c r="G12" s="58" t="s">
        <v>42</v>
      </c>
    </row>
    <row r="13" spans="1:7" ht="30" customHeight="1" x14ac:dyDescent="0.25">
      <c r="A13" s="98" t="s">
        <v>43</v>
      </c>
      <c r="B13" s="99" t="s">
        <v>120</v>
      </c>
      <c r="C13" s="100">
        <v>0.15</v>
      </c>
      <c r="D13" s="101">
        <f>G13*C13*$B$6</f>
        <v>0</v>
      </c>
      <c r="E13" s="102"/>
      <c r="G13" s="134" t="b">
        <v>0</v>
      </c>
    </row>
    <row r="14" spans="1:7" ht="30" customHeight="1" x14ac:dyDescent="0.25">
      <c r="A14" s="95" t="s">
        <v>44</v>
      </c>
      <c r="B14" s="39" t="s">
        <v>120</v>
      </c>
      <c r="C14" s="47">
        <v>0.1</v>
      </c>
      <c r="D14" s="45">
        <f t="shared" ref="D14:D30" si="0">G14*C14*$B$6</f>
        <v>0</v>
      </c>
      <c r="E14" s="63"/>
      <c r="G14" s="134" t="b">
        <v>0</v>
      </c>
    </row>
    <row r="15" spans="1:7" ht="30" customHeight="1" x14ac:dyDescent="0.25">
      <c r="A15" s="98" t="s">
        <v>45</v>
      </c>
      <c r="B15" s="99" t="s">
        <v>120</v>
      </c>
      <c r="C15" s="100">
        <v>0.15</v>
      </c>
      <c r="D15" s="101">
        <f t="shared" si="0"/>
        <v>0</v>
      </c>
      <c r="E15" s="102"/>
      <c r="G15" s="134" t="b">
        <v>0</v>
      </c>
    </row>
    <row r="16" spans="1:7" ht="30" customHeight="1" x14ac:dyDescent="0.25">
      <c r="A16" s="95" t="s">
        <v>46</v>
      </c>
      <c r="B16" s="39" t="s">
        <v>120</v>
      </c>
      <c r="C16" s="47">
        <v>0.2</v>
      </c>
      <c r="D16" s="45">
        <f t="shared" si="0"/>
        <v>0</v>
      </c>
      <c r="E16" s="63"/>
      <c r="G16" s="134" t="b">
        <v>0</v>
      </c>
    </row>
    <row r="17" spans="1:7" ht="30" customHeight="1" x14ac:dyDescent="0.25">
      <c r="A17" s="98" t="s">
        <v>47</v>
      </c>
      <c r="B17" s="99" t="s">
        <v>120</v>
      </c>
      <c r="C17" s="100">
        <v>0.2</v>
      </c>
      <c r="D17" s="101">
        <f t="shared" si="0"/>
        <v>0</v>
      </c>
      <c r="E17" s="102"/>
      <c r="G17" s="134" t="b">
        <v>0</v>
      </c>
    </row>
    <row r="18" spans="1:7" ht="30" customHeight="1" x14ac:dyDescent="0.25">
      <c r="A18" s="95" t="s">
        <v>48</v>
      </c>
      <c r="B18" s="39" t="s">
        <v>120</v>
      </c>
      <c r="C18" s="47">
        <v>0.1</v>
      </c>
      <c r="D18" s="45">
        <f t="shared" si="0"/>
        <v>0</v>
      </c>
      <c r="E18" s="63"/>
      <c r="G18" s="134" t="b">
        <v>0</v>
      </c>
    </row>
    <row r="19" spans="1:7" ht="30" customHeight="1" x14ac:dyDescent="0.25">
      <c r="A19" s="98" t="s">
        <v>49</v>
      </c>
      <c r="B19" s="99" t="s">
        <v>120</v>
      </c>
      <c r="C19" s="100">
        <v>0.1</v>
      </c>
      <c r="D19" s="101">
        <f t="shared" si="0"/>
        <v>0</v>
      </c>
      <c r="E19" s="102"/>
      <c r="G19" s="134" t="b">
        <v>0</v>
      </c>
    </row>
    <row r="20" spans="1:7" ht="30" customHeight="1" x14ac:dyDescent="0.25">
      <c r="A20" s="95" t="s">
        <v>50</v>
      </c>
      <c r="B20" s="39" t="s">
        <v>120</v>
      </c>
      <c r="C20" s="47">
        <v>0.1</v>
      </c>
      <c r="D20" s="45">
        <f t="shared" si="0"/>
        <v>0</v>
      </c>
      <c r="E20" s="63"/>
      <c r="G20" s="134" t="b">
        <v>0</v>
      </c>
    </row>
    <row r="21" spans="1:7" ht="30" customHeight="1" x14ac:dyDescent="0.25">
      <c r="A21" s="98" t="s">
        <v>51</v>
      </c>
      <c r="B21" s="99" t="s">
        <v>120</v>
      </c>
      <c r="C21" s="100">
        <v>0.1</v>
      </c>
      <c r="D21" s="101">
        <f t="shared" si="0"/>
        <v>0</v>
      </c>
      <c r="E21" s="102"/>
      <c r="G21" s="134" t="b">
        <v>0</v>
      </c>
    </row>
    <row r="22" spans="1:7" ht="30" customHeight="1" x14ac:dyDescent="0.25">
      <c r="A22" s="95" t="s">
        <v>52</v>
      </c>
      <c r="B22" s="39" t="s">
        <v>120</v>
      </c>
      <c r="C22" s="47">
        <v>0.2</v>
      </c>
      <c r="D22" s="45">
        <f t="shared" si="0"/>
        <v>0</v>
      </c>
      <c r="E22" s="63"/>
      <c r="G22" s="134" t="b">
        <v>0</v>
      </c>
    </row>
    <row r="23" spans="1:7" ht="30" customHeight="1" x14ac:dyDescent="0.25">
      <c r="A23" s="98" t="s">
        <v>53</v>
      </c>
      <c r="B23" s="99" t="s">
        <v>120</v>
      </c>
      <c r="C23" s="100">
        <v>0.05</v>
      </c>
      <c r="D23" s="101">
        <f t="shared" si="0"/>
        <v>0</v>
      </c>
      <c r="E23" s="102"/>
      <c r="G23" s="134" t="b">
        <v>0</v>
      </c>
    </row>
    <row r="24" spans="1:7" ht="50.1" customHeight="1" x14ac:dyDescent="0.25">
      <c r="A24" s="95" t="s">
        <v>54</v>
      </c>
      <c r="B24" s="39" t="s">
        <v>120</v>
      </c>
      <c r="C24" s="47">
        <v>0.1</v>
      </c>
      <c r="D24" s="45">
        <f t="shared" si="0"/>
        <v>0</v>
      </c>
      <c r="E24" s="63"/>
      <c r="G24" s="134" t="b">
        <v>0</v>
      </c>
    </row>
    <row r="25" spans="1:7" ht="30" customHeight="1" x14ac:dyDescent="0.25">
      <c r="A25" s="98" t="s">
        <v>55</v>
      </c>
      <c r="B25" s="99" t="s">
        <v>120</v>
      </c>
      <c r="C25" s="100">
        <v>0.15</v>
      </c>
      <c r="D25" s="101">
        <f t="shared" si="0"/>
        <v>0</v>
      </c>
      <c r="E25" s="102"/>
      <c r="G25" s="134" t="b">
        <v>0</v>
      </c>
    </row>
    <row r="26" spans="1:7" ht="30" customHeight="1" x14ac:dyDescent="0.25">
      <c r="A26" s="95" t="s">
        <v>56</v>
      </c>
      <c r="B26" s="39" t="s">
        <v>120</v>
      </c>
      <c r="C26" s="47">
        <v>0.05</v>
      </c>
      <c r="D26" s="45">
        <f t="shared" si="0"/>
        <v>0</v>
      </c>
      <c r="E26" s="63"/>
      <c r="G26" s="134" t="b">
        <v>0</v>
      </c>
    </row>
    <row r="27" spans="1:7" ht="30" customHeight="1" x14ac:dyDescent="0.25">
      <c r="A27" s="98" t="s">
        <v>57</v>
      </c>
      <c r="B27" s="99" t="s">
        <v>120</v>
      </c>
      <c r="C27" s="100">
        <v>0.2</v>
      </c>
      <c r="D27" s="101">
        <f t="shared" si="0"/>
        <v>0</v>
      </c>
      <c r="E27" s="102"/>
      <c r="G27" s="134" t="b">
        <v>0</v>
      </c>
    </row>
    <row r="28" spans="1:7" ht="30" customHeight="1" x14ac:dyDescent="0.25">
      <c r="A28" s="95" t="s">
        <v>58</v>
      </c>
      <c r="B28" s="39" t="s">
        <v>120</v>
      </c>
      <c r="C28" s="47">
        <v>0.2</v>
      </c>
      <c r="D28" s="45">
        <f t="shared" si="0"/>
        <v>0</v>
      </c>
      <c r="E28" s="63"/>
      <c r="G28" s="134" t="b">
        <v>0</v>
      </c>
    </row>
    <row r="29" spans="1:7" ht="30" customHeight="1" x14ac:dyDescent="0.25">
      <c r="A29" s="98" t="s">
        <v>59</v>
      </c>
      <c r="B29" s="99" t="s">
        <v>120</v>
      </c>
      <c r="C29" s="100">
        <v>0.2</v>
      </c>
      <c r="D29" s="101">
        <f t="shared" si="0"/>
        <v>0</v>
      </c>
      <c r="E29" s="102"/>
      <c r="G29" s="134" t="b">
        <v>0</v>
      </c>
    </row>
    <row r="30" spans="1:7" ht="30" customHeight="1" x14ac:dyDescent="0.25">
      <c r="A30" s="96" t="s">
        <v>60</v>
      </c>
      <c r="B30" s="54" t="s">
        <v>120</v>
      </c>
      <c r="C30" s="70">
        <v>0.2</v>
      </c>
      <c r="D30" s="67">
        <f t="shared" si="0"/>
        <v>0</v>
      </c>
      <c r="E30" s="71"/>
      <c r="G30" s="134" t="b">
        <v>0</v>
      </c>
    </row>
    <row r="31" spans="1:7" ht="30" customHeight="1" x14ac:dyDescent="0.25">
      <c r="A31" s="89" t="s">
        <v>61</v>
      </c>
      <c r="B31" s="90"/>
      <c r="C31" s="90"/>
      <c r="D31" s="91">
        <f>SUM(D13:D30)</f>
        <v>0</v>
      </c>
      <c r="E31" s="90"/>
    </row>
    <row r="32" spans="1:7" ht="30" customHeight="1" x14ac:dyDescent="0.25">
      <c r="A32" s="103" t="s">
        <v>115</v>
      </c>
    </row>
    <row r="33" spans="1:7" ht="30" customHeight="1" x14ac:dyDescent="0.25">
      <c r="A33" s="92" t="s">
        <v>62</v>
      </c>
      <c r="B33" s="93" t="s">
        <v>38</v>
      </c>
      <c r="C33" s="93" t="s">
        <v>63</v>
      </c>
      <c r="D33" s="93" t="s">
        <v>40</v>
      </c>
      <c r="E33" s="94" t="s">
        <v>41</v>
      </c>
      <c r="G33" s="58" t="s">
        <v>42</v>
      </c>
    </row>
    <row r="34" spans="1:7" ht="30" customHeight="1" x14ac:dyDescent="0.25">
      <c r="A34" s="95" t="s">
        <v>64</v>
      </c>
      <c r="B34" s="39" t="s">
        <v>120</v>
      </c>
      <c r="C34" s="47">
        <v>0.1</v>
      </c>
      <c r="D34" s="45">
        <f t="shared" ref="D34:D46" si="1">G34*C34*$B$6</f>
        <v>0</v>
      </c>
      <c r="E34" s="63"/>
      <c r="G34" s="34" t="b">
        <v>0</v>
      </c>
    </row>
    <row r="35" spans="1:7" ht="30" customHeight="1" x14ac:dyDescent="0.25">
      <c r="A35" s="95" t="s">
        <v>65</v>
      </c>
      <c r="B35" s="39" t="s">
        <v>120</v>
      </c>
      <c r="C35" s="47">
        <v>0.1</v>
      </c>
      <c r="D35" s="45">
        <f t="shared" si="1"/>
        <v>0</v>
      </c>
      <c r="E35" s="63"/>
      <c r="G35" s="34" t="b">
        <v>0</v>
      </c>
    </row>
    <row r="36" spans="1:7" ht="30" customHeight="1" x14ac:dyDescent="0.25">
      <c r="A36" s="95" t="s">
        <v>66</v>
      </c>
      <c r="B36" s="39" t="s">
        <v>120</v>
      </c>
      <c r="C36" s="47">
        <v>0.1</v>
      </c>
      <c r="D36" s="45">
        <f t="shared" si="1"/>
        <v>0</v>
      </c>
      <c r="E36" s="63"/>
      <c r="G36" s="34" t="b">
        <v>0</v>
      </c>
    </row>
    <row r="37" spans="1:7" ht="30" customHeight="1" x14ac:dyDescent="0.25">
      <c r="A37" s="95" t="s">
        <v>67</v>
      </c>
      <c r="B37" s="39" t="s">
        <v>120</v>
      </c>
      <c r="C37" s="47">
        <v>0.1</v>
      </c>
      <c r="D37" s="45">
        <f t="shared" si="1"/>
        <v>0</v>
      </c>
      <c r="E37" s="63"/>
      <c r="G37" s="34" t="b">
        <v>0</v>
      </c>
    </row>
    <row r="38" spans="1:7" ht="50.1" customHeight="1" x14ac:dyDescent="0.25">
      <c r="A38" s="95" t="s">
        <v>68</v>
      </c>
      <c r="B38" s="39" t="s">
        <v>120</v>
      </c>
      <c r="C38" s="47">
        <v>0.1</v>
      </c>
      <c r="D38" s="45">
        <f t="shared" si="1"/>
        <v>0</v>
      </c>
      <c r="E38" s="63"/>
      <c r="G38" s="34" t="b">
        <v>0</v>
      </c>
    </row>
    <row r="39" spans="1:7" ht="30" customHeight="1" x14ac:dyDescent="0.25">
      <c r="A39" s="95" t="s">
        <v>69</v>
      </c>
      <c r="B39" s="39" t="s">
        <v>120</v>
      </c>
      <c r="C39" s="47">
        <v>0.15</v>
      </c>
      <c r="D39" s="45">
        <f t="shared" si="1"/>
        <v>0</v>
      </c>
      <c r="E39" s="63"/>
      <c r="G39" s="34" t="b">
        <v>0</v>
      </c>
    </row>
    <row r="40" spans="1:7" ht="30" customHeight="1" x14ac:dyDescent="0.25">
      <c r="A40" s="95" t="s">
        <v>70</v>
      </c>
      <c r="B40" s="39" t="s">
        <v>120</v>
      </c>
      <c r="C40" s="47">
        <v>0.05</v>
      </c>
      <c r="D40" s="45">
        <f t="shared" si="1"/>
        <v>0</v>
      </c>
      <c r="E40" s="63"/>
      <c r="G40" s="34" t="b">
        <v>0</v>
      </c>
    </row>
    <row r="41" spans="1:7" ht="30" customHeight="1" x14ac:dyDescent="0.25">
      <c r="A41" s="95" t="s">
        <v>71</v>
      </c>
      <c r="B41" s="39" t="s">
        <v>120</v>
      </c>
      <c r="C41" s="47">
        <v>0.1</v>
      </c>
      <c r="D41" s="45">
        <f t="shared" si="1"/>
        <v>0</v>
      </c>
      <c r="E41" s="63"/>
      <c r="G41" s="34" t="b">
        <v>0</v>
      </c>
    </row>
    <row r="42" spans="1:7" ht="30" customHeight="1" x14ac:dyDescent="0.25">
      <c r="A42" s="95" t="s">
        <v>72</v>
      </c>
      <c r="B42" s="39" t="s">
        <v>120</v>
      </c>
      <c r="C42" s="47">
        <v>0.1</v>
      </c>
      <c r="D42" s="45">
        <f t="shared" si="1"/>
        <v>0</v>
      </c>
      <c r="E42" s="63"/>
      <c r="G42" s="34" t="b">
        <v>0</v>
      </c>
    </row>
    <row r="43" spans="1:7" ht="30" customHeight="1" x14ac:dyDescent="0.25">
      <c r="A43" s="95" t="s">
        <v>73</v>
      </c>
      <c r="B43" s="39" t="s">
        <v>120</v>
      </c>
      <c r="C43" s="47">
        <v>0.05</v>
      </c>
      <c r="D43" s="45">
        <f t="shared" si="1"/>
        <v>0</v>
      </c>
      <c r="E43" s="63"/>
      <c r="G43" s="34" t="b">
        <v>0</v>
      </c>
    </row>
    <row r="44" spans="1:7" ht="30" customHeight="1" x14ac:dyDescent="0.25">
      <c r="A44" s="95" t="s">
        <v>74</v>
      </c>
      <c r="B44" s="39" t="s">
        <v>120</v>
      </c>
      <c r="C44" s="47">
        <v>0.05</v>
      </c>
      <c r="D44" s="45">
        <f t="shared" si="1"/>
        <v>0</v>
      </c>
      <c r="E44" s="63"/>
      <c r="G44" s="34" t="b">
        <v>0</v>
      </c>
    </row>
    <row r="45" spans="1:7" ht="30" customHeight="1" x14ac:dyDescent="0.25">
      <c r="A45" s="95" t="s">
        <v>75</v>
      </c>
      <c r="B45" s="39" t="s">
        <v>120</v>
      </c>
      <c r="C45" s="47">
        <v>0.05</v>
      </c>
      <c r="D45" s="45">
        <f t="shared" si="1"/>
        <v>0</v>
      </c>
      <c r="E45" s="63"/>
      <c r="G45" s="34" t="b">
        <v>0</v>
      </c>
    </row>
    <row r="46" spans="1:7" ht="30" customHeight="1" x14ac:dyDescent="0.25">
      <c r="A46" s="96" t="s">
        <v>76</v>
      </c>
      <c r="B46" s="54" t="s">
        <v>120</v>
      </c>
      <c r="C46" s="70">
        <v>0.05</v>
      </c>
      <c r="D46" s="67">
        <f t="shared" si="1"/>
        <v>0</v>
      </c>
      <c r="E46" s="71"/>
      <c r="G46" s="34" t="b">
        <v>0</v>
      </c>
    </row>
    <row r="47" spans="1:7" ht="30" customHeight="1" x14ac:dyDescent="0.25">
      <c r="A47" s="88" t="s">
        <v>77</v>
      </c>
      <c r="D47" s="8">
        <f>SUM(D34:D46)</f>
        <v>0</v>
      </c>
    </row>
    <row r="48" spans="1:7" ht="26.25" customHeight="1" x14ac:dyDescent="0.25">
      <c r="A48" s="36" t="s">
        <v>112</v>
      </c>
    </row>
  </sheetData>
  <protectedRanges>
    <protectedRange algorithmName="SHA-512" hashValue="TZ25TzxBTonHzdvUYKPcvH8vENJYecm2F7r6Uwz+nR/JSf0Hc7NNM2sTafOqTgHzqSjNF9VncFiEK2Educ2EAQ==" saltValue="S0ff0OhEP7zQYCJMWbwVLg==" spinCount="100000" sqref="A12 B32 B47 A27:A30 A32:A46" name="Range1"/>
  </protectedRanges>
  <conditionalFormatting sqref="G13:G30 G34:G46">
    <cfRule type="containsText" dxfId="3" priority="7" operator="containsText" text="TRUE">
      <formula>NOT(ISERROR(SEARCH("TRUE",G13)))</formula>
    </cfRule>
    <cfRule type="containsText" dxfId="2" priority="8" operator="containsText" text="FALSE">
      <formula>NOT(ISERROR(SEARCH("FALSE",G13)))</formula>
    </cfRule>
  </conditionalFormatting>
  <dataValidations count="1">
    <dataValidation type="list" allowBlank="1" showInputMessage="1" showErrorMessage="1" sqref="C27:C30 C22:C23 C43:C46" xr:uid="{06385925-7641-48FE-9545-583C7BC5FE49}">
      <formula1>"0, 0.05, 0.10, 0.15, 0.20"</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defaultSize="0" autoFill="0" autoLine="0" autoPict="0">
                <anchor moveWithCells="1">
                  <from>
                    <xdr:col>4</xdr:col>
                    <xdr:colOff>47625</xdr:colOff>
                    <xdr:row>13</xdr:row>
                    <xdr:rowOff>76200</xdr:rowOff>
                  </from>
                  <to>
                    <xdr:col>4</xdr:col>
                    <xdr:colOff>314325</xdr:colOff>
                    <xdr:row>13</xdr:row>
                    <xdr:rowOff>314325</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4</xdr:col>
                    <xdr:colOff>47625</xdr:colOff>
                    <xdr:row>14</xdr:row>
                    <xdr:rowOff>95250</xdr:rowOff>
                  </from>
                  <to>
                    <xdr:col>4</xdr:col>
                    <xdr:colOff>333375</xdr:colOff>
                    <xdr:row>14</xdr:row>
                    <xdr:rowOff>314325</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4</xdr:col>
                    <xdr:colOff>57150</xdr:colOff>
                    <xdr:row>15</xdr:row>
                    <xdr:rowOff>76200</xdr:rowOff>
                  </from>
                  <to>
                    <xdr:col>4</xdr:col>
                    <xdr:colOff>314325</xdr:colOff>
                    <xdr:row>15</xdr:row>
                    <xdr:rowOff>295275</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4</xdr:col>
                    <xdr:colOff>57150</xdr:colOff>
                    <xdr:row>16</xdr:row>
                    <xdr:rowOff>95250</xdr:rowOff>
                  </from>
                  <to>
                    <xdr:col>4</xdr:col>
                    <xdr:colOff>266700</xdr:colOff>
                    <xdr:row>16</xdr:row>
                    <xdr:rowOff>304800</xdr:rowOff>
                  </to>
                </anchor>
              </controlPr>
            </control>
          </mc:Choice>
        </mc:AlternateContent>
        <mc:AlternateContent xmlns:mc="http://schemas.openxmlformats.org/markup-compatibility/2006">
          <mc:Choice Requires="x14">
            <control shapeId="2066" r:id="rId8" name="Check Box 18">
              <controlPr defaultSize="0" autoFill="0" autoLine="0" autoPict="0">
                <anchor moveWithCells="1">
                  <from>
                    <xdr:col>4</xdr:col>
                    <xdr:colOff>57150</xdr:colOff>
                    <xdr:row>17</xdr:row>
                    <xdr:rowOff>66675</xdr:rowOff>
                  </from>
                  <to>
                    <xdr:col>5</xdr:col>
                    <xdr:colOff>114300</xdr:colOff>
                    <xdr:row>17</xdr:row>
                    <xdr:rowOff>323850</xdr:rowOff>
                  </to>
                </anchor>
              </controlPr>
            </control>
          </mc:Choice>
        </mc:AlternateContent>
        <mc:AlternateContent xmlns:mc="http://schemas.openxmlformats.org/markup-compatibility/2006">
          <mc:Choice Requires="x14">
            <control shapeId="2067" r:id="rId9" name="Check Box 19">
              <controlPr defaultSize="0" autoFill="0" autoLine="0" autoPict="0">
                <anchor moveWithCells="1">
                  <from>
                    <xdr:col>4</xdr:col>
                    <xdr:colOff>57150</xdr:colOff>
                    <xdr:row>18</xdr:row>
                    <xdr:rowOff>85725</xdr:rowOff>
                  </from>
                  <to>
                    <xdr:col>4</xdr:col>
                    <xdr:colOff>304800</xdr:colOff>
                    <xdr:row>18</xdr:row>
                    <xdr:rowOff>295275</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4</xdr:col>
                    <xdr:colOff>57150</xdr:colOff>
                    <xdr:row>19</xdr:row>
                    <xdr:rowOff>76200</xdr:rowOff>
                  </from>
                  <to>
                    <xdr:col>4</xdr:col>
                    <xdr:colOff>285750</xdr:colOff>
                    <xdr:row>19</xdr:row>
                    <xdr:rowOff>295275</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4</xdr:col>
                    <xdr:colOff>57150</xdr:colOff>
                    <xdr:row>20</xdr:row>
                    <xdr:rowOff>95250</xdr:rowOff>
                  </from>
                  <to>
                    <xdr:col>4</xdr:col>
                    <xdr:colOff>304800</xdr:colOff>
                    <xdr:row>20</xdr:row>
                    <xdr:rowOff>304800</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4</xdr:col>
                    <xdr:colOff>57150</xdr:colOff>
                    <xdr:row>21</xdr:row>
                    <xdr:rowOff>76200</xdr:rowOff>
                  </from>
                  <to>
                    <xdr:col>4</xdr:col>
                    <xdr:colOff>295275</xdr:colOff>
                    <xdr:row>21</xdr:row>
                    <xdr:rowOff>314325</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4</xdr:col>
                    <xdr:colOff>47625</xdr:colOff>
                    <xdr:row>22</xdr:row>
                    <xdr:rowOff>104775</xdr:rowOff>
                  </from>
                  <to>
                    <xdr:col>4</xdr:col>
                    <xdr:colOff>295275</xdr:colOff>
                    <xdr:row>22</xdr:row>
                    <xdr:rowOff>323850</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4</xdr:col>
                    <xdr:colOff>66675</xdr:colOff>
                    <xdr:row>23</xdr:row>
                    <xdr:rowOff>123825</xdr:rowOff>
                  </from>
                  <to>
                    <xdr:col>4</xdr:col>
                    <xdr:colOff>304800</xdr:colOff>
                    <xdr:row>23</xdr:row>
                    <xdr:rowOff>514350</xdr:rowOff>
                  </to>
                </anchor>
              </controlPr>
            </control>
          </mc:Choice>
        </mc:AlternateContent>
        <mc:AlternateContent xmlns:mc="http://schemas.openxmlformats.org/markup-compatibility/2006">
          <mc:Choice Requires="x14">
            <control shapeId="2075" r:id="rId15" name="Check Box 27">
              <controlPr defaultSize="0" autoFill="0" autoLine="0" autoPict="0">
                <anchor moveWithCells="1">
                  <from>
                    <xdr:col>4</xdr:col>
                    <xdr:colOff>57150</xdr:colOff>
                    <xdr:row>24</xdr:row>
                    <xdr:rowOff>76200</xdr:rowOff>
                  </from>
                  <to>
                    <xdr:col>4</xdr:col>
                    <xdr:colOff>228600</xdr:colOff>
                    <xdr:row>24</xdr:row>
                    <xdr:rowOff>304800</xdr:rowOff>
                  </to>
                </anchor>
              </controlPr>
            </control>
          </mc:Choice>
        </mc:AlternateContent>
        <mc:AlternateContent xmlns:mc="http://schemas.openxmlformats.org/markup-compatibility/2006">
          <mc:Choice Requires="x14">
            <control shapeId="2083" r:id="rId16" name="Check Box 35">
              <controlPr defaultSize="0" autoFill="0" autoLine="0" autoPict="0">
                <anchor moveWithCells="1">
                  <from>
                    <xdr:col>4</xdr:col>
                    <xdr:colOff>57150</xdr:colOff>
                    <xdr:row>33</xdr:row>
                    <xdr:rowOff>76200</xdr:rowOff>
                  </from>
                  <to>
                    <xdr:col>4</xdr:col>
                    <xdr:colOff>257175</xdr:colOff>
                    <xdr:row>33</xdr:row>
                    <xdr:rowOff>285750</xdr:rowOff>
                  </to>
                </anchor>
              </controlPr>
            </control>
          </mc:Choice>
        </mc:AlternateContent>
        <mc:AlternateContent xmlns:mc="http://schemas.openxmlformats.org/markup-compatibility/2006">
          <mc:Choice Requires="x14">
            <control shapeId="2085" r:id="rId17" name="Check Box 37">
              <controlPr defaultSize="0" autoFill="0" autoLine="0" autoPict="0">
                <anchor moveWithCells="1">
                  <from>
                    <xdr:col>4</xdr:col>
                    <xdr:colOff>76200</xdr:colOff>
                    <xdr:row>37</xdr:row>
                    <xdr:rowOff>114300</xdr:rowOff>
                  </from>
                  <to>
                    <xdr:col>4</xdr:col>
                    <xdr:colOff>276225</xdr:colOff>
                    <xdr:row>37</xdr:row>
                    <xdr:rowOff>495300</xdr:rowOff>
                  </to>
                </anchor>
              </controlPr>
            </control>
          </mc:Choice>
        </mc:AlternateContent>
        <mc:AlternateContent xmlns:mc="http://schemas.openxmlformats.org/markup-compatibility/2006">
          <mc:Choice Requires="x14">
            <control shapeId="2086" r:id="rId18" name="Check Box 38">
              <controlPr defaultSize="0" autoFill="0" autoLine="0" autoPict="0">
                <anchor moveWithCells="1">
                  <from>
                    <xdr:col>4</xdr:col>
                    <xdr:colOff>66675</xdr:colOff>
                    <xdr:row>38</xdr:row>
                    <xdr:rowOff>76200</xdr:rowOff>
                  </from>
                  <to>
                    <xdr:col>4</xdr:col>
                    <xdr:colOff>276225</xdr:colOff>
                    <xdr:row>38</xdr:row>
                    <xdr:rowOff>304800</xdr:rowOff>
                  </to>
                </anchor>
              </controlPr>
            </control>
          </mc:Choice>
        </mc:AlternateContent>
        <mc:AlternateContent xmlns:mc="http://schemas.openxmlformats.org/markup-compatibility/2006">
          <mc:Choice Requires="x14">
            <control shapeId="2087" r:id="rId19" name="Check Box 39">
              <controlPr defaultSize="0" autoFill="0" autoLine="0" autoPict="0">
                <anchor moveWithCells="1">
                  <from>
                    <xdr:col>4</xdr:col>
                    <xdr:colOff>57150</xdr:colOff>
                    <xdr:row>39</xdr:row>
                    <xdr:rowOff>57150</xdr:rowOff>
                  </from>
                  <to>
                    <xdr:col>4</xdr:col>
                    <xdr:colOff>257175</xdr:colOff>
                    <xdr:row>39</xdr:row>
                    <xdr:rowOff>323850</xdr:rowOff>
                  </to>
                </anchor>
              </controlPr>
            </control>
          </mc:Choice>
        </mc:AlternateContent>
        <mc:AlternateContent xmlns:mc="http://schemas.openxmlformats.org/markup-compatibility/2006">
          <mc:Choice Requires="x14">
            <control shapeId="2091" r:id="rId20" name="Check Box 43">
              <controlPr defaultSize="0" autoFill="0" autoLine="0" autoPict="0">
                <anchor moveWithCells="1">
                  <from>
                    <xdr:col>4</xdr:col>
                    <xdr:colOff>57150</xdr:colOff>
                    <xdr:row>40</xdr:row>
                    <xdr:rowOff>76200</xdr:rowOff>
                  </from>
                  <to>
                    <xdr:col>4</xdr:col>
                    <xdr:colOff>266700</xdr:colOff>
                    <xdr:row>40</xdr:row>
                    <xdr:rowOff>323850</xdr:rowOff>
                  </to>
                </anchor>
              </controlPr>
            </control>
          </mc:Choice>
        </mc:AlternateContent>
        <mc:AlternateContent xmlns:mc="http://schemas.openxmlformats.org/markup-compatibility/2006">
          <mc:Choice Requires="x14">
            <control shapeId="2094" r:id="rId21" name="Check Box 46">
              <controlPr defaultSize="0" autoFill="0" autoLine="0" autoPict="0">
                <anchor moveWithCells="1">
                  <from>
                    <xdr:col>4</xdr:col>
                    <xdr:colOff>76200</xdr:colOff>
                    <xdr:row>12</xdr:row>
                    <xdr:rowOff>76200</xdr:rowOff>
                  </from>
                  <to>
                    <xdr:col>4</xdr:col>
                    <xdr:colOff>304800</xdr:colOff>
                    <xdr:row>12</xdr:row>
                    <xdr:rowOff>276225</xdr:rowOff>
                  </to>
                </anchor>
              </controlPr>
            </control>
          </mc:Choice>
        </mc:AlternateContent>
        <mc:AlternateContent xmlns:mc="http://schemas.openxmlformats.org/markup-compatibility/2006">
          <mc:Choice Requires="x14">
            <control shapeId="2098" r:id="rId22" name="Check Box 50">
              <controlPr defaultSize="0" autoFill="0" autoLine="0" autoPict="0">
                <anchor moveWithCells="1">
                  <from>
                    <xdr:col>4</xdr:col>
                    <xdr:colOff>66675</xdr:colOff>
                    <xdr:row>26</xdr:row>
                    <xdr:rowOff>85725</xdr:rowOff>
                  </from>
                  <to>
                    <xdr:col>4</xdr:col>
                    <xdr:colOff>247650</xdr:colOff>
                    <xdr:row>26</xdr:row>
                    <xdr:rowOff>314325</xdr:rowOff>
                  </to>
                </anchor>
              </controlPr>
            </control>
          </mc:Choice>
        </mc:AlternateContent>
        <mc:AlternateContent xmlns:mc="http://schemas.openxmlformats.org/markup-compatibility/2006">
          <mc:Choice Requires="x14">
            <control shapeId="2099" r:id="rId23" name="Check Box 51">
              <controlPr defaultSize="0" autoFill="0" autoLine="0" autoPict="0">
                <anchor moveWithCells="1">
                  <from>
                    <xdr:col>4</xdr:col>
                    <xdr:colOff>66675</xdr:colOff>
                    <xdr:row>27</xdr:row>
                    <xdr:rowOff>85725</xdr:rowOff>
                  </from>
                  <to>
                    <xdr:col>4</xdr:col>
                    <xdr:colOff>257175</xdr:colOff>
                    <xdr:row>27</xdr:row>
                    <xdr:rowOff>304800</xdr:rowOff>
                  </to>
                </anchor>
              </controlPr>
            </control>
          </mc:Choice>
        </mc:AlternateContent>
        <mc:AlternateContent xmlns:mc="http://schemas.openxmlformats.org/markup-compatibility/2006">
          <mc:Choice Requires="x14">
            <control shapeId="2100" r:id="rId24" name="Check Box 52">
              <controlPr defaultSize="0" autoFill="0" autoLine="0" autoPict="0">
                <anchor moveWithCells="1">
                  <from>
                    <xdr:col>4</xdr:col>
                    <xdr:colOff>66675</xdr:colOff>
                    <xdr:row>29</xdr:row>
                    <xdr:rowOff>76200</xdr:rowOff>
                  </from>
                  <to>
                    <xdr:col>4</xdr:col>
                    <xdr:colOff>266700</xdr:colOff>
                    <xdr:row>29</xdr:row>
                    <xdr:rowOff>304800</xdr:rowOff>
                  </to>
                </anchor>
              </controlPr>
            </control>
          </mc:Choice>
        </mc:AlternateContent>
        <mc:AlternateContent xmlns:mc="http://schemas.openxmlformats.org/markup-compatibility/2006">
          <mc:Choice Requires="x14">
            <control shapeId="2102" r:id="rId25" name="Check Box 54">
              <controlPr defaultSize="0" autoFill="0" autoLine="0" autoPict="0">
                <anchor moveWithCells="1">
                  <from>
                    <xdr:col>4</xdr:col>
                    <xdr:colOff>66675</xdr:colOff>
                    <xdr:row>28</xdr:row>
                    <xdr:rowOff>76200</xdr:rowOff>
                  </from>
                  <to>
                    <xdr:col>4</xdr:col>
                    <xdr:colOff>266700</xdr:colOff>
                    <xdr:row>28</xdr:row>
                    <xdr:rowOff>304800</xdr:rowOff>
                  </to>
                </anchor>
              </controlPr>
            </control>
          </mc:Choice>
        </mc:AlternateContent>
        <mc:AlternateContent xmlns:mc="http://schemas.openxmlformats.org/markup-compatibility/2006">
          <mc:Choice Requires="x14">
            <control shapeId="2105" r:id="rId26" name="Check Box 57">
              <controlPr defaultSize="0" autoFill="0" autoLine="0" autoPict="0">
                <anchor moveWithCells="1">
                  <from>
                    <xdr:col>4</xdr:col>
                    <xdr:colOff>57150</xdr:colOff>
                    <xdr:row>41</xdr:row>
                    <xdr:rowOff>66675</xdr:rowOff>
                  </from>
                  <to>
                    <xdr:col>4</xdr:col>
                    <xdr:colOff>266700</xdr:colOff>
                    <xdr:row>41</xdr:row>
                    <xdr:rowOff>323850</xdr:rowOff>
                  </to>
                </anchor>
              </controlPr>
            </control>
          </mc:Choice>
        </mc:AlternateContent>
        <mc:AlternateContent xmlns:mc="http://schemas.openxmlformats.org/markup-compatibility/2006">
          <mc:Choice Requires="x14">
            <control shapeId="2107" r:id="rId27" name="Check Box 59">
              <controlPr defaultSize="0" autoFill="0" autoLine="0" autoPict="0">
                <anchor moveWithCells="1">
                  <from>
                    <xdr:col>4</xdr:col>
                    <xdr:colOff>57150</xdr:colOff>
                    <xdr:row>42</xdr:row>
                    <xdr:rowOff>85725</xdr:rowOff>
                  </from>
                  <to>
                    <xdr:col>4</xdr:col>
                    <xdr:colOff>276225</xdr:colOff>
                    <xdr:row>42</xdr:row>
                    <xdr:rowOff>314325</xdr:rowOff>
                  </to>
                </anchor>
              </controlPr>
            </control>
          </mc:Choice>
        </mc:AlternateContent>
        <mc:AlternateContent xmlns:mc="http://schemas.openxmlformats.org/markup-compatibility/2006">
          <mc:Choice Requires="x14">
            <control shapeId="2108" r:id="rId28" name="Check Box 60">
              <controlPr defaultSize="0" autoFill="0" autoLine="0" autoPict="0">
                <anchor moveWithCells="1">
                  <from>
                    <xdr:col>4</xdr:col>
                    <xdr:colOff>57150</xdr:colOff>
                    <xdr:row>43</xdr:row>
                    <xdr:rowOff>57150</xdr:rowOff>
                  </from>
                  <to>
                    <xdr:col>4</xdr:col>
                    <xdr:colOff>266700</xdr:colOff>
                    <xdr:row>43</xdr:row>
                    <xdr:rowOff>314325</xdr:rowOff>
                  </to>
                </anchor>
              </controlPr>
            </control>
          </mc:Choice>
        </mc:AlternateContent>
        <mc:AlternateContent xmlns:mc="http://schemas.openxmlformats.org/markup-compatibility/2006">
          <mc:Choice Requires="x14">
            <control shapeId="2109" r:id="rId29" name="Check Box 61">
              <controlPr defaultSize="0" autoFill="0" autoLine="0" autoPict="0">
                <anchor moveWithCells="1">
                  <from>
                    <xdr:col>4</xdr:col>
                    <xdr:colOff>66675</xdr:colOff>
                    <xdr:row>45</xdr:row>
                    <xdr:rowOff>85725</xdr:rowOff>
                  </from>
                  <to>
                    <xdr:col>4</xdr:col>
                    <xdr:colOff>276225</xdr:colOff>
                    <xdr:row>45</xdr:row>
                    <xdr:rowOff>314325</xdr:rowOff>
                  </to>
                </anchor>
              </controlPr>
            </control>
          </mc:Choice>
        </mc:AlternateContent>
        <mc:AlternateContent xmlns:mc="http://schemas.openxmlformats.org/markup-compatibility/2006">
          <mc:Choice Requires="x14">
            <control shapeId="2110" r:id="rId30" name="Check Box 62">
              <controlPr defaultSize="0" autoFill="0" autoLine="0" autoPict="0">
                <anchor moveWithCells="1">
                  <from>
                    <xdr:col>4</xdr:col>
                    <xdr:colOff>66675</xdr:colOff>
                    <xdr:row>44</xdr:row>
                    <xdr:rowOff>76200</xdr:rowOff>
                  </from>
                  <to>
                    <xdr:col>4</xdr:col>
                    <xdr:colOff>266700</xdr:colOff>
                    <xdr:row>44</xdr:row>
                    <xdr:rowOff>295275</xdr:rowOff>
                  </to>
                </anchor>
              </controlPr>
            </control>
          </mc:Choice>
        </mc:AlternateContent>
        <mc:AlternateContent xmlns:mc="http://schemas.openxmlformats.org/markup-compatibility/2006">
          <mc:Choice Requires="x14">
            <control shapeId="2114" r:id="rId31" name="Check Box 66">
              <controlPr defaultSize="0" autoFill="0" autoLine="0" autoPict="0">
                <anchor moveWithCells="1">
                  <from>
                    <xdr:col>4</xdr:col>
                    <xdr:colOff>66675</xdr:colOff>
                    <xdr:row>25</xdr:row>
                    <xdr:rowOff>85725</xdr:rowOff>
                  </from>
                  <to>
                    <xdr:col>4</xdr:col>
                    <xdr:colOff>304800</xdr:colOff>
                    <xdr:row>25</xdr:row>
                    <xdr:rowOff>304800</xdr:rowOff>
                  </to>
                </anchor>
              </controlPr>
            </control>
          </mc:Choice>
        </mc:AlternateContent>
        <mc:AlternateContent xmlns:mc="http://schemas.openxmlformats.org/markup-compatibility/2006">
          <mc:Choice Requires="x14">
            <control shapeId="2116" r:id="rId32" name="Check Box 68">
              <controlPr defaultSize="0" autoFill="0" autoLine="0" autoPict="0">
                <anchor moveWithCells="1">
                  <from>
                    <xdr:col>4</xdr:col>
                    <xdr:colOff>47625</xdr:colOff>
                    <xdr:row>34</xdr:row>
                    <xdr:rowOff>76200</xdr:rowOff>
                  </from>
                  <to>
                    <xdr:col>4</xdr:col>
                    <xdr:colOff>247650</xdr:colOff>
                    <xdr:row>34</xdr:row>
                    <xdr:rowOff>314325</xdr:rowOff>
                  </to>
                </anchor>
              </controlPr>
            </control>
          </mc:Choice>
        </mc:AlternateContent>
        <mc:AlternateContent xmlns:mc="http://schemas.openxmlformats.org/markup-compatibility/2006">
          <mc:Choice Requires="x14">
            <control shapeId="2117" r:id="rId33" name="Check Box 69">
              <controlPr defaultSize="0" autoFill="0" autoLine="0" autoPict="0">
                <anchor moveWithCells="1">
                  <from>
                    <xdr:col>4</xdr:col>
                    <xdr:colOff>57150</xdr:colOff>
                    <xdr:row>35</xdr:row>
                    <xdr:rowOff>76200</xdr:rowOff>
                  </from>
                  <to>
                    <xdr:col>4</xdr:col>
                    <xdr:colOff>257175</xdr:colOff>
                    <xdr:row>35</xdr:row>
                    <xdr:rowOff>314325</xdr:rowOff>
                  </to>
                </anchor>
              </controlPr>
            </control>
          </mc:Choice>
        </mc:AlternateContent>
        <mc:AlternateContent xmlns:mc="http://schemas.openxmlformats.org/markup-compatibility/2006">
          <mc:Choice Requires="x14">
            <control shapeId="2118" r:id="rId34" name="Check Box 70">
              <controlPr defaultSize="0" autoFill="0" autoLine="0" autoPict="0">
                <anchor moveWithCells="1">
                  <from>
                    <xdr:col>4</xdr:col>
                    <xdr:colOff>57150</xdr:colOff>
                    <xdr:row>36</xdr:row>
                    <xdr:rowOff>66675</xdr:rowOff>
                  </from>
                  <to>
                    <xdr:col>4</xdr:col>
                    <xdr:colOff>257175</xdr:colOff>
                    <xdr:row>36</xdr:row>
                    <xdr:rowOff>304800</xdr:rowOff>
                  </to>
                </anchor>
              </controlPr>
            </control>
          </mc:Choice>
        </mc:AlternateContent>
      </controls>
    </mc:Choice>
  </mc:AlternateContent>
  <tableParts count="2">
    <tablePart r:id="rId35"/>
    <tablePart r:id="rId3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4D113-2D0F-4E14-8D83-77B251E346F4}">
  <sheetPr>
    <tabColor rgb="FF008938"/>
  </sheetPr>
  <dimension ref="A1:B17"/>
  <sheetViews>
    <sheetView workbookViewId="0">
      <selection activeCell="B11" sqref="B11"/>
    </sheetView>
  </sheetViews>
  <sheetFormatPr defaultRowHeight="15" x14ac:dyDescent="0.25"/>
  <cols>
    <col min="1" max="1" width="50.7109375" style="33" customWidth="1"/>
    <col min="2" max="2" width="29.5703125" style="33" customWidth="1"/>
    <col min="3" max="16384" width="9.140625" style="33"/>
  </cols>
  <sheetData>
    <row r="1" spans="1:2" ht="19.5" thickBot="1" x14ac:dyDescent="0.3">
      <c r="A1" s="56" t="s">
        <v>78</v>
      </c>
    </row>
    <row r="2" spans="1:2" x14ac:dyDescent="0.25">
      <c r="A2" s="113" t="s">
        <v>79</v>
      </c>
      <c r="B2" s="122" t="s">
        <v>121</v>
      </c>
    </row>
    <row r="3" spans="1:2" ht="15.75" thickBot="1" x14ac:dyDescent="0.3">
      <c r="A3" s="114" t="s">
        <v>80</v>
      </c>
      <c r="B3" s="123" t="s">
        <v>122</v>
      </c>
    </row>
    <row r="4" spans="1:2" x14ac:dyDescent="0.25">
      <c r="A4" s="115" t="s">
        <v>81</v>
      </c>
      <c r="B4" s="124" t="str">
        <f>'Tab 2-Starting point and range'!B2</f>
        <v xml:space="preserve">Enter offence committed here </v>
      </c>
    </row>
    <row r="5" spans="1:2" x14ac:dyDescent="0.25">
      <c r="A5" s="116" t="s">
        <v>25</v>
      </c>
      <c r="B5" s="125" t="str">
        <f>'Tab 2-Starting point and range'!B3</f>
        <v>Low</v>
      </c>
    </row>
    <row r="6" spans="1:2" ht="15.75" thickBot="1" x14ac:dyDescent="0.3">
      <c r="A6" s="117" t="s">
        <v>26</v>
      </c>
      <c r="B6" s="126" t="str">
        <f>'Tab 2-Starting point and range'!B4</f>
        <v>Lesser harm</v>
      </c>
    </row>
    <row r="7" spans="1:2" x14ac:dyDescent="0.25">
      <c r="A7" s="113" t="s">
        <v>31</v>
      </c>
      <c r="B7" s="127">
        <f>'Tab 3-Factors'!B2</f>
        <v>400</v>
      </c>
    </row>
    <row r="8" spans="1:2" x14ac:dyDescent="0.25">
      <c r="A8" s="118" t="s">
        <v>28</v>
      </c>
      <c r="B8" s="128">
        <f>'Tab 3-Factors'!B3</f>
        <v>350</v>
      </c>
    </row>
    <row r="9" spans="1:2" ht="15.75" thickBot="1" x14ac:dyDescent="0.3">
      <c r="A9" s="114" t="s">
        <v>29</v>
      </c>
      <c r="B9" s="129">
        <f>'Tab 3-Factors'!B4</f>
        <v>1000</v>
      </c>
    </row>
    <row r="10" spans="1:2" x14ac:dyDescent="0.25">
      <c r="A10" s="115" t="s">
        <v>82</v>
      </c>
      <c r="B10" s="130">
        <f>'Tab 3-Factors'!B7</f>
        <v>0</v>
      </c>
    </row>
    <row r="11" spans="1:2" ht="15.75" thickBot="1" x14ac:dyDescent="0.3">
      <c r="A11" s="117" t="s">
        <v>83</v>
      </c>
      <c r="B11" s="131">
        <f>'Tab 3-Factors'!B8</f>
        <v>0</v>
      </c>
    </row>
    <row r="12" spans="1:2" x14ac:dyDescent="0.25">
      <c r="A12" s="113" t="s">
        <v>84</v>
      </c>
      <c r="B12" s="127">
        <f>'Tab 3-Factors'!B9</f>
        <v>400</v>
      </c>
    </row>
    <row r="13" spans="1:2" ht="15.75" customHeight="1" thickBot="1" x14ac:dyDescent="0.3">
      <c r="A13" s="114" t="s">
        <v>85</v>
      </c>
      <c r="B13" s="129">
        <f>'Tab 3-Factors'!B10</f>
        <v>400</v>
      </c>
    </row>
    <row r="14" spans="1:2" ht="15.75" thickBot="1" x14ac:dyDescent="0.3">
      <c r="A14" s="119" t="s">
        <v>86</v>
      </c>
      <c r="B14" s="132">
        <f>B13/2</f>
        <v>200</v>
      </c>
    </row>
    <row r="15" spans="1:2" x14ac:dyDescent="0.25">
      <c r="A15" s="120" t="s">
        <v>87</v>
      </c>
      <c r="B15" s="133">
        <v>0</v>
      </c>
    </row>
    <row r="16" spans="1:2" ht="15.75" thickBot="1" x14ac:dyDescent="0.3">
      <c r="A16" s="121" t="s">
        <v>88</v>
      </c>
      <c r="B16" s="129">
        <f>B13-B15</f>
        <v>400</v>
      </c>
    </row>
    <row r="17" spans="1:1" x14ac:dyDescent="0.25">
      <c r="A17" s="33" t="s">
        <v>112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7E471-3FDB-48E3-A003-9DCF3EC7F1FB}">
  <sheetPr>
    <tabColor rgb="FF008938"/>
  </sheetPr>
  <dimension ref="A1:G73"/>
  <sheetViews>
    <sheetView topLeftCell="A40" zoomScaleNormal="100" workbookViewId="0">
      <selection activeCell="B2" sqref="B2"/>
    </sheetView>
  </sheetViews>
  <sheetFormatPr defaultRowHeight="45" customHeight="1" x14ac:dyDescent="0.25"/>
  <cols>
    <col min="1" max="1" width="57.7109375" style="1" customWidth="1"/>
    <col min="2" max="2" width="26.28515625" style="1" customWidth="1"/>
    <col min="3" max="3" width="15.7109375" style="1" customWidth="1"/>
    <col min="4" max="4" width="14.7109375" style="1" customWidth="1"/>
    <col min="5" max="5" width="8.42578125" style="1" customWidth="1"/>
    <col min="6" max="6" width="5.7109375" style="1" customWidth="1"/>
    <col min="7" max="7" width="9.140625" style="1" hidden="1" customWidth="1"/>
    <col min="8" max="8" width="17.140625" style="1" customWidth="1"/>
    <col min="9" max="16384" width="9.140625" style="1"/>
  </cols>
  <sheetData>
    <row r="1" spans="1:7" ht="27.75" customHeight="1" x14ac:dyDescent="0.25">
      <c r="A1" s="52" t="s">
        <v>30</v>
      </c>
      <c r="B1" s="39"/>
    </row>
    <row r="2" spans="1:7" ht="19.5" customHeight="1" x14ac:dyDescent="0.25">
      <c r="A2" s="43" t="s">
        <v>25</v>
      </c>
      <c r="B2" s="39" t="s">
        <v>8</v>
      </c>
    </row>
    <row r="3" spans="1:7" ht="19.5" customHeight="1" x14ac:dyDescent="0.25">
      <c r="A3" s="43" t="s">
        <v>26</v>
      </c>
      <c r="B3" s="39" t="s">
        <v>21</v>
      </c>
    </row>
    <row r="4" spans="1:7" ht="19.5" customHeight="1" x14ac:dyDescent="0.25">
      <c r="A4" s="43" t="s">
        <v>89</v>
      </c>
      <c r="B4" s="44">
        <v>500</v>
      </c>
    </row>
    <row r="5" spans="1:7" ht="19.5" customHeight="1" x14ac:dyDescent="0.25">
      <c r="A5" s="43" t="s">
        <v>18</v>
      </c>
      <c r="B5" s="38">
        <f>INDEX('DATA Combo (transform)'!$D$13:$F$18, MATCH(_xlfn.CONCAT($B$3, " &amp; ", $B$2), 'DATA Combo (transform)'!$C$13:$C$18, 0), MATCH(A5, 'DATA Combo (transform)'!$D$12:$F$12, 0))</f>
        <v>40</v>
      </c>
    </row>
    <row r="6" spans="1:7" ht="19.5" customHeight="1" x14ac:dyDescent="0.25">
      <c r="A6" s="43" t="s">
        <v>28</v>
      </c>
      <c r="B6" s="53">
        <f>INDEX('DATA Combo (transform)'!$D$13:$F$18, MATCH(_xlfn.CONCAT($B$3, " &amp; ", $B$2), 'DATA Combo (transform)'!$C$13:$C$18, 0), MATCH(A6, 'DATA Combo (transform)'!$D$12:$F$12, 0))</f>
        <v>35</v>
      </c>
    </row>
    <row r="7" spans="1:7" ht="19.5" customHeight="1" x14ac:dyDescent="0.25">
      <c r="A7" s="43" t="s">
        <v>29</v>
      </c>
      <c r="B7" s="53">
        <f>INDEX('DATA Combo (transform)'!$D$13:$F$18, MATCH(_xlfn.CONCAT($B$3, " &amp; ", $B$2), 'DATA Combo (transform)'!$C$13:$C$18, 0), MATCH(A7, 'DATA Combo (transform)'!$D$12:$F$12, 0))</f>
        <v>100</v>
      </c>
    </row>
    <row r="8" spans="1:7" ht="19.5" customHeight="1" x14ac:dyDescent="0.25">
      <c r="A8" s="136" t="s">
        <v>115</v>
      </c>
    </row>
    <row r="9" spans="1:7" ht="19.5" customHeight="1" x14ac:dyDescent="0.25">
      <c r="A9" s="43" t="s">
        <v>32</v>
      </c>
      <c r="B9" s="45">
        <f>B5</f>
        <v>40</v>
      </c>
    </row>
    <row r="10" spans="1:7" ht="19.5" customHeight="1" x14ac:dyDescent="0.25">
      <c r="A10" s="43" t="s">
        <v>33</v>
      </c>
      <c r="B10" s="45">
        <f>D34</f>
        <v>0</v>
      </c>
    </row>
    <row r="11" spans="1:7" ht="19.5" customHeight="1" x14ac:dyDescent="0.25">
      <c r="A11" s="43" t="s">
        <v>34</v>
      </c>
      <c r="B11" s="45">
        <f>D50</f>
        <v>0</v>
      </c>
    </row>
    <row r="12" spans="1:7" ht="19.5" customHeight="1" x14ac:dyDescent="0.25">
      <c r="A12" s="43" t="s">
        <v>35</v>
      </c>
      <c r="B12" s="45">
        <f>B9+B10-B11</f>
        <v>40</v>
      </c>
    </row>
    <row r="13" spans="1:7" ht="19.5" customHeight="1" x14ac:dyDescent="0.25">
      <c r="A13" s="43" t="s">
        <v>36</v>
      </c>
      <c r="B13" s="45">
        <f>IF((B9+B10-B11)&gt;B7,B7,IF((B9+B10-B11)&lt;B6,B6,(B9+B10-B11)))</f>
        <v>40</v>
      </c>
      <c r="C13" s="8"/>
    </row>
    <row r="14" spans="1:7" ht="19.5" customHeight="1" x14ac:dyDescent="0.25">
      <c r="A14" s="136" t="s">
        <v>115</v>
      </c>
      <c r="C14" s="8"/>
    </row>
    <row r="15" spans="1:7" ht="30" customHeight="1" x14ac:dyDescent="0.25">
      <c r="A15" s="135" t="s">
        <v>37</v>
      </c>
      <c r="B15" s="65" t="s">
        <v>38</v>
      </c>
      <c r="C15" s="65" t="s">
        <v>39</v>
      </c>
      <c r="D15" s="65" t="s">
        <v>40</v>
      </c>
      <c r="E15" s="66" t="s">
        <v>41</v>
      </c>
      <c r="F15" s="37"/>
      <c r="G15" s="37" t="s">
        <v>42</v>
      </c>
    </row>
    <row r="16" spans="1:7" ht="30" customHeight="1" x14ac:dyDescent="0.25">
      <c r="A16" s="68" t="s">
        <v>43</v>
      </c>
      <c r="B16" s="39" t="s">
        <v>120</v>
      </c>
      <c r="C16" s="47">
        <v>0.15</v>
      </c>
      <c r="D16" s="45">
        <f t="shared" ref="D16:D33" si="0">G16*C16*$B$9</f>
        <v>0</v>
      </c>
      <c r="E16" s="63"/>
      <c r="G16" s="1" t="b">
        <v>0</v>
      </c>
    </row>
    <row r="17" spans="1:7" ht="30" customHeight="1" x14ac:dyDescent="0.25">
      <c r="A17" s="62" t="s">
        <v>44</v>
      </c>
      <c r="B17" s="39" t="s">
        <v>120</v>
      </c>
      <c r="C17" s="47">
        <v>0.1</v>
      </c>
      <c r="D17" s="45">
        <f t="shared" si="0"/>
        <v>0</v>
      </c>
      <c r="E17" s="63"/>
      <c r="G17" s="1" t="b">
        <v>0</v>
      </c>
    </row>
    <row r="18" spans="1:7" ht="30" customHeight="1" x14ac:dyDescent="0.25">
      <c r="A18" s="68" t="s">
        <v>45</v>
      </c>
      <c r="B18" s="39" t="s">
        <v>120</v>
      </c>
      <c r="C18" s="47">
        <v>0.15</v>
      </c>
      <c r="D18" s="45">
        <f t="shared" si="0"/>
        <v>0</v>
      </c>
      <c r="E18" s="63"/>
      <c r="G18" s="1" t="b">
        <v>0</v>
      </c>
    </row>
    <row r="19" spans="1:7" ht="30" customHeight="1" x14ac:dyDescent="0.25">
      <c r="A19" s="62" t="s">
        <v>46</v>
      </c>
      <c r="B19" s="39" t="s">
        <v>120</v>
      </c>
      <c r="C19" s="47">
        <v>0.2</v>
      </c>
      <c r="D19" s="45">
        <f t="shared" si="0"/>
        <v>0</v>
      </c>
      <c r="E19" s="63"/>
      <c r="G19" s="1" t="b">
        <v>0</v>
      </c>
    </row>
    <row r="20" spans="1:7" ht="30" customHeight="1" x14ac:dyDescent="0.25">
      <c r="A20" s="68" t="s">
        <v>47</v>
      </c>
      <c r="B20" s="39" t="s">
        <v>120</v>
      </c>
      <c r="C20" s="47">
        <v>0.2</v>
      </c>
      <c r="D20" s="45">
        <f t="shared" si="0"/>
        <v>0</v>
      </c>
      <c r="E20" s="63"/>
      <c r="G20" s="1" t="b">
        <v>0</v>
      </c>
    </row>
    <row r="21" spans="1:7" ht="30" customHeight="1" x14ac:dyDescent="0.25">
      <c r="A21" s="62" t="s">
        <v>48</v>
      </c>
      <c r="B21" s="39" t="s">
        <v>120</v>
      </c>
      <c r="C21" s="47">
        <v>0.1</v>
      </c>
      <c r="D21" s="45">
        <f t="shared" si="0"/>
        <v>0</v>
      </c>
      <c r="E21" s="63"/>
      <c r="G21" s="1" t="b">
        <v>0</v>
      </c>
    </row>
    <row r="22" spans="1:7" ht="30" customHeight="1" x14ac:dyDescent="0.25">
      <c r="A22" s="68" t="s">
        <v>49</v>
      </c>
      <c r="B22" s="39" t="s">
        <v>120</v>
      </c>
      <c r="C22" s="47">
        <v>0.1</v>
      </c>
      <c r="D22" s="45">
        <f t="shared" si="0"/>
        <v>0</v>
      </c>
      <c r="E22" s="63"/>
      <c r="G22" s="1" t="b">
        <v>0</v>
      </c>
    </row>
    <row r="23" spans="1:7" ht="30" customHeight="1" x14ac:dyDescent="0.25">
      <c r="A23" s="62" t="s">
        <v>50</v>
      </c>
      <c r="B23" s="39" t="s">
        <v>120</v>
      </c>
      <c r="C23" s="47">
        <v>0.1</v>
      </c>
      <c r="D23" s="45">
        <f t="shared" si="0"/>
        <v>0</v>
      </c>
      <c r="E23" s="63"/>
      <c r="G23" s="1" t="b">
        <v>0</v>
      </c>
    </row>
    <row r="24" spans="1:7" ht="30" customHeight="1" x14ac:dyDescent="0.25">
      <c r="A24" s="68" t="s">
        <v>51</v>
      </c>
      <c r="B24" s="39" t="s">
        <v>120</v>
      </c>
      <c r="C24" s="47">
        <v>0.1</v>
      </c>
      <c r="D24" s="45">
        <f t="shared" si="0"/>
        <v>0</v>
      </c>
      <c r="E24" s="63"/>
      <c r="G24" s="1" t="b">
        <v>0</v>
      </c>
    </row>
    <row r="25" spans="1:7" ht="30" customHeight="1" x14ac:dyDescent="0.25">
      <c r="A25" s="62" t="s">
        <v>52</v>
      </c>
      <c r="B25" s="39" t="s">
        <v>120</v>
      </c>
      <c r="C25" s="47">
        <v>0.05</v>
      </c>
      <c r="D25" s="45">
        <f t="shared" si="0"/>
        <v>0</v>
      </c>
      <c r="E25" s="63"/>
      <c r="G25" s="1" t="b">
        <v>0</v>
      </c>
    </row>
    <row r="26" spans="1:7" ht="30" customHeight="1" x14ac:dyDescent="0.25">
      <c r="A26" s="68" t="s">
        <v>53</v>
      </c>
      <c r="B26" s="39" t="s">
        <v>120</v>
      </c>
      <c r="C26" s="47">
        <v>0.05</v>
      </c>
      <c r="D26" s="45">
        <f t="shared" si="0"/>
        <v>0</v>
      </c>
      <c r="E26" s="63"/>
      <c r="G26" s="1" t="b">
        <v>0</v>
      </c>
    </row>
    <row r="27" spans="1:7" ht="50.1" customHeight="1" x14ac:dyDescent="0.25">
      <c r="A27" s="62" t="s">
        <v>54</v>
      </c>
      <c r="B27" s="39" t="s">
        <v>120</v>
      </c>
      <c r="C27" s="47">
        <v>0.1</v>
      </c>
      <c r="D27" s="45">
        <f t="shared" si="0"/>
        <v>0</v>
      </c>
      <c r="E27" s="63"/>
      <c r="G27" s="1" t="b">
        <v>0</v>
      </c>
    </row>
    <row r="28" spans="1:7" ht="30" customHeight="1" x14ac:dyDescent="0.25">
      <c r="A28" s="68" t="s">
        <v>55</v>
      </c>
      <c r="B28" s="39" t="s">
        <v>120</v>
      </c>
      <c r="C28" s="47">
        <v>0.15</v>
      </c>
      <c r="D28" s="45">
        <f t="shared" si="0"/>
        <v>0</v>
      </c>
      <c r="E28" s="63"/>
      <c r="G28" s="1" t="b">
        <v>0</v>
      </c>
    </row>
    <row r="29" spans="1:7" ht="30" customHeight="1" x14ac:dyDescent="0.25">
      <c r="A29" s="62" t="s">
        <v>56</v>
      </c>
      <c r="B29" s="39" t="s">
        <v>120</v>
      </c>
      <c r="C29" s="47">
        <v>0.05</v>
      </c>
      <c r="D29" s="45">
        <f t="shared" si="0"/>
        <v>0</v>
      </c>
      <c r="E29" s="63"/>
      <c r="G29" s="1" t="b">
        <v>0</v>
      </c>
    </row>
    <row r="30" spans="1:7" ht="30" customHeight="1" x14ac:dyDescent="0.25">
      <c r="A30" s="68" t="s">
        <v>57</v>
      </c>
      <c r="B30" s="39" t="s">
        <v>120</v>
      </c>
      <c r="C30" s="47">
        <v>0.1</v>
      </c>
      <c r="D30" s="45">
        <f t="shared" si="0"/>
        <v>0</v>
      </c>
      <c r="E30" s="63"/>
      <c r="G30" s="1" t="b">
        <v>0</v>
      </c>
    </row>
    <row r="31" spans="1:7" ht="30" customHeight="1" x14ac:dyDescent="0.25">
      <c r="A31" s="62" t="s">
        <v>58</v>
      </c>
      <c r="B31" s="39" t="s">
        <v>120</v>
      </c>
      <c r="C31" s="47">
        <v>0.1</v>
      </c>
      <c r="D31" s="45">
        <f t="shared" si="0"/>
        <v>0</v>
      </c>
      <c r="E31" s="63"/>
      <c r="G31" s="1" t="b">
        <v>0</v>
      </c>
    </row>
    <row r="32" spans="1:7" ht="30" customHeight="1" x14ac:dyDescent="0.25">
      <c r="A32" s="68" t="s">
        <v>59</v>
      </c>
      <c r="B32" s="39" t="s">
        <v>120</v>
      </c>
      <c r="C32" s="47">
        <v>0.05</v>
      </c>
      <c r="D32" s="45">
        <f t="shared" si="0"/>
        <v>0</v>
      </c>
      <c r="E32" s="63"/>
      <c r="G32" s="1" t="b">
        <v>0</v>
      </c>
    </row>
    <row r="33" spans="1:7" ht="30" customHeight="1" x14ac:dyDescent="0.25">
      <c r="A33" s="69" t="s">
        <v>60</v>
      </c>
      <c r="B33" s="54" t="s">
        <v>120</v>
      </c>
      <c r="C33" s="70">
        <v>0.15</v>
      </c>
      <c r="D33" s="67">
        <f t="shared" si="0"/>
        <v>0</v>
      </c>
      <c r="E33" s="71"/>
      <c r="G33" s="1" t="b">
        <v>0</v>
      </c>
    </row>
    <row r="34" spans="1:7" ht="30" customHeight="1" x14ac:dyDescent="0.25">
      <c r="A34" s="137" t="s">
        <v>61</v>
      </c>
      <c r="B34" s="46"/>
      <c r="C34" s="39"/>
      <c r="D34" s="45">
        <f>SUM(D16:D33)</f>
        <v>0</v>
      </c>
      <c r="E34" s="45"/>
      <c r="F34" s="8"/>
    </row>
    <row r="35" spans="1:7" ht="30" customHeight="1" x14ac:dyDescent="0.25">
      <c r="A35" s="136" t="s">
        <v>115</v>
      </c>
      <c r="B35" s="33"/>
      <c r="F35" s="8"/>
    </row>
    <row r="36" spans="1:7" ht="30" customHeight="1" x14ac:dyDescent="0.25">
      <c r="A36" s="138" t="s">
        <v>90</v>
      </c>
      <c r="B36" s="48" t="s">
        <v>38</v>
      </c>
      <c r="C36" s="65" t="s">
        <v>63</v>
      </c>
      <c r="D36" s="65" t="s">
        <v>40</v>
      </c>
      <c r="E36" s="66" t="s">
        <v>41</v>
      </c>
      <c r="F36" s="37"/>
      <c r="G36" s="37" t="s">
        <v>42</v>
      </c>
    </row>
    <row r="37" spans="1:7" ht="30" customHeight="1" x14ac:dyDescent="0.25">
      <c r="A37" s="68" t="s">
        <v>64</v>
      </c>
      <c r="B37" s="39" t="s">
        <v>120</v>
      </c>
      <c r="C37" s="47">
        <v>0.1</v>
      </c>
      <c r="D37" s="45">
        <f t="shared" ref="D37:D49" si="1">G37*C37*$B$9</f>
        <v>0</v>
      </c>
      <c r="E37" s="64"/>
      <c r="G37" s="1" t="b">
        <v>0</v>
      </c>
    </row>
    <row r="38" spans="1:7" ht="30" customHeight="1" x14ac:dyDescent="0.25">
      <c r="A38" s="62" t="s">
        <v>65</v>
      </c>
      <c r="B38" s="39" t="s">
        <v>120</v>
      </c>
      <c r="C38" s="47">
        <v>0.1</v>
      </c>
      <c r="D38" s="45">
        <f t="shared" si="1"/>
        <v>0</v>
      </c>
      <c r="E38" s="64"/>
      <c r="G38" s="1" t="b">
        <v>0</v>
      </c>
    </row>
    <row r="39" spans="1:7" ht="30" customHeight="1" x14ac:dyDescent="0.25">
      <c r="A39" s="68" t="s">
        <v>66</v>
      </c>
      <c r="B39" s="39" t="s">
        <v>120</v>
      </c>
      <c r="C39" s="47">
        <v>0.1</v>
      </c>
      <c r="D39" s="45">
        <f t="shared" si="1"/>
        <v>0</v>
      </c>
      <c r="E39" s="64"/>
      <c r="G39" s="1" t="b">
        <v>0</v>
      </c>
    </row>
    <row r="40" spans="1:7" ht="30" customHeight="1" x14ac:dyDescent="0.25">
      <c r="A40" s="62" t="s">
        <v>67</v>
      </c>
      <c r="B40" s="39" t="s">
        <v>120</v>
      </c>
      <c r="C40" s="47">
        <v>0.1</v>
      </c>
      <c r="D40" s="45">
        <f t="shared" si="1"/>
        <v>0</v>
      </c>
      <c r="E40" s="64"/>
      <c r="G40" s="1" t="b">
        <v>0</v>
      </c>
    </row>
    <row r="41" spans="1:7" ht="30" customHeight="1" x14ac:dyDescent="0.25">
      <c r="A41" s="68" t="s">
        <v>68</v>
      </c>
      <c r="B41" s="39" t="s">
        <v>120</v>
      </c>
      <c r="C41" s="47">
        <v>0.1</v>
      </c>
      <c r="D41" s="45">
        <f t="shared" si="1"/>
        <v>0</v>
      </c>
      <c r="E41" s="64"/>
      <c r="G41" s="1" t="b">
        <v>0</v>
      </c>
    </row>
    <row r="42" spans="1:7" ht="30" customHeight="1" x14ac:dyDescent="0.25">
      <c r="A42" s="62" t="s">
        <v>69</v>
      </c>
      <c r="B42" s="39" t="s">
        <v>120</v>
      </c>
      <c r="C42" s="47">
        <v>0.15</v>
      </c>
      <c r="D42" s="45">
        <f t="shared" si="1"/>
        <v>0</v>
      </c>
      <c r="E42" s="64"/>
      <c r="G42" s="1" t="b">
        <v>0</v>
      </c>
    </row>
    <row r="43" spans="1:7" ht="30" customHeight="1" x14ac:dyDescent="0.25">
      <c r="A43" s="68" t="s">
        <v>70</v>
      </c>
      <c r="B43" s="39" t="s">
        <v>120</v>
      </c>
      <c r="C43" s="47">
        <v>0.05</v>
      </c>
      <c r="D43" s="45">
        <f t="shared" si="1"/>
        <v>0</v>
      </c>
      <c r="E43" s="64"/>
      <c r="G43" s="1" t="b">
        <v>0</v>
      </c>
    </row>
    <row r="44" spans="1:7" ht="30" customHeight="1" x14ac:dyDescent="0.25">
      <c r="A44" s="62" t="s">
        <v>71</v>
      </c>
      <c r="B44" s="39" t="s">
        <v>120</v>
      </c>
      <c r="C44" s="47">
        <v>0.1</v>
      </c>
      <c r="D44" s="45">
        <f t="shared" si="1"/>
        <v>0</v>
      </c>
      <c r="E44" s="64"/>
      <c r="G44" s="1" t="b">
        <v>0</v>
      </c>
    </row>
    <row r="45" spans="1:7" ht="30" customHeight="1" x14ac:dyDescent="0.25">
      <c r="A45" s="68" t="s">
        <v>72</v>
      </c>
      <c r="B45" s="39" t="s">
        <v>120</v>
      </c>
      <c r="C45" s="47">
        <v>0.1</v>
      </c>
      <c r="D45" s="45">
        <f t="shared" si="1"/>
        <v>0</v>
      </c>
      <c r="E45" s="64"/>
      <c r="G45" s="1" t="b">
        <v>0</v>
      </c>
    </row>
    <row r="46" spans="1:7" ht="30" customHeight="1" x14ac:dyDescent="0.25">
      <c r="A46" s="62" t="s">
        <v>73</v>
      </c>
      <c r="B46" s="39" t="s">
        <v>120</v>
      </c>
      <c r="C46" s="47">
        <v>0.05</v>
      </c>
      <c r="D46" s="45">
        <f t="shared" si="1"/>
        <v>0</v>
      </c>
      <c r="E46" s="64"/>
      <c r="G46" s="1" t="b">
        <v>0</v>
      </c>
    </row>
    <row r="47" spans="1:7" ht="30" customHeight="1" x14ac:dyDescent="0.25">
      <c r="A47" s="68" t="s">
        <v>74</v>
      </c>
      <c r="B47" s="39" t="s">
        <v>120</v>
      </c>
      <c r="C47" s="47">
        <v>0.05</v>
      </c>
      <c r="D47" s="45">
        <f t="shared" si="1"/>
        <v>0</v>
      </c>
      <c r="E47" s="64"/>
      <c r="G47" s="1" t="b">
        <v>0</v>
      </c>
    </row>
    <row r="48" spans="1:7" ht="30" customHeight="1" x14ac:dyDescent="0.25">
      <c r="A48" s="62" t="s">
        <v>75</v>
      </c>
      <c r="B48" s="39" t="s">
        <v>120</v>
      </c>
      <c r="C48" s="47">
        <v>0.05</v>
      </c>
      <c r="D48" s="45">
        <f t="shared" si="1"/>
        <v>0</v>
      </c>
      <c r="E48" s="64"/>
      <c r="G48" s="1" t="b">
        <v>0</v>
      </c>
    </row>
    <row r="49" spans="1:7" ht="30" customHeight="1" x14ac:dyDescent="0.25">
      <c r="A49" s="72" t="s">
        <v>76</v>
      </c>
      <c r="B49" s="54" t="s">
        <v>120</v>
      </c>
      <c r="C49" s="70">
        <v>0.05</v>
      </c>
      <c r="D49" s="67">
        <f t="shared" si="1"/>
        <v>0</v>
      </c>
      <c r="E49" s="71"/>
      <c r="G49" s="1" t="b">
        <v>0</v>
      </c>
    </row>
    <row r="50" spans="1:7" ht="30" customHeight="1" x14ac:dyDescent="0.25">
      <c r="A50" s="137" t="s">
        <v>77</v>
      </c>
      <c r="B50" s="39"/>
      <c r="C50" s="48"/>
      <c r="D50" s="49">
        <f>SUM(D37:D49)</f>
        <v>0</v>
      </c>
      <c r="E50" s="8"/>
    </row>
    <row r="51" spans="1:7" ht="30" customHeight="1" x14ac:dyDescent="0.25">
      <c r="A51" s="136" t="s">
        <v>115</v>
      </c>
      <c r="F51" s="8"/>
    </row>
    <row r="52" spans="1:7" ht="15.75" x14ac:dyDescent="0.25">
      <c r="A52" s="61" t="s">
        <v>124</v>
      </c>
      <c r="B52" s="1" t="s">
        <v>8</v>
      </c>
      <c r="C52" s="1" t="s">
        <v>9</v>
      </c>
      <c r="D52" s="1" t="s">
        <v>10</v>
      </c>
    </row>
    <row r="53" spans="1:7" ht="15.75" x14ac:dyDescent="0.25">
      <c r="A53" s="61" t="s">
        <v>125</v>
      </c>
      <c r="B53" s="1" t="s">
        <v>21</v>
      </c>
      <c r="C53" s="1" t="s">
        <v>22</v>
      </c>
    </row>
    <row r="54" spans="1:7" ht="15" x14ac:dyDescent="0.25">
      <c r="A54" s="136" t="s">
        <v>115</v>
      </c>
    </row>
    <row r="55" spans="1:7" ht="18.75" x14ac:dyDescent="0.3">
      <c r="A55" s="60" t="s">
        <v>113</v>
      </c>
      <c r="B55" s="55"/>
      <c r="C55" s="55"/>
      <c r="D55" s="55"/>
    </row>
    <row r="56" spans="1:7" ht="15" x14ac:dyDescent="0.25">
      <c r="A56" s="59" t="s">
        <v>114</v>
      </c>
      <c r="B56" s="55"/>
      <c r="C56" s="55"/>
      <c r="D56" s="55"/>
    </row>
    <row r="57" spans="1:7" ht="15" x14ac:dyDescent="0.25">
      <c r="A57" s="59" t="s">
        <v>110</v>
      </c>
      <c r="B57" s="55"/>
      <c r="C57" s="55"/>
      <c r="D57" s="55"/>
    </row>
    <row r="58" spans="1:7" ht="15.75" x14ac:dyDescent="0.25">
      <c r="A58" s="61" t="s">
        <v>16</v>
      </c>
      <c r="B58" s="55"/>
      <c r="C58" s="55"/>
      <c r="D58" s="55"/>
    </row>
    <row r="59" spans="1:7" ht="30.75" thickBot="1" x14ac:dyDescent="0.3">
      <c r="A59" s="79" t="s">
        <v>17</v>
      </c>
      <c r="B59" s="79" t="s">
        <v>18</v>
      </c>
      <c r="C59" s="79" t="s">
        <v>19</v>
      </c>
      <c r="D59" s="80" t="s">
        <v>20</v>
      </c>
    </row>
    <row r="60" spans="1:7" ht="15.75" thickBot="1" x14ac:dyDescent="0.3">
      <c r="A60" s="107" t="s">
        <v>21</v>
      </c>
      <c r="B60" s="110">
        <v>0.08</v>
      </c>
      <c r="C60" s="110">
        <v>7.0000000000000007E-2</v>
      </c>
      <c r="D60" s="111">
        <v>0.2</v>
      </c>
    </row>
    <row r="61" spans="1:7" ht="15" x14ac:dyDescent="0.25">
      <c r="A61" s="81" t="s">
        <v>22</v>
      </c>
      <c r="B61" s="85">
        <v>0.15</v>
      </c>
      <c r="C61" s="85">
        <v>0.12</v>
      </c>
      <c r="D61" s="86">
        <v>0.25</v>
      </c>
    </row>
    <row r="62" spans="1:7" ht="15" x14ac:dyDescent="0.25">
      <c r="A62" s="104" t="s">
        <v>115</v>
      </c>
      <c r="B62" s="86"/>
      <c r="C62" s="86"/>
      <c r="D62" s="86"/>
    </row>
    <row r="63" spans="1:7" ht="15.75" x14ac:dyDescent="0.25">
      <c r="A63" s="61" t="s">
        <v>23</v>
      </c>
      <c r="B63" s="55"/>
      <c r="C63" s="55"/>
      <c r="D63" s="55"/>
    </row>
    <row r="64" spans="1:7" ht="30.75" thickBot="1" x14ac:dyDescent="0.3">
      <c r="A64" s="79" t="s">
        <v>17</v>
      </c>
      <c r="B64" s="79" t="s">
        <v>18</v>
      </c>
      <c r="C64" s="79" t="s">
        <v>19</v>
      </c>
      <c r="D64" s="80" t="s">
        <v>20</v>
      </c>
    </row>
    <row r="65" spans="1:4" ht="15.75" thickBot="1" x14ac:dyDescent="0.3">
      <c r="A65" s="107" t="s">
        <v>21</v>
      </c>
      <c r="B65" s="110">
        <v>0.3</v>
      </c>
      <c r="C65" s="110">
        <v>0.25</v>
      </c>
      <c r="D65" s="111">
        <v>0.4</v>
      </c>
    </row>
    <row r="66" spans="1:4" ht="15" x14ac:dyDescent="0.25">
      <c r="A66" s="81" t="s">
        <v>22</v>
      </c>
      <c r="B66" s="85">
        <v>0.4</v>
      </c>
      <c r="C66" s="85">
        <v>0.3</v>
      </c>
      <c r="D66" s="86">
        <v>0.6</v>
      </c>
    </row>
    <row r="67" spans="1:4" ht="15" x14ac:dyDescent="0.25">
      <c r="A67" s="104" t="s">
        <v>115</v>
      </c>
      <c r="B67" s="86"/>
      <c r="C67" s="86"/>
      <c r="D67" s="86"/>
    </row>
    <row r="68" spans="1:4" ht="15.75" x14ac:dyDescent="0.25">
      <c r="A68" s="61" t="s">
        <v>24</v>
      </c>
      <c r="B68" s="55"/>
      <c r="C68" s="55"/>
      <c r="D68" s="55"/>
    </row>
    <row r="69" spans="1:4" ht="30.75" thickBot="1" x14ac:dyDescent="0.3">
      <c r="A69" s="79" t="s">
        <v>17</v>
      </c>
      <c r="B69" s="79" t="s">
        <v>18</v>
      </c>
      <c r="C69" s="79" t="s">
        <v>19</v>
      </c>
      <c r="D69" s="80" t="s">
        <v>20</v>
      </c>
    </row>
    <row r="70" spans="1:4" ht="15.75" thickBot="1" x14ac:dyDescent="0.3">
      <c r="A70" s="107" t="s">
        <v>21</v>
      </c>
      <c r="B70" s="110">
        <v>0.5</v>
      </c>
      <c r="C70" s="110">
        <v>0.4</v>
      </c>
      <c r="D70" s="111">
        <v>0.8</v>
      </c>
    </row>
    <row r="71" spans="1:4" ht="15" x14ac:dyDescent="0.25">
      <c r="A71" s="81" t="s">
        <v>22</v>
      </c>
      <c r="B71" s="85">
        <v>0.7</v>
      </c>
      <c r="C71" s="85">
        <v>0.6</v>
      </c>
      <c r="D71" s="86">
        <v>1</v>
      </c>
    </row>
    <row r="72" spans="1:4" ht="15" x14ac:dyDescent="0.25">
      <c r="A72" s="59" t="s">
        <v>112</v>
      </c>
      <c r="B72" s="55"/>
      <c r="C72" s="55"/>
      <c r="D72" s="55"/>
    </row>
    <row r="73" spans="1:4" ht="45" customHeight="1" x14ac:dyDescent="0.25">
      <c r="C73" s="40"/>
      <c r="D73" s="40"/>
    </row>
  </sheetData>
  <protectedRanges>
    <protectedRange algorithmName="SHA-512" hashValue="TZ25TzxBTonHzdvUYKPcvH8vENJYecm2F7r6Uwz+nR/JSf0Hc7NNM2sTafOqTgHzqSjNF9VncFiEK2Educ2EAQ==" saltValue="S0ff0OhEP7zQYCJMWbwVLg==" spinCount="100000" sqref="A30:A33" name="Range1_1"/>
    <protectedRange algorithmName="SHA-512" hashValue="TZ25TzxBTonHzdvUYKPcvH8vENJYecm2F7r6Uwz+nR/JSf0Hc7NNM2sTafOqTgHzqSjNF9VncFiEK2Educ2EAQ==" saltValue="S0ff0OhEP7zQYCJMWbwVLg==" spinCount="100000" sqref="A37:A49" name="Range1_3"/>
  </protectedRanges>
  <conditionalFormatting sqref="G16:G33 H34 G37:G49">
    <cfRule type="containsText" dxfId="1" priority="7" operator="containsText" text="TRUE">
      <formula>NOT(ISERROR(SEARCH("TRUE",G16)))</formula>
    </cfRule>
    <cfRule type="containsText" dxfId="0" priority="8" operator="containsText" text="FALSE">
      <formula>NOT(ISERROR(SEARCH("FALSE",G16)))</formula>
    </cfRule>
  </conditionalFormatting>
  <dataValidations count="3">
    <dataValidation type="list" allowBlank="1" showInputMessage="1" showErrorMessage="1" sqref="C30:C33 C25:C26 C46:C49" xr:uid="{2D5CE8B9-6A49-4369-8527-D88966BCE7A5}">
      <formula1>"0, 0.05, 0.10, 0.15, 0.20"</formula1>
    </dataValidation>
    <dataValidation type="list" allowBlank="1" showInputMessage="1" showErrorMessage="1" sqref="B2" xr:uid="{C17ABAC9-2428-4171-877B-79A66D7801A2}">
      <formula1>$B$52:$D$52</formula1>
    </dataValidation>
    <dataValidation type="list" allowBlank="1" showInputMessage="1" showErrorMessage="1" sqref="B3" xr:uid="{46E99DA1-CAC5-4265-8849-BE756BBCF366}">
      <formula1>$B$53:$C$53</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4</xdr:col>
                    <xdr:colOff>85725</xdr:colOff>
                    <xdr:row>16</xdr:row>
                    <xdr:rowOff>66675</xdr:rowOff>
                  </from>
                  <to>
                    <xdr:col>4</xdr:col>
                    <xdr:colOff>361950</xdr:colOff>
                    <xdr:row>16</xdr:row>
                    <xdr:rowOff>304800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4</xdr:col>
                    <xdr:colOff>95250</xdr:colOff>
                    <xdr:row>17</xdr:row>
                    <xdr:rowOff>66675</xdr:rowOff>
                  </from>
                  <to>
                    <xdr:col>4</xdr:col>
                    <xdr:colOff>381000</xdr:colOff>
                    <xdr:row>17</xdr:row>
                    <xdr:rowOff>314325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4</xdr:col>
                    <xdr:colOff>85725</xdr:colOff>
                    <xdr:row>18</xdr:row>
                    <xdr:rowOff>47625</xdr:rowOff>
                  </from>
                  <to>
                    <xdr:col>4</xdr:col>
                    <xdr:colOff>352425</xdr:colOff>
                    <xdr:row>18</xdr:row>
                    <xdr:rowOff>323850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4</xdr:col>
                    <xdr:colOff>95250</xdr:colOff>
                    <xdr:row>19</xdr:row>
                    <xdr:rowOff>57150</xdr:rowOff>
                  </from>
                  <to>
                    <xdr:col>4</xdr:col>
                    <xdr:colOff>342900</xdr:colOff>
                    <xdr:row>19</xdr:row>
                    <xdr:rowOff>333375</xdr:rowOff>
                  </to>
                </anchor>
              </controlPr>
            </control>
          </mc:Choice>
        </mc:AlternateContent>
        <mc:AlternateContent xmlns:mc="http://schemas.openxmlformats.org/markup-compatibility/2006">
          <mc:Choice Requires="x14">
            <control shapeId="13318" r:id="rId8" name="Check Box 6">
              <controlPr defaultSize="0" autoFill="0" autoLine="0" autoPict="0">
                <anchor moveWithCells="1">
                  <from>
                    <xdr:col>4</xdr:col>
                    <xdr:colOff>85725</xdr:colOff>
                    <xdr:row>20</xdr:row>
                    <xdr:rowOff>9525</xdr:rowOff>
                  </from>
                  <to>
                    <xdr:col>4</xdr:col>
                    <xdr:colOff>352425</xdr:colOff>
                    <xdr:row>20</xdr:row>
                    <xdr:rowOff>371475</xdr:rowOff>
                  </to>
                </anchor>
              </controlPr>
            </control>
          </mc:Choice>
        </mc:AlternateContent>
        <mc:AlternateContent xmlns:mc="http://schemas.openxmlformats.org/markup-compatibility/2006">
          <mc:Choice Requires="x14">
            <control shapeId="13319" r:id="rId9" name="Check Box 7">
              <controlPr defaultSize="0" autoFill="0" autoLine="0" autoPict="0">
                <anchor moveWithCells="1">
                  <from>
                    <xdr:col>4</xdr:col>
                    <xdr:colOff>85725</xdr:colOff>
                    <xdr:row>21</xdr:row>
                    <xdr:rowOff>57150</xdr:rowOff>
                  </from>
                  <to>
                    <xdr:col>4</xdr:col>
                    <xdr:colOff>342900</xdr:colOff>
                    <xdr:row>21</xdr:row>
                    <xdr:rowOff>333375</xdr:rowOff>
                  </to>
                </anchor>
              </controlPr>
            </control>
          </mc:Choice>
        </mc:AlternateContent>
        <mc:AlternateContent xmlns:mc="http://schemas.openxmlformats.org/markup-compatibility/2006">
          <mc:Choice Requires="x14">
            <control shapeId="13320" r:id="rId10" name="Check Box 8">
              <controlPr defaultSize="0" autoFill="0" autoLine="0" autoPict="0">
                <anchor moveWithCells="1">
                  <from>
                    <xdr:col>4</xdr:col>
                    <xdr:colOff>85725</xdr:colOff>
                    <xdr:row>22</xdr:row>
                    <xdr:rowOff>66675</xdr:rowOff>
                  </from>
                  <to>
                    <xdr:col>4</xdr:col>
                    <xdr:colOff>361950</xdr:colOff>
                    <xdr:row>22</xdr:row>
                    <xdr:rowOff>342900</xdr:rowOff>
                  </to>
                </anchor>
              </controlPr>
            </control>
          </mc:Choice>
        </mc:AlternateContent>
        <mc:AlternateContent xmlns:mc="http://schemas.openxmlformats.org/markup-compatibility/2006">
          <mc:Choice Requires="x14">
            <control shapeId="13322" r:id="rId11" name="Check Box 10">
              <controlPr defaultSize="0" autoFill="0" autoLine="0" autoPict="0">
                <anchor moveWithCells="1">
                  <from>
                    <xdr:col>4</xdr:col>
                    <xdr:colOff>85725</xdr:colOff>
                    <xdr:row>23</xdr:row>
                    <xdr:rowOff>38100</xdr:rowOff>
                  </from>
                  <to>
                    <xdr:col>4</xdr:col>
                    <xdr:colOff>352425</xdr:colOff>
                    <xdr:row>23</xdr:row>
                    <xdr:rowOff>342900</xdr:rowOff>
                  </to>
                </anchor>
              </controlPr>
            </control>
          </mc:Choice>
        </mc:AlternateContent>
        <mc:AlternateContent xmlns:mc="http://schemas.openxmlformats.org/markup-compatibility/2006">
          <mc:Choice Requires="x14">
            <control shapeId="13323" r:id="rId12" name="Check Box 11">
              <controlPr defaultSize="0" autoFill="0" autoLine="0" autoPict="0">
                <anchor moveWithCells="1">
                  <from>
                    <xdr:col>4</xdr:col>
                    <xdr:colOff>85725</xdr:colOff>
                    <xdr:row>24</xdr:row>
                    <xdr:rowOff>57150</xdr:rowOff>
                  </from>
                  <to>
                    <xdr:col>4</xdr:col>
                    <xdr:colOff>323850</xdr:colOff>
                    <xdr:row>24</xdr:row>
                    <xdr:rowOff>323850</xdr:rowOff>
                  </to>
                </anchor>
              </controlPr>
            </control>
          </mc:Choice>
        </mc:AlternateContent>
        <mc:AlternateContent xmlns:mc="http://schemas.openxmlformats.org/markup-compatibility/2006">
          <mc:Choice Requires="x14">
            <control shapeId="13324" r:id="rId13" name="Check Box 12">
              <controlPr defaultSize="0" autoFill="0" autoLine="0" autoPict="0">
                <anchor moveWithCells="1">
                  <from>
                    <xdr:col>4</xdr:col>
                    <xdr:colOff>76200</xdr:colOff>
                    <xdr:row>25</xdr:row>
                    <xdr:rowOff>28575</xdr:rowOff>
                  </from>
                  <to>
                    <xdr:col>4</xdr:col>
                    <xdr:colOff>333375</xdr:colOff>
                    <xdr:row>25</xdr:row>
                    <xdr:rowOff>361950</xdr:rowOff>
                  </to>
                </anchor>
              </controlPr>
            </control>
          </mc:Choice>
        </mc:AlternateContent>
        <mc:AlternateContent xmlns:mc="http://schemas.openxmlformats.org/markup-compatibility/2006">
          <mc:Choice Requires="x14">
            <control shapeId="13325" r:id="rId14" name="Check Box 13">
              <controlPr defaultSize="0" autoFill="0" autoLine="0" autoPict="0">
                <anchor moveWithCells="1">
                  <from>
                    <xdr:col>4</xdr:col>
                    <xdr:colOff>85725</xdr:colOff>
                    <xdr:row>26</xdr:row>
                    <xdr:rowOff>76200</xdr:rowOff>
                  </from>
                  <to>
                    <xdr:col>4</xdr:col>
                    <xdr:colOff>314325</xdr:colOff>
                    <xdr:row>26</xdr:row>
                    <xdr:rowOff>542925</xdr:rowOff>
                  </to>
                </anchor>
              </controlPr>
            </control>
          </mc:Choice>
        </mc:AlternateContent>
        <mc:AlternateContent xmlns:mc="http://schemas.openxmlformats.org/markup-compatibility/2006">
          <mc:Choice Requires="x14">
            <control shapeId="13326" r:id="rId15" name="Check Box 14">
              <controlPr defaultSize="0" autoFill="0" autoLine="0" autoPict="0">
                <anchor moveWithCells="1">
                  <from>
                    <xdr:col>4</xdr:col>
                    <xdr:colOff>76200</xdr:colOff>
                    <xdr:row>27</xdr:row>
                    <xdr:rowOff>76200</xdr:rowOff>
                  </from>
                  <to>
                    <xdr:col>4</xdr:col>
                    <xdr:colOff>342900</xdr:colOff>
                    <xdr:row>27</xdr:row>
                    <xdr:rowOff>314325</xdr:rowOff>
                  </to>
                </anchor>
              </controlPr>
            </control>
          </mc:Choice>
        </mc:AlternateContent>
        <mc:AlternateContent xmlns:mc="http://schemas.openxmlformats.org/markup-compatibility/2006">
          <mc:Choice Requires="x14">
            <control shapeId="13327" r:id="rId16" name="Check Box 15">
              <controlPr defaultSize="0" autoFill="0" autoLine="0" autoPict="0">
                <anchor moveWithCells="1">
                  <from>
                    <xdr:col>4</xdr:col>
                    <xdr:colOff>85725</xdr:colOff>
                    <xdr:row>28</xdr:row>
                    <xdr:rowOff>76200</xdr:rowOff>
                  </from>
                  <to>
                    <xdr:col>4</xdr:col>
                    <xdr:colOff>352425</xdr:colOff>
                    <xdr:row>28</xdr:row>
                    <xdr:rowOff>323850</xdr:rowOff>
                  </to>
                </anchor>
              </controlPr>
            </control>
          </mc:Choice>
        </mc:AlternateContent>
        <mc:AlternateContent xmlns:mc="http://schemas.openxmlformats.org/markup-compatibility/2006">
          <mc:Choice Requires="x14">
            <control shapeId="13329" r:id="rId17" name="Check Box 17">
              <controlPr defaultSize="0" autoFill="0" autoLine="0" autoPict="0">
                <anchor moveWithCells="1">
                  <from>
                    <xdr:col>4</xdr:col>
                    <xdr:colOff>85725</xdr:colOff>
                    <xdr:row>15</xdr:row>
                    <xdr:rowOff>57150</xdr:rowOff>
                  </from>
                  <to>
                    <xdr:col>4</xdr:col>
                    <xdr:colOff>390525</xdr:colOff>
                    <xdr:row>15</xdr:row>
                    <xdr:rowOff>314325</xdr:rowOff>
                  </to>
                </anchor>
              </controlPr>
            </control>
          </mc:Choice>
        </mc:AlternateContent>
        <mc:AlternateContent xmlns:mc="http://schemas.openxmlformats.org/markup-compatibility/2006">
          <mc:Choice Requires="x14">
            <control shapeId="13330" r:id="rId18" name="Check Box 18">
              <controlPr defaultSize="0" autoFill="0" autoLine="0" autoPict="0">
                <anchor moveWithCells="1">
                  <from>
                    <xdr:col>4</xdr:col>
                    <xdr:colOff>85725</xdr:colOff>
                    <xdr:row>29</xdr:row>
                    <xdr:rowOff>57150</xdr:rowOff>
                  </from>
                  <to>
                    <xdr:col>4</xdr:col>
                    <xdr:colOff>419100</xdr:colOff>
                    <xdr:row>29</xdr:row>
                    <xdr:rowOff>323850</xdr:rowOff>
                  </to>
                </anchor>
              </controlPr>
            </control>
          </mc:Choice>
        </mc:AlternateContent>
        <mc:AlternateContent xmlns:mc="http://schemas.openxmlformats.org/markup-compatibility/2006">
          <mc:Choice Requires="x14">
            <control shapeId="13331" r:id="rId19" name="Check Box 19">
              <controlPr defaultSize="0" autoFill="0" autoLine="0" autoPict="0">
                <anchor moveWithCells="1">
                  <from>
                    <xdr:col>4</xdr:col>
                    <xdr:colOff>76200</xdr:colOff>
                    <xdr:row>30</xdr:row>
                    <xdr:rowOff>38100</xdr:rowOff>
                  </from>
                  <to>
                    <xdr:col>4</xdr:col>
                    <xdr:colOff>314325</xdr:colOff>
                    <xdr:row>30</xdr:row>
                    <xdr:rowOff>304800</xdr:rowOff>
                  </to>
                </anchor>
              </controlPr>
            </control>
          </mc:Choice>
        </mc:AlternateContent>
        <mc:AlternateContent xmlns:mc="http://schemas.openxmlformats.org/markup-compatibility/2006">
          <mc:Choice Requires="x14">
            <control shapeId="13332" r:id="rId20" name="Check Box 20">
              <controlPr defaultSize="0" autoFill="0" autoLine="0" autoPict="0">
                <anchor moveWithCells="1">
                  <from>
                    <xdr:col>4</xdr:col>
                    <xdr:colOff>85725</xdr:colOff>
                    <xdr:row>32</xdr:row>
                    <xdr:rowOff>85725</xdr:rowOff>
                  </from>
                  <to>
                    <xdr:col>4</xdr:col>
                    <xdr:colOff>361950</xdr:colOff>
                    <xdr:row>32</xdr:row>
                    <xdr:rowOff>295275</xdr:rowOff>
                  </to>
                </anchor>
              </controlPr>
            </control>
          </mc:Choice>
        </mc:AlternateContent>
        <mc:AlternateContent xmlns:mc="http://schemas.openxmlformats.org/markup-compatibility/2006">
          <mc:Choice Requires="x14">
            <control shapeId="13333" r:id="rId21" name="Check Box 21">
              <controlPr defaultSize="0" autoFill="0" autoLine="0" autoPict="0">
                <anchor moveWithCells="1">
                  <from>
                    <xdr:col>4</xdr:col>
                    <xdr:colOff>95250</xdr:colOff>
                    <xdr:row>31</xdr:row>
                    <xdr:rowOff>66675</xdr:rowOff>
                  </from>
                  <to>
                    <xdr:col>4</xdr:col>
                    <xdr:colOff>352425</xdr:colOff>
                    <xdr:row>31</xdr:row>
                    <xdr:rowOff>323850</xdr:rowOff>
                  </to>
                </anchor>
              </controlPr>
            </control>
          </mc:Choice>
        </mc:AlternateContent>
        <mc:AlternateContent xmlns:mc="http://schemas.openxmlformats.org/markup-compatibility/2006">
          <mc:Choice Requires="x14">
            <control shapeId="13334" r:id="rId22" name="Check Box 22">
              <controlPr defaultSize="0" autoFill="0" autoLine="0" autoPict="0">
                <anchor moveWithCells="1">
                  <from>
                    <xdr:col>4</xdr:col>
                    <xdr:colOff>76200</xdr:colOff>
                    <xdr:row>36</xdr:row>
                    <xdr:rowOff>95250</xdr:rowOff>
                  </from>
                  <to>
                    <xdr:col>4</xdr:col>
                    <xdr:colOff>295275</xdr:colOff>
                    <xdr:row>36</xdr:row>
                    <xdr:rowOff>323850</xdr:rowOff>
                  </to>
                </anchor>
              </controlPr>
            </control>
          </mc:Choice>
        </mc:AlternateContent>
        <mc:AlternateContent xmlns:mc="http://schemas.openxmlformats.org/markup-compatibility/2006">
          <mc:Choice Requires="x14">
            <control shapeId="13336" r:id="rId23" name="Check Box 24">
              <controlPr defaultSize="0" autoFill="0" autoLine="0" autoPict="0">
                <anchor moveWithCells="1">
                  <from>
                    <xdr:col>4</xdr:col>
                    <xdr:colOff>95250</xdr:colOff>
                    <xdr:row>40</xdr:row>
                    <xdr:rowOff>57150</xdr:rowOff>
                  </from>
                  <to>
                    <xdr:col>4</xdr:col>
                    <xdr:colOff>295275</xdr:colOff>
                    <xdr:row>40</xdr:row>
                    <xdr:rowOff>304800</xdr:rowOff>
                  </to>
                </anchor>
              </controlPr>
            </control>
          </mc:Choice>
        </mc:AlternateContent>
        <mc:AlternateContent xmlns:mc="http://schemas.openxmlformats.org/markup-compatibility/2006">
          <mc:Choice Requires="x14">
            <control shapeId="13337" r:id="rId24" name="Check Box 25">
              <controlPr defaultSize="0" autoFill="0" autoLine="0" autoPict="0">
                <anchor moveWithCells="1">
                  <from>
                    <xdr:col>4</xdr:col>
                    <xdr:colOff>85725</xdr:colOff>
                    <xdr:row>41</xdr:row>
                    <xdr:rowOff>76200</xdr:rowOff>
                  </from>
                  <to>
                    <xdr:col>4</xdr:col>
                    <xdr:colOff>314325</xdr:colOff>
                    <xdr:row>41</xdr:row>
                    <xdr:rowOff>323850</xdr:rowOff>
                  </to>
                </anchor>
              </controlPr>
            </control>
          </mc:Choice>
        </mc:AlternateContent>
        <mc:AlternateContent xmlns:mc="http://schemas.openxmlformats.org/markup-compatibility/2006">
          <mc:Choice Requires="x14">
            <control shapeId="13338" r:id="rId25" name="Check Box 26">
              <controlPr defaultSize="0" autoFill="0" autoLine="0" autoPict="0">
                <anchor moveWithCells="1">
                  <from>
                    <xdr:col>4</xdr:col>
                    <xdr:colOff>85725</xdr:colOff>
                    <xdr:row>42</xdr:row>
                    <xdr:rowOff>76200</xdr:rowOff>
                  </from>
                  <to>
                    <xdr:col>4</xdr:col>
                    <xdr:colOff>342900</xdr:colOff>
                    <xdr:row>42</xdr:row>
                    <xdr:rowOff>314325</xdr:rowOff>
                  </to>
                </anchor>
              </controlPr>
            </control>
          </mc:Choice>
        </mc:AlternateContent>
        <mc:AlternateContent xmlns:mc="http://schemas.openxmlformats.org/markup-compatibility/2006">
          <mc:Choice Requires="x14">
            <control shapeId="13342" r:id="rId26" name="Check Box 30">
              <controlPr defaultSize="0" autoFill="0" autoLine="0" autoPict="0">
                <anchor moveWithCells="1">
                  <from>
                    <xdr:col>4</xdr:col>
                    <xdr:colOff>85725</xdr:colOff>
                    <xdr:row>43</xdr:row>
                    <xdr:rowOff>66675</xdr:rowOff>
                  </from>
                  <to>
                    <xdr:col>4</xdr:col>
                    <xdr:colOff>333375</xdr:colOff>
                    <xdr:row>43</xdr:row>
                    <xdr:rowOff>323850</xdr:rowOff>
                  </to>
                </anchor>
              </controlPr>
            </control>
          </mc:Choice>
        </mc:AlternateContent>
        <mc:AlternateContent xmlns:mc="http://schemas.openxmlformats.org/markup-compatibility/2006">
          <mc:Choice Requires="x14">
            <control shapeId="13345" r:id="rId27" name="Check Box 33">
              <controlPr defaultSize="0" autoFill="0" autoLine="0" autoPict="0">
                <anchor moveWithCells="1">
                  <from>
                    <xdr:col>4</xdr:col>
                    <xdr:colOff>95250</xdr:colOff>
                    <xdr:row>44</xdr:row>
                    <xdr:rowOff>66675</xdr:rowOff>
                  </from>
                  <to>
                    <xdr:col>4</xdr:col>
                    <xdr:colOff>323850</xdr:colOff>
                    <xdr:row>44</xdr:row>
                    <xdr:rowOff>333375</xdr:rowOff>
                  </to>
                </anchor>
              </controlPr>
            </control>
          </mc:Choice>
        </mc:AlternateContent>
        <mc:AlternateContent xmlns:mc="http://schemas.openxmlformats.org/markup-compatibility/2006">
          <mc:Choice Requires="x14">
            <control shapeId="13346" r:id="rId28" name="Check Box 34">
              <controlPr defaultSize="0" autoFill="0" autoLine="0" autoPict="0">
                <anchor moveWithCells="1">
                  <from>
                    <xdr:col>4</xdr:col>
                    <xdr:colOff>85725</xdr:colOff>
                    <xdr:row>45</xdr:row>
                    <xdr:rowOff>66675</xdr:rowOff>
                  </from>
                  <to>
                    <xdr:col>4</xdr:col>
                    <xdr:colOff>295275</xdr:colOff>
                    <xdr:row>45</xdr:row>
                    <xdr:rowOff>314325</xdr:rowOff>
                  </to>
                </anchor>
              </controlPr>
            </control>
          </mc:Choice>
        </mc:AlternateContent>
        <mc:AlternateContent xmlns:mc="http://schemas.openxmlformats.org/markup-compatibility/2006">
          <mc:Choice Requires="x14">
            <control shapeId="13347" r:id="rId29" name="Check Box 35">
              <controlPr defaultSize="0" autoFill="0" autoLine="0" autoPict="0">
                <anchor moveWithCells="1">
                  <from>
                    <xdr:col>4</xdr:col>
                    <xdr:colOff>76200</xdr:colOff>
                    <xdr:row>46</xdr:row>
                    <xdr:rowOff>66675</xdr:rowOff>
                  </from>
                  <to>
                    <xdr:col>4</xdr:col>
                    <xdr:colOff>333375</xdr:colOff>
                    <xdr:row>46</xdr:row>
                    <xdr:rowOff>304800</xdr:rowOff>
                  </to>
                </anchor>
              </controlPr>
            </control>
          </mc:Choice>
        </mc:AlternateContent>
        <mc:AlternateContent xmlns:mc="http://schemas.openxmlformats.org/markup-compatibility/2006">
          <mc:Choice Requires="x14">
            <control shapeId="13348" r:id="rId30" name="Check Box 36">
              <controlPr defaultSize="0" autoFill="0" autoLine="0" autoPict="0">
                <anchor moveWithCells="1">
                  <from>
                    <xdr:col>4</xdr:col>
                    <xdr:colOff>76200</xdr:colOff>
                    <xdr:row>48</xdr:row>
                    <xdr:rowOff>66675</xdr:rowOff>
                  </from>
                  <to>
                    <xdr:col>4</xdr:col>
                    <xdr:colOff>323850</xdr:colOff>
                    <xdr:row>48</xdr:row>
                    <xdr:rowOff>314325</xdr:rowOff>
                  </to>
                </anchor>
              </controlPr>
            </control>
          </mc:Choice>
        </mc:AlternateContent>
        <mc:AlternateContent xmlns:mc="http://schemas.openxmlformats.org/markup-compatibility/2006">
          <mc:Choice Requires="x14">
            <control shapeId="13349" r:id="rId31" name="Check Box 37">
              <controlPr defaultSize="0" autoFill="0" autoLine="0" autoPict="0">
                <anchor moveWithCells="1">
                  <from>
                    <xdr:col>4</xdr:col>
                    <xdr:colOff>76200</xdr:colOff>
                    <xdr:row>47</xdr:row>
                    <xdr:rowOff>85725</xdr:rowOff>
                  </from>
                  <to>
                    <xdr:col>4</xdr:col>
                    <xdr:colOff>276225</xdr:colOff>
                    <xdr:row>47</xdr:row>
                    <xdr:rowOff>333375</xdr:rowOff>
                  </to>
                </anchor>
              </controlPr>
            </control>
          </mc:Choice>
        </mc:AlternateContent>
        <mc:AlternateContent xmlns:mc="http://schemas.openxmlformats.org/markup-compatibility/2006">
          <mc:Choice Requires="x14">
            <control shapeId="13352" r:id="rId32" name="Check Box 40">
              <controlPr defaultSize="0" autoFill="0" autoLine="0" autoPict="0">
                <anchor moveWithCells="1">
                  <from>
                    <xdr:col>4</xdr:col>
                    <xdr:colOff>85725</xdr:colOff>
                    <xdr:row>37</xdr:row>
                    <xdr:rowOff>85725</xdr:rowOff>
                  </from>
                  <to>
                    <xdr:col>4</xdr:col>
                    <xdr:colOff>295275</xdr:colOff>
                    <xdr:row>37</xdr:row>
                    <xdr:rowOff>304800</xdr:rowOff>
                  </to>
                </anchor>
              </controlPr>
            </control>
          </mc:Choice>
        </mc:AlternateContent>
        <mc:AlternateContent xmlns:mc="http://schemas.openxmlformats.org/markup-compatibility/2006">
          <mc:Choice Requires="x14">
            <control shapeId="13353" r:id="rId33" name="Check Box 41">
              <controlPr defaultSize="0" autoFill="0" autoLine="0" autoPict="0">
                <anchor moveWithCells="1">
                  <from>
                    <xdr:col>4</xdr:col>
                    <xdr:colOff>85725</xdr:colOff>
                    <xdr:row>38</xdr:row>
                    <xdr:rowOff>76200</xdr:rowOff>
                  </from>
                  <to>
                    <xdr:col>4</xdr:col>
                    <xdr:colOff>304800</xdr:colOff>
                    <xdr:row>38</xdr:row>
                    <xdr:rowOff>323850</xdr:rowOff>
                  </to>
                </anchor>
              </controlPr>
            </control>
          </mc:Choice>
        </mc:AlternateContent>
        <mc:AlternateContent xmlns:mc="http://schemas.openxmlformats.org/markup-compatibility/2006">
          <mc:Choice Requires="x14">
            <control shapeId="13354" r:id="rId34" name="Check Box 42">
              <controlPr defaultSize="0" autoFill="0" autoLine="0" autoPict="0">
                <anchor moveWithCells="1">
                  <from>
                    <xdr:col>4</xdr:col>
                    <xdr:colOff>85725</xdr:colOff>
                    <xdr:row>39</xdr:row>
                    <xdr:rowOff>66675</xdr:rowOff>
                  </from>
                  <to>
                    <xdr:col>4</xdr:col>
                    <xdr:colOff>295275</xdr:colOff>
                    <xdr:row>39</xdr:row>
                    <xdr:rowOff>314325</xdr:rowOff>
                  </to>
                </anchor>
              </controlPr>
            </control>
          </mc:Choice>
        </mc:AlternateContent>
      </controls>
    </mc:Choice>
  </mc:AlternateContent>
  <tableParts count="5">
    <tablePart r:id="rId35"/>
    <tablePart r:id="rId36"/>
    <tablePart r:id="rId37"/>
    <tablePart r:id="rId38"/>
    <tablePart r:id="rId39"/>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602A4-341F-4D82-BAA9-85A86064C8C9}">
  <sheetPr>
    <tabColor rgb="FF008938"/>
  </sheetPr>
  <dimension ref="A1:B18"/>
  <sheetViews>
    <sheetView topLeftCell="A2" workbookViewId="0">
      <selection activeCell="A56" sqref="A55:A56"/>
    </sheetView>
  </sheetViews>
  <sheetFormatPr defaultRowHeight="15" x14ac:dyDescent="0.25"/>
  <cols>
    <col min="1" max="1" width="50.5703125" style="33" customWidth="1"/>
    <col min="2" max="2" width="29.85546875" style="33" customWidth="1"/>
    <col min="3" max="16384" width="9.140625" style="33"/>
  </cols>
  <sheetData>
    <row r="1" spans="1:2" ht="19.5" thickBot="1" x14ac:dyDescent="0.3">
      <c r="A1" s="56" t="s">
        <v>78</v>
      </c>
    </row>
    <row r="2" spans="1:2" x14ac:dyDescent="0.25">
      <c r="A2" s="113" t="s">
        <v>79</v>
      </c>
      <c r="B2" s="122" t="s">
        <v>121</v>
      </c>
    </row>
    <row r="3" spans="1:2" ht="15.75" thickBot="1" x14ac:dyDescent="0.3">
      <c r="A3" s="114" t="s">
        <v>80</v>
      </c>
      <c r="B3" s="123" t="s">
        <v>122</v>
      </c>
    </row>
    <row r="4" spans="1:2" x14ac:dyDescent="0.25">
      <c r="A4" s="139" t="s">
        <v>81</v>
      </c>
      <c r="B4" s="143" t="str">
        <f>'Tab 2-Starting point and range'!B2</f>
        <v xml:space="preserve">Enter offence committed here </v>
      </c>
    </row>
    <row r="5" spans="1:2" x14ac:dyDescent="0.25">
      <c r="A5" s="140" t="s">
        <v>91</v>
      </c>
      <c r="B5" s="144">
        <f>'Tab 5-Different Maximum Fine'!B4</f>
        <v>500</v>
      </c>
    </row>
    <row r="6" spans="1:2" x14ac:dyDescent="0.25">
      <c r="A6" s="140" t="s">
        <v>25</v>
      </c>
      <c r="B6" s="145" t="str">
        <f>'Tab 5-Different Maximum Fine'!B2</f>
        <v>Low</v>
      </c>
    </row>
    <row r="7" spans="1:2" ht="15.75" thickBot="1" x14ac:dyDescent="0.3">
      <c r="A7" s="141" t="s">
        <v>26</v>
      </c>
      <c r="B7" s="146" t="str">
        <f>'Tab 5-Different Maximum Fine'!B3</f>
        <v>Lesser harm</v>
      </c>
    </row>
    <row r="8" spans="1:2" x14ac:dyDescent="0.25">
      <c r="A8" s="113" t="s">
        <v>31</v>
      </c>
      <c r="B8" s="127">
        <f>'Tab 5-Different Maximum Fine'!B9</f>
        <v>40</v>
      </c>
    </row>
    <row r="9" spans="1:2" x14ac:dyDescent="0.25">
      <c r="A9" s="118" t="s">
        <v>28</v>
      </c>
      <c r="B9" s="128">
        <f>'Tab 5-Different Maximum Fine'!B6</f>
        <v>35</v>
      </c>
    </row>
    <row r="10" spans="1:2" ht="15.75" thickBot="1" x14ac:dyDescent="0.3">
      <c r="A10" s="114" t="s">
        <v>29</v>
      </c>
      <c r="B10" s="129">
        <f>'Tab 5-Different Maximum Fine'!B7</f>
        <v>100</v>
      </c>
    </row>
    <row r="11" spans="1:2" x14ac:dyDescent="0.25">
      <c r="A11" s="139" t="s">
        <v>82</v>
      </c>
      <c r="B11" s="147">
        <f>'Tab 5-Different Maximum Fine'!B10</f>
        <v>0</v>
      </c>
    </row>
    <row r="12" spans="1:2" ht="15.75" thickBot="1" x14ac:dyDescent="0.3">
      <c r="A12" s="141" t="s">
        <v>83</v>
      </c>
      <c r="B12" s="148">
        <f>'Tab 5-Different Maximum Fine'!B11</f>
        <v>0</v>
      </c>
    </row>
    <row r="13" spans="1:2" x14ac:dyDescent="0.25">
      <c r="A13" s="113" t="s">
        <v>84</v>
      </c>
      <c r="B13" s="127">
        <f>'Tab 5-Different Maximum Fine'!B12</f>
        <v>40</v>
      </c>
    </row>
    <row r="14" spans="1:2" ht="16.5" customHeight="1" thickBot="1" x14ac:dyDescent="0.3">
      <c r="A14" s="114" t="s">
        <v>85</v>
      </c>
      <c r="B14" s="129">
        <f>'Tab 5-Different Maximum Fine'!B13</f>
        <v>40</v>
      </c>
    </row>
    <row r="15" spans="1:2" ht="15.75" thickBot="1" x14ac:dyDescent="0.3">
      <c r="A15" s="142" t="s">
        <v>86</v>
      </c>
      <c r="B15" s="149">
        <f>B14/2</f>
        <v>20</v>
      </c>
    </row>
    <row r="16" spans="1:2" x14ac:dyDescent="0.25">
      <c r="A16" s="120" t="s">
        <v>87</v>
      </c>
      <c r="B16" s="133">
        <v>0</v>
      </c>
    </row>
    <row r="17" spans="1:2" ht="15.75" thickBot="1" x14ac:dyDescent="0.3">
      <c r="A17" s="121" t="s">
        <v>88</v>
      </c>
      <c r="B17" s="129">
        <f>B14-B16</f>
        <v>40</v>
      </c>
    </row>
    <row r="18" spans="1:2" x14ac:dyDescent="0.25">
      <c r="A18" s="33" t="s">
        <v>112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E58A4-9F45-4975-987C-158767BE634D}">
  <sheetPr codeName="Sheet4">
    <tabColor rgb="FFD9262E"/>
  </sheetPr>
  <dimension ref="A1:I14"/>
  <sheetViews>
    <sheetView workbookViewId="0">
      <selection activeCell="F13" sqref="F13"/>
    </sheetView>
  </sheetViews>
  <sheetFormatPr defaultColWidth="9.140625" defaultRowHeight="15" x14ac:dyDescent="0.25"/>
  <cols>
    <col min="1" max="2" width="18.42578125" style="1" customWidth="1"/>
    <col min="3" max="4" width="18.5703125" style="1" customWidth="1"/>
    <col min="5" max="5" width="9.140625" style="1"/>
    <col min="6" max="6" width="18" style="1" customWidth="1"/>
    <col min="7" max="7" width="18.140625" style="1" customWidth="1"/>
    <col min="8" max="8" width="18.42578125" style="1" customWidth="1"/>
    <col min="9" max="9" width="18.5703125" style="1" customWidth="1"/>
    <col min="10" max="16384" width="9.140625" style="1"/>
  </cols>
  <sheetData>
    <row r="1" spans="1:9" ht="15.75" thickBot="1" x14ac:dyDescent="0.3">
      <c r="A1" s="112" t="s">
        <v>92</v>
      </c>
    </row>
    <row r="2" spans="1:9" ht="33" customHeight="1" thickBot="1" x14ac:dyDescent="0.3">
      <c r="A2" s="161" t="s">
        <v>93</v>
      </c>
      <c r="B2" s="162"/>
      <c r="C2" s="162"/>
      <c r="D2" s="163"/>
      <c r="F2" s="155" t="s">
        <v>94</v>
      </c>
      <c r="G2" s="156"/>
      <c r="H2" s="156"/>
      <c r="I2" s="157"/>
    </row>
    <row r="3" spans="1:9" ht="45" customHeight="1" thickBot="1" x14ac:dyDescent="0.3">
      <c r="A3" s="20"/>
      <c r="B3" s="2" t="s">
        <v>95</v>
      </c>
      <c r="C3" s="2" t="s">
        <v>96</v>
      </c>
      <c r="D3" s="21" t="s">
        <v>97</v>
      </c>
      <c r="F3" s="29"/>
      <c r="G3" s="30" t="s">
        <v>31</v>
      </c>
      <c r="H3" s="30" t="s">
        <v>98</v>
      </c>
      <c r="I3" s="30" t="s">
        <v>99</v>
      </c>
    </row>
    <row r="4" spans="1:9" ht="34.5" customHeight="1" thickBot="1" x14ac:dyDescent="0.3">
      <c r="A4" s="158" t="s">
        <v>100</v>
      </c>
      <c r="B4" s="159"/>
      <c r="C4" s="159"/>
      <c r="D4" s="160"/>
      <c r="F4" s="152" t="s">
        <v>16</v>
      </c>
      <c r="G4" s="153"/>
      <c r="H4" s="153"/>
      <c r="I4" s="154"/>
    </row>
    <row r="5" spans="1:9" ht="43.5" customHeight="1" thickBot="1" x14ac:dyDescent="0.3">
      <c r="A5" s="20" t="s">
        <v>101</v>
      </c>
      <c r="B5" s="3">
        <v>400</v>
      </c>
      <c r="C5" s="3">
        <v>350</v>
      </c>
      <c r="D5" s="22">
        <v>1000</v>
      </c>
      <c r="F5" s="29" t="s">
        <v>12</v>
      </c>
      <c r="G5" s="31">
        <v>0.08</v>
      </c>
      <c r="H5" s="31">
        <v>7.0000000000000007E-2</v>
      </c>
      <c r="I5" s="31">
        <v>0.2</v>
      </c>
    </row>
    <row r="6" spans="1:9" ht="39" customHeight="1" thickBot="1" x14ac:dyDescent="0.3">
      <c r="A6" s="20" t="s">
        <v>102</v>
      </c>
      <c r="B6" s="3">
        <v>750</v>
      </c>
      <c r="C6" s="3">
        <v>600</v>
      </c>
      <c r="D6" s="23">
        <v>1250</v>
      </c>
      <c r="F6" s="29" t="s">
        <v>14</v>
      </c>
      <c r="G6" s="31">
        <v>0.15</v>
      </c>
      <c r="H6" s="31">
        <v>0.12</v>
      </c>
      <c r="I6" s="31">
        <v>0.25</v>
      </c>
    </row>
    <row r="7" spans="1:9" ht="15.75" thickBot="1" x14ac:dyDescent="0.3">
      <c r="A7" s="158"/>
      <c r="B7" s="159"/>
      <c r="C7" s="159"/>
      <c r="D7" s="160"/>
      <c r="F7" s="152"/>
      <c r="G7" s="153"/>
      <c r="H7" s="153"/>
      <c r="I7" s="154"/>
    </row>
    <row r="8" spans="1:9" ht="27.75" customHeight="1" thickBot="1" x14ac:dyDescent="0.3">
      <c r="A8" s="158" t="s">
        <v>103</v>
      </c>
      <c r="B8" s="159"/>
      <c r="C8" s="159"/>
      <c r="D8" s="160"/>
      <c r="F8" s="152" t="s">
        <v>23</v>
      </c>
      <c r="G8" s="153"/>
      <c r="H8" s="153"/>
      <c r="I8" s="154"/>
    </row>
    <row r="9" spans="1:9" ht="42.75" customHeight="1" thickBot="1" x14ac:dyDescent="0.3">
      <c r="A9" s="20" t="s">
        <v>101</v>
      </c>
      <c r="B9" s="3">
        <v>1500</v>
      </c>
      <c r="C9" s="3">
        <v>1250</v>
      </c>
      <c r="D9" s="23">
        <v>2000</v>
      </c>
      <c r="F9" s="29" t="s">
        <v>12</v>
      </c>
      <c r="G9" s="31">
        <v>0.3</v>
      </c>
      <c r="H9" s="31">
        <v>0.25</v>
      </c>
      <c r="I9" s="31">
        <v>0.4</v>
      </c>
    </row>
    <row r="10" spans="1:9" ht="39" customHeight="1" thickBot="1" x14ac:dyDescent="0.3">
      <c r="A10" s="20" t="s">
        <v>102</v>
      </c>
      <c r="B10" s="3">
        <v>2000</v>
      </c>
      <c r="C10" s="3">
        <v>1500</v>
      </c>
      <c r="D10" s="23">
        <v>3000</v>
      </c>
      <c r="F10" s="29" t="s">
        <v>14</v>
      </c>
      <c r="G10" s="31">
        <v>0.4</v>
      </c>
      <c r="H10" s="31">
        <v>0.3</v>
      </c>
      <c r="I10" s="31">
        <v>0.6</v>
      </c>
    </row>
    <row r="11" spans="1:9" ht="15.75" thickBot="1" x14ac:dyDescent="0.3">
      <c r="A11" s="158"/>
      <c r="B11" s="159"/>
      <c r="C11" s="159"/>
      <c r="D11" s="160"/>
      <c r="F11" s="152"/>
      <c r="G11" s="153"/>
      <c r="H11" s="153"/>
      <c r="I11" s="154"/>
    </row>
    <row r="12" spans="1:9" ht="23.25" customHeight="1" thickBot="1" x14ac:dyDescent="0.3">
      <c r="A12" s="158" t="s">
        <v>104</v>
      </c>
      <c r="B12" s="159"/>
      <c r="C12" s="159"/>
      <c r="D12" s="160"/>
      <c r="F12" s="152" t="s">
        <v>105</v>
      </c>
      <c r="G12" s="153"/>
      <c r="H12" s="153"/>
      <c r="I12" s="154"/>
    </row>
    <row r="13" spans="1:9" ht="49.5" customHeight="1" thickBot="1" x14ac:dyDescent="0.3">
      <c r="A13" s="24" t="s">
        <v>101</v>
      </c>
      <c r="B13" s="18">
        <v>2500</v>
      </c>
      <c r="C13" s="19">
        <v>2000</v>
      </c>
      <c r="D13" s="25">
        <v>4000</v>
      </c>
      <c r="F13" s="29" t="s">
        <v>12</v>
      </c>
      <c r="G13" s="31">
        <v>0.5</v>
      </c>
      <c r="H13" s="31">
        <v>0.4</v>
      </c>
      <c r="I13" s="31">
        <v>0.8</v>
      </c>
    </row>
    <row r="14" spans="1:9" ht="39" customHeight="1" thickBot="1" x14ac:dyDescent="0.3">
      <c r="A14" s="26" t="s">
        <v>102</v>
      </c>
      <c r="B14" s="27">
        <v>3500</v>
      </c>
      <c r="C14" s="27">
        <v>3000</v>
      </c>
      <c r="D14" s="28">
        <v>5000</v>
      </c>
      <c r="F14" s="29" t="s">
        <v>14</v>
      </c>
      <c r="G14" s="31">
        <v>0.7</v>
      </c>
      <c r="H14" s="31">
        <v>0.6</v>
      </c>
      <c r="I14" s="31">
        <v>1</v>
      </c>
    </row>
  </sheetData>
  <sheetProtection selectLockedCells="1" selectUnlockedCells="1"/>
  <mergeCells count="12">
    <mergeCell ref="A12:D12"/>
    <mergeCell ref="A2:D2"/>
    <mergeCell ref="A4:D4"/>
    <mergeCell ref="A7:D7"/>
    <mergeCell ref="A8:D8"/>
    <mergeCell ref="A11:D11"/>
    <mergeCell ref="F12:I12"/>
    <mergeCell ref="F2:I2"/>
    <mergeCell ref="F4:I4"/>
    <mergeCell ref="F7:I7"/>
    <mergeCell ref="F8:I8"/>
    <mergeCell ref="F11:I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2ECC5-404A-445D-B04F-6C65652C4587}">
  <sheetPr codeName="Sheet5">
    <tabColor rgb="FFD9262E"/>
  </sheetPr>
  <dimension ref="A1:F18"/>
  <sheetViews>
    <sheetView workbookViewId="0">
      <selection activeCell="C9" sqref="C9"/>
    </sheetView>
  </sheetViews>
  <sheetFormatPr defaultRowHeight="15" x14ac:dyDescent="0.25"/>
  <cols>
    <col min="1" max="1" width="14.140625" customWidth="1"/>
    <col min="2" max="2" width="28.42578125" customWidth="1"/>
    <col min="3" max="3" width="29.85546875" bestFit="1" customWidth="1"/>
    <col min="4" max="4" width="13.140625" bestFit="1" customWidth="1"/>
    <col min="5" max="5" width="16.85546875" bestFit="1" customWidth="1"/>
    <col min="6" max="6" width="17.28515625" bestFit="1" customWidth="1"/>
  </cols>
  <sheetData>
    <row r="1" spans="1:6" ht="15.75" thickBot="1" x14ac:dyDescent="0.3">
      <c r="A1" s="112" t="s">
        <v>92</v>
      </c>
      <c r="B1" s="1"/>
      <c r="C1" s="1"/>
      <c r="D1" s="1"/>
      <c r="E1" s="1"/>
    </row>
    <row r="2" spans="1:6" x14ac:dyDescent="0.25">
      <c r="A2" s="4" t="s">
        <v>106</v>
      </c>
      <c r="B2" s="5"/>
      <c r="C2" s="5"/>
      <c r="D2" s="5"/>
      <c r="E2" s="5"/>
      <c r="F2" s="6"/>
    </row>
    <row r="3" spans="1:6" x14ac:dyDescent="0.25">
      <c r="A3" s="7" t="s">
        <v>26</v>
      </c>
      <c r="B3" s="1" t="s">
        <v>25</v>
      </c>
      <c r="C3" t="s">
        <v>107</v>
      </c>
      <c r="D3" s="1" t="s">
        <v>18</v>
      </c>
      <c r="E3" s="16" t="s">
        <v>28</v>
      </c>
      <c r="F3" s="17" t="s">
        <v>29</v>
      </c>
    </row>
    <row r="4" spans="1:6" x14ac:dyDescent="0.25">
      <c r="A4" s="7" t="s">
        <v>12</v>
      </c>
      <c r="B4" s="1" t="s">
        <v>8</v>
      </c>
      <c r="C4" t="str">
        <f>_xlfn.CONCAT(A4, " &amp; ", B4)</f>
        <v>Lesser Harm &amp; Low</v>
      </c>
      <c r="D4" s="8">
        <f>'DATA - Penalty Amounts Grid'!B5</f>
        <v>400</v>
      </c>
      <c r="E4" s="8">
        <f>'DATA - Penalty Amounts Grid'!C5</f>
        <v>350</v>
      </c>
      <c r="F4" s="9">
        <f>'DATA - Penalty Amounts Grid'!D5</f>
        <v>1000</v>
      </c>
    </row>
    <row r="5" spans="1:6" x14ac:dyDescent="0.25">
      <c r="A5" s="7" t="s">
        <v>14</v>
      </c>
      <c r="B5" s="1" t="s">
        <v>8</v>
      </c>
      <c r="C5" t="str">
        <f t="shared" ref="C5:C9" si="0">_xlfn.CONCAT(A5, " &amp; ", B5)</f>
        <v>Greater Harm &amp; Low</v>
      </c>
      <c r="D5" s="10">
        <f>'DATA - Penalty Amounts Grid'!B6</f>
        <v>750</v>
      </c>
      <c r="E5" s="8">
        <f>'DATA - Penalty Amounts Grid'!C6</f>
        <v>600</v>
      </c>
      <c r="F5" s="9">
        <f>'DATA - Penalty Amounts Grid'!D6</f>
        <v>1250</v>
      </c>
    </row>
    <row r="6" spans="1:6" x14ac:dyDescent="0.25">
      <c r="A6" s="7" t="s">
        <v>12</v>
      </c>
      <c r="B6" s="1" t="s">
        <v>108</v>
      </c>
      <c r="C6" t="str">
        <f t="shared" si="0"/>
        <v>Lesser Harm &amp; low to medium</v>
      </c>
      <c r="D6" s="8">
        <f>'DATA - Penalty Amounts Grid'!B9</f>
        <v>1500</v>
      </c>
      <c r="E6" s="8">
        <f>'DATA - Penalty Amounts Grid'!C9</f>
        <v>1250</v>
      </c>
      <c r="F6" s="9">
        <f>'DATA - Penalty Amounts Grid'!D9</f>
        <v>2000</v>
      </c>
    </row>
    <row r="7" spans="1:6" x14ac:dyDescent="0.25">
      <c r="A7" s="7" t="s">
        <v>14</v>
      </c>
      <c r="B7" s="1" t="s">
        <v>108</v>
      </c>
      <c r="C7" t="str">
        <f t="shared" si="0"/>
        <v>Greater Harm &amp; low to medium</v>
      </c>
      <c r="D7" s="8">
        <f>'DATA - Penalty Amounts Grid'!B10</f>
        <v>2000</v>
      </c>
      <c r="E7" s="8">
        <f>'DATA - Penalty Amounts Grid'!C10</f>
        <v>1500</v>
      </c>
      <c r="F7" s="9">
        <f>'DATA - Penalty Amounts Grid'!D10</f>
        <v>3000</v>
      </c>
    </row>
    <row r="8" spans="1:6" x14ac:dyDescent="0.25">
      <c r="A8" s="7" t="s">
        <v>12</v>
      </c>
      <c r="B8" s="1" t="s">
        <v>10</v>
      </c>
      <c r="C8" t="str">
        <f t="shared" si="0"/>
        <v>Lesser Harm &amp; Medium to high</v>
      </c>
      <c r="D8" s="8">
        <f>'DATA - Penalty Amounts Grid'!B13</f>
        <v>2500</v>
      </c>
      <c r="E8" s="8">
        <f>'DATA - Penalty Amounts Grid'!C13</f>
        <v>2000</v>
      </c>
      <c r="F8" s="9">
        <f>'DATA - Penalty Amounts Grid'!D13</f>
        <v>4000</v>
      </c>
    </row>
    <row r="9" spans="1:6" ht="15.75" thickBot="1" x14ac:dyDescent="0.3">
      <c r="A9" s="11" t="s">
        <v>14</v>
      </c>
      <c r="B9" s="12" t="s">
        <v>10</v>
      </c>
      <c r="C9" s="13" t="str">
        <f t="shared" si="0"/>
        <v>Greater Harm &amp; Medium to high</v>
      </c>
      <c r="D9" s="14">
        <f>'DATA - Penalty Amounts Grid'!B14</f>
        <v>3500</v>
      </c>
      <c r="E9" s="14">
        <f>'DATA - Penalty Amounts Grid'!C14</f>
        <v>3000</v>
      </c>
      <c r="F9" s="15">
        <f>'DATA - Penalty Amounts Grid'!D14</f>
        <v>5000</v>
      </c>
    </row>
    <row r="10" spans="1:6" ht="15.75" thickBot="1" x14ac:dyDescent="0.3"/>
    <row r="11" spans="1:6" x14ac:dyDescent="0.25">
      <c r="A11" s="4" t="s">
        <v>106</v>
      </c>
      <c r="B11" s="5"/>
      <c r="C11" s="5"/>
      <c r="D11" s="5"/>
      <c r="E11" s="5"/>
      <c r="F11" s="6"/>
    </row>
    <row r="12" spans="1:6" x14ac:dyDescent="0.25">
      <c r="A12" s="7" t="s">
        <v>26</v>
      </c>
      <c r="B12" s="1" t="s">
        <v>25</v>
      </c>
      <c r="C12" t="s">
        <v>107</v>
      </c>
      <c r="D12" s="1" t="s">
        <v>18</v>
      </c>
      <c r="E12" s="16" t="s">
        <v>28</v>
      </c>
      <c r="F12" s="17" t="s">
        <v>29</v>
      </c>
    </row>
    <row r="13" spans="1:6" x14ac:dyDescent="0.25">
      <c r="A13" s="7" t="s">
        <v>12</v>
      </c>
      <c r="B13" s="1" t="s">
        <v>8</v>
      </c>
      <c r="C13" t="str">
        <f>_xlfn.CONCAT(A13, " &amp; ", B13)</f>
        <v>Lesser Harm &amp; Low</v>
      </c>
      <c r="D13" s="8">
        <f>'DATA - Penalty Amounts Grid'!G5*'Tab 5-Different Maximum Fine'!B4</f>
        <v>40</v>
      </c>
      <c r="E13" s="8">
        <f>'DATA - Penalty Amounts Grid'!H5*'Tab 5-Different Maximum Fine'!B4</f>
        <v>35</v>
      </c>
      <c r="F13" s="9">
        <f>'DATA - Penalty Amounts Grid'!I5*'Tab 5-Different Maximum Fine'!B4</f>
        <v>100</v>
      </c>
    </row>
    <row r="14" spans="1:6" x14ac:dyDescent="0.25">
      <c r="A14" s="7" t="s">
        <v>14</v>
      </c>
      <c r="B14" s="1" t="s">
        <v>8</v>
      </c>
      <c r="C14" t="str">
        <f t="shared" ref="C14:C18" si="1">_xlfn.CONCAT(A14, " &amp; ", B14)</f>
        <v>Greater Harm &amp; Low</v>
      </c>
      <c r="D14" s="10">
        <f>'DATA - Penalty Amounts Grid'!G6*'Tab 5-Different Maximum Fine'!B4</f>
        <v>75</v>
      </c>
      <c r="E14" s="10">
        <f>'DATA - Penalty Amounts Grid'!H6*'Tab 5-Different Maximum Fine'!B4</f>
        <v>60</v>
      </c>
      <c r="F14" s="32">
        <f>'DATA - Penalty Amounts Grid'!I6*'Tab 5-Different Maximum Fine'!B4</f>
        <v>125</v>
      </c>
    </row>
    <row r="15" spans="1:6" x14ac:dyDescent="0.25">
      <c r="A15" s="7" t="s">
        <v>12</v>
      </c>
      <c r="B15" s="1" t="s">
        <v>108</v>
      </c>
      <c r="C15" t="str">
        <f t="shared" si="1"/>
        <v>Lesser Harm &amp; low to medium</v>
      </c>
      <c r="D15" s="8">
        <f>'DATA - Penalty Amounts Grid'!G9*'Tab 5-Different Maximum Fine'!B4</f>
        <v>150</v>
      </c>
      <c r="E15" s="8">
        <f>'DATA - Penalty Amounts Grid'!H9*'Tab 5-Different Maximum Fine'!B4</f>
        <v>125</v>
      </c>
      <c r="F15" s="9">
        <f>'DATA - Penalty Amounts Grid'!I9*'Tab 5-Different Maximum Fine'!B4</f>
        <v>200</v>
      </c>
    </row>
    <row r="16" spans="1:6" x14ac:dyDescent="0.25">
      <c r="A16" s="7" t="s">
        <v>14</v>
      </c>
      <c r="B16" s="1" t="s">
        <v>108</v>
      </c>
      <c r="C16" t="str">
        <f t="shared" si="1"/>
        <v>Greater Harm &amp; low to medium</v>
      </c>
      <c r="D16" s="8">
        <f>'DATA - Penalty Amounts Grid'!G10*'Tab 5-Different Maximum Fine'!B4</f>
        <v>200</v>
      </c>
      <c r="E16" s="8">
        <f>'DATA - Penalty Amounts Grid'!H10*'Tab 5-Different Maximum Fine'!B4</f>
        <v>150</v>
      </c>
      <c r="F16" s="9">
        <f>'DATA - Penalty Amounts Grid'!I10*'Tab 5-Different Maximum Fine'!B4</f>
        <v>300</v>
      </c>
    </row>
    <row r="17" spans="1:6" x14ac:dyDescent="0.25">
      <c r="A17" s="7" t="s">
        <v>12</v>
      </c>
      <c r="B17" s="1" t="s">
        <v>10</v>
      </c>
      <c r="C17" t="str">
        <f t="shared" si="1"/>
        <v>Lesser Harm &amp; Medium to high</v>
      </c>
      <c r="D17" s="8">
        <f>'DATA - Penalty Amounts Grid'!G13*'Tab 5-Different Maximum Fine'!B4</f>
        <v>250</v>
      </c>
      <c r="E17" s="8">
        <f>'DATA - Penalty Amounts Grid'!H13*'Tab 5-Different Maximum Fine'!B4</f>
        <v>200</v>
      </c>
      <c r="F17" s="9">
        <f>'DATA - Penalty Amounts Grid'!I13*'Tab 5-Different Maximum Fine'!B4</f>
        <v>400</v>
      </c>
    </row>
    <row r="18" spans="1:6" ht="15.75" thickBot="1" x14ac:dyDescent="0.3">
      <c r="A18" s="11" t="s">
        <v>14</v>
      </c>
      <c r="B18" s="12" t="s">
        <v>10</v>
      </c>
      <c r="C18" s="13" t="str">
        <f t="shared" si="1"/>
        <v>Greater Harm &amp; Medium to high</v>
      </c>
      <c r="D18" s="14">
        <f>'DATA - Penalty Amounts Grid'!G14*'Tab 5-Different Maximum Fine'!B4</f>
        <v>350</v>
      </c>
      <c r="E18" s="14">
        <f>'DATA - Penalty Amounts Grid'!H14*'Tab 5-Different Maximum Fine'!B4</f>
        <v>300</v>
      </c>
      <c r="F18" s="15">
        <f>'DATA - Penalty Amounts Grid'!I14*'Tab 5-Different Maximum Fine'!B4</f>
        <v>500</v>
      </c>
    </row>
  </sheetData>
  <sheetProtection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d1117845-93f6-4da3-abaa-fcb4fa669c78" ContentTypeId="0x010100A5BF1C78D9F64B679A5EBDE1C6598EBC01" PreviousValue="false"/>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8A05E289CD1A7A48B9C3A92A6DE70FDF" ma:contentTypeVersion="19" ma:contentTypeDescription="Create a new document." ma:contentTypeScope="" ma:versionID="518dcd969f65d9c8dd9dce9dd40b449e">
  <xsd:schema xmlns:xsd="http://www.w3.org/2001/XMLSchema" xmlns:xs="http://www.w3.org/2001/XMLSchema" xmlns:p="http://schemas.microsoft.com/office/2006/metadata/properties" xmlns:ns1="http://schemas.microsoft.com/sharepoint/v3" xmlns:ns2="662745e8-e224-48e8-a2e3-254862b8c2f5" xmlns:ns3="d42321af-8197-4a13-8235-269f49bea783" xmlns:ns4="5e04e4db-97f1-446e-a8e0-072069281d09" targetNamespace="http://schemas.microsoft.com/office/2006/metadata/properties" ma:root="true" ma:fieldsID="ead16f5a8ae406844cb5b24eacfc9af2" ns1:_="" ns2:_="" ns3:_="" ns4:_="">
    <xsd:import namespace="http://schemas.microsoft.com/sharepoint/v3"/>
    <xsd:import namespace="662745e8-e224-48e8-a2e3-254862b8c2f5"/>
    <xsd:import namespace="d42321af-8197-4a13-8235-269f49bea783"/>
    <xsd:import namespace="5e04e4db-97f1-446e-a8e0-072069281d09"/>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1:_ip_UnifiedCompliancePolicyProperties" minOccurs="0"/>
                <xsd:element ref="ns1:_ip_UnifiedCompliancePolicyUIAction" minOccurs="0"/>
                <xsd:element ref="ns3:MediaServiceDateTaken"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5" nillable="true" ma:displayName="Unified Compliance Policy Properties" ma:hidden="true" ma:internalName="_ip_UnifiedCompliancePolicyProperties">
      <xsd:simpleType>
        <xsd:restriction base="dms:Note"/>
      </xsd:simpleType>
    </xsd:element>
    <xsd:element name="_ip_UnifiedCompliancePolicyUIAction" ma:index="3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d4e7487c-553f-4f9a-9b83-89a3cdaa5312}" ma:internalName="TaxCatchAll" ma:showField="CatchAllData" ma:web="5e04e4db-97f1-446e-a8e0-072069281d0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4e7487c-553f-4f9a-9b83-89a3cdaa5312}" ma:internalName="TaxCatchAllLabel" ma:readOnly="true" ma:showField="CatchAllDataLabel" ma:web="5e04e4db-97f1-446e-a8e0-072069281d09">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Transforming Farm Animal Health and Welfare" ma:internalName="Team">
      <xsd:simpleType>
        <xsd:restriction base="dms:Text"/>
      </xsd:simpleType>
    </xsd:element>
    <xsd:element name="Topic" ma:index="20" nillable="true" ma:displayName="Topic" ma:default="ahwer"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2321af-8197-4a13-8235-269f49bea783"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7" nillable="true" ma:displayName="MediaServiceDateTaken" ma:hidden="true" ma:indexed="true" ma:internalName="MediaServiceDateTake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MediaServiceObjectDetectorVersions" ma:index="3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04e4db-97f1-446e-a8e0-072069281d09"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_ip_UnifiedCompliancePolicyUIAction xmlns="http://schemas.microsoft.com/sharepoint/v3" xsi:nil="true"/>
    <k85d23755b3a46b5a51451cf336b2e9b xmlns="662745e8-e224-48e8-a2e3-254862b8c2f5">
      <Terms xmlns="http://schemas.microsoft.com/office/infopath/2007/PartnerControls"/>
    </k85d23755b3a46b5a51451cf336b2e9b>
    <Topic xmlns="662745e8-e224-48e8-a2e3-254862b8c2f5">ahwer</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_ip_UnifiedCompliancePolicyProperties xmlns="http://schemas.microsoft.com/sharepoint/v3" xsi:nil="true"/>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Transforming Farm Animal Health and Welfare</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5.xml>��< ? x m l   v e r s i o n = " 1 . 0 "   e n c o d i n g = " u t f - 1 6 " ? > < D a t a M a s h u p   x m l n s = " h t t p : / / s c h e m a s . m i c r o s o f t . c o m / D a t a M a s h u p " > A A A A A B Y D A A B Q S w M E F A A C A A g A w m h 2 V 0 6 b U 9 G m A A A A 9 w A A A B I A H A B D b 2 5 m a W c v U G F j a 2 F n Z S 5 4 b W w g o h g A K K A U A A A A A A A A A A A A A A A A A A A A A A A A A A A A h Y + 9 D o I w H M R f h X S n X z o Y U k q i g 4 s k J i b G t S k V G u G P o c X y b g 4 + k q 8 g R l E 3 h x v u 7 j f c 3 a 8 3 k Q 1 N H V 1 M 5 2 w L K W K Y o s i A b g s L Z Y p 6 f 4 w X K J N i q / R J l S Y a Y X D J 4 I o U V d 6 f E 0 J C C D j M c N u V h F P K y C H f 7 H R l G o U + s P 0 P x x a c V 6 A N k m L / G i M 5 Z n w U m 3 N M B Z l S k V v 4 E n w c / G x / Q r H q a 9 9 3 R h q I 1 0 t B J i v I + 4 R 8 A F B L A w Q U A A I A C A D C a H Z 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w m h 2 V y i K R 7 g O A A A A E Q A A A B M A H A B G b 3 J t d W x h c y 9 T Z W N 0 a W 9 u M S 5 t I K I Y A C i g F A A A A A A A A A A A A A A A A A A A A A A A A A A A A C t O T S 7 J z M 9 T C I b Q h t Y A U E s B A i 0 A F A A C A A g A w m h 2 V 0 6 b U 9 G m A A A A 9 w A A A B I A A A A A A A A A A A A A A A A A A A A A A E N v b m Z p Z y 9 Q Y W N r Y W d l L n h t b F B L A Q I t A B Q A A g A I A M J o d l c P y u m r p A A A A O k A A A A T A A A A A A A A A A A A A A A A A P I A A A B b Q 2 9 u d G V u d F 9 U e X B l c 1 0 u e G 1 s U E s B A i 0 A F A A C A A g A w m h 2 V 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N I V o F j u 9 6 B M l 3 r c s 7 m Z S E o A A A A A A g A A A A A A E G Y A A A A B A A A g A A A A f s c 5 6 f R q G k N 4 t t i x S K / Z V p d b Z N M I y a w e L 3 7 M J w o J A B g A A A A A D o A A A A A C A A A g A A A A o i o g N H b J M C q E 3 m Y g U l 5 O F w z g Z a 3 y r y C j L 9 + z j O J i 4 5 l Q A A A A 9 d Z 2 l R a b 6 u e y 1 c 6 C w U c s 0 q S k W K q 2 P V b C o A u 8 x p X Z k S R X b + h f T 8 8 k o V I C a h r J C U Y E i 3 c v c 4 v P v D v 7 N 5 H z 3 H f I W d p L b O V Q j M p 6 Y w Q 8 U A 6 C M 8 l A A A A A G l W X y V T z z s W P P g a g L m S F c + Y r b 3 C 3 P y f x g K Y d T J L l Y T F w E f u c B i C N B Q Q f J e W F y + 1 v q 3 M I m k l z x A J z q 6 x 4 5 A N s Y w = = < / D a t a M a s h u p > 
</file>

<file path=customXml/itemProps1.xml><?xml version="1.0" encoding="utf-8"?>
<ds:datastoreItem xmlns:ds="http://schemas.openxmlformats.org/officeDocument/2006/customXml" ds:itemID="{EEFF0634-4930-4E74-BE44-EC79D9B261D0}">
  <ds:schemaRefs>
    <ds:schemaRef ds:uri="http://schemas.microsoft.com/sharepoint/v3/contenttype/forms"/>
  </ds:schemaRefs>
</ds:datastoreItem>
</file>

<file path=customXml/itemProps2.xml><?xml version="1.0" encoding="utf-8"?>
<ds:datastoreItem xmlns:ds="http://schemas.openxmlformats.org/officeDocument/2006/customXml" ds:itemID="{FF2118BE-FFAC-4489-A395-21B3AA11ED0C}">
  <ds:schemaRefs>
    <ds:schemaRef ds:uri="Microsoft.SharePoint.Taxonomy.ContentTypeSync"/>
  </ds:schemaRefs>
</ds:datastoreItem>
</file>

<file path=customXml/itemProps3.xml><?xml version="1.0" encoding="utf-8"?>
<ds:datastoreItem xmlns:ds="http://schemas.openxmlformats.org/officeDocument/2006/customXml" ds:itemID="{57A8FC43-369F-4DA5-A79D-62DE2C9A87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2745e8-e224-48e8-a2e3-254862b8c2f5"/>
    <ds:schemaRef ds:uri="d42321af-8197-4a13-8235-269f49bea783"/>
    <ds:schemaRef ds:uri="5e04e4db-97f1-446e-a8e0-072069281d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55C6637-38C3-439A-A5FA-389BFBC8EFFD}">
  <ds:schemaRefs>
    <ds:schemaRef ds:uri="http://purl.org/dc/elements/1.1/"/>
    <ds:schemaRef ds:uri="http://schemas.openxmlformats.org/package/2006/metadata/core-properties"/>
    <ds:schemaRef ds:uri="http://purl.org/dc/terms/"/>
    <ds:schemaRef ds:uri="http://purl.org/dc/dcmitype/"/>
    <ds:schemaRef ds:uri="http://schemas.microsoft.com/office/2006/metadata/properties"/>
    <ds:schemaRef ds:uri="d42321af-8197-4a13-8235-269f49bea783"/>
    <ds:schemaRef ds:uri="http://schemas.microsoft.com/office/infopath/2007/PartnerControls"/>
    <ds:schemaRef ds:uri="5e04e4db-97f1-446e-a8e0-072069281d09"/>
    <ds:schemaRef ds:uri="http://schemas.microsoft.com/office/2006/documentManagement/types"/>
    <ds:schemaRef ds:uri="662745e8-e224-48e8-a2e3-254862b8c2f5"/>
    <ds:schemaRef ds:uri="http://schemas.microsoft.com/sharepoint/v3"/>
    <ds:schemaRef ds:uri="http://www.w3.org/XML/1998/namespace"/>
  </ds:schemaRefs>
</ds:datastoreItem>
</file>

<file path=customXml/itemProps5.xml><?xml version="1.0" encoding="utf-8"?>
<ds:datastoreItem xmlns:ds="http://schemas.openxmlformats.org/officeDocument/2006/customXml" ds:itemID="{AC1CF017-EA33-4165-A69F-967F4D9A1B5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Guidance</vt:lpstr>
      <vt:lpstr>Tab 1-Culpability and Harm</vt:lpstr>
      <vt:lpstr>Tab 2-Starting point and range</vt:lpstr>
      <vt:lpstr>Tab 3-Factors</vt:lpstr>
      <vt:lpstr>Tab 4-Summary</vt:lpstr>
      <vt:lpstr>Tab 5-Different Maximum Fine</vt:lpstr>
      <vt:lpstr>Tab 6-Summary (DMF)</vt:lpstr>
      <vt:lpstr>DATA - Penalty Amounts Grid</vt:lpstr>
      <vt:lpstr>DATA Combo (transform)</vt:lpstr>
    </vt:vector>
  </TitlesOfParts>
  <Manager/>
  <Company>Defra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Diep, Adam</dc:creator>
  <cp:keywords/>
  <dc:description/>
  <cp:lastModifiedBy>Rodliff, Christianne</cp:lastModifiedBy>
  <cp:revision/>
  <dcterms:created xsi:type="dcterms:W3CDTF">2023-08-29T13:22:10Z</dcterms:created>
  <dcterms:modified xsi:type="dcterms:W3CDTF">2023-12-18T09:36:12Z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0x010100A5BF1C78D9F64B679A5EBDE1C6598EBC01008A05E289CD1A7A48B9C3A92A6DE70FDF</vt:lpwstr>
  </property>
  <property fmtid="{D5CDD505-2E9C-101B-9397-08002B2CF9AE}" pid="3" name="InformationType">
    <vt:lpwstr/>
  </property>
  <property fmtid="{D5CDD505-2E9C-101B-9397-08002B2CF9AE}" pid="4" name="Distribution">
    <vt:lpwstr>9;#Internal Defra Group|0867f7b3-e76e-40ca-bb1f-5ba341a49230</vt:lpwstr>
  </property>
  <property fmtid="{D5CDD505-2E9C-101B-9397-08002B2CF9AE}" pid="5" name="HOCopyrightLevel">
    <vt:lpwstr>7;#Crown|69589897-2828-4761-976e-717fd8e631c9</vt:lpwstr>
  </property>
  <property fmtid="{D5CDD505-2E9C-101B-9397-08002B2CF9AE}" pid="6" name="HOGovernmentSecurityClassification">
    <vt:lpwstr>6;#Official|14c80daa-741b-422c-9722-f71693c9ede4</vt:lpwstr>
  </property>
  <property fmtid="{D5CDD505-2E9C-101B-9397-08002B2CF9AE}" pid="7" name="HOSiteType">
    <vt:lpwstr>10;#Team|ff0485df-0575-416f-802f-e999165821b7</vt:lpwstr>
  </property>
  <property fmtid="{D5CDD505-2E9C-101B-9397-08002B2CF9AE}" pid="8" name="OrganisationalUnit">
    <vt:lpwstr>8;#Core Defra|026223dd-2e56-4615-868d-7c5bfd566810</vt:lpwstr>
  </property>
</Properties>
</file>