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mhclg.sharepoint.com/sites/LGFdatacollection/Shared Documents/Local Tax/SF3 2022-23/QA Documents/Nov 23 Revision QA Documents/"/>
    </mc:Choice>
  </mc:AlternateContent>
  <xr:revisionPtr revIDLastSave="0" documentId="13_ncr:1_{FFD64B82-CBF0-47C5-812A-E4B5097414EB}" xr6:coauthVersionLast="47" xr6:coauthVersionMax="47" xr10:uidLastSave="{00000000-0000-0000-0000-000000000000}"/>
  <bookViews>
    <workbookView xWindow="-110" yWindow="-110" windowWidth="22780" windowHeight="14660" tabRatio="647" xr2:uid="{00000000-000D-0000-FFFF-FFFF00000000}"/>
  </bookViews>
  <sheets>
    <sheet name="Metadata" sheetId="23" r:id="rId1"/>
    <sheet name="SF3 Expenditure &amp; Income" sheetId="2" r:id="rId2"/>
    <sheet name="All Memo items" sheetId="13" r:id="rId3"/>
    <sheet name="Data" sheetId="10" r:id="rId4"/>
    <sheet name="Data2" sheetId="27" r:id="rId5"/>
    <sheet name="Notes" sheetId="28" r:id="rId6"/>
    <sheet name="Info" sheetId="6"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Data!$A$6:$T$97</definedName>
    <definedName name="_xlnm._FilterDatabase" localSheetId="4" hidden="1">Data2!$A$8:$BZ$99</definedName>
    <definedName name="_QRC4" localSheetId="0">#REF!</definedName>
    <definedName name="_QRC4">#REF!</definedName>
    <definedName name="_SF3" localSheetId="4">'SF3 Expenditure &amp; Income'!#REF!</definedName>
    <definedName name="_SF3" localSheetId="0">'[1]SF3 Expenditure &amp; Income'!#REF!</definedName>
    <definedName name="_SF3">'SF3 Expenditure &amp; Income'!#REF!</definedName>
    <definedName name="Adur">[2]DATA!#REF!</definedName>
    <definedName name="BRprint1" localSheetId="0">#REF!</definedName>
    <definedName name="BRprint1">#REF!</definedName>
    <definedName name="BRprint2" localSheetId="2">'[3]QRC3 form'!#REF!</definedName>
    <definedName name="BRprint2" localSheetId="4">'[4]QRC3 form'!#REF!</definedName>
    <definedName name="BRprint2">'[4]QRC3 form'!#REF!</definedName>
    <definedName name="CERDATA">'[5]Section A'!#REF!</definedName>
    <definedName name="cerdata1">'[5]Section A'!#REF!</definedName>
    <definedName name="CLASS_Data" localSheetId="2">#REF!</definedName>
    <definedName name="CLASS_Data" localSheetId="4">#REF!</definedName>
    <definedName name="CLASS_Data" localSheetId="0">#REF!</definedName>
    <definedName name="CLASS_Data">#REF!</definedName>
    <definedName name="CONTACT" localSheetId="4">'SF3 Expenditure &amp; Income'!#REF!</definedName>
    <definedName name="CONTACT" localSheetId="0">'[1]SF3 Expenditure &amp; Income'!#REF!</definedName>
    <definedName name="CONTACT">'SF3 Expenditure &amp; Income'!#REF!</definedName>
    <definedName name="Contact_info" localSheetId="2">#REF!</definedName>
    <definedName name="Contact_info" localSheetId="4">#REF!</definedName>
    <definedName name="Contact_info" localSheetId="0">#REF!</definedName>
    <definedName name="Contact_info">#REF!</definedName>
    <definedName name="data" localSheetId="2">[6]Data!$A$8:$O$98</definedName>
    <definedName name="data" localSheetId="4">Data2!$E$9:$BZ$98</definedName>
    <definedName name="data" localSheetId="0">[1]Data!$A$8:$T$96</definedName>
    <definedName name="data">Data!$A$7:$T$97</definedName>
    <definedName name="data2" localSheetId="4">Data2!$A$9:$BZ$99</definedName>
    <definedName name="data2">#REF!</definedName>
    <definedName name="datar">[7]DATA!$A$8:$S$362</definedName>
    <definedName name="datar1" localSheetId="0">[8]Data!$A$8:$AV$334</definedName>
    <definedName name="datar1">[8]Data!$A$8:$AV$334</definedName>
    <definedName name="detruse" localSheetId="2">'[3]QRC3 form'!#REF!</definedName>
    <definedName name="detruse" localSheetId="4">'[4]QRC3 form'!#REF!</definedName>
    <definedName name="detruse" localSheetId="0">'[4]QRC3 form'!#REF!</definedName>
    <definedName name="detruse">'[4]QRC3 form'!#REF!</definedName>
    <definedName name="dtlruse" localSheetId="0">#REF!</definedName>
    <definedName name="dtlruse">#REF!</definedName>
    <definedName name="LAcodes" localSheetId="4">Data2!$C$9:$C$99</definedName>
    <definedName name="LAcodes">Data!$C$7:$C$97</definedName>
    <definedName name="LAlist" localSheetId="4">Data2!$B$9:$B$99</definedName>
    <definedName name="LAlist">Data!$B$7:$B$97</definedName>
    <definedName name="NNDR1" localSheetId="0">#REF!</definedName>
    <definedName name="NNDR1">#REF!</definedName>
    <definedName name="NNDR1S" localSheetId="0">#REF!</definedName>
    <definedName name="NNDR1S">#REF!</definedName>
    <definedName name="numberherd1" localSheetId="0">#REF!</definedName>
    <definedName name="numberherd1">#REF!</definedName>
    <definedName name="numberhered" localSheetId="0">#REF!</definedName>
    <definedName name="numberhered">#REF!</definedName>
    <definedName name="_xlnm.Print_Area" localSheetId="2">'All Memo items'!$A$1:$I$123</definedName>
    <definedName name="_xlnm.Print_Area" localSheetId="3">Data!$A$1:$T$97</definedName>
    <definedName name="_xlnm.Print_Area" localSheetId="4">Data2!$A$1:$BX$99</definedName>
    <definedName name="_xlnm.Print_Area" localSheetId="6">Info!$A$1:$B$93</definedName>
    <definedName name="_xlnm.Print_Area" localSheetId="1">'SF3 Expenditure &amp; Income'!$A$1:$F$54</definedName>
    <definedName name="_xlnm.Print_Area">'[5]Section A'!#REF!</definedName>
    <definedName name="print_area_ignore">'[5]Section A'!#REF!</definedName>
    <definedName name="_xlnm.Print_Titles" localSheetId="3">Data!$B:$B,Data!$1:$5</definedName>
    <definedName name="_xlnm.Print_Titles" localSheetId="4">Data2!$B:$B,Data2!$1:$6</definedName>
    <definedName name="_xlnm.Print_Titles" localSheetId="6">Info!$1:$2</definedName>
    <definedName name="Raw_Data" localSheetId="2">#REF!</definedName>
    <definedName name="Raw_Data" localSheetId="4">#REF!</definedName>
    <definedName name="Raw_Data" localSheetId="0">#REF!</definedName>
    <definedName name="Raw_Data">#REF!</definedName>
    <definedName name="table" localSheetId="4">Data2!$A$9:$C$99</definedName>
    <definedName name="table">Data!$A$7:$J$97</definedName>
    <definedName name="table1" localSheetId="4">Data2!$B$9:$C$99</definedName>
    <definedName name="table1">Data!$B$7:$J$97</definedName>
    <definedName name="tiersplit" localSheetId="0">[8]TierSplit!$A$8:$K$334</definedName>
    <definedName name="tiersplit">[8]TierSplit!$A$8:$K$334</definedName>
    <definedName name="Validation" localSheetId="0">#REF!</definedName>
    <definedName name="Validation">#REF!</definedName>
    <definedName name="zzz" localSheetId="0">#REF!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 l="1"/>
  <c r="D12" i="2"/>
  <c r="B4" i="13" l="1"/>
  <c r="F91" i="13" l="1"/>
  <c r="H99" i="13"/>
  <c r="H105" i="13"/>
  <c r="F103" i="13"/>
  <c r="H91" i="13"/>
  <c r="C7" i="13"/>
  <c r="D14" i="13"/>
  <c r="H27" i="13"/>
  <c r="H76" i="13"/>
  <c r="F97" i="13"/>
  <c r="H9" i="13"/>
  <c r="C19" i="13"/>
  <c r="H47" i="13"/>
  <c r="H95" i="13"/>
  <c r="D9" i="13"/>
  <c r="E16" i="13"/>
  <c r="H41" i="13"/>
  <c r="H107" i="13"/>
  <c r="E9" i="13"/>
  <c r="F16" i="13"/>
  <c r="H43" i="13"/>
  <c r="H101" i="13"/>
  <c r="H7" i="13"/>
  <c r="C16" i="13"/>
  <c r="H35" i="13"/>
  <c r="H85" i="13"/>
  <c r="H103" i="13"/>
  <c r="F12" i="13"/>
  <c r="H19" i="13"/>
  <c r="H59" i="13"/>
  <c r="H113" i="13"/>
  <c r="C12" i="13"/>
  <c r="D19" i="13"/>
  <c r="H68" i="13"/>
  <c r="H115" i="13"/>
  <c r="D12" i="13"/>
  <c r="E19" i="13"/>
  <c r="H53" i="13"/>
  <c r="H109" i="13"/>
  <c r="H49" i="13"/>
  <c r="F9" i="13"/>
  <c r="H16" i="13"/>
  <c r="H45" i="13"/>
  <c r="H111" i="13"/>
  <c r="D7" i="13"/>
  <c r="E14" i="13"/>
  <c r="H31" i="13"/>
  <c r="H78" i="13"/>
  <c r="H121" i="13"/>
  <c r="H12" i="13"/>
  <c r="H23" i="13"/>
  <c r="H80" i="13"/>
  <c r="H93" i="13"/>
  <c r="C14" i="13"/>
  <c r="H25" i="13"/>
  <c r="H71" i="13"/>
  <c r="H117" i="13"/>
  <c r="E12" i="13"/>
  <c r="F19" i="13"/>
  <c r="H55" i="13"/>
  <c r="H119" i="13"/>
  <c r="C9" i="13"/>
  <c r="D16" i="13"/>
  <c r="H37" i="13"/>
  <c r="H87" i="13"/>
  <c r="E7" i="13"/>
  <c r="F14" i="13"/>
  <c r="F31" i="13"/>
  <c r="H89" i="13"/>
  <c r="F7" i="13"/>
  <c r="H14" i="13"/>
  <c r="H33" i="13"/>
  <c r="H82" i="13"/>
  <c r="H97" i="13"/>
  <c r="B65" i="13"/>
  <c r="B3" i="6" l="1"/>
  <c r="C3" i="6"/>
  <c r="E19" i="2" l="1"/>
  <c r="E27" i="2" l="1"/>
  <c r="E44" i="2"/>
  <c r="E29" i="2"/>
  <c r="E37" i="2"/>
  <c r="E31" i="2" l="1"/>
  <c r="E48" i="2"/>
  <c r="E46" i="2"/>
  <c r="E50" i="2"/>
  <c r="E52" i="2"/>
  <c r="E33" i="2"/>
  <c r="E42" i="2"/>
  <c r="E35" i="2"/>
  <c r="E25" i="2"/>
  <c r="E21" i="2"/>
  <c r="E23" i="2"/>
</calcChain>
</file>

<file path=xl/sharedStrings.xml><?xml version="1.0" encoding="utf-8"?>
<sst xmlns="http://schemas.openxmlformats.org/spreadsheetml/2006/main" count="1642" uniqueCount="688">
  <si>
    <t>1. Number of internal (i.e. non-contracted) full time equivalents employed in pension administration duties (excluding fund management)</t>
  </si>
  <si>
    <t>No.</t>
  </si>
  <si>
    <t>Ecodes</t>
  </si>
  <si>
    <t>Statement of Expenditure and Income</t>
  </si>
  <si>
    <t>Memorandum Items</t>
  </si>
  <si>
    <t>Other expenditure</t>
  </si>
  <si>
    <t>Other income</t>
  </si>
  <si>
    <t>Total number of contributing members</t>
  </si>
  <si>
    <t>Profit on realisation of assets</t>
  </si>
  <si>
    <t>Loss on realisation of assets</t>
  </si>
  <si>
    <t>NET profit on realisation of assets</t>
  </si>
  <si>
    <t>Dividends receivable</t>
  </si>
  <si>
    <t>Interest receivable</t>
  </si>
  <si>
    <t>£000</t>
  </si>
  <si>
    <t>Total (£000)</t>
  </si>
  <si>
    <t>Number of FTEs</t>
  </si>
  <si>
    <t>Number of retirements</t>
  </si>
  <si>
    <t>Row 3</t>
  </si>
  <si>
    <t>Row 4</t>
  </si>
  <si>
    <t>Row 5</t>
  </si>
  <si>
    <t>Row 6</t>
  </si>
  <si>
    <t>Row 7</t>
  </si>
  <si>
    <t>Row 8</t>
  </si>
  <si>
    <t>Row 9</t>
  </si>
  <si>
    <t>Row 10</t>
  </si>
  <si>
    <t>Row 11</t>
  </si>
  <si>
    <t>Row 12</t>
  </si>
  <si>
    <t>Row 13</t>
  </si>
  <si>
    <t>Row 14</t>
  </si>
  <si>
    <t>Row 15</t>
  </si>
  <si>
    <t>Row 16</t>
  </si>
  <si>
    <t>(B1)</t>
  </si>
  <si>
    <t>(B2)</t>
  </si>
  <si>
    <t>(B3)</t>
  </si>
  <si>
    <t>(C1a)</t>
  </si>
  <si>
    <t>(C1b)</t>
  </si>
  <si>
    <t>(C2a)</t>
  </si>
  <si>
    <t>(D1)</t>
  </si>
  <si>
    <t>(D2)</t>
  </si>
  <si>
    <t>(D3)</t>
  </si>
  <si>
    <t>(D4)</t>
  </si>
  <si>
    <t>(D5)</t>
  </si>
  <si>
    <t>(E1)</t>
  </si>
  <si>
    <t>(E2)</t>
  </si>
  <si>
    <t>(F1)</t>
  </si>
  <si>
    <t>(G1)</t>
  </si>
  <si>
    <t>(G2)</t>
  </si>
  <si>
    <t>(H2)</t>
  </si>
  <si>
    <t>(I4)</t>
  </si>
  <si>
    <t>Isle of Wight UA</t>
  </si>
  <si>
    <t>Merseyside Pension Fund</t>
  </si>
  <si>
    <t>West Yorkshire Superannuation Fund</t>
  </si>
  <si>
    <t>Hammersmith &amp; Fulham</t>
  </si>
  <si>
    <t>Kensington &amp; Chelsea</t>
  </si>
  <si>
    <t>Barking &amp; Dagenham</t>
  </si>
  <si>
    <t>Cardiff UA</t>
  </si>
  <si>
    <t>Carmarthenshire UA</t>
  </si>
  <si>
    <t>Flintshire UA</t>
  </si>
  <si>
    <t>Powys UA</t>
  </si>
  <si>
    <t>Rhondda Cynon Taff UA</t>
  </si>
  <si>
    <t>Swansea UA</t>
  </si>
  <si>
    <t>Torfaen UA</t>
  </si>
  <si>
    <t>Section E - Market value of the fund</t>
  </si>
  <si>
    <t>Total</t>
  </si>
  <si>
    <t>1. Profit on realisation of assets</t>
  </si>
  <si>
    <t>2. Loss on realisation of assets</t>
  </si>
  <si>
    <t>Rate (%)</t>
  </si>
  <si>
    <t>£ 000</t>
  </si>
  <si>
    <t>2. Secondary contributions</t>
  </si>
  <si>
    <t>1. Income from property</t>
  </si>
  <si>
    <t>2. Other investment income</t>
  </si>
  <si>
    <t>3. Dividends receivable</t>
  </si>
  <si>
    <t>1. Total expenditure</t>
  </si>
  <si>
    <t>2. Lump sums: on retirement (including deferred)</t>
  </si>
  <si>
    <t>4. Interest receivable</t>
  </si>
  <si>
    <t>Pension Fund names</t>
  </si>
  <si>
    <t>(Please select Pension Fund using drop down menu)</t>
  </si>
  <si>
    <t>Barnet</t>
  </si>
  <si>
    <t>Bedfordshire</t>
  </si>
  <si>
    <t>Bexley</t>
  </si>
  <si>
    <t>Brent</t>
  </si>
  <si>
    <t>Bromley</t>
  </si>
  <si>
    <t>Buckinghamshire</t>
  </si>
  <si>
    <t>Cambridgeshire</t>
  </si>
  <si>
    <t>Camden</t>
  </si>
  <si>
    <t>Cheshire</t>
  </si>
  <si>
    <t>Cornwall</t>
  </si>
  <si>
    <t>Croydon</t>
  </si>
  <si>
    <t>Cumbria</t>
  </si>
  <si>
    <t>Derbyshire</t>
  </si>
  <si>
    <t>Devon</t>
  </si>
  <si>
    <t>Dorset</t>
  </si>
  <si>
    <t>Durham</t>
  </si>
  <si>
    <t>Ealing</t>
  </si>
  <si>
    <t>East Sussex</t>
  </si>
  <si>
    <t>Enfield</t>
  </si>
  <si>
    <t>Essex</t>
  </si>
  <si>
    <t>Gloucestershire</t>
  </si>
  <si>
    <t>Greenwich</t>
  </si>
  <si>
    <t>Gwynedd</t>
  </si>
  <si>
    <t>Hackney</t>
  </si>
  <si>
    <t>Hampshire</t>
  </si>
  <si>
    <t>Haringey</t>
  </si>
  <si>
    <t>Harrow</t>
  </si>
  <si>
    <t>Havering</t>
  </si>
  <si>
    <t>Hertfordshire</t>
  </si>
  <si>
    <t>Hillingdon</t>
  </si>
  <si>
    <t>Hounslow</t>
  </si>
  <si>
    <t>Islington</t>
  </si>
  <si>
    <t>Kent</t>
  </si>
  <si>
    <t>Kingston upon Thames</t>
  </si>
  <si>
    <t>Lambeth</t>
  </si>
  <si>
    <t>Lancashire</t>
  </si>
  <si>
    <t>Leicestershire</t>
  </si>
  <si>
    <t>Lewisham</t>
  </si>
  <si>
    <t>Lincolnshire</t>
  </si>
  <si>
    <t>London Pensions Fund Authority</t>
  </si>
  <si>
    <t>Merton</t>
  </si>
  <si>
    <t>Newham</t>
  </si>
  <si>
    <t>Norfolk</t>
  </si>
  <si>
    <t>North Yorkshire</t>
  </si>
  <si>
    <t>Northamptonshire</t>
  </si>
  <si>
    <t>Northumberland</t>
  </si>
  <si>
    <t>Nottinghamshire</t>
  </si>
  <si>
    <t>Oxfordshire</t>
  </si>
  <si>
    <t>Redbridge</t>
  </si>
  <si>
    <t>Richmond upon Thames</t>
  </si>
  <si>
    <t>Shropshire</t>
  </si>
  <si>
    <t>Somerset</t>
  </si>
  <si>
    <t>Southwark</t>
  </si>
  <si>
    <t>Staffordshire</t>
  </si>
  <si>
    <t>Suffolk</t>
  </si>
  <si>
    <t>Surrey</t>
  </si>
  <si>
    <t>Sutton</t>
  </si>
  <si>
    <t>Tameside</t>
  </si>
  <si>
    <t>Tower Hamlets</t>
  </si>
  <si>
    <t>Waltham Forest</t>
  </si>
  <si>
    <t>Wandsworth</t>
  </si>
  <si>
    <t>Warwickshire</t>
  </si>
  <si>
    <t>West Sussex</t>
  </si>
  <si>
    <t>Westminster</t>
  </si>
  <si>
    <t>Wiltshire</t>
  </si>
  <si>
    <t>Avon</t>
  </si>
  <si>
    <t>Berkshire</t>
  </si>
  <si>
    <t>Barking and Dagenham</t>
  </si>
  <si>
    <t>Hammersmith and Fulham</t>
  </si>
  <si>
    <t>Kensington and Chelsea</t>
  </si>
  <si>
    <t>London</t>
  </si>
  <si>
    <t>South Yorkshire Passenger Transport</t>
  </si>
  <si>
    <t>South Yorkshire</t>
  </si>
  <si>
    <t>Administering authorities</t>
  </si>
  <si>
    <t>East Riding of Yorkshire UA</t>
  </si>
  <si>
    <t>Bath and North East Somerset UA</t>
  </si>
  <si>
    <t>Ecode</t>
  </si>
  <si>
    <t>(Please select Pension Fund using drop down menu above)</t>
  </si>
  <si>
    <t>Bradford</t>
  </si>
  <si>
    <t>Wolverhampton</t>
  </si>
  <si>
    <t>Wirral</t>
  </si>
  <si>
    <t>Worcestershire</t>
  </si>
  <si>
    <t>Cardiff and Vale of Glamorgan</t>
  </si>
  <si>
    <t>Dyfed</t>
  </si>
  <si>
    <t>Carmarthenshire</t>
  </si>
  <si>
    <t>Flintshire</t>
  </si>
  <si>
    <t>Clwyd</t>
  </si>
  <si>
    <t>East Riding</t>
  </si>
  <si>
    <t>Merseyside</t>
  </si>
  <si>
    <t>Powys</t>
  </si>
  <si>
    <t>South Yorkshire Pensions Authority</t>
  </si>
  <si>
    <t>Greater Manchester</t>
  </si>
  <si>
    <t>Torfaen</t>
  </si>
  <si>
    <t>Tyne and Wear</t>
  </si>
  <si>
    <t>South Tyneside</t>
  </si>
  <si>
    <t>West Midlands Passenger Transport</t>
  </si>
  <si>
    <t>West Midlands</t>
  </si>
  <si>
    <t>West Yorkshire</t>
  </si>
  <si>
    <t>Cardiff</t>
  </si>
  <si>
    <t>Windsor and Maidenhead UA</t>
  </si>
  <si>
    <t>Middlesbrough UA</t>
  </si>
  <si>
    <t>E6344</t>
  </si>
  <si>
    <t>E6903</t>
  </si>
  <si>
    <t>E6901</t>
  </si>
  <si>
    <t>E6346</t>
  </si>
  <si>
    <t>E6902</t>
  </si>
  <si>
    <t>E6904</t>
  </si>
  <si>
    <t>E6905</t>
  </si>
  <si>
    <t>E6906</t>
  </si>
  <si>
    <t>E0101</t>
  </si>
  <si>
    <t>E5030</t>
  </si>
  <si>
    <t>E5031</t>
  </si>
  <si>
    <t>E0221</t>
  </si>
  <si>
    <t>E0320</t>
  </si>
  <si>
    <t>E5032</t>
  </si>
  <si>
    <t>E5033</t>
  </si>
  <si>
    <t>E5034</t>
  </si>
  <si>
    <t>E0421</t>
  </si>
  <si>
    <t>E0521</t>
  </si>
  <si>
    <t>E5011</t>
  </si>
  <si>
    <t>W7601</t>
  </si>
  <si>
    <t>E0621</t>
  </si>
  <si>
    <t>E5010</t>
  </si>
  <si>
    <t>W7002</t>
  </si>
  <si>
    <t>E0820</t>
  </si>
  <si>
    <t>E5035</t>
  </si>
  <si>
    <t>E0920</t>
  </si>
  <si>
    <t>E1021</t>
  </si>
  <si>
    <t>E1121</t>
  </si>
  <si>
    <t>E1221</t>
  </si>
  <si>
    <t>E1321</t>
  </si>
  <si>
    <t>W7102</t>
  </si>
  <si>
    <t>E5036</t>
  </si>
  <si>
    <t>E2001</t>
  </si>
  <si>
    <t>E1421</t>
  </si>
  <si>
    <t>E5037</t>
  </si>
  <si>
    <t>E1521</t>
  </si>
  <si>
    <t>E1620</t>
  </si>
  <si>
    <t>E4208</t>
  </si>
  <si>
    <t>E5012</t>
  </si>
  <si>
    <t>E5013</t>
  </si>
  <si>
    <t>E5014</t>
  </si>
  <si>
    <t>E1721</t>
  </si>
  <si>
    <t>E5038</t>
  </si>
  <si>
    <t>E5039</t>
  </si>
  <si>
    <t>E5040</t>
  </si>
  <si>
    <t>E5041</t>
  </si>
  <si>
    <t>E5042</t>
  </si>
  <si>
    <t>E2101</t>
  </si>
  <si>
    <t>E5015</t>
  </si>
  <si>
    <t>E5016</t>
  </si>
  <si>
    <t>E2221</t>
  </si>
  <si>
    <t>E5043</t>
  </si>
  <si>
    <t>E5017</t>
  </si>
  <si>
    <t>E2321</t>
  </si>
  <si>
    <t>E2421</t>
  </si>
  <si>
    <t>E5018</t>
  </si>
  <si>
    <t>E2520</t>
  </si>
  <si>
    <t>E5044</t>
  </si>
  <si>
    <t>E5045</t>
  </si>
  <si>
    <t>E2620</t>
  </si>
  <si>
    <t>E2721</t>
  </si>
  <si>
    <t>E2820</t>
  </si>
  <si>
    <t>E2920</t>
  </si>
  <si>
    <t>E3021</t>
  </si>
  <si>
    <t>E3120</t>
  </si>
  <si>
    <t>W7501</t>
  </si>
  <si>
    <t>E5046</t>
  </si>
  <si>
    <t>W7404</t>
  </si>
  <si>
    <t>E5047</t>
  </si>
  <si>
    <t>E3221</t>
  </si>
  <si>
    <t>E3320</t>
  </si>
  <si>
    <t>E5019</t>
  </si>
  <si>
    <t>E3421</t>
  </si>
  <si>
    <t>E3520</t>
  </si>
  <si>
    <t>E3620</t>
  </si>
  <si>
    <t>E5048</t>
  </si>
  <si>
    <t>W7702</t>
  </si>
  <si>
    <t>E0702</t>
  </si>
  <si>
    <t>W7204</t>
  </si>
  <si>
    <t>E5020</t>
  </si>
  <si>
    <t>E5049</t>
  </si>
  <si>
    <t>E5021</t>
  </si>
  <si>
    <t>E3720</t>
  </si>
  <si>
    <t>E3820</t>
  </si>
  <si>
    <t>E5022</t>
  </si>
  <si>
    <t>E3921</t>
  </si>
  <si>
    <t>E1821</t>
  </si>
  <si>
    <t>Teesside</t>
  </si>
  <si>
    <t>Corporation of London</t>
  </si>
  <si>
    <t>Isle of Wight Council</t>
  </si>
  <si>
    <t>SF3 Local Government Pension Funds</t>
  </si>
  <si>
    <t>1. Pension (or annuities): retired employees and dependants</t>
  </si>
  <si>
    <t>E1801</t>
  </si>
  <si>
    <t>W7320</t>
  </si>
  <si>
    <t>Caemarfonshire &amp; Merionethshire</t>
  </si>
  <si>
    <t>Rhondda Cynon Taff</t>
  </si>
  <si>
    <t>City and County of Swansea</t>
  </si>
  <si>
    <t>Greater Gwent (Torfaen)</t>
  </si>
  <si>
    <t>Row 1</t>
  </si>
  <si>
    <t>Row 2</t>
  </si>
  <si>
    <t>Local Authority</t>
  </si>
  <si>
    <t>City of London</t>
  </si>
  <si>
    <t xml:space="preserve"> Select your local authority's name from this list</t>
  </si>
  <si>
    <t xml:space="preserve">Check that this is your authority :   </t>
  </si>
  <si>
    <t xml:space="preserve">Memorandum Items </t>
  </si>
  <si>
    <t>2. Number of internal (i.e. non-contracted) full time equivalents employed in pension fund management</t>
  </si>
  <si>
    <t xml:space="preserve">Check that this is your Code :   </t>
  </si>
  <si>
    <t>E0305</t>
  </si>
  <si>
    <t>Bath &amp; North East Somerset</t>
  </si>
  <si>
    <t>Windsor &amp; Maidenhead UA</t>
  </si>
  <si>
    <t>London Pensions Fund Auth</t>
  </si>
  <si>
    <t>South Yorkshire Pensions Fund</t>
  </si>
  <si>
    <t>Tyne and Wear Superannuation Fund</t>
  </si>
  <si>
    <t>E1920</t>
  </si>
  <si>
    <t>2a. Of which: Section 16 (2)(b) contributions</t>
  </si>
  <si>
    <t>(I6)</t>
  </si>
  <si>
    <t>(I1)</t>
  </si>
  <si>
    <t>Ill health retirement</t>
  </si>
  <si>
    <t>(I2)</t>
  </si>
  <si>
    <t>(I2A)</t>
  </si>
  <si>
    <t>(I2B)</t>
  </si>
  <si>
    <t>(I2C)</t>
  </si>
  <si>
    <t>(I3)</t>
  </si>
  <si>
    <t>Early payment of deferred benefits</t>
  </si>
  <si>
    <t>(I5)</t>
  </si>
  <si>
    <t>Pension (or annuities) :retired employees and dependents</t>
  </si>
  <si>
    <t>Lump sums: on retirement (including deferred)</t>
  </si>
  <si>
    <t>Lump sums: on death</t>
  </si>
  <si>
    <t>Other benefits</t>
  </si>
  <si>
    <t>Transfer values (including apportionments)</t>
  </si>
  <si>
    <t>Total expenditure</t>
  </si>
  <si>
    <t>Investment income</t>
  </si>
  <si>
    <t>Transfer values</t>
  </si>
  <si>
    <t>Total income</t>
  </si>
  <si>
    <t>Number of pensioners:retired employees or dependents</t>
  </si>
  <si>
    <t>Number of former members entitled to deferred benefits</t>
  </si>
  <si>
    <t>Primary contributions</t>
  </si>
  <si>
    <t xml:space="preserve"> Secondary contributions</t>
  </si>
  <si>
    <t>of which : Section 16 (2)(b) contributions</t>
  </si>
  <si>
    <t>Income from property</t>
  </si>
  <si>
    <t>Other investment income</t>
  </si>
  <si>
    <t>Number of internal administration duties</t>
  </si>
  <si>
    <t>Number of internal pension fund management</t>
  </si>
  <si>
    <t xml:space="preserve">Redundancy </t>
  </si>
  <si>
    <t>(Tier 1) Retirement award under LGPS</t>
  </si>
  <si>
    <t>(Tier 2) Retirement award under LGPS</t>
  </si>
  <si>
    <t>(Tier 3) Retirement award under LGPS</t>
  </si>
  <si>
    <t>Sub Total</t>
  </si>
  <si>
    <t>Normal retirements</t>
  </si>
  <si>
    <t>Regulation 20 (8) applies</t>
  </si>
  <si>
    <t>How many Tier 3 payments were uplifted to Tier 2 under Regulation 20</t>
  </si>
  <si>
    <t xml:space="preserve">Choice of early payment of pension (Regulation 30) </t>
  </si>
  <si>
    <t>(I7)</t>
  </si>
  <si>
    <t>(I2E)</t>
  </si>
  <si>
    <t>7. Total (I5 + I6)</t>
  </si>
  <si>
    <t>5. Sub Total (I1 + I2 + I3 + I4)</t>
  </si>
  <si>
    <t>Female</t>
  </si>
  <si>
    <t>Male</t>
  </si>
  <si>
    <t>2(a)(i) Average age of members in Tier 1</t>
  </si>
  <si>
    <t>2(b)(i) Average age of members in Tier 2</t>
  </si>
  <si>
    <t>2(c)(i) Average age of members in Tier 3</t>
  </si>
  <si>
    <t>(Tier 1) Retirement award under LGPS
Male</t>
  </si>
  <si>
    <t>(Tier 1) Retirement award under LGPS
Female</t>
  </si>
  <si>
    <t>(Tier 1) Retirement award under LGPS
Average age</t>
  </si>
  <si>
    <t>(Tier 2) Retirement award under LGPS
Male</t>
  </si>
  <si>
    <t>(Tier 2) Retirement award under LGPS
Female</t>
  </si>
  <si>
    <t>(Tier 2) Retirement award under LGPS
Average age</t>
  </si>
  <si>
    <t>(Tier 3) Retirement award under LGPS
Male</t>
  </si>
  <si>
    <t>(Tier 3) Retirement award under LGPS
Female</t>
  </si>
  <si>
    <t>(Tier 3) Retirement award under LGPS
Average age</t>
  </si>
  <si>
    <t>England</t>
  </si>
  <si>
    <t>Wales</t>
  </si>
  <si>
    <t>England &amp; Wales</t>
  </si>
  <si>
    <t>(I2A - Male)</t>
  </si>
  <si>
    <t>(I2A - Female)</t>
  </si>
  <si>
    <t>(I2Ai)</t>
  </si>
  <si>
    <t xml:space="preserve">These data are calculated </t>
  </si>
  <si>
    <t>(I2B - Male)</t>
  </si>
  <si>
    <t>(I2B - Female)</t>
  </si>
  <si>
    <t>(I2Bi)</t>
  </si>
  <si>
    <t>(I2C - Male)</t>
  </si>
  <si>
    <t>(I2C - Female)</t>
  </si>
  <si>
    <t>(I2Ci)</t>
  </si>
  <si>
    <t>(I2D)</t>
  </si>
  <si>
    <t>Made use of the protection in Regulation 20 (13)</t>
  </si>
  <si>
    <t>(I2F)</t>
  </si>
  <si>
    <t>E9999</t>
  </si>
  <si>
    <t>W9999</t>
  </si>
  <si>
    <t>EW001</t>
  </si>
  <si>
    <t>4. Lump sums: on death</t>
  </si>
  <si>
    <t>5. Other benefits</t>
  </si>
  <si>
    <t>6. Transfer values (including apportionments)</t>
  </si>
  <si>
    <t>8. Administration and fund management costs of the fund</t>
  </si>
  <si>
    <t>9. Other expenditure</t>
  </si>
  <si>
    <t>11. Contributions (including those from other employing authorities): employees</t>
  </si>
  <si>
    <t>12. Contributions (including those from other employing authorities): employers</t>
  </si>
  <si>
    <t xml:space="preserve">13. Investment income </t>
  </si>
  <si>
    <t>14. Transfer values (including apportionments)</t>
  </si>
  <si>
    <t>15. Other income</t>
  </si>
  <si>
    <t>16. Total income (sum of rows 11 to 14)</t>
  </si>
  <si>
    <t>Total number of employers</t>
  </si>
  <si>
    <t>Employer Group</t>
  </si>
  <si>
    <t>Group 1</t>
  </si>
  <si>
    <t>Group 2</t>
  </si>
  <si>
    <t>Group 3</t>
  </si>
  <si>
    <t>Group 4</t>
  </si>
  <si>
    <t xml:space="preserve">Total </t>
  </si>
  <si>
    <t xml:space="preserve"> Number of members to whom regulation 30(6)(Flexible retirement) applies</t>
  </si>
  <si>
    <t>Total number of members (sum of rows 2 to 5)</t>
  </si>
  <si>
    <t>(C2)</t>
  </si>
  <si>
    <t>(C3)</t>
  </si>
  <si>
    <t>1. Total number of employers</t>
  </si>
  <si>
    <t>2. Total number of contributing members</t>
  </si>
  <si>
    <t>3. Number of pensioners: retired employees or dependants</t>
  </si>
  <si>
    <t>4. Number of former members entitled to deferred benefits</t>
  </si>
  <si>
    <t>5. Number of members to whom regulation 30(6)
(Flexible retirement) applies</t>
  </si>
  <si>
    <t>6. Total number of members (sum of rows 2 to 5)</t>
  </si>
  <si>
    <t>£ '000</t>
  </si>
  <si>
    <t>3. Net profit on realisation of assets (B1 - B2)</t>
  </si>
  <si>
    <t>Number of full
time equivalents</t>
  </si>
  <si>
    <t>Number
of retirements</t>
  </si>
  <si>
    <t>1. Redundancy (Regulation 30(7))</t>
  </si>
  <si>
    <t>2. Ill-health retirement (Regulation 35 of the 2013 regulations) (2a + 2b + 2c)</t>
  </si>
  <si>
    <t>2(a) Regulation 35(5) (Tier 1)</t>
  </si>
  <si>
    <t xml:space="preserve">2(b) Regulation 35(6) (Tier 2) </t>
  </si>
  <si>
    <t>2(c) Regulation 35(7) (Tier 3)</t>
  </si>
  <si>
    <t>2(d) How many Tier 3 payments were stopped under Regulation 37(3) and 37(7)(c)?</t>
  </si>
  <si>
    <t>2(e) How many Tier 3 payments were uplifted to Tier 2 under Regulation 37(7)(b) and 37(10)?</t>
  </si>
  <si>
    <t>2(f) How many awards made use of the age 45 protection in Transitional Regulation 12?</t>
  </si>
  <si>
    <t>3. Choice of early payment of pension (Regulation 30(5)) of the 2013 regulations</t>
  </si>
  <si>
    <t>4. Early payment of pension : ill health (Regulation 38) of the 2013 regulations</t>
  </si>
  <si>
    <t>6. Normal retirements (Regulation 30(1))</t>
  </si>
  <si>
    <t>of which *</t>
  </si>
  <si>
    <t>(Not including flexible retirees)</t>
  </si>
  <si>
    <t>1. Primary contributions</t>
  </si>
  <si>
    <t>Investment management expenses</t>
  </si>
  <si>
    <t>Administrative expenses</t>
  </si>
  <si>
    <t>Governance and oversight costs</t>
  </si>
  <si>
    <t>Total Management expenses charged to the fund</t>
  </si>
  <si>
    <t>of which</t>
  </si>
  <si>
    <t>1(a) Investment management expenses</t>
  </si>
  <si>
    <t>1(b) Administrative expenses</t>
  </si>
  <si>
    <t>1(c) Governance and oversight costs</t>
  </si>
  <si>
    <t>2. Total Management expenses charged to the fund (1(a) + 1(b) + 1(c))</t>
  </si>
  <si>
    <t>10. Total expenditure (sum of rows 1 to 9)</t>
  </si>
  <si>
    <t>Background</t>
  </si>
  <si>
    <t>https://www.gov.uk/government/collections/local-government-pension-scheme</t>
  </si>
  <si>
    <t>The workbook is split into 4 parts:</t>
  </si>
  <si>
    <t>SF3 Expenditure &amp; Income</t>
  </si>
  <si>
    <t>All Memo items</t>
  </si>
  <si>
    <t>Data</t>
  </si>
  <si>
    <t>Data2</t>
  </si>
  <si>
    <t>Definitions and uses of the data</t>
  </si>
  <si>
    <t>Data Collection and quality</t>
  </si>
  <si>
    <t>Public Enquiries</t>
  </si>
  <si>
    <t>Definitions and uses of the data are described in the statistical release on the Department’s website.</t>
  </si>
  <si>
    <t>7. Pensions Act premiums (less recoveries from employees included in row 6)</t>
  </si>
  <si>
    <t>Pensions Act premiums (less recoveries from employees included in row 6)</t>
  </si>
  <si>
    <t>Contributions: Employees</t>
  </si>
  <si>
    <t>Contributions: Employers</t>
  </si>
  <si>
    <t>E06000022</t>
  </si>
  <si>
    <t>E06000040</t>
  </si>
  <si>
    <t>E10000003</t>
  </si>
  <si>
    <t>E06000002</t>
  </si>
  <si>
    <t>E06000052</t>
  </si>
  <si>
    <t>E10000006</t>
  </si>
  <si>
    <t>E10000007</t>
  </si>
  <si>
    <t>E10000008</t>
  </si>
  <si>
    <t>E06000047</t>
  </si>
  <si>
    <t>E10000011</t>
  </si>
  <si>
    <t>E10000012</t>
  </si>
  <si>
    <t>E10000013</t>
  </si>
  <si>
    <t>E10000014</t>
  </si>
  <si>
    <t>E10000015</t>
  </si>
  <si>
    <t>E10000034</t>
  </si>
  <si>
    <t>E06000011</t>
  </si>
  <si>
    <t>E06000046</t>
  </si>
  <si>
    <t>E10000016</t>
  </si>
  <si>
    <t>E10000017</t>
  </si>
  <si>
    <t>E10000018</t>
  </si>
  <si>
    <t>E10000019</t>
  </si>
  <si>
    <t>E10000020</t>
  </si>
  <si>
    <t>E10000023</t>
  </si>
  <si>
    <t>E10000021</t>
  </si>
  <si>
    <t>E10000024</t>
  </si>
  <si>
    <t>E10000025</t>
  </si>
  <si>
    <t>E06000051</t>
  </si>
  <si>
    <t>E10000027</t>
  </si>
  <si>
    <t>E10000028</t>
  </si>
  <si>
    <t>E10000029</t>
  </si>
  <si>
    <t>E10000030</t>
  </si>
  <si>
    <t>E10000031</t>
  </si>
  <si>
    <t>E10000032</t>
  </si>
  <si>
    <t>E06000054</t>
  </si>
  <si>
    <t>E08000008</t>
  </si>
  <si>
    <t>E09000001</t>
  </si>
  <si>
    <t>E09000007</t>
  </si>
  <si>
    <t>E09000011</t>
  </si>
  <si>
    <t>E09000012</t>
  </si>
  <si>
    <t>E09000013</t>
  </si>
  <si>
    <t>E09000019</t>
  </si>
  <si>
    <t>E09000020</t>
  </si>
  <si>
    <t>E09000022</t>
  </si>
  <si>
    <t>E09000023</t>
  </si>
  <si>
    <t>E09000028</t>
  </si>
  <si>
    <t>E09000030</t>
  </si>
  <si>
    <t>E09000032</t>
  </si>
  <si>
    <t>E09000033</t>
  </si>
  <si>
    <t>E09000002</t>
  </si>
  <si>
    <t>E09000003</t>
  </si>
  <si>
    <t>E09000004</t>
  </si>
  <si>
    <t>E09000005</t>
  </si>
  <si>
    <t>E09000006</t>
  </si>
  <si>
    <t>E09000008</t>
  </si>
  <si>
    <t>E09000009</t>
  </si>
  <si>
    <t>E09000010</t>
  </si>
  <si>
    <t>E09000014</t>
  </si>
  <si>
    <t>E09000015</t>
  </si>
  <si>
    <t>E09000016</t>
  </si>
  <si>
    <t>E09000017</t>
  </si>
  <si>
    <t>E09000018</t>
  </si>
  <si>
    <t>E09000021</t>
  </si>
  <si>
    <t>E09000024</t>
  </si>
  <si>
    <t>E09000025</t>
  </si>
  <si>
    <t>E09000026</t>
  </si>
  <si>
    <t>E09000029</t>
  </si>
  <si>
    <t>E09000031</t>
  </si>
  <si>
    <t>W06000005</t>
  </si>
  <si>
    <t>W06000010</t>
  </si>
  <si>
    <t>W06000020</t>
  </si>
  <si>
    <t>W06000002</t>
  </si>
  <si>
    <t>W06000016</t>
  </si>
  <si>
    <t>W06000023</t>
  </si>
  <si>
    <t>W06000015</t>
  </si>
  <si>
    <t>W06000011</t>
  </si>
  <si>
    <t>Management expenses</t>
  </si>
  <si>
    <t>(H1)</t>
  </si>
  <si>
    <t>(H3)</t>
  </si>
  <si>
    <t>(H4)</t>
  </si>
  <si>
    <t>ZZZZ</t>
  </si>
  <si>
    <t>EZZZZ</t>
  </si>
  <si>
    <t>ONS Code</t>
  </si>
  <si>
    <t>Local authorities and connected bodies (Group 1)</t>
  </si>
  <si>
    <t>Centrally funded public sector bodies (Group 2)</t>
  </si>
  <si>
    <t>Other public sector bodies (Group 3)</t>
  </si>
  <si>
    <t>Private sector, voluntary sector and other bodies (Group 4)</t>
  </si>
  <si>
    <t>-</t>
  </si>
  <si>
    <t>pension</t>
  </si>
  <si>
    <t>othben</t>
  </si>
  <si>
    <t>penprem</t>
  </si>
  <si>
    <t>mgmtexp</t>
  </si>
  <si>
    <t>othexp</t>
  </si>
  <si>
    <t>invinc</t>
  </si>
  <si>
    <t>othinc</t>
  </si>
  <si>
    <t>fundprofit</t>
  </si>
  <si>
    <t>fundloss</t>
  </si>
  <si>
    <t>netprofit</t>
  </si>
  <si>
    <t>age45protect</t>
  </si>
  <si>
    <t>empler_gp1</t>
  </si>
  <si>
    <t>empler_gp2</t>
  </si>
  <si>
    <t>empler_gp3</t>
  </si>
  <si>
    <t>empler_gp4</t>
  </si>
  <si>
    <t>empler_tot</t>
  </si>
  <si>
    <t>contmem_gp1</t>
  </si>
  <si>
    <t>contmem_gp2</t>
  </si>
  <si>
    <t>contmem_gp3</t>
  </si>
  <si>
    <t>contmem_gp4</t>
  </si>
  <si>
    <t>contmem_tot</t>
  </si>
  <si>
    <t>pensioner_gp1</t>
  </si>
  <si>
    <t>pensioner_gp2</t>
  </si>
  <si>
    <t>pensioner_gp3</t>
  </si>
  <si>
    <t>pensioner_gp4</t>
  </si>
  <si>
    <t>pensioner_tot</t>
  </si>
  <si>
    <t>defmemb_gp1</t>
  </si>
  <si>
    <t>defmemb_gp2</t>
  </si>
  <si>
    <t>defmemb_gp3</t>
  </si>
  <si>
    <t>defmemb_gp4</t>
  </si>
  <si>
    <t>defmemb_tot</t>
  </si>
  <si>
    <t>flexret_gp1</t>
  </si>
  <si>
    <t>flexret_gp2</t>
  </si>
  <si>
    <t>flexret_gp3</t>
  </si>
  <si>
    <t>flexret_gp4</t>
  </si>
  <si>
    <t>flexret_tot</t>
  </si>
  <si>
    <t>totmember_gp1</t>
  </si>
  <si>
    <t>totmember_gp2</t>
  </si>
  <si>
    <t>totmember_gp3</t>
  </si>
  <si>
    <t>totmember_gp4</t>
  </si>
  <si>
    <t>totmember_tot</t>
  </si>
  <si>
    <t>contrib_prim</t>
  </si>
  <si>
    <t>contrib_rate</t>
  </si>
  <si>
    <t>contrib_second</t>
  </si>
  <si>
    <t>contrib_s162b</t>
  </si>
  <si>
    <t>contrib_emper_calc</t>
  </si>
  <si>
    <t>invinc_prop</t>
  </si>
  <si>
    <t>invinc_oth</t>
  </si>
  <si>
    <t>invinc_divi</t>
  </si>
  <si>
    <t>invinc_interest</t>
  </si>
  <si>
    <t>mktval_startyr</t>
  </si>
  <si>
    <t>mktval_endyr</t>
  </si>
  <si>
    <t>penspay_tot</t>
  </si>
  <si>
    <t>staff_admin</t>
  </si>
  <si>
    <t>staff_fund</t>
  </si>
  <si>
    <t>mgmtexp_invest</t>
  </si>
  <si>
    <t>mgmtexp_admin</t>
  </si>
  <si>
    <t>mgmtexp_gov</t>
  </si>
  <si>
    <t>retire_redund</t>
  </si>
  <si>
    <t>retire_ill</t>
  </si>
  <si>
    <t>retire_tier1</t>
  </si>
  <si>
    <t>retire_tier1_m</t>
  </si>
  <si>
    <t>retire_tier1_f</t>
  </si>
  <si>
    <t>retire_tier2</t>
  </si>
  <si>
    <t>retire_tier2_m</t>
  </si>
  <si>
    <t>retire_tier2_f</t>
  </si>
  <si>
    <t>retire_tier3</t>
  </si>
  <si>
    <t>retire_tier3_m</t>
  </si>
  <si>
    <t>retire_tier3_f</t>
  </si>
  <si>
    <t>tier3_stop</t>
  </si>
  <si>
    <t>tier3_uplift</t>
  </si>
  <si>
    <t>earlypay_choice</t>
  </si>
  <si>
    <t>earlypay_ill</t>
  </si>
  <si>
    <t>retire_subtot</t>
  </si>
  <si>
    <t>retire_normal</t>
  </si>
  <si>
    <t>retire_tot</t>
  </si>
  <si>
    <t>lump_retire</t>
  </si>
  <si>
    <t>lump_opt</t>
  </si>
  <si>
    <t>lump_death</t>
  </si>
  <si>
    <t>transf_out</t>
  </si>
  <si>
    <t>totpens_exp</t>
  </si>
  <si>
    <t>contrib_empee</t>
  </si>
  <si>
    <t>contrib_emper</t>
  </si>
  <si>
    <t>transf_in</t>
  </si>
  <si>
    <t>totpens_inc</t>
  </si>
  <si>
    <t>confidentiality</t>
  </si>
  <si>
    <t>Memorandum data for all authorities.</t>
  </si>
  <si>
    <t>Figures are subjected to rigorous pre-defined validation tests both within the form itself, while the form is being completed by the authority and also by DLUHC as the data are received and stored.</t>
  </si>
  <si>
    <t>Summary of income and expenditure (authority to be selected)</t>
  </si>
  <si>
    <t>Income and expenditure data for all authorities</t>
  </si>
  <si>
    <t>Additional (memorandum) data on scheme membership, market value of funds, fund management costs and retirement types (authority to be selected)</t>
  </si>
  <si>
    <t>Revisions</t>
  </si>
  <si>
    <t>(do not remove A1 as this links to the dropdown)</t>
  </si>
  <si>
    <t>For enquiries about these data please contact: sf3.statistics@levellingup.gov.uk</t>
  </si>
  <si>
    <t>Dorset UA</t>
  </si>
  <si>
    <t>E06000059</t>
  </si>
  <si>
    <t>E06000060</t>
  </si>
  <si>
    <t>Local Government Pension Scheme Funds: 2022-23 England &amp; Wales</t>
  </si>
  <si>
    <t xml:space="preserve"> SF3 2022-23</t>
  </si>
  <si>
    <t>Statement of Expenditure and Income 2022-23</t>
  </si>
  <si>
    <t>Expenditure during 2022-23</t>
  </si>
  <si>
    <t>Income during 2022-23</t>
  </si>
  <si>
    <t>3. Optional lump sums, for retirements on or after 1 April 2022</t>
  </si>
  <si>
    <t>SF3 Local Government Pension Funds: 2022-23</t>
  </si>
  <si>
    <t>Section C - Employers' contributions during 2022-23</t>
  </si>
  <si>
    <t>3. Total (C1 + C2) (Row 12 in Statement of Expenditure and Income 2022-23)</t>
  </si>
  <si>
    <t>Section D - Investment income during 2022-23</t>
  </si>
  <si>
    <t>5. Total (D1 + D2 + D3 + D4) (Row 13 in Statement of Expenditure and Income 2022-23)</t>
  </si>
  <si>
    <t>Section F - Pensions (increase) payments reimbursed by employers during 2022-23</t>
  </si>
  <si>
    <t>Section H - Administration and fund management costs of the fund during 2022-23</t>
  </si>
  <si>
    <t>Section I - Retirements in 2022-23</t>
  </si>
  <si>
    <t>Section A - Membership at 31 March 2023</t>
  </si>
  <si>
    <t>Section B - Realisation of fund assets at 31 March 2023</t>
  </si>
  <si>
    <t>Section G - Administration staff of the fund at 31 March 2023</t>
  </si>
  <si>
    <t>2022-23 Local Government Pension Fund Scheme data - memorandum items</t>
  </si>
  <si>
    <t>Optional lump sum: for retirements on or after 1 April 2022</t>
  </si>
  <si>
    <t>G008</t>
  </si>
  <si>
    <t>These tables provide data on Local Government Pension Scheme funds’ income, expenditure, membership, retirements and other activities for Administering Authorities in England and Wales. The SF3 (Pensions) form collects information on 87 Local Government Pension Scheme funds’ income, expenditure, membership, retirements, and other activities. For the first time this year's data include data from the Environment Agency pension funds. Because the Environment Agency covers employees in England and Wales, their figures are included in the grand total for England and Wales, but in neither the England nor the Wales total. Data on number of retirements (section I of All Memo Items) are not available for the Environment Agency, and so are not included in the total.</t>
  </si>
  <si>
    <t>Authorities were also asked to submit their data based on their audited accounts. However, due to ongoing delays to local authority audits, 66 authorities have submitted their SF3 form based on their provisional accounts data. Authorities have been asked to submit revised figures based on their audited figures if they are significantly different. We will update this release in due course when we receive revised returns, but do not expect any major change in the aggregate figures.</t>
  </si>
  <si>
    <t>G008-1</t>
  </si>
  <si>
    <t>Explanation</t>
  </si>
  <si>
    <t>Note a</t>
  </si>
  <si>
    <t>Note b</t>
  </si>
  <si>
    <t>Note or Symbol</t>
  </si>
  <si>
    <t>Not available</t>
  </si>
  <si>
    <t>0 or neligible (e.g. less than 500 where figures are rounded to thousands)</t>
  </si>
  <si>
    <t>Cells that have been suppressed to protect confidentiality</t>
  </si>
  <si>
    <t>retire_tier1_age</t>
  </si>
  <si>
    <t>retire_tier2_age</t>
  </si>
  <si>
    <t>retire_tier3_age</t>
  </si>
  <si>
    <t>[c]</t>
  </si>
  <si>
    <t>[x]</t>
  </si>
  <si>
    <t>1. At 1 April 2022</t>
  </si>
  <si>
    <t>2. At 31 March 2023</t>
  </si>
  <si>
    <t>Environment Agency Active Pension Fund [note c]</t>
  </si>
  <si>
    <t>Environment Agency Closed Pension Fund [note c]</t>
  </si>
  <si>
    <t>Note c</t>
  </si>
  <si>
    <t>The Environment Agency were unable to provide data on retirements so are not included in the total retirements in 2022-23.</t>
  </si>
  <si>
    <t>Market value of the Fund at 1 April 2022</t>
  </si>
  <si>
    <t>Market value of the Fund at 31 March 2023</t>
  </si>
  <si>
    <t>All 86 Administering Authorities in England and Wales were asked to complete the SF3 form in July - September 2023 in respect of 87 funds. Complete forms were returned for 86 funds. Camden provided a partial return but have not yet been able to provide information on income and expenditure due to delays in their draft accounts preparation. Last year, Camden accounted for 0.7% of the total expenditure and 0.6% of the total income in England and Wales, so their data being missing has only a small effect on the England and Wales total.</t>
  </si>
  <si>
    <r>
      <rPr>
        <b/>
        <sz val="11"/>
        <rFont val="Arial"/>
        <family val="2"/>
      </rPr>
      <t>Original published</t>
    </r>
    <r>
      <rPr>
        <sz val="11"/>
        <rFont val="Arial"/>
        <family val="2"/>
      </rPr>
      <t>: 25 October 2023. (Updated 2 November 2023)</t>
    </r>
  </si>
  <si>
    <t>Authorities have been asked to submit revised figures based on their audited figures if they are significantly different. We will update this release in due course when we receive revised returns, but do not expect any major change in the aggregate figures.
These figures have been revised on 2 November 2023 to include data on market value, membership and retirements which were missing from Camden, and data on membership and retirements which were missing from West Midlands Pension Fund. We will also publish a further revision to these figures when the remaining missing data are available from Camden to complete the dataset.</t>
  </si>
  <si>
    <t>59</t>
  </si>
  <si>
    <t>56</t>
  </si>
  <si>
    <t>57</t>
  </si>
  <si>
    <t>55</t>
  </si>
  <si>
    <t>58</t>
  </si>
  <si>
    <t>64</t>
  </si>
  <si>
    <t>62</t>
  </si>
  <si>
    <t>61</t>
  </si>
  <si>
    <t>54</t>
  </si>
  <si>
    <t>52</t>
  </si>
  <si>
    <t>60</t>
  </si>
  <si>
    <t>50</t>
  </si>
  <si>
    <t>51</t>
  </si>
  <si>
    <t>63</t>
  </si>
  <si>
    <t>48</t>
  </si>
  <si>
    <t>53</t>
  </si>
  <si>
    <t>Camden [note a], [note b]</t>
  </si>
  <si>
    <t>West Midlands Pension Fund [note a]</t>
  </si>
  <si>
    <t>Figures for Camden and West Midlands Pension Fund have been revised since the original publication of this table. This covers market value for Camden and all information on membership numbers and retirements for both authorities.</t>
  </si>
  <si>
    <t>Camden's figures for income and expenditure are not available at this date. A revision will be published to this dataset when the data are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</si>
</sst>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0_)"/>
    <numFmt numFmtId="165" formatCode="#,##0.0"/>
    <numFmt numFmtId="166" formatCode="&quot;£&quot;#,##0_);[Red]\(&quot;£&quot;#,##0\)"/>
    <numFmt numFmtId="167" formatCode="_(* #,##0.00_);_(* \(#,##0.00\);_(* &quot;-&quot;??_);_(@_)"/>
  </numFmts>
  <fonts count="34" x14ac:knownFonts="1">
    <font>
      <sz val="10"/>
      <name val="Arial"/>
    </font>
    <font>
      <sz val="10"/>
      <name val="Arial"/>
      <family val="2"/>
    </font>
    <font>
      <b/>
      <sz val="10"/>
      <name val="Arial"/>
      <family val="2"/>
    </font>
    <font>
      <sz val="10"/>
      <name val="Arial"/>
      <family val="2"/>
    </font>
    <font>
      <u/>
      <sz val="10"/>
      <color indexed="12"/>
      <name val="Arial"/>
      <family val="2"/>
    </font>
    <font>
      <sz val="12"/>
      <name val="Arial"/>
      <family val="2"/>
    </font>
    <font>
      <sz val="8"/>
      <name val="Arial"/>
      <family val="2"/>
    </font>
    <font>
      <sz val="10"/>
      <name val="Courier"/>
      <family val="3"/>
    </font>
    <font>
      <u/>
      <sz val="10"/>
      <color theme="10"/>
      <name val="Arial"/>
      <family val="2"/>
    </font>
    <font>
      <sz val="12"/>
      <color theme="1"/>
      <name val="Arial"/>
      <family val="2"/>
    </font>
    <font>
      <b/>
      <sz val="11"/>
      <color theme="0"/>
      <name val="Calibri"/>
      <family val="2"/>
      <scheme val="minor"/>
    </font>
    <font>
      <sz val="11"/>
      <color rgb="FFFF0000"/>
      <name val="Calibri"/>
      <family val="2"/>
      <scheme val="minor"/>
    </font>
    <font>
      <sz val="11"/>
      <name val="Calibri"/>
      <family val="2"/>
      <scheme val="minor"/>
    </font>
    <font>
      <b/>
      <sz val="11"/>
      <color rgb="FFFF0000"/>
      <name val="Calibri"/>
      <family val="2"/>
      <scheme val="minor"/>
    </font>
    <font>
      <b/>
      <sz val="11"/>
      <color indexed="42"/>
      <name val="Calibri"/>
      <family val="2"/>
      <scheme val="minor"/>
    </font>
    <font>
      <b/>
      <sz val="11"/>
      <name val="Calibri"/>
      <family val="2"/>
      <scheme val="minor"/>
    </font>
    <font>
      <b/>
      <u/>
      <sz val="11"/>
      <name val="Calibri"/>
      <family val="2"/>
      <scheme val="minor"/>
    </font>
    <font>
      <sz val="11"/>
      <color rgb="FF000000"/>
      <name val="Calibri"/>
      <family val="2"/>
      <scheme val="minor"/>
    </font>
    <font>
      <sz val="11"/>
      <color indexed="8"/>
      <name val="Calibri"/>
      <family val="2"/>
      <scheme val="minor"/>
    </font>
    <font>
      <u/>
      <sz val="11"/>
      <color indexed="12"/>
      <name val="Calibri"/>
      <family val="2"/>
      <scheme val="minor"/>
    </font>
    <font>
      <b/>
      <sz val="11"/>
      <color indexed="8"/>
      <name val="Calibri"/>
      <family val="2"/>
      <scheme val="minor"/>
    </font>
    <font>
      <i/>
      <sz val="11"/>
      <name val="Calibri"/>
      <family val="2"/>
      <scheme val="minor"/>
    </font>
    <font>
      <b/>
      <sz val="11"/>
      <color indexed="10"/>
      <name val="Calibri"/>
      <family val="2"/>
      <scheme val="minor"/>
    </font>
    <font>
      <b/>
      <i/>
      <sz val="11"/>
      <name val="Calibri"/>
      <family val="2"/>
      <scheme val="minor"/>
    </font>
    <font>
      <b/>
      <u/>
      <sz val="11"/>
      <color indexed="12"/>
      <name val="Calibri"/>
      <family val="2"/>
      <scheme val="minor"/>
    </font>
    <font>
      <sz val="11"/>
      <color indexed="10"/>
      <name val="Calibri"/>
      <family val="2"/>
      <scheme val="minor"/>
    </font>
    <font>
      <sz val="11"/>
      <name val="Arial"/>
      <family val="2"/>
    </font>
    <font>
      <b/>
      <sz val="11"/>
      <color rgb="FFFF0000"/>
      <name val="Arial"/>
      <family val="2"/>
    </font>
    <font>
      <b/>
      <sz val="11"/>
      <name val="Arial"/>
      <family val="2"/>
    </font>
    <font>
      <sz val="11"/>
      <color rgb="FF000000"/>
      <name val="Arial"/>
      <family val="2"/>
    </font>
    <font>
      <u/>
      <sz val="11"/>
      <color indexed="12"/>
      <name val="Arial"/>
      <family val="2"/>
    </font>
    <font>
      <b/>
      <sz val="14"/>
      <name val="Calibri"/>
      <family val="2"/>
      <scheme val="minor"/>
    </font>
    <font>
      <b/>
      <sz val="11"/>
      <color rgb="FFCCFFCC"/>
      <name val="Calibri"/>
      <family val="2"/>
      <scheme val="minor"/>
    </font>
    <font>
      <sz val="11"/>
      <color rgb="FFCCFFCC"/>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6"/>
        <bgColor indexed="64"/>
      </patternFill>
    </fill>
    <fill>
      <patternFill patternType="solid">
        <fgColor indexed="43"/>
        <bgColor indexed="64"/>
      </patternFill>
    </fill>
    <fill>
      <patternFill patternType="solid">
        <fgColor rgb="FFFF0000"/>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s>
  <cellStyleXfs count="15">
    <xf numFmtId="0" fontId="0" fillId="0" borderId="0"/>
    <xf numFmtId="43" fontId="1" fillId="0" borderId="0" applyFont="0" applyFill="0" applyBorder="0" applyAlignment="0" applyProtection="0"/>
    <xf numFmtId="0" fontId="4" fillId="0" borderId="0" applyNumberFormat="0" applyFill="0" applyBorder="0" applyAlignment="0" applyProtection="0">
      <alignment vertical="top"/>
      <protection locked="0"/>
    </xf>
    <xf numFmtId="164" fontId="7" fillId="0" borderId="0"/>
    <xf numFmtId="0" fontId="5" fillId="0" borderId="0"/>
    <xf numFmtId="0" fontId="1" fillId="0" borderId="0"/>
    <xf numFmtId="167" fontId="1" fillId="0" borderId="0" applyFont="0" applyFill="0" applyBorder="0" applyAlignment="0" applyProtection="0"/>
    <xf numFmtId="3" fontId="1" fillId="2" borderId="14">
      <alignment horizontal="right"/>
    </xf>
    <xf numFmtId="3" fontId="1" fillId="2" borderId="14">
      <alignment horizontal="right"/>
    </xf>
    <xf numFmtId="3" fontId="2" fillId="2" borderId="1">
      <alignment horizontal="right"/>
    </xf>
    <xf numFmtId="3" fontId="1" fillId="2" borderId="1">
      <alignment horizontal="right"/>
    </xf>
    <xf numFmtId="3" fontId="1" fillId="2" borderId="1">
      <alignment horizontal="right"/>
    </xf>
    <xf numFmtId="9" fontId="1" fillId="0" borderId="0" applyFont="0" applyFill="0" applyBorder="0" applyAlignment="0" applyProtection="0"/>
    <xf numFmtId="0" fontId="8" fillId="0" borderId="0" applyNumberFormat="0" applyFill="0" applyBorder="0" applyAlignment="0" applyProtection="0"/>
    <xf numFmtId="0" fontId="9" fillId="0" borderId="0"/>
  </cellStyleXfs>
  <cellXfs count="308">
    <xf numFmtId="0" fontId="0" fillId="0" borderId="0" xfId="0"/>
    <xf numFmtId="0" fontId="0" fillId="2" borderId="0" xfId="0" applyFill="1"/>
    <xf numFmtId="0" fontId="2" fillId="2" borderId="0" xfId="0" applyFont="1" applyFill="1"/>
    <xf numFmtId="0" fontId="3" fillId="2" borderId="0" xfId="0" applyFont="1" applyFill="1"/>
    <xf numFmtId="0" fontId="0" fillId="2" borderId="0" xfId="0" applyFill="1" applyAlignment="1">
      <alignment horizontal="left"/>
    </xf>
    <xf numFmtId="0" fontId="2" fillId="3" borderId="0" xfId="0" applyFont="1" applyFill="1" applyProtection="1">
      <protection locked="0"/>
    </xf>
    <xf numFmtId="0" fontId="2" fillId="2" borderId="0" xfId="0" applyFont="1" applyFill="1" applyAlignment="1">
      <alignment horizontal="left"/>
    </xf>
    <xf numFmtId="0" fontId="2" fillId="3" borderId="0" xfId="0" applyFont="1" applyFill="1" applyAlignment="1">
      <alignment horizontal="left"/>
    </xf>
    <xf numFmtId="0" fontId="12" fillId="0" borderId="0" xfId="0" applyFont="1"/>
    <xf numFmtId="3" fontId="12" fillId="4" borderId="8" xfId="1" applyNumberFormat="1" applyFont="1" applyFill="1" applyBorder="1" applyAlignment="1">
      <alignment vertical="top"/>
    </xf>
    <xf numFmtId="0" fontId="12" fillId="2" borderId="0" xfId="4" applyFont="1" applyFill="1"/>
    <xf numFmtId="0" fontId="12" fillId="4" borderId="0" xfId="0" applyFont="1" applyFill="1"/>
    <xf numFmtId="0" fontId="12" fillId="4" borderId="0" xfId="0" applyFont="1" applyFill="1" applyAlignment="1">
      <alignment horizontal="center"/>
    </xf>
    <xf numFmtId="0" fontId="15" fillId="4" borderId="0" xfId="4" quotePrefix="1" applyFont="1" applyFill="1" applyAlignment="1">
      <alignment horizontal="left"/>
    </xf>
    <xf numFmtId="0" fontId="12" fillId="4" borderId="0" xfId="4" applyFont="1" applyFill="1"/>
    <xf numFmtId="0" fontId="15" fillId="4" borderId="0" xfId="4" applyFont="1" applyFill="1"/>
    <xf numFmtId="0" fontId="12" fillId="4" borderId="4" xfId="4" applyFont="1" applyFill="1" applyBorder="1"/>
    <xf numFmtId="1" fontId="12" fillId="4" borderId="5" xfId="0" applyNumberFormat="1" applyFont="1" applyFill="1" applyBorder="1" applyAlignment="1">
      <alignment horizontal="center"/>
    </xf>
    <xf numFmtId="1" fontId="12" fillId="4" borderId="0" xfId="0" applyNumberFormat="1" applyFont="1" applyFill="1" applyAlignment="1">
      <alignment horizontal="center"/>
    </xf>
    <xf numFmtId="3" fontId="15" fillId="0" borderId="0" xfId="0" applyNumberFormat="1" applyFont="1" applyAlignment="1">
      <alignment horizontal="right" wrapText="1"/>
    </xf>
    <xf numFmtId="0" fontId="15" fillId="8" borderId="0" xfId="14" applyFont="1" applyFill="1" applyAlignment="1">
      <alignment horizontal="right" wrapText="1"/>
    </xf>
    <xf numFmtId="3" fontId="15" fillId="0" borderId="4" xfId="0" applyNumberFormat="1" applyFont="1" applyBorder="1" applyAlignment="1">
      <alignment horizontal="right" wrapText="1"/>
    </xf>
    <xf numFmtId="1" fontId="12" fillId="4" borderId="5" xfId="0" applyNumberFormat="1" applyFont="1" applyFill="1" applyBorder="1" applyAlignment="1">
      <alignment horizontal="right" vertical="top"/>
    </xf>
    <xf numFmtId="0" fontId="12" fillId="4" borderId="0" xfId="0" applyFont="1" applyFill="1" applyAlignment="1">
      <alignment horizontal="right" vertical="top"/>
    </xf>
    <xf numFmtId="1" fontId="12" fillId="4" borderId="0" xfId="0" applyNumberFormat="1" applyFont="1" applyFill="1" applyAlignment="1">
      <alignment horizontal="right" vertical="top"/>
    </xf>
    <xf numFmtId="1" fontId="12" fillId="4" borderId="4" xfId="0" applyNumberFormat="1" applyFont="1" applyFill="1" applyBorder="1" applyAlignment="1">
      <alignment horizontal="right" vertical="top"/>
    </xf>
    <xf numFmtId="0" fontId="12" fillId="2" borderId="0" xfId="4" applyFont="1" applyFill="1" applyAlignment="1">
      <alignment horizontal="right"/>
    </xf>
    <xf numFmtId="1" fontId="16" fillId="4" borderId="5" xfId="0" applyNumberFormat="1" applyFont="1" applyFill="1" applyBorder="1" applyAlignment="1">
      <alignment horizontal="center"/>
    </xf>
    <xf numFmtId="0" fontId="16" fillId="4" borderId="0" xfId="0" applyFont="1" applyFill="1"/>
    <xf numFmtId="0" fontId="16" fillId="4" borderId="0" xfId="0" applyFont="1" applyFill="1" applyAlignment="1">
      <alignment horizontal="center"/>
    </xf>
    <xf numFmtId="0" fontId="12" fillId="4" borderId="0" xfId="4" quotePrefix="1" applyFont="1" applyFill="1" applyAlignment="1">
      <alignment horizontal="left"/>
    </xf>
    <xf numFmtId="1" fontId="12" fillId="4" borderId="5" xfId="0" applyNumberFormat="1" applyFont="1" applyFill="1" applyBorder="1"/>
    <xf numFmtId="0" fontId="12" fillId="4" borderId="0" xfId="4" applyFont="1" applyFill="1" applyAlignment="1">
      <alignment horizontal="right" wrapText="1"/>
    </xf>
    <xf numFmtId="0" fontId="12" fillId="4" borderId="4" xfId="4" applyFont="1" applyFill="1" applyBorder="1" applyAlignment="1">
      <alignment horizontal="right" wrapText="1"/>
    </xf>
    <xf numFmtId="0" fontId="12" fillId="2" borderId="0" xfId="4" applyFont="1" applyFill="1" applyAlignment="1">
      <alignment horizontal="right" wrapText="1"/>
    </xf>
    <xf numFmtId="0" fontId="15" fillId="4" borderId="0" xfId="4" applyFont="1" applyFill="1" applyAlignment="1">
      <alignment horizontal="right"/>
    </xf>
    <xf numFmtId="0" fontId="15" fillId="4" borderId="4" xfId="4" applyFont="1" applyFill="1" applyBorder="1" applyAlignment="1">
      <alignment horizontal="right"/>
    </xf>
    <xf numFmtId="0" fontId="15" fillId="2" borderId="0" xfId="4" applyFont="1" applyFill="1" applyAlignment="1">
      <alignment horizontal="right"/>
    </xf>
    <xf numFmtId="3" fontId="17" fillId="0" borderId="0" xfId="0" applyNumberFormat="1" applyFont="1" applyAlignment="1">
      <alignment horizontal="right" vertical="center" wrapText="1"/>
    </xf>
    <xf numFmtId="3" fontId="17" fillId="0" borderId="4" xfId="0" applyNumberFormat="1" applyFont="1" applyBorder="1" applyAlignment="1">
      <alignment horizontal="right" vertical="center" wrapText="1"/>
    </xf>
    <xf numFmtId="164" fontId="12" fillId="6" borderId="5" xfId="3" applyFont="1" applyFill="1" applyBorder="1" applyAlignment="1">
      <alignment horizontal="left"/>
    </xf>
    <xf numFmtId="164" fontId="12" fillId="6" borderId="0" xfId="3" applyFont="1" applyFill="1" applyAlignment="1">
      <alignment horizontal="left"/>
    </xf>
    <xf numFmtId="164" fontId="12" fillId="11" borderId="0" xfId="3" applyFont="1" applyFill="1" applyAlignment="1">
      <alignment horizontal="left"/>
    </xf>
    <xf numFmtId="3" fontId="11" fillId="11" borderId="0" xfId="0" applyNumberFormat="1" applyFont="1" applyFill="1" applyAlignment="1">
      <alignment horizontal="right" vertical="center" wrapText="1"/>
    </xf>
    <xf numFmtId="3" fontId="11" fillId="11" borderId="9" xfId="0" applyNumberFormat="1" applyFont="1" applyFill="1" applyBorder="1" applyAlignment="1">
      <alignment horizontal="right" vertical="center" wrapText="1"/>
    </xf>
    <xf numFmtId="3" fontId="11" fillId="11" borderId="4" xfId="0" applyNumberFormat="1" applyFont="1" applyFill="1" applyBorder="1" applyAlignment="1">
      <alignment horizontal="right" vertical="center" wrapText="1"/>
    </xf>
    <xf numFmtId="0" fontId="12" fillId="6" borderId="6" xfId="4" applyFont="1" applyFill="1" applyBorder="1"/>
    <xf numFmtId="4" fontId="12" fillId="6" borderId="6" xfId="4" applyNumberFormat="1" applyFont="1" applyFill="1" applyBorder="1"/>
    <xf numFmtId="4" fontId="12" fillId="6" borderId="11" xfId="4" applyNumberFormat="1" applyFont="1" applyFill="1" applyBorder="1"/>
    <xf numFmtId="0" fontId="15" fillId="2" borderId="0" xfId="4" applyFont="1" applyFill="1"/>
    <xf numFmtId="3" fontId="12" fillId="2" borderId="0" xfId="4" applyNumberFormat="1" applyFont="1" applyFill="1"/>
    <xf numFmtId="0" fontId="12" fillId="8" borderId="0" xfId="0" applyFont="1" applyFill="1"/>
    <xf numFmtId="0" fontId="12" fillId="4" borderId="7" xfId="0" applyFont="1" applyFill="1" applyBorder="1" applyAlignment="1">
      <alignment horizontal="left" vertical="center"/>
    </xf>
    <xf numFmtId="0" fontId="14" fillId="4" borderId="9" xfId="0" applyFont="1" applyFill="1" applyBorder="1" applyAlignment="1" applyProtection="1">
      <alignment horizontal="left" vertical="center"/>
      <protection locked="0" hidden="1"/>
    </xf>
    <xf numFmtId="0" fontId="12" fillId="2" borderId="0" xfId="0" applyFont="1" applyFill="1" applyAlignment="1">
      <alignment horizontal="left" vertical="center"/>
    </xf>
    <xf numFmtId="0" fontId="15" fillId="4" borderId="10" xfId="0" applyFont="1" applyFill="1" applyBorder="1" applyAlignment="1">
      <alignment horizontal="left" vertical="center"/>
    </xf>
    <xf numFmtId="0" fontId="15" fillId="4" borderId="6" xfId="0" applyFont="1" applyFill="1" applyBorder="1" applyAlignment="1">
      <alignment horizontal="left" vertical="center"/>
    </xf>
    <xf numFmtId="0" fontId="15" fillId="4" borderId="6" xfId="0" applyFont="1" applyFill="1" applyBorder="1" applyAlignment="1">
      <alignment horizontal="right" vertical="top"/>
    </xf>
    <xf numFmtId="0" fontId="12" fillId="4" borderId="11" xfId="0" applyFont="1" applyFill="1" applyBorder="1" applyAlignment="1">
      <alignment horizontal="left" vertical="center"/>
    </xf>
    <xf numFmtId="0" fontId="13" fillId="2" borderId="0" xfId="0" applyFont="1" applyFill="1" applyAlignment="1">
      <alignment horizontal="left" vertical="center"/>
    </xf>
    <xf numFmtId="0" fontId="15" fillId="5" borderId="7" xfId="0" applyFont="1" applyFill="1" applyBorder="1" applyAlignment="1">
      <alignment horizontal="left" vertical="center"/>
    </xf>
    <xf numFmtId="0" fontId="15" fillId="5" borderId="8" xfId="0" applyFont="1" applyFill="1" applyBorder="1" applyAlignment="1">
      <alignment horizontal="left" vertical="center"/>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xf numFmtId="0" fontId="12" fillId="5" borderId="0" xfId="0" applyFont="1" applyFill="1" applyAlignment="1" applyProtection="1">
      <alignment horizontal="left" vertical="center"/>
      <protection locked="0"/>
    </xf>
    <xf numFmtId="0" fontId="12" fillId="5" borderId="0" xfId="0" applyFont="1" applyFill="1" applyAlignment="1">
      <alignment horizontal="left" vertical="center"/>
    </xf>
    <xf numFmtId="0" fontId="15" fillId="5" borderId="0" xfId="0" applyFont="1" applyFill="1" applyAlignment="1">
      <alignment horizontal="left" vertical="center"/>
    </xf>
    <xf numFmtId="0" fontId="20" fillId="5" borderId="0" xfId="0" applyFont="1" applyFill="1" applyAlignment="1" applyProtection="1">
      <alignment horizontal="left" vertical="center"/>
      <protection locked="0"/>
    </xf>
    <xf numFmtId="0" fontId="15" fillId="5" borderId="4" xfId="0" applyFont="1" applyFill="1" applyBorder="1" applyAlignment="1" applyProtection="1">
      <alignment horizontal="left" vertical="center"/>
      <protection locked="0"/>
    </xf>
    <xf numFmtId="0" fontId="15" fillId="5" borderId="5" xfId="0" applyFont="1" applyFill="1" applyBorder="1" applyAlignment="1">
      <alignment horizontal="left" vertical="center"/>
    </xf>
    <xf numFmtId="0" fontId="18" fillId="5" borderId="0" xfId="0" applyFont="1" applyFill="1" applyAlignment="1" applyProtection="1">
      <alignment horizontal="left" vertical="center"/>
      <protection locked="0"/>
    </xf>
    <xf numFmtId="0" fontId="15" fillId="5" borderId="0" xfId="0" applyFont="1" applyFill="1" applyAlignment="1" applyProtection="1">
      <alignment horizontal="left" vertical="center"/>
      <protection locked="0"/>
    </xf>
    <xf numFmtId="4" fontId="15" fillId="2" borderId="12" xfId="0" applyNumberFormat="1" applyFont="1" applyFill="1" applyBorder="1" applyAlignment="1" applyProtection="1">
      <alignment horizontal="left" vertical="center"/>
      <protection locked="0"/>
    </xf>
    <xf numFmtId="0" fontId="12" fillId="5" borderId="10" xfId="0" applyFont="1" applyFill="1" applyBorder="1" applyAlignment="1">
      <alignment horizontal="left" vertical="center"/>
    </xf>
    <xf numFmtId="0" fontId="12" fillId="5" borderId="6" xfId="0" applyFont="1" applyFill="1" applyBorder="1" applyAlignment="1">
      <alignment horizontal="left" vertical="center"/>
    </xf>
    <xf numFmtId="0" fontId="12" fillId="5" borderId="11" xfId="0" applyFont="1" applyFill="1" applyBorder="1" applyAlignment="1">
      <alignment horizontal="left" vertical="center"/>
    </xf>
    <xf numFmtId="0" fontId="12" fillId="5" borderId="5" xfId="0" applyFont="1" applyFill="1" applyBorder="1"/>
    <xf numFmtId="0" fontId="12" fillId="5" borderId="0" xfId="0" applyFont="1" applyFill="1"/>
    <xf numFmtId="0" fontId="12" fillId="5" borderId="4" xfId="0" applyFont="1" applyFill="1" applyBorder="1"/>
    <xf numFmtId="0" fontId="12" fillId="2" borderId="0" xfId="0" applyFont="1" applyFill="1"/>
    <xf numFmtId="0" fontId="15" fillId="5" borderId="5" xfId="0" applyFont="1" applyFill="1" applyBorder="1" applyAlignment="1" applyProtection="1">
      <alignment vertical="top"/>
      <protection hidden="1"/>
    </xf>
    <xf numFmtId="0" fontId="15" fillId="5" borderId="0" xfId="0" applyFont="1" applyFill="1" applyAlignment="1" applyProtection="1">
      <alignment vertical="top"/>
      <protection hidden="1"/>
    </xf>
    <xf numFmtId="0" fontId="12" fillId="5" borderId="0" xfId="0" applyFont="1" applyFill="1" applyAlignment="1" applyProtection="1">
      <alignment vertical="top" wrapText="1"/>
      <protection hidden="1"/>
    </xf>
    <xf numFmtId="0" fontId="15" fillId="5" borderId="0" xfId="0" applyFont="1" applyFill="1" applyAlignment="1" applyProtection="1">
      <alignment horizontal="centerContinuous"/>
      <protection locked="0" hidden="1"/>
    </xf>
    <xf numFmtId="0" fontId="15" fillId="5" borderId="5" xfId="0" quotePrefix="1" applyFont="1" applyFill="1" applyBorder="1" applyAlignment="1">
      <alignment horizontal="left" vertical="center"/>
    </xf>
    <xf numFmtId="0" fontId="15" fillId="5" borderId="0" xfId="0" quotePrefix="1" applyFont="1" applyFill="1" applyAlignment="1">
      <alignment horizontal="left" vertical="center"/>
    </xf>
    <xf numFmtId="0" fontId="12" fillId="5" borderId="5" xfId="0" applyFont="1" applyFill="1" applyBorder="1" applyAlignment="1">
      <alignment vertical="center"/>
    </xf>
    <xf numFmtId="0" fontId="12" fillId="5" borderId="0" xfId="0" applyFont="1" applyFill="1" applyAlignment="1">
      <alignment vertical="center"/>
    </xf>
    <xf numFmtId="6" fontId="15" fillId="5" borderId="0" xfId="0" quotePrefix="1" applyNumberFormat="1" applyFont="1" applyFill="1" applyAlignment="1">
      <alignment horizontal="right" indent="1"/>
    </xf>
    <xf numFmtId="0" fontId="12" fillId="5" borderId="5" xfId="0" quotePrefix="1" applyFont="1" applyFill="1" applyBorder="1" applyAlignment="1">
      <alignment horizontal="left" vertical="center"/>
    </xf>
    <xf numFmtId="0" fontId="12" fillId="5" borderId="0" xfId="0" quotePrefix="1" applyFont="1" applyFill="1" applyAlignment="1">
      <alignment horizontal="left" vertical="center"/>
    </xf>
    <xf numFmtId="3" fontId="12" fillId="2" borderId="1" xfId="0" applyNumberFormat="1" applyFont="1" applyFill="1" applyBorder="1" applyAlignment="1" applyProtection="1">
      <alignment horizontal="right" vertical="center" indent="1"/>
      <protection locked="0"/>
    </xf>
    <xf numFmtId="3" fontId="12" fillId="2" borderId="0" xfId="0" applyNumberFormat="1" applyFont="1" applyFill="1"/>
    <xf numFmtId="0" fontId="12" fillId="5" borderId="0" xfId="0" applyFont="1" applyFill="1" applyAlignment="1">
      <alignment horizontal="right" vertical="center" indent="1"/>
    </xf>
    <xf numFmtId="3" fontId="12" fillId="5" borderId="0" xfId="0" applyNumberFormat="1" applyFont="1" applyFill="1" applyAlignment="1" applyProtection="1">
      <alignment horizontal="right" vertical="center" indent="1"/>
      <protection locked="0"/>
    </xf>
    <xf numFmtId="0" fontId="12" fillId="5" borderId="0" xfId="0" applyFont="1" applyFill="1" applyAlignment="1">
      <alignment vertical="top"/>
    </xf>
    <xf numFmtId="0" fontId="15" fillId="5" borderId="0" xfId="0" applyFont="1" applyFill="1"/>
    <xf numFmtId="3" fontId="15" fillId="2" borderId="13" xfId="0" applyNumberFormat="1" applyFont="1" applyFill="1" applyBorder="1" applyAlignment="1" applyProtection="1">
      <alignment horizontal="right" vertical="center" indent="1"/>
      <protection locked="0"/>
    </xf>
    <xf numFmtId="0" fontId="15" fillId="5" borderId="4" xfId="0" applyFont="1" applyFill="1" applyBorder="1"/>
    <xf numFmtId="0" fontId="15" fillId="2" borderId="0" xfId="0" applyFont="1" applyFill="1"/>
    <xf numFmtId="3" fontId="15" fillId="2" borderId="0" xfId="0" applyNumberFormat="1" applyFont="1" applyFill="1"/>
    <xf numFmtId="0" fontId="19" fillId="5" borderId="0" xfId="2" applyFont="1" applyFill="1" applyBorder="1" applyAlignment="1" applyProtection="1">
      <alignment vertical="center" wrapText="1"/>
    </xf>
    <xf numFmtId="0" fontId="12" fillId="5" borderId="0" xfId="0" applyFont="1" applyFill="1" applyAlignment="1">
      <alignment horizontal="right" indent="1"/>
    </xf>
    <xf numFmtId="0" fontId="15" fillId="5" borderId="5" xfId="0" quotePrefix="1" applyFont="1" applyFill="1" applyBorder="1" applyAlignment="1">
      <alignment horizontal="left"/>
    </xf>
    <xf numFmtId="0" fontId="15" fillId="5" borderId="0" xfId="0" quotePrefix="1" applyFont="1" applyFill="1" applyAlignment="1">
      <alignment horizontal="left"/>
    </xf>
    <xf numFmtId="0" fontId="15" fillId="5" borderId="0" xfId="0" quotePrefix="1" applyFont="1" applyFill="1" applyAlignment="1">
      <alignment horizontal="right" indent="1"/>
    </xf>
    <xf numFmtId="0" fontId="21" fillId="5" borderId="5" xfId="0" quotePrefix="1" applyFont="1" applyFill="1" applyBorder="1" applyAlignment="1">
      <alignment horizontal="left" vertical="center"/>
    </xf>
    <xf numFmtId="0" fontId="21" fillId="5" borderId="0" xfId="0" quotePrefix="1" applyFont="1" applyFill="1" applyAlignment="1">
      <alignment horizontal="left" vertical="center"/>
    </xf>
    <xf numFmtId="0" fontId="22" fillId="5" borderId="0" xfId="0" applyFont="1" applyFill="1" applyAlignment="1" applyProtection="1">
      <alignment horizontal="right"/>
      <protection hidden="1"/>
    </xf>
    <xf numFmtId="0" fontId="12" fillId="5" borderId="10" xfId="0" applyFont="1" applyFill="1" applyBorder="1"/>
    <xf numFmtId="0" fontId="12" fillId="5" borderId="6" xfId="0" applyFont="1" applyFill="1" applyBorder="1"/>
    <xf numFmtId="0" fontId="12" fillId="5" borderId="6" xfId="0" applyFont="1" applyFill="1" applyBorder="1" applyAlignment="1">
      <alignment vertical="center"/>
    </xf>
    <xf numFmtId="0" fontId="12" fillId="5" borderId="11" xfId="0" applyFont="1" applyFill="1" applyBorder="1"/>
    <xf numFmtId="0" fontId="12"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23" fillId="5" borderId="0" xfId="5" quotePrefix="1" applyFont="1" applyFill="1" applyAlignment="1">
      <alignment horizontal="right" wrapText="1" indent="1"/>
    </xf>
    <xf numFmtId="0" fontId="12" fillId="0" borderId="0" xfId="5" applyFont="1"/>
    <xf numFmtId="0" fontId="15" fillId="4" borderId="7" xfId="5" applyFont="1" applyFill="1" applyBorder="1" applyAlignment="1">
      <alignment vertical="top"/>
    </xf>
    <xf numFmtId="0" fontId="15" fillId="4" borderId="8" xfId="5" applyFont="1" applyFill="1" applyBorder="1" applyAlignment="1">
      <alignment vertical="top"/>
    </xf>
    <xf numFmtId="0" fontId="12" fillId="4" borderId="8" xfId="5" applyFont="1" applyFill="1" applyBorder="1"/>
    <xf numFmtId="0" fontId="12" fillId="4" borderId="8" xfId="5" applyFont="1" applyFill="1" applyBorder="1" applyAlignment="1" applyProtection="1">
      <alignment vertical="top" wrapText="1"/>
      <protection hidden="1"/>
    </xf>
    <xf numFmtId="0" fontId="12" fillId="4" borderId="9" xfId="5" applyFont="1" applyFill="1" applyBorder="1"/>
    <xf numFmtId="0" fontId="12" fillId="4" borderId="10" xfId="5" applyFont="1" applyFill="1" applyBorder="1"/>
    <xf numFmtId="0" fontId="15" fillId="4" borderId="6" xfId="5" applyFont="1" applyFill="1" applyBorder="1" applyAlignment="1" applyProtection="1">
      <alignment vertical="top" wrapText="1"/>
      <protection hidden="1"/>
    </xf>
    <xf numFmtId="0" fontId="12" fillId="4" borderId="6" xfId="5" applyFont="1" applyFill="1" applyBorder="1"/>
    <xf numFmtId="0" fontId="12" fillId="4" borderId="11" xfId="5" applyFont="1" applyFill="1" applyBorder="1"/>
    <xf numFmtId="0" fontId="12" fillId="5" borderId="5" xfId="5" applyFont="1" applyFill="1" applyBorder="1" applyAlignment="1">
      <alignment horizontal="right" indent="1"/>
    </xf>
    <xf numFmtId="4" fontId="15" fillId="10" borderId="0" xfId="0" applyNumberFormat="1" applyFont="1" applyFill="1" applyAlignment="1" applyProtection="1">
      <alignment horizontal="left" vertical="center"/>
      <protection locked="0"/>
    </xf>
    <xf numFmtId="4" fontId="15" fillId="10" borderId="0" xfId="6" applyNumberFormat="1" applyFont="1" applyFill="1" applyBorder="1" applyAlignment="1">
      <alignment vertical="top"/>
    </xf>
    <xf numFmtId="4" fontId="15" fillId="5" borderId="0" xfId="6" applyNumberFormat="1" applyFont="1" applyFill="1" applyBorder="1" applyAlignment="1">
      <alignment vertical="top"/>
    </xf>
    <xf numFmtId="0" fontId="12" fillId="5" borderId="0" xfId="5" applyFont="1" applyFill="1"/>
    <xf numFmtId="0" fontId="12" fillId="5" borderId="4" xfId="5" applyFont="1" applyFill="1" applyBorder="1"/>
    <xf numFmtId="0" fontId="15" fillId="5" borderId="0" xfId="5" quotePrefix="1" applyFont="1" applyFill="1" applyAlignment="1">
      <alignment horizontal="left" wrapText="1"/>
    </xf>
    <xf numFmtId="0" fontId="15" fillId="5" borderId="0" xfId="5" applyFont="1" applyFill="1"/>
    <xf numFmtId="0" fontId="15" fillId="5" borderId="0" xfId="5" quotePrefix="1" applyFont="1" applyFill="1" applyAlignment="1">
      <alignment horizontal="right" wrapText="1"/>
    </xf>
    <xf numFmtId="0" fontId="12" fillId="5" borderId="0" xfId="5" applyFont="1" applyFill="1" applyAlignment="1">
      <alignment vertical="center" wrapText="1"/>
    </xf>
    <xf numFmtId="3" fontId="12" fillId="8" borderId="1" xfId="5" applyNumberFormat="1" applyFont="1" applyFill="1" applyBorder="1" applyAlignment="1" applyProtection="1">
      <alignment horizontal="right" vertical="center" indent="1"/>
      <protection locked="0"/>
    </xf>
    <xf numFmtId="0" fontId="12" fillId="5" borderId="0" xfId="5" applyFont="1" applyFill="1" applyAlignment="1">
      <alignment horizontal="right" vertical="center" indent="1"/>
    </xf>
    <xf numFmtId="3" fontId="15" fillId="8" borderId="1" xfId="5" applyNumberFormat="1" applyFont="1" applyFill="1" applyBorder="1" applyAlignment="1" applyProtection="1">
      <alignment horizontal="right" vertical="center" indent="1"/>
      <protection locked="0"/>
    </xf>
    <xf numFmtId="0" fontId="15" fillId="5" borderId="0" xfId="5" applyFont="1" applyFill="1" applyAlignment="1">
      <alignment horizontal="right" indent="1"/>
    </xf>
    <xf numFmtId="0" fontId="15" fillId="5" borderId="0" xfId="5" applyFont="1" applyFill="1" applyAlignment="1">
      <alignment horizontal="left" vertical="center" wrapText="1" indent="1"/>
    </xf>
    <xf numFmtId="0" fontId="12" fillId="5" borderId="0" xfId="5" applyFont="1" applyFill="1" applyAlignment="1">
      <alignment horizontal="left" vertical="center"/>
    </xf>
    <xf numFmtId="0" fontId="15" fillId="5" borderId="0" xfId="5" applyFont="1" applyFill="1" applyAlignment="1">
      <alignment horizontal="right" vertical="center" indent="1"/>
    </xf>
    <xf numFmtId="0" fontId="12" fillId="5" borderId="0" xfId="5" quotePrefix="1" applyFont="1" applyFill="1" applyAlignment="1">
      <alignment horizontal="left" vertical="center" wrapText="1"/>
    </xf>
    <xf numFmtId="0" fontId="23" fillId="5" borderId="0" xfId="5" applyFont="1" applyFill="1" applyAlignment="1">
      <alignment horizontal="left" vertical="center"/>
    </xf>
    <xf numFmtId="0" fontId="12" fillId="5" borderId="0" xfId="5" quotePrefix="1" applyFont="1" applyFill="1" applyAlignment="1">
      <alignment horizontal="left" vertical="center"/>
    </xf>
    <xf numFmtId="0" fontId="24" fillId="5" borderId="0" xfId="2" applyFont="1" applyFill="1" applyBorder="1" applyAlignment="1" applyProtection="1">
      <alignment vertical="center" wrapText="1"/>
    </xf>
    <xf numFmtId="0" fontId="15" fillId="5" borderId="0" xfId="5" quotePrefix="1" applyFont="1" applyFill="1" applyAlignment="1">
      <alignment horizontal="left" vertical="center"/>
    </xf>
    <xf numFmtId="0" fontId="12" fillId="5" borderId="0" xfId="5" applyFont="1" applyFill="1" applyAlignment="1">
      <alignment vertical="center"/>
    </xf>
    <xf numFmtId="0" fontId="12" fillId="5" borderId="0" xfId="5" applyFont="1" applyFill="1" applyAlignment="1">
      <alignment horizontal="right" indent="1"/>
    </xf>
    <xf numFmtId="166" fontId="15" fillId="5" borderId="0" xfId="5" quotePrefix="1" applyNumberFormat="1" applyFont="1" applyFill="1" applyAlignment="1">
      <alignment horizontal="right" indent="1"/>
    </xf>
    <xf numFmtId="0" fontId="15" fillId="5" borderId="4" xfId="5" applyFont="1" applyFill="1" applyBorder="1"/>
    <xf numFmtId="4" fontId="12" fillId="8" borderId="1" xfId="5" applyNumberFormat="1" applyFont="1" applyFill="1" applyBorder="1" applyAlignment="1" applyProtection="1">
      <alignment horizontal="center" vertical="center"/>
      <protection locked="0"/>
    </xf>
    <xf numFmtId="3" fontId="12" fillId="5" borderId="0" xfId="5" applyNumberFormat="1" applyFont="1" applyFill="1" applyAlignment="1">
      <alignment horizontal="right" vertical="center" indent="1"/>
    </xf>
    <xf numFmtId="0" fontId="21" fillId="5" borderId="0" xfId="5" quotePrefix="1" applyFont="1" applyFill="1" applyAlignment="1">
      <alignment horizontal="left" vertical="center"/>
    </xf>
    <xf numFmtId="0" fontId="12" fillId="5" borderId="0" xfId="5" applyFont="1" applyFill="1" applyAlignment="1">
      <alignment vertical="top" wrapText="1"/>
    </xf>
    <xf numFmtId="0" fontId="12" fillId="5" borderId="4" xfId="5" applyFont="1" applyFill="1" applyBorder="1" applyAlignment="1">
      <alignment vertical="top" wrapText="1"/>
    </xf>
    <xf numFmtId="0" fontId="15" fillId="5" borderId="0" xfId="5" quotePrefix="1" applyFont="1" applyFill="1" applyAlignment="1">
      <alignment horizontal="left"/>
    </xf>
    <xf numFmtId="3" fontId="19" fillId="5" borderId="0" xfId="2" applyNumberFormat="1" applyFont="1" applyFill="1" applyBorder="1" applyAlignment="1" applyProtection="1">
      <alignment vertical="center" wrapText="1"/>
    </xf>
    <xf numFmtId="3" fontId="12" fillId="5" borderId="0" xfId="5" applyNumberFormat="1" applyFont="1" applyFill="1" applyAlignment="1">
      <alignment horizontal="right" indent="1"/>
    </xf>
    <xf numFmtId="3" fontId="15" fillId="5" borderId="0" xfId="5" quotePrefix="1" applyNumberFormat="1" applyFont="1" applyFill="1" applyAlignment="1">
      <alignment horizontal="right" indent="1"/>
    </xf>
    <xf numFmtId="0" fontId="12" fillId="5" borderId="10" xfId="5" applyFont="1" applyFill="1" applyBorder="1" applyAlignment="1">
      <alignment horizontal="right" indent="1"/>
    </xf>
    <xf numFmtId="0" fontId="12" fillId="5" borderId="6" xfId="5" applyFont="1" applyFill="1" applyBorder="1" applyAlignment="1">
      <alignment vertical="center"/>
    </xf>
    <xf numFmtId="0" fontId="12" fillId="5" borderId="6" xfId="5" applyFont="1" applyFill="1" applyBorder="1"/>
    <xf numFmtId="0" fontId="19" fillId="5" borderId="6" xfId="2" applyFont="1" applyFill="1" applyBorder="1" applyAlignment="1" applyProtection="1">
      <alignment vertical="center" wrapText="1"/>
    </xf>
    <xf numFmtId="0" fontId="12" fillId="5" borderId="11" xfId="5" applyFont="1" applyFill="1" applyBorder="1"/>
    <xf numFmtId="0" fontId="12" fillId="0" borderId="0" xfId="5" applyFont="1" applyAlignment="1">
      <alignment horizontal="right" indent="1"/>
    </xf>
    <xf numFmtId="0" fontId="12" fillId="0" borderId="0" xfId="5" applyFont="1" applyAlignment="1">
      <alignment vertical="center"/>
    </xf>
    <xf numFmtId="3" fontId="15" fillId="5" borderId="0" xfId="5" applyNumberFormat="1" applyFont="1" applyFill="1"/>
    <xf numFmtId="3" fontId="12" fillId="5" borderId="0" xfId="5" applyNumberFormat="1" applyFont="1" applyFill="1"/>
    <xf numFmtId="3" fontId="12" fillId="5" borderId="0" xfId="5" quotePrefix="1" applyNumberFormat="1" applyFont="1" applyFill="1" applyAlignment="1">
      <alignment horizontal="left" vertical="center"/>
    </xf>
    <xf numFmtId="3" fontId="12" fillId="5" borderId="0" xfId="5" quotePrefix="1" applyNumberFormat="1" applyFont="1" applyFill="1" applyAlignment="1">
      <alignment vertical="top" wrapText="1"/>
    </xf>
    <xf numFmtId="3" fontId="15" fillId="5" borderId="0" xfId="5" quotePrefix="1" applyNumberFormat="1" applyFont="1" applyFill="1" applyAlignment="1">
      <alignment horizontal="left" vertical="center"/>
    </xf>
    <xf numFmtId="3" fontId="21" fillId="5" borderId="0" xfId="5" quotePrefix="1" applyNumberFormat="1" applyFont="1" applyFill="1" applyAlignment="1">
      <alignment horizontal="left" vertical="center"/>
    </xf>
    <xf numFmtId="3" fontId="12" fillId="5" borderId="0" xfId="5" applyNumberFormat="1" applyFont="1" applyFill="1" applyAlignment="1">
      <alignment vertical="center"/>
    </xf>
    <xf numFmtId="3" fontId="21" fillId="5" borderId="0" xfId="5" applyNumberFormat="1" applyFont="1" applyFill="1" applyAlignment="1">
      <alignment horizontal="left" vertical="center"/>
    </xf>
    <xf numFmtId="3" fontId="25" fillId="5" borderId="4" xfId="5" applyNumberFormat="1" applyFont="1" applyFill="1" applyBorder="1" applyAlignment="1">
      <alignment vertical="top" wrapText="1"/>
    </xf>
    <xf numFmtId="3" fontId="12" fillId="5" borderId="0" xfId="5" applyNumberFormat="1" applyFont="1" applyFill="1" applyAlignment="1">
      <alignment horizontal="left" vertical="top" wrapText="1" indent="1"/>
    </xf>
    <xf numFmtId="3" fontId="15" fillId="5" borderId="0" xfId="5" applyNumberFormat="1" applyFont="1" applyFill="1" applyAlignment="1">
      <alignment horizontal="center" wrapText="1"/>
    </xf>
    <xf numFmtId="3" fontId="15" fillId="5" borderId="0" xfId="5" applyNumberFormat="1" applyFont="1" applyFill="1" applyAlignment="1">
      <alignment horizontal="center"/>
    </xf>
    <xf numFmtId="3" fontId="15" fillId="5" borderId="0" xfId="5" applyNumberFormat="1" applyFont="1" applyFill="1" applyAlignment="1" applyProtection="1">
      <alignment horizontal="center"/>
      <protection locked="0"/>
    </xf>
    <xf numFmtId="3" fontId="21" fillId="5" borderId="0" xfId="5" applyNumberFormat="1" applyFont="1" applyFill="1" applyAlignment="1">
      <alignment horizontal="left" vertical="top" wrapText="1" indent="1"/>
    </xf>
    <xf numFmtId="3" fontId="12" fillId="5" borderId="0" xfId="5" applyNumberFormat="1" applyFont="1" applyFill="1" applyAlignment="1" applyProtection="1">
      <alignment horizontal="right" vertical="center" indent="1"/>
      <protection locked="0"/>
    </xf>
    <xf numFmtId="3" fontId="11" fillId="5" borderId="0" xfId="5" applyNumberFormat="1" applyFont="1" applyFill="1" applyAlignment="1">
      <alignment horizontal="left" vertical="top" wrapText="1" indent="1"/>
    </xf>
    <xf numFmtId="3" fontId="11" fillId="5" borderId="0" xfId="5" applyNumberFormat="1" applyFont="1" applyFill="1"/>
    <xf numFmtId="3" fontId="13" fillId="5" borderId="0" xfId="5" applyNumberFormat="1" applyFont="1" applyFill="1" applyAlignment="1">
      <alignment horizontal="right" vertical="center"/>
    </xf>
    <xf numFmtId="0" fontId="12" fillId="5" borderId="5" xfId="5" applyFont="1" applyFill="1" applyBorder="1" applyAlignment="1">
      <alignment horizontal="right"/>
    </xf>
    <xf numFmtId="0" fontId="12" fillId="5" borderId="4" xfId="5" applyFont="1" applyFill="1" applyBorder="1" applyAlignment="1">
      <alignment horizontal="left" vertical="top" wrapText="1" indent="1"/>
    </xf>
    <xf numFmtId="3" fontId="15" fillId="5" borderId="0" xfId="5" applyNumberFormat="1" applyFont="1" applyFill="1" applyAlignment="1">
      <alignment horizontal="left" vertical="center"/>
    </xf>
    <xf numFmtId="0" fontId="12" fillId="0" borderId="3" xfId="5" applyFont="1" applyBorder="1"/>
    <xf numFmtId="3" fontId="12" fillId="4" borderId="9" xfId="1" applyNumberFormat="1" applyFont="1" applyFill="1" applyBorder="1" applyAlignment="1">
      <alignment vertical="top"/>
    </xf>
    <xf numFmtId="0" fontId="12" fillId="4" borderId="4" xfId="0" applyFont="1" applyFill="1" applyBorder="1" applyAlignment="1">
      <alignment horizontal="center"/>
    </xf>
    <xf numFmtId="1" fontId="12" fillId="4" borderId="4" xfId="0" applyNumberFormat="1" applyFont="1" applyFill="1" applyBorder="1" applyAlignment="1">
      <alignment horizontal="center"/>
    </xf>
    <xf numFmtId="0" fontId="12" fillId="4" borderId="4" xfId="0" applyFont="1" applyFill="1" applyBorder="1" applyAlignment="1">
      <alignment horizontal="right" vertical="top"/>
    </xf>
    <xf numFmtId="0" fontId="16" fillId="4" borderId="4" xfId="0" applyFont="1" applyFill="1" applyBorder="1" applyAlignment="1">
      <alignment horizontal="center"/>
    </xf>
    <xf numFmtId="0" fontId="15" fillId="4" borderId="10" xfId="4" applyFont="1" applyFill="1" applyBorder="1" applyAlignment="1">
      <alignment horizontal="right"/>
    </xf>
    <xf numFmtId="0" fontId="15" fillId="4" borderId="6" xfId="4" applyFont="1" applyFill="1" applyBorder="1" applyAlignment="1">
      <alignment horizontal="right"/>
    </xf>
    <xf numFmtId="0" fontId="15" fillId="4" borderId="11" xfId="4" applyFont="1" applyFill="1" applyBorder="1" applyAlignment="1">
      <alignment horizontal="right"/>
    </xf>
    <xf numFmtId="164" fontId="12" fillId="6" borderId="4" xfId="3" applyFont="1" applyFill="1" applyBorder="1" applyAlignment="1">
      <alignment horizontal="left"/>
    </xf>
    <xf numFmtId="164" fontId="12" fillId="6" borderId="7" xfId="3" applyFont="1" applyFill="1" applyBorder="1" applyAlignment="1">
      <alignment horizontal="left"/>
    </xf>
    <xf numFmtId="164" fontId="12" fillId="6" borderId="8" xfId="3" applyFont="1" applyFill="1" applyBorder="1" applyAlignment="1">
      <alignment horizontal="left"/>
    </xf>
    <xf numFmtId="164" fontId="12" fillId="6" borderId="9" xfId="3" applyFont="1" applyFill="1" applyBorder="1" applyAlignment="1">
      <alignment horizontal="left"/>
    </xf>
    <xf numFmtId="3" fontId="11" fillId="11" borderId="8" xfId="0" applyNumberFormat="1" applyFont="1" applyFill="1" applyBorder="1" applyAlignment="1">
      <alignment horizontal="right" vertical="center" wrapText="1"/>
    </xf>
    <xf numFmtId="164" fontId="12" fillId="6" borderId="10" xfId="3" applyFont="1" applyFill="1" applyBorder="1" applyAlignment="1">
      <alignment horizontal="left"/>
    </xf>
    <xf numFmtId="0" fontId="12" fillId="6" borderId="11" xfId="4" applyFont="1" applyFill="1" applyBorder="1"/>
    <xf numFmtId="0" fontId="15" fillId="4" borderId="0" xfId="4" quotePrefix="1" applyFont="1" applyFill="1" applyAlignment="1">
      <alignment horizontal="left" vertical="center"/>
    </xf>
    <xf numFmtId="0" fontId="15" fillId="9" borderId="0" xfId="4" applyFont="1" applyFill="1"/>
    <xf numFmtId="0" fontId="21" fillId="4" borderId="0" xfId="4" applyFont="1" applyFill="1"/>
    <xf numFmtId="165" fontId="15" fillId="4" borderId="0" xfId="4" applyNumberFormat="1" applyFont="1" applyFill="1"/>
    <xf numFmtId="165" fontId="15" fillId="0" borderId="0" xfId="0" applyNumberFormat="1" applyFont="1" applyAlignment="1">
      <alignment horizontal="right" wrapText="1"/>
    </xf>
    <xf numFmtId="3" fontId="15" fillId="0" borderId="0" xfId="0" applyNumberFormat="1" applyFont="1"/>
    <xf numFmtId="0" fontId="15" fillId="4" borderId="0" xfId="4" applyFont="1" applyFill="1" applyAlignment="1">
      <alignment vertical="center"/>
    </xf>
    <xf numFmtId="165" fontId="12" fillId="4" borderId="0" xfId="4" applyNumberFormat="1" applyFont="1" applyFill="1"/>
    <xf numFmtId="0" fontId="10" fillId="7" borderId="0" xfId="4" applyFont="1" applyFill="1"/>
    <xf numFmtId="0" fontId="15" fillId="4" borderId="4" xfId="4" applyFont="1" applyFill="1" applyBorder="1"/>
    <xf numFmtId="0" fontId="15" fillId="9" borderId="0" xfId="0" quotePrefix="1" applyFont="1" applyFill="1" applyAlignment="1">
      <alignment horizontal="right" wrapText="1"/>
    </xf>
    <xf numFmtId="0" fontId="15" fillId="4" borderId="0" xfId="4" quotePrefix="1" applyFont="1" applyFill="1" applyAlignment="1">
      <alignment horizontal="right" wrapText="1"/>
    </xf>
    <xf numFmtId="165" fontId="15" fillId="4" borderId="0" xfId="4" quotePrefix="1" applyNumberFormat="1" applyFont="1" applyFill="1" applyAlignment="1">
      <alignment horizontal="right" wrapText="1"/>
    </xf>
    <xf numFmtId="0" fontId="15" fillId="4" borderId="0" xfId="4" applyFont="1" applyFill="1" applyAlignment="1">
      <alignment horizontal="right" wrapText="1"/>
    </xf>
    <xf numFmtId="0" fontId="23" fillId="4" borderId="0" xfId="4" applyFont="1" applyFill="1" applyAlignment="1">
      <alignment horizontal="right" wrapText="1"/>
    </xf>
    <xf numFmtId="0" fontId="10" fillId="7" borderId="0" xfId="4" quotePrefix="1" applyFont="1" applyFill="1" applyAlignment="1">
      <alignment horizontal="right" wrapText="1"/>
    </xf>
    <xf numFmtId="0" fontId="15" fillId="4" borderId="4" xfId="4" applyFont="1" applyFill="1" applyBorder="1" applyAlignment="1">
      <alignment horizontal="right" wrapText="1"/>
    </xf>
    <xf numFmtId="0" fontId="15" fillId="4" borderId="0" xfId="4" quotePrefix="1" applyFont="1" applyFill="1" applyAlignment="1">
      <alignment horizontal="right"/>
    </xf>
    <xf numFmtId="165" fontId="15" fillId="4" borderId="0" xfId="4" quotePrefix="1" applyNumberFormat="1" applyFont="1" applyFill="1" applyAlignment="1">
      <alignment horizontal="right"/>
    </xf>
    <xf numFmtId="1" fontId="15" fillId="4" borderId="0" xfId="4" applyNumberFormat="1" applyFont="1" applyFill="1" applyAlignment="1">
      <alignment horizontal="right"/>
    </xf>
    <xf numFmtId="1" fontId="15" fillId="4" borderId="0" xfId="4" quotePrefix="1" applyNumberFormat="1" applyFont="1" applyFill="1" applyAlignment="1">
      <alignment horizontal="right"/>
    </xf>
    <xf numFmtId="1" fontId="15" fillId="4" borderId="4" xfId="4" quotePrefix="1" applyNumberFormat="1" applyFont="1" applyFill="1" applyBorder="1" applyAlignment="1">
      <alignment horizontal="right"/>
    </xf>
    <xf numFmtId="3" fontId="13" fillId="11" borderId="6" xfId="0" applyNumberFormat="1" applyFont="1" applyFill="1" applyBorder="1" applyAlignment="1">
      <alignment horizontal="right"/>
    </xf>
    <xf numFmtId="0" fontId="21" fillId="2" borderId="0" xfId="4" applyFont="1" applyFill="1"/>
    <xf numFmtId="165" fontId="12" fillId="0" borderId="0" xfId="0" applyNumberFormat="1" applyFont="1"/>
    <xf numFmtId="165" fontId="15" fillId="2" borderId="0" xfId="4" applyNumberFormat="1" applyFont="1" applyFill="1"/>
    <xf numFmtId="0" fontId="15" fillId="4" borderId="5" xfId="4" applyFont="1" applyFill="1" applyBorder="1" applyAlignment="1">
      <alignment horizontal="right"/>
    </xf>
    <xf numFmtId="0" fontId="12" fillId="2" borderId="2" xfId="4" applyFont="1" applyFill="1" applyBorder="1"/>
    <xf numFmtId="3" fontId="17" fillId="0" borderId="7" xfId="0" applyNumberFormat="1" applyFont="1" applyBorder="1" applyAlignment="1">
      <alignment horizontal="right" vertical="center" wrapText="1"/>
    </xf>
    <xf numFmtId="3" fontId="17" fillId="0" borderId="8" xfId="0" applyNumberFormat="1" applyFont="1" applyBorder="1" applyAlignment="1">
      <alignment horizontal="right" vertical="center" wrapText="1"/>
    </xf>
    <xf numFmtId="3" fontId="17" fillId="0" borderId="9" xfId="0" applyNumberFormat="1" applyFont="1" applyBorder="1" applyAlignment="1">
      <alignment horizontal="right" vertical="center" wrapText="1"/>
    </xf>
    <xf numFmtId="3" fontId="17" fillId="0" borderId="5" xfId="0" applyNumberFormat="1" applyFont="1" applyBorder="1" applyAlignment="1">
      <alignment horizontal="right" vertical="center" wrapText="1"/>
    </xf>
    <xf numFmtId="3" fontId="11" fillId="11" borderId="5" xfId="0" applyNumberFormat="1" applyFont="1" applyFill="1" applyBorder="1" applyAlignment="1">
      <alignment horizontal="right" vertical="center" wrapText="1"/>
    </xf>
    <xf numFmtId="0" fontId="12" fillId="6" borderId="10" xfId="4" applyFont="1" applyFill="1" applyBorder="1"/>
    <xf numFmtId="164" fontId="12" fillId="11" borderId="4" xfId="3" applyFont="1" applyFill="1" applyBorder="1" applyAlignment="1">
      <alignment horizontal="left"/>
    </xf>
    <xf numFmtId="4" fontId="12" fillId="6" borderId="10" xfId="4" applyNumberFormat="1" applyFont="1" applyFill="1" applyBorder="1"/>
    <xf numFmtId="3" fontId="11" fillId="11" borderId="7" xfId="0" applyNumberFormat="1" applyFont="1" applyFill="1" applyBorder="1" applyAlignment="1">
      <alignment horizontal="right" vertical="center" wrapText="1"/>
    </xf>
    <xf numFmtId="0" fontId="26" fillId="8" borderId="0" xfId="0" applyFont="1" applyFill="1"/>
    <xf numFmtId="0" fontId="26" fillId="8" borderId="7" xfId="0" applyFont="1" applyFill="1" applyBorder="1"/>
    <xf numFmtId="0" fontId="26" fillId="8" borderId="8" xfId="0" applyFont="1" applyFill="1" applyBorder="1"/>
    <xf numFmtId="0" fontId="26" fillId="8" borderId="9" xfId="0" applyFont="1" applyFill="1" applyBorder="1"/>
    <xf numFmtId="0" fontId="26" fillId="8" borderId="5" xfId="0" applyFont="1" applyFill="1" applyBorder="1"/>
    <xf numFmtId="0" fontId="26" fillId="8" borderId="4" xfId="0" applyFont="1" applyFill="1" applyBorder="1"/>
    <xf numFmtId="0" fontId="27" fillId="8" borderId="0" xfId="0" applyFont="1" applyFill="1"/>
    <xf numFmtId="0" fontId="28" fillId="8" borderId="0" xfId="0" applyFont="1" applyFill="1"/>
    <xf numFmtId="0" fontId="26" fillId="8" borderId="0" xfId="0" applyFont="1" applyFill="1" applyAlignment="1">
      <alignment vertical="center" wrapText="1"/>
    </xf>
    <xf numFmtId="0" fontId="26" fillId="8" borderId="4" xfId="0" applyFont="1" applyFill="1" applyBorder="1" applyAlignment="1">
      <alignment vertical="center" wrapText="1"/>
    </xf>
    <xf numFmtId="0" fontId="26" fillId="8" borderId="0" xfId="0" applyFont="1" applyFill="1" applyAlignment="1">
      <alignment horizontal="left" wrapText="1"/>
    </xf>
    <xf numFmtId="0" fontId="26" fillId="8" borderId="0" xfId="0" applyFont="1" applyFill="1" applyAlignment="1">
      <alignment wrapText="1"/>
    </xf>
    <xf numFmtId="0" fontId="29" fillId="8" borderId="0" xfId="0" applyFont="1" applyFill="1" applyAlignment="1">
      <alignment horizontal="justify" vertical="center"/>
    </xf>
    <xf numFmtId="0" fontId="26" fillId="8" borderId="4" xfId="0" applyFont="1" applyFill="1" applyBorder="1" applyAlignment="1">
      <alignment vertical="top" wrapText="1"/>
    </xf>
    <xf numFmtId="0" fontId="26" fillId="8" borderId="0" xfId="0" applyFont="1" applyFill="1" applyAlignment="1">
      <alignment vertical="top" wrapText="1"/>
    </xf>
    <xf numFmtId="0" fontId="26" fillId="8" borderId="10" xfId="0" applyFont="1" applyFill="1" applyBorder="1"/>
    <xf numFmtId="0" fontId="26" fillId="8" borderId="6" xfId="0" applyFont="1" applyFill="1" applyBorder="1"/>
    <xf numFmtId="0" fontId="26" fillId="8" borderId="11" xfId="0" applyFont="1" applyFill="1" applyBorder="1"/>
    <xf numFmtId="0" fontId="4" fillId="0" borderId="0" xfId="2" applyAlignment="1" applyProtection="1"/>
    <xf numFmtId="0" fontId="4" fillId="0" borderId="0" xfId="2" applyFill="1" applyAlignment="1" applyProtection="1"/>
    <xf numFmtId="0" fontId="28" fillId="8" borderId="0" xfId="0" applyFont="1" applyFill="1" applyAlignment="1">
      <alignment vertical="top" wrapText="1"/>
    </xf>
    <xf numFmtId="4" fontId="15" fillId="4" borderId="5" xfId="1" applyNumberFormat="1" applyFont="1" applyFill="1" applyBorder="1" applyAlignment="1">
      <alignment vertical="top"/>
    </xf>
    <xf numFmtId="3" fontId="31" fillId="4" borderId="7" xfId="1" applyNumberFormat="1" applyFont="1" applyFill="1" applyBorder="1" applyAlignment="1">
      <alignment vertical="top"/>
    </xf>
    <xf numFmtId="3" fontId="12" fillId="0" borderId="5" xfId="0" applyNumberFormat="1" applyFont="1" applyBorder="1" applyAlignment="1">
      <alignment horizontal="right"/>
    </xf>
    <xf numFmtId="3" fontId="15" fillId="0" borderId="0" xfId="0" applyNumberFormat="1" applyFont="1" applyAlignment="1">
      <alignment horizontal="center" wrapText="1"/>
    </xf>
    <xf numFmtId="4" fontId="32" fillId="4" borderId="5" xfId="1" applyNumberFormat="1" applyFont="1" applyFill="1" applyBorder="1" applyAlignment="1">
      <alignment vertical="top"/>
    </xf>
    <xf numFmtId="0" fontId="33" fillId="4" borderId="0" xfId="0" applyFont="1" applyFill="1"/>
    <xf numFmtId="3" fontId="12" fillId="0" borderId="8" xfId="0" applyNumberFormat="1" applyFont="1" applyBorder="1" applyAlignment="1">
      <alignment horizontal="right"/>
    </xf>
    <xf numFmtId="3" fontId="12" fillId="0" borderId="9" xfId="0" applyNumberFormat="1" applyFont="1" applyBorder="1" applyAlignment="1">
      <alignment horizontal="right"/>
    </xf>
    <xf numFmtId="3" fontId="12" fillId="0" borderId="0" xfId="0" applyNumberFormat="1" applyFont="1" applyAlignment="1">
      <alignment horizontal="right"/>
    </xf>
    <xf numFmtId="3" fontId="12" fillId="0" borderId="4" xfId="0" applyNumberFormat="1" applyFont="1" applyBorder="1" applyAlignment="1">
      <alignment horizontal="right"/>
    </xf>
    <xf numFmtId="0" fontId="12" fillId="11" borderId="6" xfId="4" applyFont="1" applyFill="1" applyBorder="1"/>
    <xf numFmtId="0" fontId="2" fillId="0" borderId="0" xfId="0" applyFont="1"/>
    <xf numFmtId="0" fontId="1" fillId="0" borderId="0" xfId="0" applyFont="1"/>
    <xf numFmtId="3" fontId="12" fillId="0" borderId="6" xfId="0" applyNumberFormat="1" applyFont="1" applyBorder="1" applyAlignment="1">
      <alignment horizontal="right"/>
    </xf>
    <xf numFmtId="3" fontId="12" fillId="0" borderId="10" xfId="0" applyNumberFormat="1" applyFont="1" applyBorder="1" applyAlignment="1">
      <alignment horizontal="right"/>
    </xf>
    <xf numFmtId="0" fontId="26" fillId="8" borderId="0" xfId="0" applyFont="1" applyFill="1" applyAlignment="1">
      <alignment horizontal="left" wrapText="1"/>
    </xf>
    <xf numFmtId="0" fontId="27" fillId="8" borderId="6" xfId="0" applyFont="1" applyFill="1" applyBorder="1" applyAlignment="1">
      <alignment horizontal="center"/>
    </xf>
    <xf numFmtId="0" fontId="27" fillId="0" borderId="6" xfId="0" applyFont="1" applyBorder="1" applyAlignment="1">
      <alignment horizontal="center"/>
    </xf>
    <xf numFmtId="0" fontId="28" fillId="8" borderId="0" xfId="0" applyFont="1" applyFill="1" applyAlignment="1">
      <alignment horizontal="center" vertical="center"/>
    </xf>
    <xf numFmtId="0" fontId="26" fillId="8" borderId="0" xfId="0" applyFont="1" applyFill="1" applyAlignment="1">
      <alignment horizontal="left" vertical="top" wrapText="1"/>
    </xf>
    <xf numFmtId="0" fontId="30" fillId="8" borderId="0" xfId="2" applyFont="1" applyFill="1" applyBorder="1" applyAlignment="1" applyProtection="1">
      <alignment horizontal="left" vertical="center"/>
    </xf>
    <xf numFmtId="0" fontId="26" fillId="8" borderId="0" xfId="0" applyFont="1" applyFill="1" applyAlignment="1">
      <alignment horizontal="left" vertical="center" wrapText="1"/>
    </xf>
    <xf numFmtId="0" fontId="16" fillId="4" borderId="5" xfId="0" applyFont="1" applyFill="1" applyBorder="1" applyAlignment="1">
      <alignment horizontal="center" vertical="top"/>
    </xf>
    <xf numFmtId="0" fontId="12" fillId="0" borderId="0" xfId="0" applyFont="1" applyAlignment="1">
      <alignment horizontal="center" vertical="top"/>
    </xf>
    <xf numFmtId="0" fontId="12" fillId="0" borderId="4" xfId="0" applyFont="1" applyBorder="1" applyAlignment="1">
      <alignment horizontal="center" vertical="top"/>
    </xf>
    <xf numFmtId="0" fontId="15" fillId="4" borderId="5" xfId="0" applyFont="1" applyFill="1" applyBorder="1" applyAlignment="1">
      <alignment horizontal="center" vertical="top"/>
    </xf>
    <xf numFmtId="0" fontId="13" fillId="4" borderId="8" xfId="0" applyFont="1" applyFill="1" applyBorder="1" applyAlignment="1">
      <alignment horizontal="center" vertical="center"/>
    </xf>
    <xf numFmtId="0" fontId="13" fillId="0" borderId="8" xfId="0" applyFont="1" applyBorder="1" applyAlignment="1">
      <alignment horizontal="center" vertical="center"/>
    </xf>
    <xf numFmtId="0" fontId="13" fillId="0" borderId="6" xfId="5" applyFont="1" applyBorder="1" applyAlignment="1">
      <alignment horizontal="center"/>
    </xf>
    <xf numFmtId="0" fontId="13" fillId="0" borderId="6" xfId="0" applyFont="1" applyBorder="1" applyAlignment="1">
      <alignment horizontal="center"/>
    </xf>
    <xf numFmtId="3" fontId="15" fillId="5" borderId="0" xfId="5" applyNumberFormat="1" applyFont="1" applyFill="1" applyAlignment="1">
      <alignment horizontal="right" wrapText="1"/>
    </xf>
    <xf numFmtId="3" fontId="22" fillId="5" borderId="0" xfId="5" applyNumberFormat="1" applyFont="1" applyFill="1" applyAlignment="1">
      <alignment horizontal="right" vertical="center" wrapText="1"/>
    </xf>
    <xf numFmtId="3" fontId="12" fillId="5" borderId="0" xfId="5" applyNumberFormat="1" applyFont="1" applyFill="1" applyAlignment="1">
      <alignment horizontal="left" vertical="top" wrapText="1" indent="1"/>
    </xf>
    <xf numFmtId="3" fontId="12" fillId="0" borderId="0" xfId="5" applyNumberFormat="1" applyFont="1" applyAlignment="1">
      <alignment horizontal="left" vertical="top" wrapText="1" indent="1"/>
    </xf>
    <xf numFmtId="3" fontId="13" fillId="5" borderId="0" xfId="5" applyNumberFormat="1" applyFont="1" applyFill="1" applyAlignment="1">
      <alignment horizontal="right" vertical="top" wrapText="1"/>
    </xf>
    <xf numFmtId="0" fontId="15" fillId="5" borderId="3" xfId="5" quotePrefix="1" applyFont="1" applyFill="1" applyBorder="1" applyAlignment="1">
      <alignment horizontal="center" wrapText="1"/>
    </xf>
    <xf numFmtId="0" fontId="23" fillId="5" borderId="0" xfId="5" quotePrefix="1" applyFont="1" applyFill="1" applyAlignment="1">
      <alignment horizontal="center" wrapText="1"/>
    </xf>
    <xf numFmtId="0" fontId="23" fillId="5" borderId="3" xfId="5" quotePrefix="1" applyFont="1" applyFill="1" applyBorder="1" applyAlignment="1">
      <alignment horizontal="center" wrapText="1"/>
    </xf>
    <xf numFmtId="0" fontId="12" fillId="5" borderId="0" xfId="5" quotePrefix="1" applyFont="1" applyFill="1" applyAlignment="1">
      <alignment horizontal="left" vertical="center" wrapText="1"/>
    </xf>
    <xf numFmtId="0" fontId="15" fillId="5" borderId="0" xfId="5" applyFont="1" applyFill="1" applyAlignment="1">
      <alignment horizontal="right" vertical="top" wrapText="1"/>
    </xf>
    <xf numFmtId="3" fontId="12" fillId="5" borderId="0" xfId="5" quotePrefix="1" applyNumberFormat="1" applyFont="1" applyFill="1" applyAlignment="1">
      <alignment horizontal="left" vertical="center" wrapText="1"/>
    </xf>
    <xf numFmtId="3" fontId="13" fillId="4" borderId="8" xfId="1" applyNumberFormat="1" applyFont="1" applyFill="1" applyBorder="1" applyAlignment="1">
      <alignment horizontal="center" vertical="center"/>
    </xf>
    <xf numFmtId="0" fontId="13" fillId="0" borderId="9" xfId="0" applyFont="1" applyBorder="1" applyAlignment="1">
      <alignment horizontal="center" vertical="center"/>
    </xf>
    <xf numFmtId="0" fontId="15" fillId="9" borderId="0" xfId="0" quotePrefix="1" applyFont="1" applyFill="1" applyAlignment="1">
      <alignment horizontal="center" vertical="top" wrapText="1"/>
    </xf>
  </cellXfs>
  <cellStyles count="15">
    <cellStyle name="CellBAValue" xfId="7" xr:uid="{00000000-0005-0000-0000-000000000000}"/>
    <cellStyle name="CellBAValue 2" xfId="8" xr:uid="{00000000-0005-0000-0000-000001000000}"/>
    <cellStyle name="CellNationValue" xfId="9" xr:uid="{00000000-0005-0000-0000-000002000000}"/>
    <cellStyle name="CellUAValue" xfId="10" xr:uid="{00000000-0005-0000-0000-000003000000}"/>
    <cellStyle name="CellUAValue 2" xfId="11" xr:uid="{00000000-0005-0000-0000-000004000000}"/>
    <cellStyle name="Comma" xfId="1" builtinId="3"/>
    <cellStyle name="Comma 2" xfId="6" xr:uid="{00000000-0005-0000-0000-000006000000}"/>
    <cellStyle name="Hyperlink" xfId="2" builtinId="8"/>
    <cellStyle name="Hyperlink 2" xfId="13" xr:uid="{00000000-0005-0000-0000-000008000000}"/>
    <cellStyle name="Normal" xfId="0" builtinId="0"/>
    <cellStyle name="Normal 2" xfId="5" xr:uid="{00000000-0005-0000-0000-00000A000000}"/>
    <cellStyle name="Normal 7" xfId="14" xr:uid="{E3C32FC4-B918-4059-B460-84CBF13A049E}"/>
    <cellStyle name="Normal_Data" xfId="3" xr:uid="{00000000-0005-0000-0000-00000B000000}"/>
    <cellStyle name="Normal_Sf3 data 2005-06 - final for release" xfId="4" xr:uid="{00000000-0005-0000-0000-00000C000000}"/>
    <cellStyle name="Percent 2" xfId="12" xr:uid="{00000000-0005-0000-0000-00000D000000}"/>
  </cellStyles>
  <dxfs count="13">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lor rgb="FF9C0006"/>
      </font>
      <fill>
        <patternFill>
          <bgColor rgb="FFFFC7CE"/>
        </patternFill>
      </fill>
    </dxf>
    <dxf>
      <font>
        <b/>
        <i val="0"/>
        <color rgb="FFFF0000"/>
      </font>
      <fill>
        <patternFill>
          <bgColor theme="6" tint="0.59996337778862885"/>
        </patternFill>
      </fill>
    </dxf>
    <dxf>
      <font>
        <b val="0"/>
        <i val="0"/>
        <condense val="0"/>
        <extend val="0"/>
        <u/>
        <color indexed="8"/>
      </font>
    </dxf>
    <dxf>
      <font>
        <b/>
        <i val="0"/>
        <condense val="0"/>
        <extend val="0"/>
        <u/>
        <color indexed="9"/>
      </font>
      <fill>
        <patternFill>
          <bgColor indexed="8"/>
        </patternFill>
      </fill>
    </dxf>
    <dxf>
      <font>
        <b val="0"/>
        <i val="0"/>
        <condense val="0"/>
        <extend val="0"/>
        <u/>
        <color indexed="9"/>
      </font>
      <fill>
        <patternFill>
          <bgColor indexed="26"/>
        </patternFill>
      </fill>
    </dxf>
    <dxf>
      <fill>
        <patternFill>
          <bgColor indexed="13"/>
        </patternFill>
      </fill>
    </dxf>
    <dxf>
      <fill>
        <patternFill>
          <bgColor indexed="10"/>
        </patternFill>
      </fill>
    </dxf>
    <dxf>
      <fill>
        <patternFill>
          <bgColor indexed="9"/>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ctrlProps/ctrlProp1.xml><?xml version="1.0" encoding="utf-8"?>
<formControlPr xmlns="http://schemas.microsoft.com/office/spreadsheetml/2009/9/main" objectType="List" dx="16" fmlaLink="$F$1" fmlaRange="Data!$B$7:$B$97" noThreeD="1" sel="90" val="85"/>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252416</xdr:colOff>
      <xdr:row>2</xdr:row>
      <xdr:rowOff>55566</xdr:rowOff>
    </xdr:from>
    <xdr:to>
      <xdr:col>4</xdr:col>
      <xdr:colOff>249594</xdr:colOff>
      <xdr:row>7</xdr:row>
      <xdr:rowOff>123825</xdr:rowOff>
    </xdr:to>
    <xdr:pic>
      <xdr:nvPicPr>
        <xdr:cNvPr id="2" name="Picture 1" descr="Data published by Department for Levelling Up, Housing and Communities">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3391" y="436566"/>
          <a:ext cx="2711803" cy="9826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10</xdr:row>
          <xdr:rowOff>31750</xdr:rowOff>
        </xdr:to>
        <xdr:sp macro="" textlink="">
          <xdr:nvSpPr>
            <xdr:cNvPr id="9217" name="List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GF3/LGF3Data/Pensions%20(SF3)/2020-21/Stats%20Release/Web%20Tables/SF3%20LA%20drop%20down%202020-21-ecomm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LGF3Data\NNDR%201%20-%203\NNDR1\2013-14\Docs%20to%20LAS\NNDR1%20Form%202013-14%20V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GF3Data/QRC1-3/2007-08/QRC3/Forms%20sent%20to%20LA/Copy%20QRC3%2007-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GF3Data\QRC1-3\2007-08\QRC3\Forms%20sent%20to%20LA\Copy%20QRC3%2007-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emp\CER%2013-14_Version%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GF3Data/Pensions%20(SF3)/2014-15/To%20Pension%20Authorities/150807%20SF3%202014-15%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GT2\OLDLGF4\LYNN\NNDR3\nndrfor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GF3Data/NNDR%201%20-%203/NNDR3/2013-14/To%20LAs/NNDR3%20Form%202013-14%20v1.0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F3 Expenditure &amp; Income"/>
      <sheetName val="All Memo items"/>
      <sheetName val="Data"/>
      <sheetName val="Data2"/>
      <sheetName val="Info"/>
    </sheetNames>
    <sheetDataSet>
      <sheetData sheetId="0"/>
      <sheetData sheetId="1"/>
      <sheetData sheetId="2"/>
      <sheetData sheetId="3">
        <row r="8">
          <cell r="A8">
            <v>1</v>
          </cell>
          <cell r="B8" t="str">
            <v>Bath &amp; North East Somerset</v>
          </cell>
          <cell r="C8" t="str">
            <v>E0101</v>
          </cell>
          <cell r="D8" t="str">
            <v>E06000022</v>
          </cell>
          <cell r="E8">
            <v>155336</v>
          </cell>
          <cell r="F8">
            <v>24017</v>
          </cell>
          <cell r="G8">
            <v>0</v>
          </cell>
          <cell r="H8">
            <v>3898</v>
          </cell>
          <cell r="I8">
            <v>0</v>
          </cell>
          <cell r="J8">
            <v>4701</v>
          </cell>
          <cell r="K8">
            <v>0</v>
          </cell>
          <cell r="L8">
            <v>23684</v>
          </cell>
          <cell r="M8">
            <v>0</v>
          </cell>
          <cell r="N8">
            <v>211636</v>
          </cell>
          <cell r="O8">
            <v>44380</v>
          </cell>
          <cell r="P8">
            <v>166796</v>
          </cell>
          <cell r="Q8">
            <v>21017</v>
          </cell>
          <cell r="R8">
            <v>8235</v>
          </cell>
          <cell r="S8">
            <v>0</v>
          </cell>
          <cell r="T8">
            <v>240428</v>
          </cell>
        </row>
        <row r="9">
          <cell r="A9">
            <v>2</v>
          </cell>
          <cell r="B9" t="str">
            <v>Bedfordshire</v>
          </cell>
          <cell r="C9" t="str">
            <v>E0221</v>
          </cell>
          <cell r="D9" t="str">
            <v>E0221</v>
          </cell>
          <cell r="E9">
            <v>84491</v>
          </cell>
          <cell r="F9">
            <v>8092</v>
          </cell>
          <cell r="G9">
            <v>7616</v>
          </cell>
          <cell r="H9">
            <v>2937</v>
          </cell>
          <cell r="I9">
            <v>0</v>
          </cell>
          <cell r="J9">
            <v>8360</v>
          </cell>
          <cell r="K9">
            <v>0</v>
          </cell>
          <cell r="L9">
            <v>9278</v>
          </cell>
          <cell r="M9">
            <v>793</v>
          </cell>
          <cell r="N9">
            <v>121567</v>
          </cell>
          <cell r="O9">
            <v>28285</v>
          </cell>
          <cell r="P9">
            <v>165318</v>
          </cell>
          <cell r="Q9">
            <v>10833</v>
          </cell>
          <cell r="R9">
            <v>9765</v>
          </cell>
          <cell r="S9">
            <v>1</v>
          </cell>
          <cell r="T9">
            <v>214202</v>
          </cell>
        </row>
        <row r="10">
          <cell r="A10">
            <v>3</v>
          </cell>
          <cell r="B10" t="str">
            <v>Windsor &amp; Maidenhead UA</v>
          </cell>
          <cell r="C10" t="str">
            <v>E0305</v>
          </cell>
          <cell r="D10" t="str">
            <v>E06000040</v>
          </cell>
          <cell r="E10">
            <v>94947</v>
          </cell>
          <cell r="F10">
            <v>10949</v>
          </cell>
          <cell r="G10">
            <v>5944</v>
          </cell>
          <cell r="H10">
            <v>2405</v>
          </cell>
          <cell r="I10">
            <v>0</v>
          </cell>
          <cell r="J10">
            <v>15606</v>
          </cell>
          <cell r="K10">
            <v>0</v>
          </cell>
          <cell r="L10">
            <v>13598</v>
          </cell>
          <cell r="M10">
            <v>503</v>
          </cell>
          <cell r="N10">
            <v>143952</v>
          </cell>
          <cell r="O10">
            <v>30337</v>
          </cell>
          <cell r="P10">
            <v>107860</v>
          </cell>
          <cell r="Q10">
            <v>29261</v>
          </cell>
          <cell r="R10">
            <v>6959</v>
          </cell>
          <cell r="S10">
            <v>0</v>
          </cell>
          <cell r="T10">
            <v>174417</v>
          </cell>
        </row>
        <row r="11">
          <cell r="A11">
            <v>4</v>
          </cell>
          <cell r="B11" t="str">
            <v>Buckinghamshire</v>
          </cell>
          <cell r="C11" t="str">
            <v>E0421</v>
          </cell>
          <cell r="D11" t="str">
            <v>E10000002</v>
          </cell>
          <cell r="E11">
            <v>100311</v>
          </cell>
          <cell r="F11">
            <v>18220</v>
          </cell>
          <cell r="G11">
            <v>100</v>
          </cell>
          <cell r="H11">
            <v>2749</v>
          </cell>
          <cell r="I11">
            <v>0</v>
          </cell>
          <cell r="J11">
            <v>18369</v>
          </cell>
          <cell r="K11">
            <v>0</v>
          </cell>
          <cell r="L11">
            <v>18371</v>
          </cell>
          <cell r="M11">
            <v>590</v>
          </cell>
          <cell r="N11">
            <v>158710</v>
          </cell>
          <cell r="O11">
            <v>34795</v>
          </cell>
          <cell r="P11">
            <v>117504</v>
          </cell>
          <cell r="Q11">
            <v>23079</v>
          </cell>
          <cell r="R11">
            <v>24293</v>
          </cell>
          <cell r="S11">
            <v>198</v>
          </cell>
          <cell r="T11">
            <v>199869</v>
          </cell>
        </row>
        <row r="12">
          <cell r="A12">
            <v>5</v>
          </cell>
          <cell r="B12" t="str">
            <v>Cambridgeshire</v>
          </cell>
          <cell r="C12" t="str">
            <v>E0521</v>
          </cell>
          <cell r="D12" t="str">
            <v>E10000003</v>
          </cell>
          <cell r="E12">
            <v>92311</v>
          </cell>
          <cell r="F12">
            <v>14081</v>
          </cell>
          <cell r="G12">
            <v>0</v>
          </cell>
          <cell r="H12">
            <v>3204</v>
          </cell>
          <cell r="I12">
            <v>0</v>
          </cell>
          <cell r="J12">
            <v>11632</v>
          </cell>
          <cell r="K12">
            <v>0</v>
          </cell>
          <cell r="L12">
            <v>22690</v>
          </cell>
          <cell r="M12">
            <v>0</v>
          </cell>
          <cell r="N12">
            <v>143918</v>
          </cell>
          <cell r="O12">
            <v>29081</v>
          </cell>
          <cell r="P12">
            <v>125453</v>
          </cell>
          <cell r="Q12">
            <v>31406</v>
          </cell>
          <cell r="R12">
            <v>22232</v>
          </cell>
          <cell r="S12">
            <v>0</v>
          </cell>
          <cell r="T12">
            <v>208172</v>
          </cell>
        </row>
        <row r="13">
          <cell r="A13">
            <v>6</v>
          </cell>
          <cell r="B13" t="str">
            <v>Cheshire</v>
          </cell>
          <cell r="C13" t="str">
            <v>E0621</v>
          </cell>
          <cell r="D13" t="str">
            <v>E0621</v>
          </cell>
          <cell r="E13">
            <v>161135</v>
          </cell>
          <cell r="F13">
            <v>24692</v>
          </cell>
          <cell r="G13">
            <v>0</v>
          </cell>
          <cell r="H13">
            <v>5092</v>
          </cell>
          <cell r="I13">
            <v>0</v>
          </cell>
          <cell r="J13">
            <v>14075</v>
          </cell>
          <cell r="K13">
            <v>0</v>
          </cell>
          <cell r="L13">
            <v>26788</v>
          </cell>
          <cell r="M13">
            <v>466</v>
          </cell>
          <cell r="N13">
            <v>232248</v>
          </cell>
          <cell r="O13">
            <v>39862</v>
          </cell>
          <cell r="P13">
            <v>160387</v>
          </cell>
          <cell r="Q13">
            <v>30013</v>
          </cell>
          <cell r="R13">
            <v>12244</v>
          </cell>
          <cell r="S13">
            <v>0</v>
          </cell>
          <cell r="T13">
            <v>242506</v>
          </cell>
        </row>
        <row r="14">
          <cell r="A14">
            <v>7</v>
          </cell>
          <cell r="B14" t="str">
            <v>Middlesbrough UA</v>
          </cell>
          <cell r="C14" t="str">
            <v>E0702</v>
          </cell>
          <cell r="D14" t="str">
            <v>E06000002</v>
          </cell>
          <cell r="E14">
            <v>123640</v>
          </cell>
          <cell r="F14">
            <v>22947</v>
          </cell>
          <cell r="G14">
            <v>0</v>
          </cell>
          <cell r="H14">
            <v>3198</v>
          </cell>
          <cell r="I14">
            <v>0</v>
          </cell>
          <cell r="J14">
            <v>8158</v>
          </cell>
          <cell r="K14">
            <v>0</v>
          </cell>
          <cell r="L14">
            <v>7483</v>
          </cell>
          <cell r="M14">
            <v>0</v>
          </cell>
          <cell r="N14">
            <v>165426</v>
          </cell>
          <cell r="O14">
            <v>30415</v>
          </cell>
          <cell r="P14">
            <v>64978</v>
          </cell>
          <cell r="Q14">
            <v>15299</v>
          </cell>
          <cell r="R14">
            <v>3061</v>
          </cell>
          <cell r="S14">
            <v>5577</v>
          </cell>
          <cell r="T14">
            <v>119330</v>
          </cell>
        </row>
        <row r="15">
          <cell r="A15">
            <v>8</v>
          </cell>
          <cell r="B15" t="str">
            <v>Cornwall</v>
          </cell>
          <cell r="C15" t="str">
            <v>E0820</v>
          </cell>
          <cell r="D15" t="str">
            <v>E06000052</v>
          </cell>
          <cell r="E15">
            <v>66365</v>
          </cell>
          <cell r="F15">
            <v>7441</v>
          </cell>
          <cell r="G15">
            <v>6598</v>
          </cell>
          <cell r="H15">
            <v>1490</v>
          </cell>
          <cell r="I15">
            <v>0</v>
          </cell>
          <cell r="J15">
            <v>3972</v>
          </cell>
          <cell r="K15">
            <v>0</v>
          </cell>
          <cell r="L15">
            <v>17434</v>
          </cell>
          <cell r="M15">
            <v>324</v>
          </cell>
          <cell r="N15">
            <v>103624</v>
          </cell>
          <cell r="O15">
            <v>18832</v>
          </cell>
          <cell r="P15">
            <v>77075</v>
          </cell>
          <cell r="Q15">
            <v>10786</v>
          </cell>
          <cell r="R15">
            <v>6093</v>
          </cell>
          <cell r="S15">
            <v>3</v>
          </cell>
          <cell r="T15">
            <v>112789</v>
          </cell>
        </row>
        <row r="16">
          <cell r="A16">
            <v>9</v>
          </cell>
          <cell r="B16" t="str">
            <v>Cumbria</v>
          </cell>
          <cell r="C16" t="str">
            <v>E0920</v>
          </cell>
          <cell r="D16" t="str">
            <v>E10000006</v>
          </cell>
          <cell r="E16">
            <v>76874</v>
          </cell>
          <cell r="F16">
            <v>6554</v>
          </cell>
          <cell r="G16">
            <v>6335</v>
          </cell>
          <cell r="H16">
            <v>2146</v>
          </cell>
          <cell r="I16">
            <v>0</v>
          </cell>
          <cell r="J16">
            <v>6138</v>
          </cell>
          <cell r="K16">
            <v>0</v>
          </cell>
          <cell r="L16">
            <v>18714</v>
          </cell>
          <cell r="M16">
            <v>0</v>
          </cell>
          <cell r="N16">
            <v>116761</v>
          </cell>
          <cell r="O16">
            <v>19177</v>
          </cell>
          <cell r="P16">
            <v>68549</v>
          </cell>
          <cell r="Q16">
            <v>48501</v>
          </cell>
          <cell r="R16">
            <v>4129</v>
          </cell>
          <cell r="S16">
            <v>0</v>
          </cell>
          <cell r="T16">
            <v>140356</v>
          </cell>
        </row>
        <row r="17">
          <cell r="A17">
            <v>10</v>
          </cell>
          <cell r="B17" t="str">
            <v>Derbyshire</v>
          </cell>
          <cell r="C17" t="str">
            <v>E1021</v>
          </cell>
          <cell r="D17" t="str">
            <v>E10000007</v>
          </cell>
          <cell r="E17">
            <v>141410</v>
          </cell>
          <cell r="F17">
            <v>11773</v>
          </cell>
          <cell r="G17">
            <v>14541</v>
          </cell>
          <cell r="H17">
            <v>3790</v>
          </cell>
          <cell r="I17">
            <v>0</v>
          </cell>
          <cell r="J17">
            <v>10270</v>
          </cell>
          <cell r="K17">
            <v>0</v>
          </cell>
          <cell r="L17">
            <v>30360</v>
          </cell>
          <cell r="M17">
            <v>588</v>
          </cell>
          <cell r="N17">
            <v>212732</v>
          </cell>
          <cell r="O17">
            <v>43030</v>
          </cell>
          <cell r="P17">
            <v>147641</v>
          </cell>
          <cell r="Q17">
            <v>57404</v>
          </cell>
          <cell r="R17">
            <v>14461</v>
          </cell>
          <cell r="S17">
            <v>0</v>
          </cell>
          <cell r="T17">
            <v>262536</v>
          </cell>
        </row>
        <row r="18">
          <cell r="A18">
            <v>11</v>
          </cell>
          <cell r="B18" t="str">
            <v>Devon</v>
          </cell>
          <cell r="C18" t="str">
            <v>E1121</v>
          </cell>
          <cell r="D18" t="str">
            <v>E10000008</v>
          </cell>
          <cell r="E18">
            <v>163522</v>
          </cell>
          <cell r="F18">
            <v>24617</v>
          </cell>
          <cell r="G18">
            <v>0</v>
          </cell>
          <cell r="H18">
            <v>4300</v>
          </cell>
          <cell r="I18">
            <v>0</v>
          </cell>
          <cell r="J18">
            <v>7827</v>
          </cell>
          <cell r="K18">
            <v>0</v>
          </cell>
          <cell r="L18">
            <v>20791</v>
          </cell>
          <cell r="M18">
            <v>610</v>
          </cell>
          <cell r="N18">
            <v>221667</v>
          </cell>
          <cell r="O18">
            <v>42805</v>
          </cell>
          <cell r="P18">
            <v>139873</v>
          </cell>
          <cell r="Q18">
            <v>35020</v>
          </cell>
          <cell r="R18">
            <v>12970</v>
          </cell>
          <cell r="S18">
            <v>0</v>
          </cell>
          <cell r="T18">
            <v>230668</v>
          </cell>
        </row>
        <row r="19">
          <cell r="A19">
            <v>12</v>
          </cell>
          <cell r="B19" t="str">
            <v>Dorset</v>
          </cell>
          <cell r="C19" t="str">
            <v>E1221</v>
          </cell>
          <cell r="D19" t="str">
            <v>E10000009</v>
          </cell>
          <cell r="E19">
            <v>110372</v>
          </cell>
          <cell r="F19">
            <v>17342</v>
          </cell>
          <cell r="G19">
            <v>0</v>
          </cell>
          <cell r="H19">
            <v>3717</v>
          </cell>
          <cell r="I19">
            <v>0</v>
          </cell>
          <cell r="J19">
            <v>7448</v>
          </cell>
          <cell r="K19">
            <v>0</v>
          </cell>
          <cell r="L19">
            <v>13085</v>
          </cell>
          <cell r="M19">
            <v>325</v>
          </cell>
          <cell r="N19">
            <v>152289</v>
          </cell>
          <cell r="O19">
            <v>29102</v>
          </cell>
          <cell r="P19">
            <v>105446</v>
          </cell>
          <cell r="Q19">
            <v>17419</v>
          </cell>
          <cell r="R19">
            <v>8612</v>
          </cell>
          <cell r="S19">
            <v>0</v>
          </cell>
          <cell r="T19">
            <v>160579</v>
          </cell>
        </row>
        <row r="20">
          <cell r="A20">
            <v>13</v>
          </cell>
          <cell r="B20" t="str">
            <v>Durham</v>
          </cell>
          <cell r="C20" t="str">
            <v>E1321</v>
          </cell>
          <cell r="D20" t="str">
            <v>E06000047</v>
          </cell>
          <cell r="E20">
            <v>110209</v>
          </cell>
          <cell r="F20">
            <v>20560</v>
          </cell>
          <cell r="G20">
            <v>0</v>
          </cell>
          <cell r="H20">
            <v>3279</v>
          </cell>
          <cell r="I20">
            <v>0</v>
          </cell>
          <cell r="J20">
            <v>3762</v>
          </cell>
          <cell r="K20">
            <v>0</v>
          </cell>
          <cell r="L20">
            <v>13187</v>
          </cell>
          <cell r="M20">
            <v>228</v>
          </cell>
          <cell r="N20">
            <v>151225</v>
          </cell>
          <cell r="O20">
            <v>27684</v>
          </cell>
          <cell r="P20">
            <v>119950</v>
          </cell>
          <cell r="Q20">
            <v>20665</v>
          </cell>
          <cell r="R20">
            <v>4128</v>
          </cell>
          <cell r="S20">
            <v>3</v>
          </cell>
          <cell r="T20">
            <v>172430</v>
          </cell>
        </row>
        <row r="21">
          <cell r="A21">
            <v>14</v>
          </cell>
          <cell r="B21" t="str">
            <v>East Sussex</v>
          </cell>
          <cell r="C21" t="str">
            <v>E1421</v>
          </cell>
          <cell r="D21" t="str">
            <v>E10000011</v>
          </cell>
          <cell r="E21">
            <v>108928</v>
          </cell>
          <cell r="F21">
            <v>17194</v>
          </cell>
          <cell r="G21">
            <v>0</v>
          </cell>
          <cell r="H21">
            <v>2586</v>
          </cell>
          <cell r="I21">
            <v>0</v>
          </cell>
          <cell r="J21">
            <v>5561</v>
          </cell>
          <cell r="K21">
            <v>0</v>
          </cell>
          <cell r="L21">
            <v>17296</v>
          </cell>
          <cell r="M21">
            <v>0</v>
          </cell>
          <cell r="N21">
            <v>151565</v>
          </cell>
          <cell r="O21">
            <v>29330</v>
          </cell>
          <cell r="P21">
            <v>100042</v>
          </cell>
          <cell r="Q21">
            <v>39071</v>
          </cell>
          <cell r="R21">
            <v>6044</v>
          </cell>
          <cell r="S21">
            <v>0</v>
          </cell>
          <cell r="T21">
            <v>174487</v>
          </cell>
        </row>
        <row r="22">
          <cell r="A22">
            <v>15</v>
          </cell>
          <cell r="B22" t="str">
            <v>Essex</v>
          </cell>
          <cell r="C22" t="str">
            <v>E1521</v>
          </cell>
          <cell r="D22" t="str">
            <v>E10000012</v>
          </cell>
          <cell r="E22">
            <v>219711</v>
          </cell>
          <cell r="F22">
            <v>30649</v>
          </cell>
          <cell r="G22">
            <v>0</v>
          </cell>
          <cell r="H22">
            <v>6948</v>
          </cell>
          <cell r="I22">
            <v>1294</v>
          </cell>
          <cell r="J22">
            <v>9826</v>
          </cell>
          <cell r="K22">
            <v>0</v>
          </cell>
          <cell r="L22">
            <v>58191</v>
          </cell>
          <cell r="M22">
            <v>4236</v>
          </cell>
          <cell r="N22">
            <v>330855</v>
          </cell>
          <cell r="O22">
            <v>64677</v>
          </cell>
          <cell r="P22">
            <v>249049</v>
          </cell>
          <cell r="Q22">
            <v>96539</v>
          </cell>
          <cell r="R22">
            <v>21226</v>
          </cell>
          <cell r="S22">
            <v>2533</v>
          </cell>
          <cell r="T22">
            <v>434024</v>
          </cell>
        </row>
        <row r="23">
          <cell r="A23">
            <v>16</v>
          </cell>
          <cell r="B23" t="str">
            <v>Gloucestershire</v>
          </cell>
          <cell r="C23" t="str">
            <v>E1620</v>
          </cell>
          <cell r="D23" t="str">
            <v>E10000013</v>
          </cell>
          <cell r="E23">
            <v>75003</v>
          </cell>
          <cell r="F23">
            <v>5604</v>
          </cell>
          <cell r="G23">
            <v>5754</v>
          </cell>
          <cell r="H23">
            <v>1908</v>
          </cell>
          <cell r="I23">
            <v>0</v>
          </cell>
          <cell r="J23">
            <v>5706</v>
          </cell>
          <cell r="K23">
            <v>0</v>
          </cell>
          <cell r="L23">
            <v>12114</v>
          </cell>
          <cell r="M23">
            <v>225</v>
          </cell>
          <cell r="N23">
            <v>106314</v>
          </cell>
          <cell r="O23">
            <v>20110</v>
          </cell>
          <cell r="P23">
            <v>121788</v>
          </cell>
          <cell r="Q23">
            <v>23932</v>
          </cell>
          <cell r="R23">
            <v>5883</v>
          </cell>
          <cell r="S23">
            <v>1878</v>
          </cell>
          <cell r="T23">
            <v>173591</v>
          </cell>
        </row>
        <row r="24">
          <cell r="A24">
            <v>17</v>
          </cell>
          <cell r="B24" t="str">
            <v>Hampshire</v>
          </cell>
          <cell r="C24" t="str">
            <v>E1721</v>
          </cell>
          <cell r="D24" t="str">
            <v>E10000014</v>
          </cell>
          <cell r="E24">
            <v>229754</v>
          </cell>
          <cell r="F24">
            <v>17854</v>
          </cell>
          <cell r="G24">
            <v>17644</v>
          </cell>
          <cell r="H24">
            <v>5413</v>
          </cell>
          <cell r="I24">
            <v>0</v>
          </cell>
          <cell r="J24">
            <v>13838</v>
          </cell>
          <cell r="K24">
            <v>0</v>
          </cell>
          <cell r="L24">
            <v>53871</v>
          </cell>
          <cell r="M24">
            <v>793</v>
          </cell>
          <cell r="N24">
            <v>339167</v>
          </cell>
          <cell r="O24">
            <v>73431</v>
          </cell>
          <cell r="P24">
            <v>423807</v>
          </cell>
          <cell r="Q24">
            <v>102060</v>
          </cell>
          <cell r="R24">
            <v>13748</v>
          </cell>
          <cell r="S24">
            <v>0</v>
          </cell>
          <cell r="T24">
            <v>613046</v>
          </cell>
        </row>
        <row r="25">
          <cell r="A25">
            <v>18</v>
          </cell>
          <cell r="B25" t="str">
            <v>Worcestershire</v>
          </cell>
          <cell r="C25" t="str">
            <v>E1821</v>
          </cell>
          <cell r="D25" t="str">
            <v>E10000034</v>
          </cell>
          <cell r="E25">
            <v>93066</v>
          </cell>
          <cell r="F25">
            <v>15729</v>
          </cell>
          <cell r="G25">
            <v>0</v>
          </cell>
          <cell r="H25">
            <v>2969</v>
          </cell>
          <cell r="I25">
            <v>957</v>
          </cell>
          <cell r="J25">
            <v>9492</v>
          </cell>
          <cell r="K25">
            <v>4</v>
          </cell>
          <cell r="L25">
            <v>18919</v>
          </cell>
          <cell r="M25">
            <v>1508</v>
          </cell>
          <cell r="N25">
            <v>142644</v>
          </cell>
          <cell r="O25">
            <v>25048</v>
          </cell>
          <cell r="P25">
            <v>176560</v>
          </cell>
          <cell r="Q25">
            <v>28784</v>
          </cell>
          <cell r="R25">
            <v>28978</v>
          </cell>
          <cell r="S25">
            <v>199</v>
          </cell>
          <cell r="T25">
            <v>259569</v>
          </cell>
        </row>
        <row r="26">
          <cell r="A26">
            <v>19</v>
          </cell>
          <cell r="B26" t="str">
            <v>Hertfordshire</v>
          </cell>
          <cell r="C26" t="str">
            <v>E1920</v>
          </cell>
          <cell r="D26" t="str">
            <v>E10000015</v>
          </cell>
          <cell r="E26">
            <v>142196</v>
          </cell>
          <cell r="F26">
            <v>23945</v>
          </cell>
          <cell r="G26">
            <v>0</v>
          </cell>
          <cell r="H26">
            <v>3846</v>
          </cell>
          <cell r="I26">
            <v>0</v>
          </cell>
          <cell r="J26">
            <v>17216</v>
          </cell>
          <cell r="K26">
            <v>0</v>
          </cell>
          <cell r="L26">
            <v>18711</v>
          </cell>
          <cell r="M26">
            <v>664</v>
          </cell>
          <cell r="N26">
            <v>206578</v>
          </cell>
          <cell r="O26">
            <v>41186</v>
          </cell>
          <cell r="P26">
            <v>156994</v>
          </cell>
          <cell r="Q26">
            <v>47944</v>
          </cell>
          <cell r="R26">
            <v>15568</v>
          </cell>
          <cell r="S26">
            <v>5</v>
          </cell>
          <cell r="T26">
            <v>261697</v>
          </cell>
        </row>
        <row r="27">
          <cell r="A27">
            <v>20</v>
          </cell>
          <cell r="B27" t="str">
            <v>East Riding of Yorkshire UA</v>
          </cell>
          <cell r="C27" t="str">
            <v>E2001</v>
          </cell>
          <cell r="D27" t="str">
            <v>E06000011</v>
          </cell>
          <cell r="E27">
            <v>139041</v>
          </cell>
          <cell r="F27">
            <v>11575</v>
          </cell>
          <cell r="G27">
            <v>13127</v>
          </cell>
          <cell r="H27">
            <v>5533</v>
          </cell>
          <cell r="I27">
            <v>431</v>
          </cell>
          <cell r="J27">
            <v>8925</v>
          </cell>
          <cell r="K27">
            <v>0</v>
          </cell>
          <cell r="L27">
            <v>8103</v>
          </cell>
          <cell r="M27">
            <v>0</v>
          </cell>
          <cell r="N27">
            <v>186735</v>
          </cell>
          <cell r="O27">
            <v>39696</v>
          </cell>
          <cell r="P27">
            <v>207975</v>
          </cell>
          <cell r="Q27">
            <v>187316</v>
          </cell>
          <cell r="R27">
            <v>15031</v>
          </cell>
          <cell r="S27">
            <v>0</v>
          </cell>
          <cell r="T27">
            <v>450018</v>
          </cell>
        </row>
        <row r="28">
          <cell r="A28">
            <v>21</v>
          </cell>
          <cell r="B28" t="str">
            <v>Isle of Wight UA</v>
          </cell>
          <cell r="C28" t="str">
            <v>E2101</v>
          </cell>
          <cell r="D28" t="str">
            <v>E06000046</v>
          </cell>
          <cell r="E28">
            <v>19783</v>
          </cell>
          <cell r="F28">
            <v>2208</v>
          </cell>
          <cell r="G28">
            <v>0</v>
          </cell>
          <cell r="H28">
            <v>378</v>
          </cell>
          <cell r="I28">
            <v>0</v>
          </cell>
          <cell r="J28">
            <v>629</v>
          </cell>
          <cell r="K28">
            <v>0</v>
          </cell>
          <cell r="L28">
            <v>7166</v>
          </cell>
          <cell r="M28">
            <v>128</v>
          </cell>
          <cell r="N28">
            <v>30292</v>
          </cell>
          <cell r="O28">
            <v>4149</v>
          </cell>
          <cell r="P28">
            <v>16038</v>
          </cell>
          <cell r="Q28">
            <v>19112</v>
          </cell>
          <cell r="R28">
            <v>585</v>
          </cell>
          <cell r="S28">
            <v>180</v>
          </cell>
          <cell r="T28">
            <v>40064</v>
          </cell>
        </row>
        <row r="29">
          <cell r="A29">
            <v>22</v>
          </cell>
          <cell r="B29" t="str">
            <v>Kent</v>
          </cell>
          <cell r="C29" t="str">
            <v>E2221</v>
          </cell>
          <cell r="D29" t="str">
            <v>E10000016</v>
          </cell>
          <cell r="E29">
            <v>210886</v>
          </cell>
          <cell r="F29">
            <v>30202</v>
          </cell>
          <cell r="G29">
            <v>0</v>
          </cell>
          <cell r="H29">
            <v>6360</v>
          </cell>
          <cell r="I29">
            <v>0</v>
          </cell>
          <cell r="J29">
            <v>10057</v>
          </cell>
          <cell r="K29">
            <v>0</v>
          </cell>
          <cell r="L29">
            <v>27277</v>
          </cell>
          <cell r="M29">
            <v>0</v>
          </cell>
          <cell r="N29">
            <v>284782</v>
          </cell>
          <cell r="O29">
            <v>59348</v>
          </cell>
          <cell r="P29">
            <v>208607</v>
          </cell>
          <cell r="Q29">
            <v>111339</v>
          </cell>
          <cell r="R29">
            <v>5017</v>
          </cell>
          <cell r="S29">
            <v>0</v>
          </cell>
          <cell r="T29">
            <v>384311</v>
          </cell>
        </row>
        <row r="30">
          <cell r="A30">
            <v>23</v>
          </cell>
          <cell r="B30" t="str">
            <v>Lancashire</v>
          </cell>
          <cell r="C30" t="str">
            <v>E2321</v>
          </cell>
          <cell r="D30" t="str">
            <v>E10000017</v>
          </cell>
          <cell r="E30">
            <v>246869</v>
          </cell>
          <cell r="F30">
            <v>37630</v>
          </cell>
          <cell r="G30">
            <v>0</v>
          </cell>
          <cell r="H30">
            <v>7297</v>
          </cell>
          <cell r="I30">
            <v>0</v>
          </cell>
          <cell r="J30">
            <v>17317</v>
          </cell>
          <cell r="K30">
            <v>0</v>
          </cell>
          <cell r="L30">
            <v>116360</v>
          </cell>
          <cell r="M30">
            <v>0</v>
          </cell>
          <cell r="N30">
            <v>425473</v>
          </cell>
          <cell r="O30">
            <v>64500</v>
          </cell>
          <cell r="P30">
            <v>351831</v>
          </cell>
          <cell r="Q30">
            <v>143852</v>
          </cell>
          <cell r="R30">
            <v>10761</v>
          </cell>
          <cell r="S30">
            <v>0</v>
          </cell>
          <cell r="T30">
            <v>570944</v>
          </cell>
        </row>
        <row r="31">
          <cell r="A31">
            <v>24</v>
          </cell>
          <cell r="B31" t="str">
            <v>Leicestershire</v>
          </cell>
          <cell r="C31" t="str">
            <v>E2421</v>
          </cell>
          <cell r="D31" t="str">
            <v>E10000018</v>
          </cell>
          <cell r="E31">
            <v>132100</v>
          </cell>
          <cell r="F31">
            <v>27500</v>
          </cell>
          <cell r="G31">
            <v>0</v>
          </cell>
          <cell r="H31">
            <v>5000</v>
          </cell>
          <cell r="I31">
            <v>0</v>
          </cell>
          <cell r="J31">
            <v>6700</v>
          </cell>
          <cell r="K31">
            <v>0</v>
          </cell>
          <cell r="L31">
            <v>45300</v>
          </cell>
          <cell r="M31">
            <v>0</v>
          </cell>
          <cell r="N31">
            <v>216600</v>
          </cell>
          <cell r="O31">
            <v>45100</v>
          </cell>
          <cell r="P31">
            <v>183000</v>
          </cell>
          <cell r="Q31">
            <v>30700</v>
          </cell>
          <cell r="R31">
            <v>5300</v>
          </cell>
          <cell r="S31">
            <v>0</v>
          </cell>
          <cell r="T31">
            <v>264100</v>
          </cell>
        </row>
        <row r="32">
          <cell r="A32">
            <v>25</v>
          </cell>
          <cell r="B32" t="str">
            <v>Lincolnshire</v>
          </cell>
          <cell r="C32" t="str">
            <v>E2520</v>
          </cell>
          <cell r="D32" t="str">
            <v>E10000019</v>
          </cell>
          <cell r="E32">
            <v>80633</v>
          </cell>
          <cell r="F32">
            <v>15694</v>
          </cell>
          <cell r="G32">
            <v>0</v>
          </cell>
          <cell r="H32">
            <v>1888</v>
          </cell>
          <cell r="I32">
            <v>0</v>
          </cell>
          <cell r="J32">
            <v>15481</v>
          </cell>
          <cell r="K32">
            <v>0</v>
          </cell>
          <cell r="L32">
            <v>11601</v>
          </cell>
          <cell r="M32">
            <v>227</v>
          </cell>
          <cell r="N32">
            <v>125524</v>
          </cell>
          <cell r="O32">
            <v>22693</v>
          </cell>
          <cell r="P32">
            <v>89683</v>
          </cell>
          <cell r="Q32">
            <v>18788</v>
          </cell>
          <cell r="R32">
            <v>7081</v>
          </cell>
          <cell r="S32">
            <v>1182</v>
          </cell>
          <cell r="T32">
            <v>139427</v>
          </cell>
        </row>
        <row r="33">
          <cell r="A33">
            <v>26</v>
          </cell>
          <cell r="B33" t="str">
            <v>Norfolk</v>
          </cell>
          <cell r="C33" t="str">
            <v>E2620</v>
          </cell>
          <cell r="D33" t="str">
            <v>E10000020</v>
          </cell>
          <cell r="E33">
            <v>125997</v>
          </cell>
          <cell r="F33">
            <v>19534</v>
          </cell>
          <cell r="G33">
            <v>0</v>
          </cell>
          <cell r="H33">
            <v>3442</v>
          </cell>
          <cell r="I33">
            <v>0</v>
          </cell>
          <cell r="J33">
            <v>4683</v>
          </cell>
          <cell r="K33">
            <v>323</v>
          </cell>
          <cell r="L33">
            <v>28966</v>
          </cell>
          <cell r="M33">
            <v>0</v>
          </cell>
          <cell r="N33">
            <v>182945</v>
          </cell>
          <cell r="O33">
            <v>33058</v>
          </cell>
          <cell r="P33">
            <v>130437</v>
          </cell>
          <cell r="Q33">
            <v>73699</v>
          </cell>
          <cell r="R33">
            <v>13944</v>
          </cell>
          <cell r="S33">
            <v>0</v>
          </cell>
          <cell r="T33">
            <v>251138</v>
          </cell>
        </row>
        <row r="34">
          <cell r="A34">
            <v>27</v>
          </cell>
          <cell r="B34" t="str">
            <v>North Yorkshire</v>
          </cell>
          <cell r="C34" t="str">
            <v>E2721</v>
          </cell>
          <cell r="D34" t="str">
            <v>E10000023</v>
          </cell>
          <cell r="E34">
            <v>95919</v>
          </cell>
          <cell r="F34">
            <v>12588</v>
          </cell>
          <cell r="G34">
            <v>9715</v>
          </cell>
          <cell r="H34">
            <v>3322</v>
          </cell>
          <cell r="I34">
            <v>0</v>
          </cell>
          <cell r="J34">
            <v>8397</v>
          </cell>
          <cell r="K34">
            <v>0</v>
          </cell>
          <cell r="L34">
            <v>31446</v>
          </cell>
          <cell r="M34">
            <v>0</v>
          </cell>
          <cell r="N34">
            <v>161387</v>
          </cell>
          <cell r="O34">
            <v>31194</v>
          </cell>
          <cell r="P34">
            <v>101888</v>
          </cell>
          <cell r="Q34">
            <v>4213</v>
          </cell>
          <cell r="R34">
            <v>10575</v>
          </cell>
          <cell r="S34">
            <v>0</v>
          </cell>
          <cell r="T34">
            <v>147870</v>
          </cell>
        </row>
        <row r="35">
          <cell r="A35">
            <v>28</v>
          </cell>
          <cell r="B35" t="str">
            <v>Northamptonshire</v>
          </cell>
          <cell r="C35" t="str">
            <v>E2820</v>
          </cell>
          <cell r="D35" t="str">
            <v>E10000021</v>
          </cell>
          <cell r="E35">
            <v>80572</v>
          </cell>
          <cell r="F35">
            <v>12452</v>
          </cell>
          <cell r="G35">
            <v>0</v>
          </cell>
          <cell r="H35">
            <v>3166</v>
          </cell>
          <cell r="I35">
            <v>0</v>
          </cell>
          <cell r="J35">
            <v>8958</v>
          </cell>
          <cell r="K35">
            <v>0</v>
          </cell>
          <cell r="L35">
            <v>14008</v>
          </cell>
          <cell r="M35">
            <v>0</v>
          </cell>
          <cell r="N35">
            <v>119156</v>
          </cell>
          <cell r="O35">
            <v>23431</v>
          </cell>
          <cell r="P35">
            <v>92880</v>
          </cell>
          <cell r="Q35">
            <v>23433</v>
          </cell>
          <cell r="R35">
            <v>7759</v>
          </cell>
          <cell r="S35">
            <v>0</v>
          </cell>
          <cell r="T35">
            <v>147503</v>
          </cell>
        </row>
        <row r="36">
          <cell r="A36">
            <v>29</v>
          </cell>
          <cell r="B36" t="str">
            <v>Nottinghamshire</v>
          </cell>
          <cell r="C36" t="str">
            <v>E3021</v>
          </cell>
          <cell r="D36" t="str">
            <v>E10000024</v>
          </cell>
          <cell r="E36">
            <v>179425</v>
          </cell>
          <cell r="F36">
            <v>31607</v>
          </cell>
          <cell r="G36">
            <v>0</v>
          </cell>
          <cell r="H36">
            <v>5237</v>
          </cell>
          <cell r="I36">
            <v>0</v>
          </cell>
          <cell r="J36">
            <v>13086</v>
          </cell>
          <cell r="K36">
            <v>0</v>
          </cell>
          <cell r="L36">
            <v>8866</v>
          </cell>
          <cell r="M36">
            <v>0</v>
          </cell>
          <cell r="N36">
            <v>238221</v>
          </cell>
          <cell r="O36">
            <v>49638</v>
          </cell>
          <cell r="P36">
            <v>201395</v>
          </cell>
          <cell r="Q36">
            <v>84650</v>
          </cell>
          <cell r="R36">
            <v>5581</v>
          </cell>
          <cell r="S36">
            <v>0</v>
          </cell>
          <cell r="T36">
            <v>341264</v>
          </cell>
        </row>
        <row r="37">
          <cell r="A37">
            <v>30</v>
          </cell>
          <cell r="B37" t="str">
            <v>Oxfordshire</v>
          </cell>
          <cell r="C37" t="str">
            <v>E3120</v>
          </cell>
          <cell r="D37" t="str">
            <v>E10000025</v>
          </cell>
          <cell r="E37">
            <v>78221</v>
          </cell>
          <cell r="F37">
            <v>11944</v>
          </cell>
          <cell r="G37">
            <v>0</v>
          </cell>
          <cell r="H37">
            <v>1544</v>
          </cell>
          <cell r="I37">
            <v>0</v>
          </cell>
          <cell r="J37">
            <v>9779</v>
          </cell>
          <cell r="K37">
            <v>0</v>
          </cell>
          <cell r="L37">
            <v>13766</v>
          </cell>
          <cell r="M37">
            <v>247</v>
          </cell>
          <cell r="N37">
            <v>115501</v>
          </cell>
          <cell r="O37">
            <v>25303</v>
          </cell>
          <cell r="P37">
            <v>88289</v>
          </cell>
          <cell r="Q37">
            <v>10503</v>
          </cell>
          <cell r="R37">
            <v>20407</v>
          </cell>
          <cell r="S37">
            <v>87</v>
          </cell>
          <cell r="T37">
            <v>144589</v>
          </cell>
        </row>
        <row r="38">
          <cell r="A38">
            <v>31</v>
          </cell>
          <cell r="B38" t="str">
            <v>Shropshire</v>
          </cell>
          <cell r="C38" t="str">
            <v>E3221</v>
          </cell>
          <cell r="D38" t="str">
            <v>E06000051</v>
          </cell>
          <cell r="E38">
            <v>64750</v>
          </cell>
          <cell r="F38">
            <v>10497</v>
          </cell>
          <cell r="G38">
            <v>0</v>
          </cell>
          <cell r="H38">
            <v>1334</v>
          </cell>
          <cell r="I38">
            <v>0</v>
          </cell>
          <cell r="J38">
            <v>20016</v>
          </cell>
          <cell r="K38">
            <v>0</v>
          </cell>
          <cell r="L38">
            <v>17826</v>
          </cell>
          <cell r="M38">
            <v>190</v>
          </cell>
          <cell r="N38">
            <v>114613</v>
          </cell>
          <cell r="O38">
            <v>16471</v>
          </cell>
          <cell r="P38">
            <v>70005</v>
          </cell>
          <cell r="Q38">
            <v>25477</v>
          </cell>
          <cell r="R38">
            <v>5263</v>
          </cell>
          <cell r="S38">
            <v>0</v>
          </cell>
          <cell r="T38">
            <v>117216</v>
          </cell>
        </row>
        <row r="39">
          <cell r="A39">
            <v>32</v>
          </cell>
          <cell r="B39" t="str">
            <v>Somerset</v>
          </cell>
          <cell r="C39" t="str">
            <v>E3320</v>
          </cell>
          <cell r="D39" t="str">
            <v>E10000027</v>
          </cell>
          <cell r="E39">
            <v>84305</v>
          </cell>
          <cell r="F39">
            <v>10871</v>
          </cell>
          <cell r="G39">
            <v>0</v>
          </cell>
          <cell r="H39">
            <v>1912</v>
          </cell>
          <cell r="I39">
            <v>0</v>
          </cell>
          <cell r="J39">
            <v>17031</v>
          </cell>
          <cell r="K39">
            <v>0</v>
          </cell>
          <cell r="L39">
            <v>9134</v>
          </cell>
          <cell r="M39">
            <v>377</v>
          </cell>
          <cell r="N39">
            <v>123630</v>
          </cell>
          <cell r="O39">
            <v>22585</v>
          </cell>
          <cell r="P39">
            <v>88932</v>
          </cell>
          <cell r="Q39">
            <v>19031</v>
          </cell>
          <cell r="R39">
            <v>8408</v>
          </cell>
          <cell r="S39">
            <v>3043</v>
          </cell>
          <cell r="T39">
            <v>141999</v>
          </cell>
        </row>
        <row r="40">
          <cell r="A40">
            <v>33</v>
          </cell>
          <cell r="B40" t="str">
            <v>Staffordshire</v>
          </cell>
          <cell r="C40" t="str">
            <v>E3421</v>
          </cell>
          <cell r="D40" t="str">
            <v>E10000028</v>
          </cell>
          <cell r="E40">
            <v>155493</v>
          </cell>
          <cell r="F40">
            <v>29547</v>
          </cell>
          <cell r="G40">
            <v>0</v>
          </cell>
          <cell r="H40">
            <v>5128</v>
          </cell>
          <cell r="I40">
            <v>0</v>
          </cell>
          <cell r="J40">
            <v>14968</v>
          </cell>
          <cell r="K40">
            <v>20</v>
          </cell>
          <cell r="L40">
            <v>20292</v>
          </cell>
          <cell r="M40">
            <v>441</v>
          </cell>
          <cell r="N40">
            <v>225889</v>
          </cell>
          <cell r="O40">
            <v>36497</v>
          </cell>
          <cell r="P40">
            <v>242405</v>
          </cell>
          <cell r="Q40">
            <v>55097</v>
          </cell>
          <cell r="R40">
            <v>9680</v>
          </cell>
          <cell r="S40">
            <v>589</v>
          </cell>
          <cell r="T40">
            <v>344268</v>
          </cell>
        </row>
        <row r="41">
          <cell r="A41">
            <v>34</v>
          </cell>
          <cell r="B41" t="str">
            <v>Suffolk</v>
          </cell>
          <cell r="C41" t="str">
            <v>E3520</v>
          </cell>
          <cell r="D41" t="str">
            <v>E10000029</v>
          </cell>
          <cell r="E41">
            <v>86796</v>
          </cell>
          <cell r="F41">
            <v>13230</v>
          </cell>
          <cell r="G41">
            <v>0</v>
          </cell>
          <cell r="H41">
            <v>1346</v>
          </cell>
          <cell r="I41">
            <v>0</v>
          </cell>
          <cell r="J41">
            <v>7256</v>
          </cell>
          <cell r="K41">
            <v>0</v>
          </cell>
          <cell r="L41">
            <v>11518</v>
          </cell>
          <cell r="M41">
            <v>0</v>
          </cell>
          <cell r="N41">
            <v>120146</v>
          </cell>
          <cell r="O41">
            <v>23187</v>
          </cell>
          <cell r="P41">
            <v>98923</v>
          </cell>
          <cell r="Q41">
            <v>36300</v>
          </cell>
          <cell r="R41">
            <v>4119</v>
          </cell>
          <cell r="S41">
            <v>0</v>
          </cell>
          <cell r="T41">
            <v>162529</v>
          </cell>
        </row>
        <row r="42">
          <cell r="A42">
            <v>35</v>
          </cell>
          <cell r="B42" t="str">
            <v>Surrey</v>
          </cell>
          <cell r="C42" t="str">
            <v>E3620</v>
          </cell>
          <cell r="D42" t="str">
            <v>E10000030</v>
          </cell>
          <cell r="E42">
            <v>139089</v>
          </cell>
          <cell r="F42">
            <v>16569</v>
          </cell>
          <cell r="G42">
            <v>0</v>
          </cell>
          <cell r="H42">
            <v>4267</v>
          </cell>
          <cell r="I42">
            <v>0</v>
          </cell>
          <cell r="J42">
            <v>13983</v>
          </cell>
          <cell r="K42">
            <v>11</v>
          </cell>
          <cell r="L42">
            <v>12556</v>
          </cell>
          <cell r="M42">
            <v>859</v>
          </cell>
          <cell r="N42">
            <v>187334</v>
          </cell>
          <cell r="O42">
            <v>44332</v>
          </cell>
          <cell r="P42">
            <v>150841</v>
          </cell>
          <cell r="Q42">
            <v>25564</v>
          </cell>
          <cell r="R42">
            <v>12727</v>
          </cell>
          <cell r="S42">
            <v>0</v>
          </cell>
          <cell r="T42">
            <v>233464</v>
          </cell>
        </row>
        <row r="43">
          <cell r="A43">
            <v>36</v>
          </cell>
          <cell r="B43" t="str">
            <v>Warwickshire</v>
          </cell>
          <cell r="C43" t="str">
            <v>E3720</v>
          </cell>
          <cell r="D43" t="str">
            <v>E10000031</v>
          </cell>
          <cell r="E43">
            <v>68000</v>
          </cell>
          <cell r="F43">
            <v>14100</v>
          </cell>
          <cell r="G43">
            <v>0</v>
          </cell>
          <cell r="H43">
            <v>1400</v>
          </cell>
          <cell r="I43">
            <v>400</v>
          </cell>
          <cell r="J43">
            <v>9500</v>
          </cell>
          <cell r="K43">
            <v>0</v>
          </cell>
          <cell r="L43">
            <v>14600</v>
          </cell>
          <cell r="M43">
            <v>0</v>
          </cell>
          <cell r="N43">
            <v>108000</v>
          </cell>
          <cell r="O43">
            <v>19300</v>
          </cell>
          <cell r="P43">
            <v>79600</v>
          </cell>
          <cell r="Q43">
            <v>21100</v>
          </cell>
          <cell r="R43">
            <v>12700</v>
          </cell>
          <cell r="S43">
            <v>0</v>
          </cell>
          <cell r="T43">
            <v>132700</v>
          </cell>
        </row>
        <row r="44">
          <cell r="A44">
            <v>37</v>
          </cell>
          <cell r="B44" t="str">
            <v>West Sussex</v>
          </cell>
          <cell r="C44" t="str">
            <v>E3820</v>
          </cell>
          <cell r="D44" t="str">
            <v>E10000032</v>
          </cell>
          <cell r="E44">
            <v>101312</v>
          </cell>
          <cell r="F44">
            <v>7068</v>
          </cell>
          <cell r="G44">
            <v>6965</v>
          </cell>
          <cell r="H44">
            <v>3020</v>
          </cell>
          <cell r="I44">
            <v>0</v>
          </cell>
          <cell r="J44">
            <v>9693</v>
          </cell>
          <cell r="K44">
            <v>0</v>
          </cell>
          <cell r="L44">
            <v>38138</v>
          </cell>
          <cell r="M44">
            <v>430</v>
          </cell>
          <cell r="N44">
            <v>166626</v>
          </cell>
          <cell r="O44">
            <v>31134</v>
          </cell>
          <cell r="P44">
            <v>111955</v>
          </cell>
          <cell r="Q44">
            <v>49135</v>
          </cell>
          <cell r="R44">
            <v>8861</v>
          </cell>
          <cell r="S44">
            <v>0</v>
          </cell>
          <cell r="T44">
            <v>201085</v>
          </cell>
        </row>
        <row r="45">
          <cell r="A45">
            <v>38</v>
          </cell>
          <cell r="B45" t="str">
            <v>Wiltshire</v>
          </cell>
          <cell r="C45" t="str">
            <v>E3921</v>
          </cell>
          <cell r="D45" t="str">
            <v>E06000054</v>
          </cell>
          <cell r="E45">
            <v>89109</v>
          </cell>
          <cell r="F45">
            <v>13060</v>
          </cell>
          <cell r="G45">
            <v>0</v>
          </cell>
          <cell r="H45">
            <v>2099</v>
          </cell>
          <cell r="I45">
            <v>0</v>
          </cell>
          <cell r="J45">
            <v>7706</v>
          </cell>
          <cell r="K45">
            <v>293</v>
          </cell>
          <cell r="L45">
            <v>29164</v>
          </cell>
          <cell r="M45">
            <v>0</v>
          </cell>
          <cell r="N45">
            <v>141431</v>
          </cell>
          <cell r="O45">
            <v>24060</v>
          </cell>
          <cell r="P45">
            <v>94323</v>
          </cell>
          <cell r="Q45">
            <v>10027</v>
          </cell>
          <cell r="R45">
            <v>228</v>
          </cell>
          <cell r="S45">
            <v>0</v>
          </cell>
          <cell r="T45">
            <v>128638</v>
          </cell>
        </row>
        <row r="46">
          <cell r="A46">
            <v>39</v>
          </cell>
          <cell r="B46" t="str">
            <v>Tameside</v>
          </cell>
          <cell r="C46" t="str">
            <v>E4208</v>
          </cell>
          <cell r="D46" t="str">
            <v>E08000008</v>
          </cell>
          <cell r="E46">
            <v>733944</v>
          </cell>
          <cell r="F46">
            <v>125319</v>
          </cell>
          <cell r="G46">
            <v>0</v>
          </cell>
          <cell r="H46">
            <v>22832</v>
          </cell>
          <cell r="I46">
            <v>0</v>
          </cell>
          <cell r="J46">
            <v>32161</v>
          </cell>
          <cell r="K46">
            <v>0</v>
          </cell>
          <cell r="L46">
            <v>39702</v>
          </cell>
          <cell r="M46">
            <v>986</v>
          </cell>
          <cell r="N46">
            <v>954944</v>
          </cell>
          <cell r="O46">
            <v>158377</v>
          </cell>
          <cell r="P46">
            <v>754571</v>
          </cell>
          <cell r="Q46">
            <v>464686</v>
          </cell>
          <cell r="R46">
            <v>72673</v>
          </cell>
          <cell r="S46">
            <v>0</v>
          </cell>
          <cell r="T46">
            <v>1450307</v>
          </cell>
        </row>
        <row r="47">
          <cell r="A47">
            <v>40</v>
          </cell>
          <cell r="B47" t="str">
            <v>City of London</v>
          </cell>
          <cell r="C47" t="str">
            <v>E5010</v>
          </cell>
          <cell r="D47" t="str">
            <v>E09000001</v>
          </cell>
          <cell r="E47">
            <v>40904</v>
          </cell>
          <cell r="F47">
            <v>7723</v>
          </cell>
          <cell r="G47">
            <v>0</v>
          </cell>
          <cell r="H47">
            <v>1178</v>
          </cell>
          <cell r="I47">
            <v>0</v>
          </cell>
          <cell r="J47">
            <v>1882</v>
          </cell>
          <cell r="K47">
            <v>0</v>
          </cell>
          <cell r="L47">
            <v>9144</v>
          </cell>
          <cell r="M47">
            <v>0</v>
          </cell>
          <cell r="N47">
            <v>60831</v>
          </cell>
          <cell r="O47">
            <v>12141</v>
          </cell>
          <cell r="P47">
            <v>33556</v>
          </cell>
          <cell r="Q47">
            <v>3392</v>
          </cell>
          <cell r="R47">
            <v>2574</v>
          </cell>
          <cell r="S47">
            <v>1584</v>
          </cell>
          <cell r="T47">
            <v>53247</v>
          </cell>
        </row>
        <row r="48">
          <cell r="A48">
            <v>41</v>
          </cell>
          <cell r="B48" t="str">
            <v>Camden</v>
          </cell>
          <cell r="C48" t="str">
            <v>E5011</v>
          </cell>
          <cell r="D48" t="str">
            <v>E09000007</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row>
        <row r="49">
          <cell r="A49">
            <v>42</v>
          </cell>
          <cell r="B49" t="str">
            <v>Greenwich</v>
          </cell>
          <cell r="C49" t="str">
            <v>E5012</v>
          </cell>
          <cell r="D49" t="str">
            <v>E09000011</v>
          </cell>
          <cell r="E49">
            <v>47466</v>
          </cell>
          <cell r="F49">
            <v>1661</v>
          </cell>
          <cell r="G49">
            <v>7669</v>
          </cell>
          <cell r="H49">
            <v>1105</v>
          </cell>
          <cell r="I49">
            <v>0</v>
          </cell>
          <cell r="J49">
            <v>1451</v>
          </cell>
          <cell r="K49">
            <v>0</v>
          </cell>
          <cell r="L49">
            <v>7916</v>
          </cell>
          <cell r="M49">
            <v>158</v>
          </cell>
          <cell r="N49">
            <v>67426</v>
          </cell>
          <cell r="O49">
            <v>14217</v>
          </cell>
          <cell r="P49">
            <v>38986</v>
          </cell>
          <cell r="Q49">
            <v>4420</v>
          </cell>
          <cell r="R49">
            <v>3863</v>
          </cell>
          <cell r="S49">
            <v>0</v>
          </cell>
          <cell r="T49">
            <v>61486</v>
          </cell>
        </row>
        <row r="50">
          <cell r="A50">
            <v>43</v>
          </cell>
          <cell r="B50" t="str">
            <v>Hackney</v>
          </cell>
          <cell r="C50" t="str">
            <v>E5013</v>
          </cell>
          <cell r="D50" t="str">
            <v>E09000012</v>
          </cell>
          <cell r="E50">
            <v>50701</v>
          </cell>
          <cell r="F50">
            <v>11785</v>
          </cell>
          <cell r="G50">
            <v>0</v>
          </cell>
          <cell r="H50">
            <v>1035</v>
          </cell>
          <cell r="I50">
            <v>0</v>
          </cell>
          <cell r="J50">
            <v>6384</v>
          </cell>
          <cell r="K50">
            <v>0</v>
          </cell>
          <cell r="L50">
            <v>12003</v>
          </cell>
          <cell r="M50">
            <v>0</v>
          </cell>
          <cell r="N50">
            <v>81908</v>
          </cell>
          <cell r="O50">
            <v>13996</v>
          </cell>
          <cell r="P50">
            <v>62330</v>
          </cell>
          <cell r="Q50">
            <v>20119</v>
          </cell>
          <cell r="R50">
            <v>4625</v>
          </cell>
          <cell r="S50">
            <v>0</v>
          </cell>
          <cell r="T50">
            <v>101070</v>
          </cell>
        </row>
        <row r="51">
          <cell r="A51">
            <v>44</v>
          </cell>
          <cell r="B51" t="str">
            <v>Hammersmith &amp; Fulham</v>
          </cell>
          <cell r="C51" t="str">
            <v>E5014</v>
          </cell>
          <cell r="D51" t="str">
            <v>E09000013</v>
          </cell>
          <cell r="E51">
            <v>36363</v>
          </cell>
          <cell r="F51">
            <v>6919</v>
          </cell>
          <cell r="G51">
            <v>0</v>
          </cell>
          <cell r="H51">
            <v>1245</v>
          </cell>
          <cell r="I51">
            <v>508</v>
          </cell>
          <cell r="J51">
            <v>7013</v>
          </cell>
          <cell r="K51">
            <v>0</v>
          </cell>
          <cell r="L51">
            <v>8903</v>
          </cell>
          <cell r="M51">
            <v>0</v>
          </cell>
          <cell r="N51">
            <v>60951</v>
          </cell>
          <cell r="O51">
            <v>8004</v>
          </cell>
          <cell r="P51">
            <v>24180</v>
          </cell>
          <cell r="Q51">
            <v>12327</v>
          </cell>
          <cell r="R51">
            <v>9350</v>
          </cell>
          <cell r="S51">
            <v>0</v>
          </cell>
          <cell r="T51">
            <v>53861</v>
          </cell>
        </row>
        <row r="52">
          <cell r="A52">
            <v>45</v>
          </cell>
          <cell r="B52" t="str">
            <v>Islington</v>
          </cell>
          <cell r="C52" t="str">
            <v>E5015</v>
          </cell>
          <cell r="D52" t="str">
            <v>E09000019</v>
          </cell>
          <cell r="E52">
            <v>50422</v>
          </cell>
          <cell r="F52">
            <v>7082</v>
          </cell>
          <cell r="G52">
            <v>0</v>
          </cell>
          <cell r="H52">
            <v>1745</v>
          </cell>
          <cell r="I52">
            <v>0</v>
          </cell>
          <cell r="J52">
            <v>8404</v>
          </cell>
          <cell r="K52">
            <v>0</v>
          </cell>
          <cell r="L52">
            <v>2837</v>
          </cell>
          <cell r="M52">
            <v>0</v>
          </cell>
          <cell r="N52">
            <v>70490</v>
          </cell>
          <cell r="O52">
            <v>13533</v>
          </cell>
          <cell r="P52">
            <v>57141</v>
          </cell>
          <cell r="Q52">
            <v>16340</v>
          </cell>
          <cell r="R52">
            <v>5021</v>
          </cell>
          <cell r="S52">
            <v>2399</v>
          </cell>
          <cell r="T52">
            <v>94434</v>
          </cell>
        </row>
        <row r="53">
          <cell r="A53">
            <v>46</v>
          </cell>
          <cell r="B53" t="str">
            <v>Kensington &amp; Chelsea</v>
          </cell>
          <cell r="C53" t="str">
            <v>E5016</v>
          </cell>
          <cell r="D53" t="str">
            <v>E09000020</v>
          </cell>
          <cell r="E53">
            <v>28559</v>
          </cell>
          <cell r="F53">
            <v>4476</v>
          </cell>
          <cell r="G53">
            <v>0</v>
          </cell>
          <cell r="H53">
            <v>812</v>
          </cell>
          <cell r="I53">
            <v>0</v>
          </cell>
          <cell r="J53">
            <v>3806</v>
          </cell>
          <cell r="K53">
            <v>0</v>
          </cell>
          <cell r="L53">
            <v>6690</v>
          </cell>
          <cell r="M53">
            <v>231</v>
          </cell>
          <cell r="N53">
            <v>44574</v>
          </cell>
          <cell r="O53">
            <v>8211</v>
          </cell>
          <cell r="P53">
            <v>18978</v>
          </cell>
          <cell r="Q53">
            <v>5226</v>
          </cell>
          <cell r="R53">
            <v>8703</v>
          </cell>
          <cell r="S53">
            <v>10</v>
          </cell>
          <cell r="T53">
            <v>41128</v>
          </cell>
        </row>
        <row r="54">
          <cell r="A54">
            <v>47</v>
          </cell>
          <cell r="B54" t="str">
            <v>Lambeth</v>
          </cell>
          <cell r="C54" t="str">
            <v>E5017</v>
          </cell>
          <cell r="D54" t="str">
            <v>E09000022</v>
          </cell>
          <cell r="E54">
            <v>50107</v>
          </cell>
          <cell r="F54">
            <v>8078</v>
          </cell>
          <cell r="G54">
            <v>0</v>
          </cell>
          <cell r="H54">
            <v>1065</v>
          </cell>
          <cell r="I54">
            <v>0</v>
          </cell>
          <cell r="J54">
            <v>9959</v>
          </cell>
          <cell r="K54">
            <v>0</v>
          </cell>
          <cell r="L54">
            <v>9298</v>
          </cell>
          <cell r="M54">
            <v>0</v>
          </cell>
          <cell r="N54">
            <v>78507</v>
          </cell>
          <cell r="O54">
            <v>10227</v>
          </cell>
          <cell r="P54">
            <v>43476</v>
          </cell>
          <cell r="Q54">
            <v>28089</v>
          </cell>
          <cell r="R54">
            <v>3982</v>
          </cell>
          <cell r="S54">
            <v>0</v>
          </cell>
          <cell r="T54">
            <v>85774</v>
          </cell>
        </row>
        <row r="55">
          <cell r="A55">
            <v>48</v>
          </cell>
          <cell r="B55" t="str">
            <v>Lewisham</v>
          </cell>
          <cell r="C55" t="str">
            <v>E5018</v>
          </cell>
          <cell r="D55" t="str">
            <v>E09000023</v>
          </cell>
          <cell r="E55">
            <v>45729</v>
          </cell>
          <cell r="F55">
            <v>5905</v>
          </cell>
          <cell r="G55">
            <v>0</v>
          </cell>
          <cell r="H55">
            <v>1983</v>
          </cell>
          <cell r="I55">
            <v>0</v>
          </cell>
          <cell r="J55">
            <v>5351</v>
          </cell>
          <cell r="K55">
            <v>0</v>
          </cell>
          <cell r="L55">
            <v>2791</v>
          </cell>
          <cell r="M55">
            <v>242</v>
          </cell>
          <cell r="N55">
            <v>62001</v>
          </cell>
          <cell r="O55">
            <v>10822</v>
          </cell>
          <cell r="P55">
            <v>35439</v>
          </cell>
          <cell r="Q55">
            <v>17462</v>
          </cell>
          <cell r="R55">
            <v>3605</v>
          </cell>
          <cell r="S55">
            <v>347</v>
          </cell>
          <cell r="T55">
            <v>67675</v>
          </cell>
        </row>
        <row r="56">
          <cell r="A56">
            <v>49</v>
          </cell>
          <cell r="B56" t="str">
            <v>Southwark</v>
          </cell>
          <cell r="C56" t="str">
            <v>E5019</v>
          </cell>
          <cell r="D56" t="str">
            <v>E09000028</v>
          </cell>
          <cell r="E56">
            <v>53003</v>
          </cell>
          <cell r="F56">
            <v>8443</v>
          </cell>
          <cell r="G56">
            <v>0</v>
          </cell>
          <cell r="H56">
            <v>1296</v>
          </cell>
          <cell r="I56">
            <v>0</v>
          </cell>
          <cell r="J56">
            <v>6013</v>
          </cell>
          <cell r="K56">
            <v>0</v>
          </cell>
          <cell r="L56">
            <v>10838</v>
          </cell>
          <cell r="M56">
            <v>1226</v>
          </cell>
          <cell r="N56">
            <v>80819</v>
          </cell>
          <cell r="O56">
            <v>14007</v>
          </cell>
          <cell r="P56">
            <v>46230</v>
          </cell>
          <cell r="Q56">
            <v>13175</v>
          </cell>
          <cell r="R56">
            <v>9475</v>
          </cell>
          <cell r="S56">
            <v>0</v>
          </cell>
          <cell r="T56">
            <v>82887</v>
          </cell>
        </row>
        <row r="57">
          <cell r="A57">
            <v>50</v>
          </cell>
          <cell r="B57" t="str">
            <v>Tower Hamlets</v>
          </cell>
          <cell r="C57" t="str">
            <v>E5020</v>
          </cell>
          <cell r="D57" t="str">
            <v>E09000030</v>
          </cell>
          <cell r="E57">
            <v>49418</v>
          </cell>
          <cell r="F57">
            <v>9016</v>
          </cell>
          <cell r="G57">
            <v>0</v>
          </cell>
          <cell r="H57">
            <v>2555</v>
          </cell>
          <cell r="I57">
            <v>0</v>
          </cell>
          <cell r="J57">
            <v>3712</v>
          </cell>
          <cell r="K57">
            <v>0</v>
          </cell>
          <cell r="L57">
            <v>12812</v>
          </cell>
          <cell r="M57">
            <v>213</v>
          </cell>
          <cell r="N57">
            <v>77726</v>
          </cell>
          <cell r="O57">
            <v>13383</v>
          </cell>
          <cell r="P57">
            <v>53298</v>
          </cell>
          <cell r="Q57">
            <v>21008</v>
          </cell>
          <cell r="R57">
            <v>6512</v>
          </cell>
          <cell r="S57">
            <v>0</v>
          </cell>
          <cell r="T57">
            <v>94201</v>
          </cell>
        </row>
        <row r="58">
          <cell r="A58">
            <v>51</v>
          </cell>
          <cell r="B58" t="str">
            <v>Wandsworth (a)</v>
          </cell>
          <cell r="C58" t="str">
            <v>E5021</v>
          </cell>
          <cell r="D58" t="str">
            <v>E09000032</v>
          </cell>
          <cell r="E58">
            <v>68371</v>
          </cell>
          <cell r="F58">
            <v>9020</v>
          </cell>
          <cell r="G58">
            <v>0</v>
          </cell>
          <cell r="H58">
            <v>1823</v>
          </cell>
          <cell r="I58">
            <v>0</v>
          </cell>
          <cell r="J58">
            <v>4697</v>
          </cell>
          <cell r="K58">
            <v>0</v>
          </cell>
          <cell r="L58">
            <v>9841</v>
          </cell>
          <cell r="M58">
            <v>369</v>
          </cell>
          <cell r="N58">
            <v>94121</v>
          </cell>
          <cell r="O58">
            <v>16040</v>
          </cell>
          <cell r="P58">
            <v>47746</v>
          </cell>
          <cell r="Q58">
            <v>44803</v>
          </cell>
          <cell r="R58">
            <v>11304</v>
          </cell>
          <cell r="S58" t="str">
            <v>..</v>
          </cell>
          <cell r="T58">
            <v>119893</v>
          </cell>
        </row>
        <row r="59">
          <cell r="A59">
            <v>52</v>
          </cell>
          <cell r="B59" t="str">
            <v>Westminster</v>
          </cell>
          <cell r="C59" t="str">
            <v>E5022</v>
          </cell>
          <cell r="D59" t="str">
            <v>E09000033</v>
          </cell>
          <cell r="E59">
            <v>49146</v>
          </cell>
          <cell r="F59">
            <v>7375</v>
          </cell>
          <cell r="G59">
            <v>0</v>
          </cell>
          <cell r="H59">
            <v>1302</v>
          </cell>
          <cell r="I59">
            <v>651</v>
          </cell>
          <cell r="J59">
            <v>5602</v>
          </cell>
          <cell r="K59">
            <v>0</v>
          </cell>
          <cell r="L59">
            <v>10087</v>
          </cell>
          <cell r="M59">
            <v>0</v>
          </cell>
          <cell r="N59">
            <v>74163</v>
          </cell>
          <cell r="O59">
            <v>10854</v>
          </cell>
          <cell r="P59">
            <v>46660</v>
          </cell>
          <cell r="Q59">
            <v>8656</v>
          </cell>
          <cell r="R59">
            <v>3678</v>
          </cell>
          <cell r="S59">
            <v>9</v>
          </cell>
          <cell r="T59">
            <v>69857</v>
          </cell>
        </row>
        <row r="60">
          <cell r="A60">
            <v>53</v>
          </cell>
          <cell r="B60" t="str">
            <v>Barking &amp; Dagenham</v>
          </cell>
          <cell r="C60" t="str">
            <v>E5030</v>
          </cell>
          <cell r="D60" t="str">
            <v>E09000002</v>
          </cell>
          <cell r="E60">
            <v>35751</v>
          </cell>
          <cell r="F60">
            <v>5143</v>
          </cell>
          <cell r="G60">
            <v>0</v>
          </cell>
          <cell r="H60">
            <v>1180</v>
          </cell>
          <cell r="I60">
            <v>0</v>
          </cell>
          <cell r="J60">
            <v>7544</v>
          </cell>
          <cell r="K60">
            <v>0</v>
          </cell>
          <cell r="L60">
            <v>6719</v>
          </cell>
          <cell r="M60">
            <v>124</v>
          </cell>
          <cell r="N60">
            <v>56461</v>
          </cell>
          <cell r="O60">
            <v>10308</v>
          </cell>
          <cell r="P60">
            <v>34609</v>
          </cell>
          <cell r="Q60">
            <v>12600</v>
          </cell>
          <cell r="R60">
            <v>3521</v>
          </cell>
          <cell r="S60">
            <v>1244</v>
          </cell>
          <cell r="T60">
            <v>62282</v>
          </cell>
        </row>
        <row r="61">
          <cell r="A61">
            <v>54</v>
          </cell>
          <cell r="B61" t="str">
            <v>Barnet</v>
          </cell>
          <cell r="C61" t="str">
            <v>E5031</v>
          </cell>
          <cell r="D61" t="str">
            <v>E09000003</v>
          </cell>
          <cell r="E61">
            <v>49480</v>
          </cell>
          <cell r="F61">
            <v>8469</v>
          </cell>
          <cell r="G61">
            <v>0</v>
          </cell>
          <cell r="H61">
            <v>984</v>
          </cell>
          <cell r="I61">
            <v>0</v>
          </cell>
          <cell r="J61">
            <v>3418</v>
          </cell>
          <cell r="K61">
            <v>0</v>
          </cell>
          <cell r="L61">
            <v>11308</v>
          </cell>
          <cell r="M61">
            <v>36</v>
          </cell>
          <cell r="N61">
            <v>73695</v>
          </cell>
          <cell r="O61">
            <v>11898</v>
          </cell>
          <cell r="P61">
            <v>67085</v>
          </cell>
          <cell r="Q61">
            <v>5954</v>
          </cell>
          <cell r="R61">
            <v>4066</v>
          </cell>
          <cell r="S61">
            <v>0</v>
          </cell>
          <cell r="T61">
            <v>89003</v>
          </cell>
        </row>
        <row r="62">
          <cell r="A62">
            <v>55</v>
          </cell>
          <cell r="B62" t="str">
            <v>Bexley</v>
          </cell>
          <cell r="C62" t="str">
            <v>E5032</v>
          </cell>
          <cell r="D62" t="str">
            <v>E09000004</v>
          </cell>
          <cell r="E62">
            <v>28727</v>
          </cell>
          <cell r="F62">
            <v>4101</v>
          </cell>
          <cell r="G62">
            <v>0</v>
          </cell>
          <cell r="H62">
            <v>554</v>
          </cell>
          <cell r="I62">
            <v>0</v>
          </cell>
          <cell r="J62">
            <v>5483</v>
          </cell>
          <cell r="K62">
            <v>0</v>
          </cell>
          <cell r="L62">
            <v>5376</v>
          </cell>
          <cell r="M62">
            <v>0</v>
          </cell>
          <cell r="N62">
            <v>44241</v>
          </cell>
          <cell r="O62">
            <v>6144</v>
          </cell>
          <cell r="P62">
            <v>17753</v>
          </cell>
          <cell r="Q62">
            <v>12903</v>
          </cell>
          <cell r="R62">
            <v>5743</v>
          </cell>
          <cell r="S62">
            <v>0</v>
          </cell>
          <cell r="T62">
            <v>42543</v>
          </cell>
        </row>
        <row r="63">
          <cell r="A63">
            <v>56</v>
          </cell>
          <cell r="B63" t="str">
            <v>Brent</v>
          </cell>
          <cell r="C63" t="str">
            <v>E5033</v>
          </cell>
          <cell r="D63" t="str">
            <v>E09000005</v>
          </cell>
          <cell r="E63">
            <v>37522</v>
          </cell>
          <cell r="F63">
            <v>4152</v>
          </cell>
          <cell r="G63">
            <v>0</v>
          </cell>
          <cell r="H63">
            <v>664</v>
          </cell>
          <cell r="I63">
            <v>0</v>
          </cell>
          <cell r="J63">
            <v>5047</v>
          </cell>
          <cell r="K63">
            <v>0</v>
          </cell>
          <cell r="L63">
            <v>4200</v>
          </cell>
          <cell r="M63">
            <v>0</v>
          </cell>
          <cell r="N63">
            <v>51585</v>
          </cell>
          <cell r="O63">
            <v>9534</v>
          </cell>
          <cell r="P63">
            <v>51403</v>
          </cell>
          <cell r="Q63">
            <v>720</v>
          </cell>
          <cell r="R63">
            <v>5921</v>
          </cell>
          <cell r="S63">
            <v>0</v>
          </cell>
          <cell r="T63">
            <v>67578</v>
          </cell>
        </row>
        <row r="64">
          <cell r="A64">
            <v>57</v>
          </cell>
          <cell r="B64" t="str">
            <v>Bromley</v>
          </cell>
          <cell r="C64" t="str">
            <v>E5034</v>
          </cell>
          <cell r="D64" t="str">
            <v>E09000006</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row>
        <row r="65">
          <cell r="A65">
            <v>58</v>
          </cell>
          <cell r="B65" t="str">
            <v>Croydon</v>
          </cell>
          <cell r="C65" t="str">
            <v>E5035</v>
          </cell>
          <cell r="D65" t="str">
            <v>E09000008</v>
          </cell>
          <cell r="E65">
            <v>47839</v>
          </cell>
          <cell r="F65">
            <v>7946</v>
          </cell>
          <cell r="G65">
            <v>0</v>
          </cell>
          <cell r="H65">
            <v>1427</v>
          </cell>
          <cell r="I65">
            <v>192</v>
          </cell>
          <cell r="J65">
            <v>6839</v>
          </cell>
          <cell r="K65">
            <v>0</v>
          </cell>
          <cell r="L65">
            <v>14561</v>
          </cell>
          <cell r="M65">
            <v>0</v>
          </cell>
          <cell r="N65">
            <v>78804</v>
          </cell>
          <cell r="O65">
            <v>14743</v>
          </cell>
          <cell r="P65">
            <v>54313</v>
          </cell>
          <cell r="Q65">
            <v>7310</v>
          </cell>
          <cell r="R65">
            <v>8001</v>
          </cell>
          <cell r="S65">
            <v>0</v>
          </cell>
          <cell r="T65">
            <v>84367</v>
          </cell>
        </row>
        <row r="66">
          <cell r="A66">
            <v>59</v>
          </cell>
          <cell r="B66" t="str">
            <v>Ealing</v>
          </cell>
          <cell r="C66" t="str">
            <v>E5036</v>
          </cell>
          <cell r="D66" t="str">
            <v>E09000009</v>
          </cell>
          <cell r="E66">
            <v>42211</v>
          </cell>
          <cell r="F66">
            <v>5358</v>
          </cell>
          <cell r="G66">
            <v>0</v>
          </cell>
          <cell r="H66">
            <v>916</v>
          </cell>
          <cell r="I66">
            <v>0</v>
          </cell>
          <cell r="J66">
            <v>7573</v>
          </cell>
          <cell r="K66">
            <v>0</v>
          </cell>
          <cell r="L66">
            <v>5068</v>
          </cell>
          <cell r="M66">
            <v>162</v>
          </cell>
          <cell r="N66">
            <v>61288</v>
          </cell>
          <cell r="O66">
            <v>11539</v>
          </cell>
          <cell r="P66">
            <v>54289</v>
          </cell>
          <cell r="Q66">
            <v>23862</v>
          </cell>
          <cell r="R66">
            <v>7213</v>
          </cell>
          <cell r="S66">
            <v>0</v>
          </cell>
          <cell r="T66">
            <v>96903</v>
          </cell>
        </row>
        <row r="67">
          <cell r="A67">
            <v>60</v>
          </cell>
          <cell r="B67" t="str">
            <v>Enfield</v>
          </cell>
          <cell r="C67" t="str">
            <v>E5037</v>
          </cell>
          <cell r="D67" t="str">
            <v>E09000010</v>
          </cell>
          <cell r="E67">
            <v>37222</v>
          </cell>
          <cell r="F67">
            <v>6488</v>
          </cell>
          <cell r="G67">
            <v>0</v>
          </cell>
          <cell r="H67">
            <v>664</v>
          </cell>
          <cell r="I67">
            <v>0</v>
          </cell>
          <cell r="J67">
            <v>4554</v>
          </cell>
          <cell r="K67">
            <v>85</v>
          </cell>
          <cell r="L67">
            <v>12063</v>
          </cell>
          <cell r="M67">
            <v>0</v>
          </cell>
          <cell r="N67">
            <v>61076</v>
          </cell>
          <cell r="O67">
            <v>12055</v>
          </cell>
          <cell r="P67">
            <v>36976</v>
          </cell>
          <cell r="Q67">
            <v>13214</v>
          </cell>
          <cell r="R67">
            <v>5454</v>
          </cell>
          <cell r="S67">
            <v>0</v>
          </cell>
          <cell r="T67">
            <v>67699</v>
          </cell>
        </row>
        <row r="68">
          <cell r="A68">
            <v>61</v>
          </cell>
          <cell r="B68" t="str">
            <v>Haringey</v>
          </cell>
          <cell r="C68" t="str">
            <v>E5038</v>
          </cell>
          <cell r="D68" t="str">
            <v>E09000014</v>
          </cell>
          <cell r="E68">
            <v>43198</v>
          </cell>
          <cell r="F68">
            <v>7110</v>
          </cell>
          <cell r="G68">
            <v>0</v>
          </cell>
          <cell r="H68">
            <v>983</v>
          </cell>
          <cell r="I68">
            <v>115</v>
          </cell>
          <cell r="J68">
            <v>8251</v>
          </cell>
          <cell r="K68">
            <v>0</v>
          </cell>
          <cell r="L68">
            <v>5812</v>
          </cell>
          <cell r="M68">
            <v>30</v>
          </cell>
          <cell r="N68">
            <v>65499</v>
          </cell>
          <cell r="O68">
            <v>10807</v>
          </cell>
          <cell r="P68">
            <v>37147</v>
          </cell>
          <cell r="Q68">
            <v>12687</v>
          </cell>
          <cell r="R68">
            <v>5731</v>
          </cell>
          <cell r="S68">
            <v>0</v>
          </cell>
          <cell r="T68">
            <v>66372</v>
          </cell>
        </row>
        <row r="69">
          <cell r="A69">
            <v>62</v>
          </cell>
          <cell r="B69" t="str">
            <v>Harrow</v>
          </cell>
          <cell r="C69" t="str">
            <v>E5039</v>
          </cell>
          <cell r="D69" t="str">
            <v>E09000015</v>
          </cell>
          <cell r="E69">
            <v>30791</v>
          </cell>
          <cell r="F69">
            <v>4097</v>
          </cell>
          <cell r="G69">
            <v>0</v>
          </cell>
          <cell r="H69">
            <v>704</v>
          </cell>
          <cell r="I69">
            <v>0</v>
          </cell>
          <cell r="J69">
            <v>3865</v>
          </cell>
          <cell r="K69">
            <v>0</v>
          </cell>
          <cell r="L69">
            <v>5155</v>
          </cell>
          <cell r="M69">
            <v>43</v>
          </cell>
          <cell r="N69">
            <v>44655</v>
          </cell>
          <cell r="O69">
            <v>7402</v>
          </cell>
          <cell r="P69">
            <v>27259</v>
          </cell>
          <cell r="Q69">
            <v>6745</v>
          </cell>
          <cell r="R69">
            <v>2027</v>
          </cell>
          <cell r="S69">
            <v>89</v>
          </cell>
          <cell r="T69">
            <v>43522</v>
          </cell>
        </row>
        <row r="70">
          <cell r="A70">
            <v>63</v>
          </cell>
          <cell r="B70" t="str">
            <v>Havering</v>
          </cell>
          <cell r="C70" t="str">
            <v>E5040</v>
          </cell>
          <cell r="D70" t="str">
            <v>E09000016</v>
          </cell>
          <cell r="E70">
            <v>33371</v>
          </cell>
          <cell r="F70">
            <v>4315</v>
          </cell>
          <cell r="G70">
            <v>0</v>
          </cell>
          <cell r="H70">
            <v>1118</v>
          </cell>
          <cell r="I70">
            <v>0</v>
          </cell>
          <cell r="J70">
            <v>44560</v>
          </cell>
          <cell r="K70">
            <v>0</v>
          </cell>
          <cell r="L70">
            <v>4428</v>
          </cell>
          <cell r="M70">
            <v>70</v>
          </cell>
          <cell r="N70">
            <v>87862</v>
          </cell>
          <cell r="O70">
            <v>7789</v>
          </cell>
          <cell r="P70">
            <v>39629</v>
          </cell>
          <cell r="Q70">
            <v>15539</v>
          </cell>
          <cell r="R70">
            <v>4896</v>
          </cell>
          <cell r="S70">
            <v>0</v>
          </cell>
          <cell r="T70">
            <v>67853</v>
          </cell>
        </row>
        <row r="71">
          <cell r="A71">
            <v>64</v>
          </cell>
          <cell r="B71" t="str">
            <v>Hillingdon</v>
          </cell>
          <cell r="C71" t="str">
            <v>E5041</v>
          </cell>
          <cell r="D71" t="str">
            <v>E09000017</v>
          </cell>
          <cell r="E71">
            <v>39955</v>
          </cell>
          <cell r="F71">
            <v>6478</v>
          </cell>
          <cell r="G71">
            <v>0</v>
          </cell>
          <cell r="H71">
            <v>778</v>
          </cell>
          <cell r="I71">
            <v>82</v>
          </cell>
          <cell r="J71">
            <v>3459</v>
          </cell>
          <cell r="K71">
            <v>0</v>
          </cell>
          <cell r="L71">
            <v>10749</v>
          </cell>
          <cell r="M71">
            <v>0</v>
          </cell>
          <cell r="N71">
            <v>61501</v>
          </cell>
          <cell r="O71">
            <v>10231</v>
          </cell>
          <cell r="P71">
            <v>38450</v>
          </cell>
          <cell r="Q71">
            <v>13667</v>
          </cell>
          <cell r="R71">
            <v>4803</v>
          </cell>
          <cell r="S71">
            <v>0</v>
          </cell>
          <cell r="T71">
            <v>67151</v>
          </cell>
        </row>
        <row r="72">
          <cell r="A72">
            <v>65</v>
          </cell>
          <cell r="B72" t="str">
            <v>Hounslow</v>
          </cell>
          <cell r="C72" t="str">
            <v>E5042</v>
          </cell>
          <cell r="D72" t="str">
            <v>E09000018</v>
          </cell>
          <cell r="E72">
            <v>35095</v>
          </cell>
          <cell r="F72">
            <v>7114</v>
          </cell>
          <cell r="G72">
            <v>0</v>
          </cell>
          <cell r="H72">
            <v>1027</v>
          </cell>
          <cell r="I72">
            <v>0</v>
          </cell>
          <cell r="J72">
            <v>4048</v>
          </cell>
          <cell r="K72">
            <v>179</v>
          </cell>
          <cell r="L72">
            <v>4928</v>
          </cell>
          <cell r="M72">
            <v>0</v>
          </cell>
          <cell r="N72">
            <v>52391</v>
          </cell>
          <cell r="O72">
            <v>9597</v>
          </cell>
          <cell r="P72">
            <v>31150</v>
          </cell>
          <cell r="Q72">
            <v>23908</v>
          </cell>
          <cell r="R72">
            <v>6179</v>
          </cell>
          <cell r="S72">
            <v>0</v>
          </cell>
          <cell r="T72">
            <v>70834</v>
          </cell>
        </row>
        <row r="73">
          <cell r="A73">
            <v>66</v>
          </cell>
          <cell r="B73" t="str">
            <v>Kingston upon Thames</v>
          </cell>
          <cell r="C73" t="str">
            <v>E5043</v>
          </cell>
          <cell r="D73" t="str">
            <v>E09000021</v>
          </cell>
          <cell r="E73">
            <v>27078</v>
          </cell>
          <cell r="F73">
            <v>3822</v>
          </cell>
          <cell r="G73">
            <v>0</v>
          </cell>
          <cell r="H73">
            <v>797</v>
          </cell>
          <cell r="I73">
            <v>0</v>
          </cell>
          <cell r="J73">
            <v>2897</v>
          </cell>
          <cell r="K73">
            <v>0</v>
          </cell>
          <cell r="L73">
            <v>9317</v>
          </cell>
          <cell r="M73">
            <v>91</v>
          </cell>
          <cell r="N73">
            <v>44002</v>
          </cell>
          <cell r="O73">
            <v>8394</v>
          </cell>
          <cell r="P73">
            <v>32355</v>
          </cell>
          <cell r="Q73">
            <v>9426</v>
          </cell>
          <cell r="R73">
            <v>3360</v>
          </cell>
          <cell r="S73">
            <v>0</v>
          </cell>
          <cell r="T73">
            <v>53535</v>
          </cell>
        </row>
        <row r="74">
          <cell r="A74">
            <v>67</v>
          </cell>
          <cell r="B74" t="str">
            <v>Merton</v>
          </cell>
          <cell r="C74" t="str">
            <v>E5044</v>
          </cell>
          <cell r="D74" t="str">
            <v>E09000024</v>
          </cell>
          <cell r="E74">
            <v>23286</v>
          </cell>
          <cell r="F74">
            <v>3582</v>
          </cell>
          <cell r="G74">
            <v>0</v>
          </cell>
          <cell r="H74">
            <v>65</v>
          </cell>
          <cell r="I74">
            <v>100</v>
          </cell>
          <cell r="J74">
            <v>4679</v>
          </cell>
          <cell r="K74">
            <v>0</v>
          </cell>
          <cell r="L74">
            <v>4024</v>
          </cell>
          <cell r="M74">
            <v>0</v>
          </cell>
          <cell r="N74">
            <v>35736</v>
          </cell>
          <cell r="O74">
            <v>7100</v>
          </cell>
          <cell r="P74">
            <v>17127</v>
          </cell>
          <cell r="Q74">
            <v>9147</v>
          </cell>
          <cell r="R74">
            <v>2318</v>
          </cell>
          <cell r="S74">
            <v>0</v>
          </cell>
          <cell r="T74">
            <v>35692</v>
          </cell>
        </row>
        <row r="75">
          <cell r="A75">
            <v>68</v>
          </cell>
          <cell r="B75" t="str">
            <v>Newham</v>
          </cell>
          <cell r="C75" t="str">
            <v>E5045</v>
          </cell>
          <cell r="D75" t="str">
            <v>E09000025</v>
          </cell>
          <cell r="E75">
            <v>48788</v>
          </cell>
          <cell r="F75">
            <v>13396</v>
          </cell>
          <cell r="G75">
            <v>0</v>
          </cell>
          <cell r="H75">
            <v>1985</v>
          </cell>
          <cell r="I75">
            <v>0</v>
          </cell>
          <cell r="J75">
            <v>9065</v>
          </cell>
          <cell r="K75">
            <v>0</v>
          </cell>
          <cell r="L75">
            <v>7824</v>
          </cell>
          <cell r="M75">
            <v>335</v>
          </cell>
          <cell r="N75">
            <v>81393</v>
          </cell>
          <cell r="O75">
            <v>13982</v>
          </cell>
          <cell r="P75">
            <v>79167</v>
          </cell>
          <cell r="Q75">
            <v>22984</v>
          </cell>
          <cell r="R75">
            <v>5750</v>
          </cell>
          <cell r="S75">
            <v>0</v>
          </cell>
          <cell r="T75">
            <v>121883</v>
          </cell>
        </row>
        <row r="76">
          <cell r="A76">
            <v>69</v>
          </cell>
          <cell r="B76" t="str">
            <v>Redbridge</v>
          </cell>
          <cell r="C76" t="str">
            <v>E5046</v>
          </cell>
          <cell r="D76" t="str">
            <v>E09000026</v>
          </cell>
          <cell r="E76">
            <v>28970</v>
          </cell>
          <cell r="F76">
            <v>33430</v>
          </cell>
          <cell r="G76">
            <v>0</v>
          </cell>
          <cell r="H76">
            <v>905</v>
          </cell>
          <cell r="I76">
            <v>0</v>
          </cell>
          <cell r="J76">
            <v>5287</v>
          </cell>
          <cell r="K76">
            <v>0</v>
          </cell>
          <cell r="L76">
            <v>3807</v>
          </cell>
          <cell r="M76">
            <v>0</v>
          </cell>
          <cell r="N76">
            <v>72399</v>
          </cell>
          <cell r="O76">
            <v>8105</v>
          </cell>
          <cell r="P76">
            <v>27752</v>
          </cell>
          <cell r="Q76">
            <v>7670</v>
          </cell>
          <cell r="R76">
            <v>405</v>
          </cell>
          <cell r="S76">
            <v>5</v>
          </cell>
          <cell r="T76">
            <v>43937</v>
          </cell>
        </row>
        <row r="77">
          <cell r="A77">
            <v>70</v>
          </cell>
          <cell r="B77" t="str">
            <v>Sutton</v>
          </cell>
          <cell r="C77" t="str">
            <v>E5048</v>
          </cell>
          <cell r="D77" t="str">
            <v>E09000029</v>
          </cell>
          <cell r="E77">
            <v>23659</v>
          </cell>
          <cell r="F77">
            <v>3051</v>
          </cell>
          <cell r="G77">
            <v>0</v>
          </cell>
          <cell r="H77">
            <v>859</v>
          </cell>
          <cell r="I77">
            <v>0</v>
          </cell>
          <cell r="J77">
            <v>5584</v>
          </cell>
          <cell r="K77">
            <v>0</v>
          </cell>
          <cell r="L77">
            <v>6510</v>
          </cell>
          <cell r="M77">
            <v>90</v>
          </cell>
          <cell r="N77">
            <v>39753</v>
          </cell>
          <cell r="O77">
            <v>7006</v>
          </cell>
          <cell r="P77">
            <v>33760</v>
          </cell>
          <cell r="Q77">
            <v>11786</v>
          </cell>
          <cell r="R77">
            <v>3314</v>
          </cell>
          <cell r="S77">
            <v>0</v>
          </cell>
          <cell r="T77">
            <v>55866</v>
          </cell>
        </row>
        <row r="78">
          <cell r="A78">
            <v>71</v>
          </cell>
          <cell r="B78" t="str">
            <v>Waltham Forest</v>
          </cell>
          <cell r="C78" t="str">
            <v>E5049</v>
          </cell>
          <cell r="D78" t="str">
            <v>E09000031</v>
          </cell>
          <cell r="E78">
            <v>38994</v>
          </cell>
          <cell r="F78">
            <v>6583</v>
          </cell>
          <cell r="G78">
            <v>0</v>
          </cell>
          <cell r="H78">
            <v>969</v>
          </cell>
          <cell r="I78">
            <v>0</v>
          </cell>
          <cell r="J78">
            <v>4887</v>
          </cell>
          <cell r="K78">
            <v>0</v>
          </cell>
          <cell r="L78">
            <v>7869</v>
          </cell>
          <cell r="M78">
            <v>130</v>
          </cell>
          <cell r="N78">
            <v>59432</v>
          </cell>
          <cell r="O78">
            <v>9879</v>
          </cell>
          <cell r="P78">
            <v>75678</v>
          </cell>
          <cell r="Q78">
            <v>11910</v>
          </cell>
          <cell r="R78">
            <v>6843</v>
          </cell>
          <cell r="S78">
            <v>353</v>
          </cell>
          <cell r="T78">
            <v>104663</v>
          </cell>
        </row>
        <row r="79">
          <cell r="A79">
            <v>72</v>
          </cell>
          <cell r="B79" t="str">
            <v>London Pensions Fund Auth</v>
          </cell>
          <cell r="C79" t="str">
            <v>E6901</v>
          </cell>
          <cell r="D79" t="str">
            <v>E6901</v>
          </cell>
          <cell r="E79">
            <v>238955</v>
          </cell>
          <cell r="F79">
            <v>24969</v>
          </cell>
          <cell r="G79">
            <v>0</v>
          </cell>
          <cell r="H79">
            <v>6297</v>
          </cell>
          <cell r="I79">
            <v>1650</v>
          </cell>
          <cell r="J79">
            <v>14817</v>
          </cell>
          <cell r="K79">
            <v>0</v>
          </cell>
          <cell r="L79">
            <v>99818</v>
          </cell>
          <cell r="M79">
            <v>0</v>
          </cell>
          <cell r="N79">
            <v>386506</v>
          </cell>
          <cell r="O79">
            <v>42513</v>
          </cell>
          <cell r="P79">
            <v>123961</v>
          </cell>
          <cell r="Q79">
            <v>145903</v>
          </cell>
          <cell r="R79">
            <v>21296</v>
          </cell>
          <cell r="S79">
            <v>178</v>
          </cell>
          <cell r="T79">
            <v>333851</v>
          </cell>
        </row>
        <row r="80">
          <cell r="A80">
            <v>73</v>
          </cell>
          <cell r="B80" t="str">
            <v>Merseyside Pension Fund</v>
          </cell>
          <cell r="C80" t="str">
            <v>E6902</v>
          </cell>
          <cell r="D80" t="str">
            <v>E6902</v>
          </cell>
          <cell r="E80">
            <v>287859</v>
          </cell>
          <cell r="F80">
            <v>31572</v>
          </cell>
          <cell r="G80">
            <v>24297</v>
          </cell>
          <cell r="H80">
            <v>6913</v>
          </cell>
          <cell r="I80">
            <v>0</v>
          </cell>
          <cell r="J80">
            <v>16448</v>
          </cell>
          <cell r="K80">
            <v>0</v>
          </cell>
          <cell r="L80">
            <v>39790</v>
          </cell>
          <cell r="M80">
            <v>426</v>
          </cell>
          <cell r="N80">
            <v>407305</v>
          </cell>
          <cell r="O80">
            <v>60633</v>
          </cell>
          <cell r="P80">
            <v>276784</v>
          </cell>
          <cell r="Q80">
            <v>186932</v>
          </cell>
          <cell r="R80">
            <v>15214</v>
          </cell>
          <cell r="S80">
            <v>0</v>
          </cell>
          <cell r="T80">
            <v>539563</v>
          </cell>
        </row>
        <row r="81">
          <cell r="A81">
            <v>74</v>
          </cell>
          <cell r="B81" t="str">
            <v>South Yorkshire Pensions Fund</v>
          </cell>
          <cell r="C81" t="str">
            <v>E6903</v>
          </cell>
          <cell r="D81" t="str">
            <v>E6903</v>
          </cell>
          <cell r="E81">
            <v>250114</v>
          </cell>
          <cell r="F81">
            <v>56345</v>
          </cell>
          <cell r="G81">
            <v>0</v>
          </cell>
          <cell r="H81">
            <v>7872</v>
          </cell>
          <cell r="I81">
            <v>0</v>
          </cell>
          <cell r="J81">
            <v>16507</v>
          </cell>
          <cell r="K81">
            <v>0</v>
          </cell>
          <cell r="L81">
            <v>64658</v>
          </cell>
          <cell r="M81">
            <v>363</v>
          </cell>
          <cell r="N81">
            <v>395859</v>
          </cell>
          <cell r="O81">
            <v>63014</v>
          </cell>
          <cell r="P81">
            <v>214140</v>
          </cell>
          <cell r="Q81">
            <v>68114</v>
          </cell>
          <cell r="R81">
            <v>20726</v>
          </cell>
          <cell r="S81">
            <v>5662</v>
          </cell>
          <cell r="T81">
            <v>371656</v>
          </cell>
        </row>
        <row r="82">
          <cell r="A82">
            <v>75</v>
          </cell>
          <cell r="B82" t="str">
            <v>Tyne and Wear Superannuation Fund</v>
          </cell>
          <cell r="C82" t="str">
            <v>E6904</v>
          </cell>
          <cell r="D82" t="str">
            <v>E6904</v>
          </cell>
          <cell r="E82">
            <v>328081</v>
          </cell>
          <cell r="F82">
            <v>54534</v>
          </cell>
          <cell r="G82">
            <v>0</v>
          </cell>
          <cell r="H82">
            <v>8660</v>
          </cell>
          <cell r="I82">
            <v>3</v>
          </cell>
          <cell r="J82">
            <v>7671</v>
          </cell>
          <cell r="K82">
            <v>0</v>
          </cell>
          <cell r="L82">
            <v>71420</v>
          </cell>
          <cell r="M82">
            <v>0</v>
          </cell>
          <cell r="N82">
            <v>470369</v>
          </cell>
          <cell r="O82">
            <v>70538</v>
          </cell>
          <cell r="P82">
            <v>213629</v>
          </cell>
          <cell r="Q82">
            <v>62533</v>
          </cell>
          <cell r="R82">
            <v>46634</v>
          </cell>
          <cell r="S82">
            <v>19</v>
          </cell>
          <cell r="T82">
            <v>393353</v>
          </cell>
        </row>
        <row r="83">
          <cell r="A83">
            <v>76</v>
          </cell>
          <cell r="B83" t="str">
            <v>West Midlands Pension Fund</v>
          </cell>
          <cell r="C83" t="str">
            <v>E6905</v>
          </cell>
          <cell r="D83" t="str">
            <v>E6905</v>
          </cell>
          <cell r="E83">
            <v>541600</v>
          </cell>
          <cell r="F83">
            <v>87500</v>
          </cell>
          <cell r="G83">
            <v>0</v>
          </cell>
          <cell r="H83">
            <v>17700</v>
          </cell>
          <cell r="I83">
            <v>400</v>
          </cell>
          <cell r="J83">
            <v>29200</v>
          </cell>
          <cell r="K83">
            <v>0</v>
          </cell>
          <cell r="L83">
            <v>110200</v>
          </cell>
          <cell r="M83">
            <v>1800</v>
          </cell>
          <cell r="N83">
            <v>788400</v>
          </cell>
          <cell r="O83">
            <v>125800</v>
          </cell>
          <cell r="P83">
            <v>1056900</v>
          </cell>
          <cell r="Q83">
            <v>84800</v>
          </cell>
          <cell r="R83">
            <v>22300</v>
          </cell>
          <cell r="S83">
            <v>13900</v>
          </cell>
          <cell r="T83">
            <v>1303700</v>
          </cell>
        </row>
        <row r="84">
          <cell r="A84">
            <v>77</v>
          </cell>
          <cell r="B84" t="str">
            <v>West Yorkshire Superannuation Fund</v>
          </cell>
          <cell r="C84" t="str">
            <v>E6906</v>
          </cell>
          <cell r="D84" t="str">
            <v>E6906</v>
          </cell>
          <cell r="E84">
            <v>440419</v>
          </cell>
          <cell r="F84">
            <v>95919</v>
          </cell>
          <cell r="G84">
            <v>0</v>
          </cell>
          <cell r="H84">
            <v>13739</v>
          </cell>
          <cell r="I84">
            <v>0</v>
          </cell>
          <cell r="J84">
            <v>22107</v>
          </cell>
          <cell r="K84">
            <v>0</v>
          </cell>
          <cell r="L84">
            <v>10002</v>
          </cell>
          <cell r="M84">
            <v>1266</v>
          </cell>
          <cell r="N84">
            <v>583452</v>
          </cell>
          <cell r="O84">
            <v>126785</v>
          </cell>
          <cell r="P84">
            <v>353385</v>
          </cell>
          <cell r="Q84">
            <v>361159</v>
          </cell>
          <cell r="R84">
            <v>26934</v>
          </cell>
          <cell r="S84">
            <v>0</v>
          </cell>
          <cell r="T84">
            <v>868263</v>
          </cell>
        </row>
        <row r="85">
          <cell r="A85">
            <v>78</v>
          </cell>
          <cell r="B85" t="str">
            <v>Flintshire UA</v>
          </cell>
          <cell r="C85" t="str">
            <v>W7002</v>
          </cell>
          <cell r="D85" t="str">
            <v>W06000005</v>
          </cell>
          <cell r="E85">
            <v>65188</v>
          </cell>
          <cell r="F85">
            <v>3923</v>
          </cell>
          <cell r="G85">
            <v>5531</v>
          </cell>
          <cell r="H85">
            <v>2654</v>
          </cell>
          <cell r="I85">
            <v>0</v>
          </cell>
          <cell r="J85">
            <v>5924</v>
          </cell>
          <cell r="K85">
            <v>0</v>
          </cell>
          <cell r="L85">
            <v>21924</v>
          </cell>
          <cell r="M85">
            <v>0</v>
          </cell>
          <cell r="N85">
            <v>105144</v>
          </cell>
          <cell r="O85">
            <v>17177</v>
          </cell>
          <cell r="P85">
            <v>63692</v>
          </cell>
          <cell r="Q85">
            <v>17804</v>
          </cell>
          <cell r="R85">
            <v>3415</v>
          </cell>
          <cell r="S85">
            <v>0</v>
          </cell>
          <cell r="T85">
            <v>102088</v>
          </cell>
        </row>
        <row r="86">
          <cell r="A86">
            <v>79</v>
          </cell>
          <cell r="B86" t="str">
            <v>Carmarthenshire UA</v>
          </cell>
          <cell r="C86" t="str">
            <v>W7102</v>
          </cell>
          <cell r="D86" t="str">
            <v>W06000010</v>
          </cell>
          <cell r="E86">
            <v>75109</v>
          </cell>
          <cell r="F86">
            <v>2318</v>
          </cell>
          <cell r="G86">
            <v>9409</v>
          </cell>
          <cell r="H86">
            <v>2947</v>
          </cell>
          <cell r="I86">
            <v>0</v>
          </cell>
          <cell r="J86">
            <v>3595</v>
          </cell>
          <cell r="K86">
            <v>0</v>
          </cell>
          <cell r="L86">
            <v>15186</v>
          </cell>
          <cell r="M86">
            <v>0</v>
          </cell>
          <cell r="N86">
            <v>108564</v>
          </cell>
          <cell r="O86">
            <v>21599</v>
          </cell>
          <cell r="P86">
            <v>62455</v>
          </cell>
          <cell r="Q86">
            <v>32187</v>
          </cell>
          <cell r="R86">
            <v>3196</v>
          </cell>
          <cell r="S86">
            <v>0</v>
          </cell>
          <cell r="T86">
            <v>119437</v>
          </cell>
        </row>
        <row r="87">
          <cell r="A87">
            <v>80</v>
          </cell>
          <cell r="B87" t="str">
            <v>Torfaen UA</v>
          </cell>
          <cell r="C87" t="str">
            <v>W7204</v>
          </cell>
          <cell r="D87" t="str">
            <v>W06000020</v>
          </cell>
          <cell r="E87">
            <v>101405</v>
          </cell>
          <cell r="F87">
            <v>18349</v>
          </cell>
          <cell r="G87">
            <v>0</v>
          </cell>
          <cell r="H87">
            <v>3048</v>
          </cell>
          <cell r="I87">
            <v>0</v>
          </cell>
          <cell r="J87">
            <v>5619</v>
          </cell>
          <cell r="K87">
            <v>-10</v>
          </cell>
          <cell r="L87">
            <v>11069</v>
          </cell>
          <cell r="M87">
            <v>190</v>
          </cell>
          <cell r="N87">
            <v>139670</v>
          </cell>
          <cell r="O87">
            <v>29178</v>
          </cell>
          <cell r="P87">
            <v>100038</v>
          </cell>
          <cell r="Q87">
            <v>31446</v>
          </cell>
          <cell r="R87">
            <v>3932</v>
          </cell>
          <cell r="S87">
            <v>1085</v>
          </cell>
          <cell r="T87">
            <v>165679</v>
          </cell>
        </row>
        <row r="88">
          <cell r="A88">
            <v>81</v>
          </cell>
          <cell r="B88" t="str">
            <v>Gwynedd</v>
          </cell>
          <cell r="C88" t="str">
            <v>W7320</v>
          </cell>
          <cell r="D88" t="str">
            <v>W06000002</v>
          </cell>
          <cell r="E88">
            <v>50411</v>
          </cell>
          <cell r="F88">
            <v>10807</v>
          </cell>
          <cell r="G88">
            <v>0</v>
          </cell>
          <cell r="H88">
            <v>1160</v>
          </cell>
          <cell r="I88">
            <v>0</v>
          </cell>
          <cell r="J88">
            <v>2960</v>
          </cell>
          <cell r="K88">
            <v>0</v>
          </cell>
          <cell r="L88">
            <v>22669</v>
          </cell>
          <cell r="M88">
            <v>92</v>
          </cell>
          <cell r="N88">
            <v>88099</v>
          </cell>
          <cell r="O88">
            <v>18671</v>
          </cell>
          <cell r="P88">
            <v>59581</v>
          </cell>
          <cell r="Q88">
            <v>30768</v>
          </cell>
          <cell r="R88">
            <v>3356</v>
          </cell>
          <cell r="S88">
            <v>4</v>
          </cell>
          <cell r="T88">
            <v>112380</v>
          </cell>
        </row>
        <row r="89">
          <cell r="A89">
            <v>82</v>
          </cell>
          <cell r="B89" t="str">
            <v>Rhondda Cynon Taff UA</v>
          </cell>
          <cell r="C89" t="str">
            <v>W7404</v>
          </cell>
          <cell r="D89" t="str">
            <v>W06000016</v>
          </cell>
          <cell r="E89">
            <v>110855</v>
          </cell>
          <cell r="F89">
            <v>16252</v>
          </cell>
          <cell r="G89">
            <v>0</v>
          </cell>
          <cell r="H89">
            <v>3875</v>
          </cell>
          <cell r="I89">
            <v>0</v>
          </cell>
          <cell r="J89">
            <v>4701</v>
          </cell>
          <cell r="K89">
            <v>0</v>
          </cell>
          <cell r="L89">
            <v>13084</v>
          </cell>
          <cell r="M89">
            <v>177</v>
          </cell>
          <cell r="N89">
            <v>148944</v>
          </cell>
          <cell r="O89">
            <v>29766</v>
          </cell>
          <cell r="P89">
            <v>100053</v>
          </cell>
          <cell r="Q89">
            <v>80768</v>
          </cell>
          <cell r="R89">
            <v>8248</v>
          </cell>
          <cell r="S89">
            <v>14</v>
          </cell>
          <cell r="T89">
            <v>218849</v>
          </cell>
        </row>
        <row r="90">
          <cell r="A90">
            <v>83</v>
          </cell>
          <cell r="B90" t="str">
            <v>Powys UA</v>
          </cell>
          <cell r="C90" t="str">
            <v>W7501</v>
          </cell>
          <cell r="D90" t="str">
            <v>W06000023</v>
          </cell>
          <cell r="E90">
            <v>23827</v>
          </cell>
          <cell r="F90">
            <v>4064</v>
          </cell>
          <cell r="G90">
            <v>0</v>
          </cell>
          <cell r="H90">
            <v>794</v>
          </cell>
          <cell r="I90">
            <v>0</v>
          </cell>
          <cell r="J90">
            <v>1174</v>
          </cell>
          <cell r="K90">
            <v>0</v>
          </cell>
          <cell r="L90">
            <v>4783</v>
          </cell>
          <cell r="M90">
            <v>43</v>
          </cell>
          <cell r="N90">
            <v>34685</v>
          </cell>
          <cell r="O90">
            <v>5294</v>
          </cell>
          <cell r="P90">
            <v>21917</v>
          </cell>
          <cell r="Q90">
            <v>8037</v>
          </cell>
          <cell r="R90">
            <v>3614</v>
          </cell>
          <cell r="S90">
            <v>29</v>
          </cell>
          <cell r="T90">
            <v>38891</v>
          </cell>
        </row>
        <row r="91">
          <cell r="A91">
            <v>84</v>
          </cell>
          <cell r="B91" t="str">
            <v>Cardiff UA</v>
          </cell>
          <cell r="C91" t="str">
            <v>W7601</v>
          </cell>
          <cell r="D91" t="str">
            <v>W06000015</v>
          </cell>
          <cell r="E91">
            <v>71463</v>
          </cell>
          <cell r="F91">
            <v>10014</v>
          </cell>
          <cell r="G91">
            <v>514</v>
          </cell>
          <cell r="H91">
            <v>2413</v>
          </cell>
          <cell r="I91">
            <v>0</v>
          </cell>
          <cell r="J91">
            <v>3817</v>
          </cell>
          <cell r="K91">
            <v>0</v>
          </cell>
          <cell r="L91">
            <v>8189</v>
          </cell>
          <cell r="M91">
            <v>86</v>
          </cell>
          <cell r="N91">
            <v>96496</v>
          </cell>
          <cell r="O91">
            <v>21174</v>
          </cell>
          <cell r="P91">
            <v>69615</v>
          </cell>
          <cell r="Q91">
            <v>9762</v>
          </cell>
          <cell r="R91">
            <v>3510</v>
          </cell>
          <cell r="S91">
            <v>269</v>
          </cell>
          <cell r="T91">
            <v>104330</v>
          </cell>
        </row>
        <row r="92">
          <cell r="A92">
            <v>85</v>
          </cell>
          <cell r="B92" t="str">
            <v>Swansea UA</v>
          </cell>
          <cell r="C92" t="str">
            <v>W7702</v>
          </cell>
          <cell r="D92" t="str">
            <v>W06000011</v>
          </cell>
          <cell r="E92">
            <v>70195</v>
          </cell>
          <cell r="F92">
            <v>11417</v>
          </cell>
          <cell r="G92">
            <v>0</v>
          </cell>
          <cell r="H92">
            <v>3127</v>
          </cell>
          <cell r="I92">
            <v>0</v>
          </cell>
          <cell r="J92">
            <v>3934</v>
          </cell>
          <cell r="K92">
            <v>0</v>
          </cell>
          <cell r="L92">
            <v>13514</v>
          </cell>
          <cell r="M92">
            <v>113</v>
          </cell>
          <cell r="N92">
            <v>102300</v>
          </cell>
          <cell r="O92">
            <v>20199</v>
          </cell>
          <cell r="P92">
            <v>81813</v>
          </cell>
          <cell r="Q92">
            <v>39722</v>
          </cell>
          <cell r="R92">
            <v>3092</v>
          </cell>
          <cell r="S92">
            <v>50</v>
          </cell>
          <cell r="T92">
            <v>144876</v>
          </cell>
        </row>
        <row r="93">
          <cell r="A93">
            <v>86</v>
          </cell>
          <cell r="B93" t="str">
            <v>England</v>
          </cell>
          <cell r="C93" t="str">
            <v>E9999</v>
          </cell>
          <cell r="D93" t="str">
            <v>E9999</v>
          </cell>
          <cell r="E93">
            <v>8570979</v>
          </cell>
          <cell r="F93">
            <v>1348412</v>
          </cell>
          <cell r="G93">
            <v>126305</v>
          </cell>
          <cell r="H93">
            <v>247284</v>
          </cell>
          <cell r="I93">
            <v>6783</v>
          </cell>
          <cell r="J93">
            <v>726347</v>
          </cell>
          <cell r="K93">
            <v>915</v>
          </cell>
          <cell r="L93">
            <v>1549120</v>
          </cell>
          <cell r="M93">
            <v>23143</v>
          </cell>
          <cell r="N93">
            <v>12599288</v>
          </cell>
          <cell r="O93">
            <v>2256851</v>
          </cell>
          <cell r="P93">
            <v>9661369</v>
          </cell>
          <cell r="Q93">
            <v>3429545</v>
          </cell>
          <cell r="R93">
            <v>776670</v>
          </cell>
          <cell r="S93">
            <v>41277</v>
          </cell>
          <cell r="T93">
            <v>16165712</v>
          </cell>
        </row>
        <row r="94">
          <cell r="A94">
            <v>87</v>
          </cell>
          <cell r="B94" t="str">
            <v>Wales</v>
          </cell>
          <cell r="C94" t="str">
            <v>W9999</v>
          </cell>
          <cell r="D94" t="str">
            <v>W9999</v>
          </cell>
          <cell r="E94">
            <v>568453</v>
          </cell>
          <cell r="F94">
            <v>77144</v>
          </cell>
          <cell r="G94">
            <v>15454</v>
          </cell>
          <cell r="H94">
            <v>20018</v>
          </cell>
          <cell r="I94">
            <v>0</v>
          </cell>
          <cell r="J94">
            <v>31724</v>
          </cell>
          <cell r="K94">
            <v>-10</v>
          </cell>
          <cell r="L94">
            <v>110418</v>
          </cell>
          <cell r="M94">
            <v>701</v>
          </cell>
          <cell r="N94">
            <v>823902</v>
          </cell>
          <cell r="O94">
            <v>163058</v>
          </cell>
          <cell r="P94">
            <v>559164</v>
          </cell>
          <cell r="Q94">
            <v>250494</v>
          </cell>
          <cell r="R94">
            <v>32363</v>
          </cell>
          <cell r="S94">
            <v>1451</v>
          </cell>
          <cell r="T94">
            <v>1006530</v>
          </cell>
        </row>
        <row r="95">
          <cell r="A95">
            <v>88</v>
          </cell>
          <cell r="B95" t="str">
            <v>England &amp; Wales</v>
          </cell>
          <cell r="C95" t="str">
            <v>EW001</v>
          </cell>
          <cell r="D95" t="str">
            <v>EW001</v>
          </cell>
          <cell r="E95">
            <v>9139432</v>
          </cell>
          <cell r="F95">
            <v>1425556</v>
          </cell>
          <cell r="G95">
            <v>141759</v>
          </cell>
          <cell r="H95">
            <v>267302</v>
          </cell>
          <cell r="I95">
            <v>6783</v>
          </cell>
          <cell r="J95">
            <v>758071</v>
          </cell>
          <cell r="K95">
            <v>905</v>
          </cell>
          <cell r="L95">
            <v>1659538</v>
          </cell>
          <cell r="M95">
            <v>23844</v>
          </cell>
          <cell r="N95">
            <v>13423190</v>
          </cell>
          <cell r="O95">
            <v>2419909</v>
          </cell>
          <cell r="P95">
            <v>10220533</v>
          </cell>
          <cell r="Q95">
            <v>3680039</v>
          </cell>
          <cell r="R95">
            <v>809033</v>
          </cell>
          <cell r="S95">
            <v>42728</v>
          </cell>
          <cell r="T95">
            <v>17172242</v>
          </cell>
        </row>
        <row r="96">
          <cell r="A96">
            <v>89</v>
          </cell>
          <cell r="B96" t="str">
            <v>ZZZZ</v>
          </cell>
          <cell r="C96" t="str">
            <v>EZZZZ</v>
          </cell>
          <cell r="D96"/>
          <cell r="E96"/>
          <cell r="F96"/>
          <cell r="G96"/>
          <cell r="H96"/>
          <cell r="I96"/>
          <cell r="J96"/>
          <cell r="K96"/>
          <cell r="L96"/>
          <cell r="M96"/>
          <cell r="N96"/>
          <cell r="O96"/>
          <cell r="P96"/>
          <cell r="Q96"/>
          <cell r="R96"/>
          <cell r="S96"/>
          <cell r="T96"/>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NNDR1 Form"/>
      <sheetName val="Validation"/>
      <sheetName val="Supplementary Information"/>
      <sheetName val="Supplementary Validation"/>
      <sheetName val="Parameters"/>
      <sheetName val="DATA"/>
      <sheetName val="TierSplit"/>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RC3 form"/>
      <sheetName val="Validation"/>
      <sheetName val="Data"/>
      <sheetName val="QRC3 formData"/>
      <sheetName val="QRC3 forData"/>
      <sheetName val="QRC3 foData"/>
      <sheetName val="QRC3 fData"/>
      <sheetName val="QRC3 Data"/>
      <sheetName val="QRC3Data"/>
      <sheetName val="QRCData"/>
      <sheetName val="QRData"/>
      <sheetName val="QData"/>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RC3 form"/>
      <sheetName val="Validation"/>
      <sheetName val="Data"/>
      <sheetName val="QRC3 formData"/>
      <sheetName val="QRC3 forData"/>
      <sheetName val="QRC3 foData"/>
      <sheetName val="QRC3 fData"/>
      <sheetName val="QRC3 Data"/>
      <sheetName val="QRC3Data"/>
      <sheetName val="QRCData"/>
      <sheetName val="QRData"/>
      <sheetName val="QData"/>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ection A"/>
      <sheetName val="Memorandum, Sects B &amp; C"/>
      <sheetName val="Section D"/>
      <sheetName val="Section E"/>
      <sheetName val="PWLB CR"/>
      <sheetName val="Validation"/>
      <sheetName val="Data"/>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F3 Expenditure &amp; Income"/>
      <sheetName val="All Memo items"/>
      <sheetName val="Main Validation"/>
      <sheetName val="Data"/>
      <sheetName val="Sheet1"/>
      <sheetName val="Info"/>
      <sheetName val="Access 1"/>
      <sheetName val="Access 2"/>
    </sheetNames>
    <sheetDataSet>
      <sheetData sheetId="0" refreshError="1"/>
      <sheetData sheetId="1">
        <row r="17">
          <cell r="D17" t="str">
            <v>EZZZ</v>
          </cell>
        </row>
      </sheetData>
      <sheetData sheetId="2" refreshError="1"/>
      <sheetData sheetId="3" refreshError="1"/>
      <sheetData sheetId="4">
        <row r="8">
          <cell r="A8">
            <v>1</v>
          </cell>
          <cell r="B8" t="str">
            <v>Barking &amp; Dagenham</v>
          </cell>
          <cell r="C8" t="str">
            <v>E5030</v>
          </cell>
          <cell r="D8">
            <v>38474</v>
          </cell>
          <cell r="E8">
            <v>46511</v>
          </cell>
          <cell r="F8">
            <v>5710</v>
          </cell>
          <cell r="G8">
            <v>4992</v>
          </cell>
          <cell r="H8">
            <v>4904</v>
          </cell>
          <cell r="I8">
            <v>16</v>
          </cell>
          <cell r="J8">
            <v>10227</v>
          </cell>
          <cell r="K8">
            <v>30283</v>
          </cell>
          <cell r="L8">
            <v>6208</v>
          </cell>
          <cell r="M8">
            <v>667167</v>
          </cell>
          <cell r="N8">
            <v>0</v>
          </cell>
          <cell r="O8">
            <v>3067</v>
          </cell>
        </row>
        <row r="9">
          <cell r="A9">
            <v>2</v>
          </cell>
          <cell r="B9" t="str">
            <v>Barnet</v>
          </cell>
          <cell r="C9" t="str">
            <v>E5031</v>
          </cell>
          <cell r="D9">
            <v>51400</v>
          </cell>
          <cell r="E9">
            <v>54856</v>
          </cell>
          <cell r="F9">
            <v>7285</v>
          </cell>
          <cell r="G9">
            <v>6426</v>
          </cell>
          <cell r="H9">
            <v>8084</v>
          </cell>
          <cell r="I9">
            <v>0</v>
          </cell>
          <cell r="J9">
            <v>0</v>
          </cell>
          <cell r="K9">
            <v>42182</v>
          </cell>
          <cell r="L9">
            <v>25</v>
          </cell>
          <cell r="M9">
            <v>819561</v>
          </cell>
          <cell r="N9">
            <v>0</v>
          </cell>
          <cell r="O9">
            <v>2635</v>
          </cell>
        </row>
        <row r="10">
          <cell r="A10">
            <v>3</v>
          </cell>
          <cell r="B10" t="str">
            <v>Bath &amp; North East Somerset</v>
          </cell>
          <cell r="C10" t="str">
            <v>E0101</v>
          </cell>
          <cell r="D10">
            <v>176155</v>
          </cell>
          <cell r="E10">
            <v>191586</v>
          </cell>
          <cell r="F10">
            <v>34846</v>
          </cell>
          <cell r="G10">
            <v>25985</v>
          </cell>
          <cell r="H10">
            <v>35321</v>
          </cell>
          <cell r="I10">
            <v>58</v>
          </cell>
          <cell r="J10">
            <v>318704</v>
          </cell>
          <cell r="K10">
            <v>106941</v>
          </cell>
          <cell r="L10">
            <v>29092</v>
          </cell>
          <cell r="M10">
            <v>3346211</v>
          </cell>
          <cell r="N10">
            <v>6240</v>
          </cell>
          <cell r="O10">
            <v>19496</v>
          </cell>
        </row>
        <row r="11">
          <cell r="A11">
            <v>4</v>
          </cell>
          <cell r="B11" t="str">
            <v>Bedfordshire</v>
          </cell>
          <cell r="C11" t="str">
            <v>E0221</v>
          </cell>
          <cell r="D11">
            <v>88734</v>
          </cell>
          <cell r="E11">
            <v>106637</v>
          </cell>
          <cell r="F11">
            <v>18766</v>
          </cell>
          <cell r="G11">
            <v>13841</v>
          </cell>
          <cell r="H11">
            <v>20180</v>
          </cell>
          <cell r="I11">
            <v>43</v>
          </cell>
          <cell r="J11">
            <v>13239</v>
          </cell>
          <cell r="K11">
            <v>71732</v>
          </cell>
          <cell r="L11">
            <v>8424</v>
          </cell>
          <cell r="M11">
            <v>1544360</v>
          </cell>
          <cell r="N11">
            <v>38</v>
          </cell>
          <cell r="O11">
            <v>5568</v>
          </cell>
        </row>
        <row r="12">
          <cell r="A12">
            <v>5</v>
          </cell>
          <cell r="B12" t="str">
            <v>Bexley</v>
          </cell>
          <cell r="C12" t="str">
            <v>E5032</v>
          </cell>
          <cell r="D12">
            <v>32092</v>
          </cell>
          <cell r="E12">
            <v>33976</v>
          </cell>
          <cell r="F12">
            <v>4788</v>
          </cell>
          <cell r="G12">
            <v>4558</v>
          </cell>
          <cell r="H12">
            <v>3972</v>
          </cell>
          <cell r="I12">
            <v>6</v>
          </cell>
          <cell r="J12">
            <v>25180</v>
          </cell>
          <cell r="K12">
            <v>15237</v>
          </cell>
          <cell r="L12">
            <v>11976</v>
          </cell>
          <cell r="M12">
            <v>611023</v>
          </cell>
          <cell r="N12">
            <v>0</v>
          </cell>
          <cell r="O12">
            <v>2459</v>
          </cell>
        </row>
        <row r="13">
          <cell r="A13">
            <v>6</v>
          </cell>
          <cell r="B13" t="str">
            <v>Brent</v>
          </cell>
          <cell r="C13" t="str">
            <v>E5033</v>
          </cell>
          <cell r="D13">
            <v>41875</v>
          </cell>
          <cell r="E13">
            <v>48548</v>
          </cell>
          <cell r="F13">
            <v>5368</v>
          </cell>
          <cell r="G13">
            <v>5995</v>
          </cell>
          <cell r="H13">
            <v>7465</v>
          </cell>
          <cell r="I13">
            <v>2</v>
          </cell>
          <cell r="J13">
            <v>664</v>
          </cell>
          <cell r="K13">
            <v>36569</v>
          </cell>
          <cell r="L13">
            <v>2392</v>
          </cell>
          <cell r="M13">
            <v>584875</v>
          </cell>
          <cell r="N13">
            <v>41875</v>
          </cell>
          <cell r="O13">
            <v>3111</v>
          </cell>
        </row>
        <row r="14">
          <cell r="A14">
            <v>7</v>
          </cell>
          <cell r="B14" t="str">
            <v>Bromley</v>
          </cell>
          <cell r="C14" t="str">
            <v>E5034</v>
          </cell>
          <cell r="D14">
            <v>33278</v>
          </cell>
          <cell r="E14">
            <v>45499</v>
          </cell>
          <cell r="F14">
            <v>5254</v>
          </cell>
          <cell r="G14">
            <v>4862</v>
          </cell>
          <cell r="H14">
            <v>4819</v>
          </cell>
          <cell r="I14">
            <v>24</v>
          </cell>
          <cell r="J14">
            <v>133992</v>
          </cell>
          <cell r="K14">
            <v>23967</v>
          </cell>
          <cell r="L14">
            <v>10883</v>
          </cell>
          <cell r="M14">
            <v>625509</v>
          </cell>
          <cell r="N14">
            <v>1</v>
          </cell>
          <cell r="O14">
            <v>2413</v>
          </cell>
        </row>
        <row r="15">
          <cell r="A15">
            <v>8</v>
          </cell>
          <cell r="B15" t="str">
            <v>Buckinghamshire</v>
          </cell>
          <cell r="C15" t="str">
            <v>E0421</v>
          </cell>
          <cell r="D15">
            <v>105723</v>
          </cell>
          <cell r="E15">
            <v>220163</v>
          </cell>
          <cell r="F15">
            <v>22771</v>
          </cell>
          <cell r="G15">
            <v>15289</v>
          </cell>
          <cell r="H15">
            <v>21242</v>
          </cell>
          <cell r="I15">
            <v>147</v>
          </cell>
          <cell r="J15">
            <v>71383</v>
          </cell>
          <cell r="K15">
            <v>87000</v>
          </cell>
          <cell r="L15">
            <v>36375</v>
          </cell>
          <cell r="M15">
            <v>1919069</v>
          </cell>
          <cell r="N15">
            <v>4400</v>
          </cell>
          <cell r="O15">
            <v>7275</v>
          </cell>
        </row>
        <row r="16">
          <cell r="A16">
            <v>9</v>
          </cell>
          <cell r="B16" t="str">
            <v>Cambridgeshire</v>
          </cell>
          <cell r="C16" t="str">
            <v>E0521</v>
          </cell>
          <cell r="D16">
            <v>100334</v>
          </cell>
          <cell r="E16">
            <v>138526</v>
          </cell>
          <cell r="F16">
            <v>24854</v>
          </cell>
          <cell r="G16">
            <v>14828</v>
          </cell>
          <cell r="H16">
            <v>25793</v>
          </cell>
          <cell r="I16">
            <v>163</v>
          </cell>
          <cell r="J16">
            <v>115627</v>
          </cell>
          <cell r="K16">
            <v>76086</v>
          </cell>
          <cell r="L16">
            <v>34702</v>
          </cell>
          <cell r="M16">
            <v>2033180</v>
          </cell>
          <cell r="N16">
            <v>0</v>
          </cell>
          <cell r="O16">
            <v>7221</v>
          </cell>
        </row>
        <row r="17">
          <cell r="A17">
            <v>10</v>
          </cell>
          <cell r="B17" t="str">
            <v>Camden</v>
          </cell>
          <cell r="C17" t="str">
            <v>E5011</v>
          </cell>
          <cell r="D17">
            <v>62849</v>
          </cell>
          <cell r="E17">
            <v>69573</v>
          </cell>
          <cell r="F17">
            <v>4886</v>
          </cell>
          <cell r="G17">
            <v>6358</v>
          </cell>
          <cell r="H17">
            <v>7811</v>
          </cell>
          <cell r="I17">
            <v>37</v>
          </cell>
          <cell r="J17">
            <v>56858</v>
          </cell>
          <cell r="K17">
            <v>39992</v>
          </cell>
          <cell r="L17">
            <v>13804</v>
          </cell>
          <cell r="M17">
            <v>1163975</v>
          </cell>
          <cell r="N17">
            <v>0</v>
          </cell>
          <cell r="O17">
            <v>7184</v>
          </cell>
        </row>
        <row r="18">
          <cell r="A18">
            <v>11</v>
          </cell>
          <cell r="B18" t="str">
            <v>Cardiff UA</v>
          </cell>
          <cell r="C18" t="str">
            <v>W7601</v>
          </cell>
          <cell r="D18">
            <v>78831</v>
          </cell>
          <cell r="E18">
            <v>119256</v>
          </cell>
          <cell r="F18">
            <v>13424</v>
          </cell>
          <cell r="G18">
            <v>9764</v>
          </cell>
          <cell r="H18">
            <v>11534</v>
          </cell>
          <cell r="I18">
            <v>112</v>
          </cell>
          <cell r="J18">
            <v>23854</v>
          </cell>
          <cell r="K18">
            <v>58961</v>
          </cell>
          <cell r="L18">
            <v>12746</v>
          </cell>
          <cell r="M18">
            <v>1466125</v>
          </cell>
          <cell r="N18">
            <v>0</v>
          </cell>
          <cell r="O18">
            <v>5048</v>
          </cell>
        </row>
        <row r="19">
          <cell r="A19">
            <v>12</v>
          </cell>
          <cell r="B19" t="str">
            <v>Carmarthenshire UA</v>
          </cell>
          <cell r="C19" t="str">
            <v>W7102</v>
          </cell>
          <cell r="D19">
            <v>78779</v>
          </cell>
          <cell r="E19">
            <v>103807</v>
          </cell>
          <cell r="F19">
            <v>19292</v>
          </cell>
          <cell r="G19">
            <v>10230</v>
          </cell>
          <cell r="H19">
            <v>13051</v>
          </cell>
          <cell r="I19">
            <v>10</v>
          </cell>
          <cell r="J19">
            <v>47649</v>
          </cell>
          <cell r="K19">
            <v>50231</v>
          </cell>
          <cell r="L19">
            <v>32477</v>
          </cell>
          <cell r="M19">
            <v>1667440</v>
          </cell>
          <cell r="N19">
            <v>33</v>
          </cell>
          <cell r="O19">
            <v>3009</v>
          </cell>
        </row>
        <row r="20">
          <cell r="A20">
            <v>13</v>
          </cell>
          <cell r="B20" t="str">
            <v>Cheshire</v>
          </cell>
          <cell r="C20" t="str">
            <v>E0621</v>
          </cell>
          <cell r="D20">
            <v>182554</v>
          </cell>
          <cell r="E20">
            <v>199191</v>
          </cell>
          <cell r="F20">
            <v>31403</v>
          </cell>
          <cell r="G20">
            <v>24139</v>
          </cell>
          <cell r="H20">
            <v>24160</v>
          </cell>
          <cell r="I20">
            <v>180</v>
          </cell>
          <cell r="J20">
            <v>264202</v>
          </cell>
          <cell r="K20">
            <v>116792</v>
          </cell>
          <cell r="L20">
            <v>40608</v>
          </cell>
          <cell r="M20">
            <v>3555340</v>
          </cell>
          <cell r="N20">
            <v>202</v>
          </cell>
          <cell r="O20">
            <v>24699</v>
          </cell>
        </row>
        <row r="21">
          <cell r="A21">
            <v>14</v>
          </cell>
          <cell r="B21" t="str">
            <v>City of London</v>
          </cell>
          <cell r="C21" t="str">
            <v>E5010</v>
          </cell>
          <cell r="D21">
            <v>42635</v>
          </cell>
          <cell r="E21">
            <v>53989</v>
          </cell>
          <cell r="F21">
            <v>3984</v>
          </cell>
          <cell r="G21">
            <v>3541</v>
          </cell>
          <cell r="H21">
            <v>4111</v>
          </cell>
          <cell r="I21">
            <v>33</v>
          </cell>
          <cell r="J21">
            <v>25700</v>
          </cell>
          <cell r="K21">
            <v>19283</v>
          </cell>
          <cell r="L21">
            <v>23190</v>
          </cell>
          <cell r="M21">
            <v>746300</v>
          </cell>
          <cell r="N21">
            <v>2</v>
          </cell>
          <cell r="O21">
            <v>3805</v>
          </cell>
        </row>
        <row r="22">
          <cell r="A22">
            <v>15</v>
          </cell>
          <cell r="B22" t="str">
            <v>Cornwall</v>
          </cell>
          <cell r="C22" t="str">
            <v>E0820</v>
          </cell>
          <cell r="D22">
            <v>65286</v>
          </cell>
          <cell r="E22">
            <v>96516</v>
          </cell>
          <cell r="F22">
            <v>17303</v>
          </cell>
          <cell r="G22">
            <v>11101</v>
          </cell>
          <cell r="H22">
            <v>17035</v>
          </cell>
          <cell r="I22">
            <v>147</v>
          </cell>
          <cell r="J22">
            <v>221871</v>
          </cell>
          <cell r="K22">
            <v>51051</v>
          </cell>
          <cell r="L22">
            <v>26192</v>
          </cell>
          <cell r="M22">
            <v>1408716</v>
          </cell>
          <cell r="N22">
            <v>16</v>
          </cell>
          <cell r="O22">
            <v>3826</v>
          </cell>
        </row>
        <row r="23">
          <cell r="A23">
            <v>16</v>
          </cell>
          <cell r="B23" t="str">
            <v>Croydon</v>
          </cell>
          <cell r="C23" t="str">
            <v>E5035</v>
          </cell>
          <cell r="D23">
            <v>50572</v>
          </cell>
          <cell r="E23">
            <v>58867</v>
          </cell>
          <cell r="F23">
            <v>7605</v>
          </cell>
          <cell r="G23">
            <v>6578</v>
          </cell>
          <cell r="H23">
            <v>7600</v>
          </cell>
          <cell r="I23">
            <v>4</v>
          </cell>
          <cell r="J23">
            <v>39160</v>
          </cell>
          <cell r="K23">
            <v>39068</v>
          </cell>
          <cell r="L23">
            <v>6328</v>
          </cell>
          <cell r="M23">
            <v>741887</v>
          </cell>
          <cell r="N23">
            <v>0</v>
          </cell>
          <cell r="O23">
            <v>3749</v>
          </cell>
        </row>
        <row r="24">
          <cell r="A24">
            <v>17</v>
          </cell>
          <cell r="B24" t="str">
            <v>Cumbria</v>
          </cell>
          <cell r="C24" t="str">
            <v>E0920</v>
          </cell>
          <cell r="D24">
            <v>80154</v>
          </cell>
          <cell r="E24">
            <v>102588</v>
          </cell>
          <cell r="F24">
            <v>16776</v>
          </cell>
          <cell r="G24">
            <v>14117</v>
          </cell>
          <cell r="H24">
            <v>18103</v>
          </cell>
          <cell r="I24">
            <v>89</v>
          </cell>
          <cell r="J24">
            <v>93231</v>
          </cell>
          <cell r="K24">
            <v>52151</v>
          </cell>
          <cell r="L24">
            <v>31066</v>
          </cell>
          <cell r="M24">
            <v>1774730</v>
          </cell>
          <cell r="N24">
            <v>40</v>
          </cell>
          <cell r="O24">
            <v>4712</v>
          </cell>
        </row>
        <row r="25">
          <cell r="A25">
            <v>19</v>
          </cell>
          <cell r="B25" t="str">
            <v>Derbyshire</v>
          </cell>
          <cell r="C25" t="str">
            <v>E1021</v>
          </cell>
          <cell r="D25">
            <v>136566</v>
          </cell>
          <cell r="E25">
            <v>231319</v>
          </cell>
          <cell r="F25">
            <v>35287</v>
          </cell>
          <cell r="G25">
            <v>24458</v>
          </cell>
          <cell r="H25">
            <v>26559</v>
          </cell>
          <cell r="I25">
            <v>456</v>
          </cell>
          <cell r="J25">
            <v>54014</v>
          </cell>
          <cell r="K25">
            <v>107099</v>
          </cell>
          <cell r="L25">
            <v>82408</v>
          </cell>
          <cell r="M25">
            <v>3323275</v>
          </cell>
          <cell r="N25">
            <v>158</v>
          </cell>
          <cell r="O25">
            <v>6893</v>
          </cell>
        </row>
        <row r="26">
          <cell r="A26">
            <v>18</v>
          </cell>
          <cell r="B26" t="str">
            <v>Devon</v>
          </cell>
          <cell r="C26" t="str">
            <v>E1121</v>
          </cell>
          <cell r="D26">
            <v>166761</v>
          </cell>
          <cell r="E26">
            <v>196086</v>
          </cell>
          <cell r="F26">
            <v>36785</v>
          </cell>
          <cell r="G26">
            <v>27682</v>
          </cell>
          <cell r="H26">
            <v>29810</v>
          </cell>
          <cell r="I26">
            <v>431</v>
          </cell>
          <cell r="J26">
            <v>66862</v>
          </cell>
          <cell r="K26">
            <v>113847</v>
          </cell>
          <cell r="L26">
            <v>39628</v>
          </cell>
          <cell r="M26">
            <v>3139893</v>
          </cell>
          <cell r="N26">
            <v>12</v>
          </cell>
          <cell r="O26">
            <v>10075</v>
          </cell>
        </row>
        <row r="27">
          <cell r="A27">
            <v>20</v>
          </cell>
          <cell r="B27" t="str">
            <v>Dorset</v>
          </cell>
          <cell r="C27" t="str">
            <v>E1221</v>
          </cell>
          <cell r="D27">
            <v>101397</v>
          </cell>
          <cell r="E27">
            <v>142749</v>
          </cell>
          <cell r="F27">
            <v>24021</v>
          </cell>
          <cell r="G27">
            <v>17550</v>
          </cell>
          <cell r="H27">
            <v>19847</v>
          </cell>
          <cell r="I27">
            <v>268</v>
          </cell>
          <cell r="J27">
            <v>45654</v>
          </cell>
          <cell r="K27">
            <v>77757</v>
          </cell>
          <cell r="L27">
            <v>31649</v>
          </cell>
          <cell r="M27">
            <v>2091827</v>
          </cell>
          <cell r="N27">
            <v>85</v>
          </cell>
          <cell r="O27">
            <v>4269</v>
          </cell>
        </row>
        <row r="28">
          <cell r="A28">
            <v>21</v>
          </cell>
          <cell r="B28" t="str">
            <v>Durham</v>
          </cell>
          <cell r="C28" t="str">
            <v>E1321</v>
          </cell>
          <cell r="D28">
            <v>140283</v>
          </cell>
          <cell r="E28">
            <v>134688</v>
          </cell>
          <cell r="F28">
            <v>17454</v>
          </cell>
          <cell r="G28">
            <v>16700</v>
          </cell>
          <cell r="H28">
            <v>12983</v>
          </cell>
          <cell r="I28">
            <v>171</v>
          </cell>
          <cell r="J28">
            <v>44039</v>
          </cell>
          <cell r="K28">
            <v>75134</v>
          </cell>
          <cell r="L28">
            <v>30334</v>
          </cell>
          <cell r="M28">
            <v>2130855</v>
          </cell>
          <cell r="N28">
            <v>0</v>
          </cell>
          <cell r="O28">
            <v>6383</v>
          </cell>
        </row>
        <row r="29">
          <cell r="A29">
            <v>22</v>
          </cell>
          <cell r="B29" t="str">
            <v>Ealing</v>
          </cell>
          <cell r="C29" t="str">
            <v>E5036</v>
          </cell>
          <cell r="D29">
            <v>47274</v>
          </cell>
          <cell r="E29">
            <v>83096</v>
          </cell>
          <cell r="F29">
            <v>6565</v>
          </cell>
          <cell r="G29">
            <v>6511</v>
          </cell>
          <cell r="H29">
            <v>7232</v>
          </cell>
          <cell r="I29">
            <v>0</v>
          </cell>
          <cell r="J29">
            <v>47401</v>
          </cell>
          <cell r="K29">
            <v>39245</v>
          </cell>
          <cell r="L29">
            <v>31882</v>
          </cell>
          <cell r="M29">
            <v>867354</v>
          </cell>
          <cell r="N29">
            <v>0</v>
          </cell>
          <cell r="O29">
            <v>3529</v>
          </cell>
        </row>
        <row r="30">
          <cell r="A30">
            <v>23</v>
          </cell>
          <cell r="B30" t="str">
            <v>East Riding of Yorkshire UA</v>
          </cell>
          <cell r="C30" t="str">
            <v>E2001</v>
          </cell>
          <cell r="D30">
            <v>140404</v>
          </cell>
          <cell r="E30">
            <v>250477</v>
          </cell>
          <cell r="F30">
            <v>37175</v>
          </cell>
          <cell r="G30">
            <v>26626</v>
          </cell>
          <cell r="H30">
            <v>34403</v>
          </cell>
          <cell r="I30">
            <v>0</v>
          </cell>
          <cell r="J30">
            <v>60784</v>
          </cell>
          <cell r="K30">
            <v>128066</v>
          </cell>
          <cell r="L30">
            <v>83181</v>
          </cell>
          <cell r="M30">
            <v>3316466</v>
          </cell>
          <cell r="N30">
            <v>12562</v>
          </cell>
          <cell r="O30">
            <v>5026</v>
          </cell>
        </row>
        <row r="31">
          <cell r="A31">
            <v>24</v>
          </cell>
          <cell r="B31" t="str">
            <v>East Sussex</v>
          </cell>
          <cell r="C31" t="str">
            <v>E1421</v>
          </cell>
          <cell r="D31">
            <v>131625</v>
          </cell>
          <cell r="E31">
            <v>146139</v>
          </cell>
          <cell r="F31">
            <v>22881</v>
          </cell>
          <cell r="G31">
            <v>16981</v>
          </cell>
          <cell r="H31">
            <v>23896</v>
          </cell>
          <cell r="I31">
            <v>239</v>
          </cell>
          <cell r="J31">
            <v>144522</v>
          </cell>
          <cell r="K31">
            <v>85915</v>
          </cell>
          <cell r="L31">
            <v>23922</v>
          </cell>
          <cell r="M31">
            <v>2479540</v>
          </cell>
          <cell r="N31">
            <v>0</v>
          </cell>
          <cell r="O31">
            <v>9632</v>
          </cell>
        </row>
        <row r="32">
          <cell r="A32">
            <v>25</v>
          </cell>
          <cell r="B32" t="str">
            <v>Enfield</v>
          </cell>
          <cell r="C32" t="str">
            <v>E5037</v>
          </cell>
          <cell r="D32">
            <v>33404</v>
          </cell>
          <cell r="E32">
            <v>48991</v>
          </cell>
          <cell r="F32">
            <v>6868</v>
          </cell>
          <cell r="G32">
            <v>4427</v>
          </cell>
          <cell r="H32">
            <v>4887</v>
          </cell>
          <cell r="I32">
            <v>9</v>
          </cell>
          <cell r="J32">
            <v>27214</v>
          </cell>
          <cell r="K32">
            <v>29554</v>
          </cell>
          <cell r="L32">
            <v>8865</v>
          </cell>
          <cell r="M32">
            <v>774684</v>
          </cell>
          <cell r="N32">
            <v>0</v>
          </cell>
          <cell r="O32">
            <v>1969</v>
          </cell>
        </row>
        <row r="33">
          <cell r="A33">
            <v>26</v>
          </cell>
          <cell r="B33" t="str">
            <v>Essex</v>
          </cell>
          <cell r="C33" t="str">
            <v>E1521</v>
          </cell>
          <cell r="D33">
            <v>239001</v>
          </cell>
          <cell r="E33">
            <v>287428</v>
          </cell>
          <cell r="F33">
            <v>49516</v>
          </cell>
          <cell r="G33">
            <v>35254</v>
          </cell>
          <cell r="H33">
            <v>43693</v>
          </cell>
          <cell r="I33">
            <v>368</v>
          </cell>
          <cell r="J33">
            <v>94376</v>
          </cell>
          <cell r="K33">
            <v>164798</v>
          </cell>
          <cell r="L33">
            <v>63564</v>
          </cell>
          <cell r="M33">
            <v>4337374</v>
          </cell>
          <cell r="N33">
            <v>140</v>
          </cell>
          <cell r="O33">
            <v>22930</v>
          </cell>
        </row>
        <row r="34">
          <cell r="A34">
            <v>27</v>
          </cell>
          <cell r="B34" t="str">
            <v>Flintshire UA</v>
          </cell>
          <cell r="C34" t="str">
            <v>W7002</v>
          </cell>
          <cell r="D34">
            <v>70662</v>
          </cell>
          <cell r="E34">
            <v>75417</v>
          </cell>
          <cell r="F34">
            <v>16033</v>
          </cell>
          <cell r="G34">
            <v>10343</v>
          </cell>
          <cell r="H34">
            <v>8299</v>
          </cell>
          <cell r="I34">
            <v>22</v>
          </cell>
          <cell r="J34">
            <v>101922</v>
          </cell>
          <cell r="K34">
            <v>52289</v>
          </cell>
          <cell r="L34">
            <v>2721</v>
          </cell>
          <cell r="M34">
            <v>1215189</v>
          </cell>
          <cell r="N34">
            <v>4496</v>
          </cell>
          <cell r="O34">
            <v>7367</v>
          </cell>
        </row>
        <row r="35">
          <cell r="A35">
            <v>28</v>
          </cell>
          <cell r="B35" t="str">
            <v>Gloucestershire</v>
          </cell>
          <cell r="C35" t="str">
            <v>E1620</v>
          </cell>
          <cell r="D35">
            <v>88015</v>
          </cell>
          <cell r="E35">
            <v>118517</v>
          </cell>
          <cell r="F35">
            <v>17936</v>
          </cell>
          <cell r="G35">
            <v>13270</v>
          </cell>
          <cell r="H35">
            <v>16307</v>
          </cell>
          <cell r="I35">
            <v>176</v>
          </cell>
          <cell r="J35">
            <v>10235</v>
          </cell>
          <cell r="K35">
            <v>65866</v>
          </cell>
          <cell r="L35">
            <v>29003</v>
          </cell>
          <cell r="M35">
            <v>1506495</v>
          </cell>
          <cell r="N35">
            <v>118</v>
          </cell>
          <cell r="O35">
            <v>6673</v>
          </cell>
        </row>
        <row r="36">
          <cell r="A36">
            <v>29</v>
          </cell>
          <cell r="B36" t="str">
            <v>Greenwich</v>
          </cell>
          <cell r="C36" t="str">
            <v>E5012</v>
          </cell>
          <cell r="D36">
            <v>46859</v>
          </cell>
          <cell r="E36">
            <v>51968</v>
          </cell>
          <cell r="F36">
            <v>7694</v>
          </cell>
          <cell r="G36">
            <v>6126</v>
          </cell>
          <cell r="H36">
            <v>5143</v>
          </cell>
          <cell r="I36">
            <v>15</v>
          </cell>
          <cell r="J36">
            <v>42019</v>
          </cell>
          <cell r="K36">
            <v>30016</v>
          </cell>
          <cell r="L36">
            <v>7425</v>
          </cell>
          <cell r="M36">
            <v>936436</v>
          </cell>
          <cell r="N36">
            <v>14</v>
          </cell>
          <cell r="O36">
            <v>2180</v>
          </cell>
        </row>
        <row r="37">
          <cell r="A37">
            <v>30</v>
          </cell>
          <cell r="B37" t="str">
            <v>Gwynedd</v>
          </cell>
          <cell r="C37" t="str">
            <v>W7320</v>
          </cell>
          <cell r="D37">
            <v>55267</v>
          </cell>
          <cell r="E37">
            <v>83523</v>
          </cell>
          <cell r="F37">
            <v>15712</v>
          </cell>
          <cell r="G37">
            <v>7431</v>
          </cell>
          <cell r="H37">
            <v>9131</v>
          </cell>
          <cell r="I37">
            <v>147</v>
          </cell>
          <cell r="J37">
            <v>17669</v>
          </cell>
          <cell r="K37">
            <v>50908</v>
          </cell>
          <cell r="L37">
            <v>13993</v>
          </cell>
          <cell r="M37">
            <v>1309546</v>
          </cell>
          <cell r="N37">
            <v>1518</v>
          </cell>
          <cell r="O37">
            <v>8118</v>
          </cell>
        </row>
        <row r="38">
          <cell r="A38">
            <v>31</v>
          </cell>
          <cell r="B38" t="str">
            <v>Hackney</v>
          </cell>
          <cell r="C38" t="str">
            <v>E5013</v>
          </cell>
          <cell r="D38">
            <v>51896</v>
          </cell>
          <cell r="E38">
            <v>84073</v>
          </cell>
          <cell r="F38">
            <v>7056</v>
          </cell>
          <cell r="G38">
            <v>6043</v>
          </cell>
          <cell r="H38">
            <v>7515</v>
          </cell>
          <cell r="I38">
            <v>0</v>
          </cell>
          <cell r="J38">
            <v>22331</v>
          </cell>
          <cell r="K38">
            <v>54530</v>
          </cell>
          <cell r="L38">
            <v>13827</v>
          </cell>
          <cell r="M38">
            <v>1003589</v>
          </cell>
          <cell r="N38">
            <v>0</v>
          </cell>
          <cell r="O38">
            <v>3841</v>
          </cell>
        </row>
        <row r="39">
          <cell r="A39">
            <v>32</v>
          </cell>
          <cell r="B39" t="str">
            <v>Hammersmith &amp; Fulham</v>
          </cell>
          <cell r="C39" t="str">
            <v>E5014</v>
          </cell>
          <cell r="D39">
            <v>40642</v>
          </cell>
          <cell r="E39">
            <v>41866</v>
          </cell>
          <cell r="F39">
            <v>3963</v>
          </cell>
          <cell r="G39">
            <v>4463</v>
          </cell>
          <cell r="H39">
            <v>5785</v>
          </cell>
          <cell r="I39">
            <v>26</v>
          </cell>
          <cell r="J39">
            <v>33428</v>
          </cell>
          <cell r="K39">
            <v>22691</v>
          </cell>
          <cell r="L39">
            <v>9510</v>
          </cell>
          <cell r="M39">
            <v>762829</v>
          </cell>
          <cell r="N39">
            <v>0</v>
          </cell>
          <cell r="O39">
            <v>5548</v>
          </cell>
        </row>
        <row r="40">
          <cell r="A40">
            <v>33</v>
          </cell>
          <cell r="B40" t="str">
            <v>Hampshire</v>
          </cell>
          <cell r="C40" t="str">
            <v>E1721</v>
          </cell>
          <cell r="D40">
            <v>226596</v>
          </cell>
          <cell r="E40">
            <v>323719</v>
          </cell>
          <cell r="F40">
            <v>50683</v>
          </cell>
          <cell r="G40">
            <v>32858</v>
          </cell>
          <cell r="H40">
            <v>52459</v>
          </cell>
          <cell r="I40">
            <v>476</v>
          </cell>
          <cell r="J40">
            <v>148630</v>
          </cell>
          <cell r="K40">
            <v>168102</v>
          </cell>
          <cell r="L40">
            <v>89950</v>
          </cell>
          <cell r="M40">
            <v>4535717</v>
          </cell>
          <cell r="N40">
            <v>419</v>
          </cell>
          <cell r="O40">
            <v>13292</v>
          </cell>
        </row>
        <row r="41">
          <cell r="A41">
            <v>34</v>
          </cell>
          <cell r="B41" t="str">
            <v>Haringey</v>
          </cell>
          <cell r="C41" t="str">
            <v>E5038</v>
          </cell>
          <cell r="D41">
            <v>46154</v>
          </cell>
          <cell r="E41">
            <v>44027</v>
          </cell>
          <cell r="F41">
            <v>5838</v>
          </cell>
          <cell r="G41">
            <v>6891</v>
          </cell>
          <cell r="H41">
            <v>8336</v>
          </cell>
          <cell r="I41">
            <v>4</v>
          </cell>
          <cell r="J41">
            <v>38279</v>
          </cell>
          <cell r="K41">
            <v>30461</v>
          </cell>
          <cell r="L41">
            <v>2577</v>
          </cell>
          <cell r="M41">
            <v>899344</v>
          </cell>
          <cell r="N41">
            <v>0</v>
          </cell>
          <cell r="O41">
            <v>2460</v>
          </cell>
        </row>
        <row r="42">
          <cell r="A42">
            <v>35</v>
          </cell>
          <cell r="B42" t="str">
            <v>Harrow</v>
          </cell>
          <cell r="C42" t="str">
            <v>E5039</v>
          </cell>
          <cell r="D42">
            <v>33078</v>
          </cell>
          <cell r="E42">
            <v>36106</v>
          </cell>
          <cell r="F42">
            <v>5582</v>
          </cell>
          <cell r="G42">
            <v>5087</v>
          </cell>
          <cell r="H42">
            <v>6023</v>
          </cell>
          <cell r="I42">
            <v>11</v>
          </cell>
          <cell r="J42">
            <v>9682</v>
          </cell>
          <cell r="K42">
            <v>19142</v>
          </cell>
          <cell r="L42">
            <v>7468</v>
          </cell>
          <cell r="M42">
            <v>590817</v>
          </cell>
          <cell r="N42">
            <v>0</v>
          </cell>
          <cell r="O42">
            <v>745</v>
          </cell>
        </row>
        <row r="43">
          <cell r="A43">
            <v>36</v>
          </cell>
          <cell r="B43" t="str">
            <v>Havering</v>
          </cell>
          <cell r="C43" t="str">
            <v>E5040</v>
          </cell>
          <cell r="D43">
            <v>35527</v>
          </cell>
          <cell r="E43">
            <v>56544</v>
          </cell>
          <cell r="F43">
            <v>6206</v>
          </cell>
          <cell r="G43">
            <v>5641</v>
          </cell>
          <cell r="H43">
            <v>4874</v>
          </cell>
          <cell r="I43">
            <v>18</v>
          </cell>
          <cell r="J43">
            <v>32654</v>
          </cell>
          <cell r="K43">
            <v>38474</v>
          </cell>
          <cell r="L43">
            <v>9279</v>
          </cell>
          <cell r="M43">
            <v>506019</v>
          </cell>
          <cell r="N43">
            <v>8</v>
          </cell>
          <cell r="O43">
            <v>2011</v>
          </cell>
        </row>
        <row r="44">
          <cell r="A44">
            <v>37</v>
          </cell>
          <cell r="B44" t="str">
            <v>Hertfordshire</v>
          </cell>
          <cell r="C44" t="str">
            <v>E1920</v>
          </cell>
          <cell r="D44">
            <v>152343</v>
          </cell>
          <cell r="E44">
            <v>243451</v>
          </cell>
          <cell r="F44">
            <v>31771</v>
          </cell>
          <cell r="G44">
            <v>23436</v>
          </cell>
          <cell r="H44">
            <v>30729</v>
          </cell>
          <cell r="I44">
            <v>138</v>
          </cell>
          <cell r="J44">
            <v>200869</v>
          </cell>
          <cell r="K44">
            <v>136585</v>
          </cell>
          <cell r="L44">
            <v>68832</v>
          </cell>
          <cell r="M44">
            <v>3175783</v>
          </cell>
          <cell r="N44">
            <v>274</v>
          </cell>
          <cell r="O44">
            <v>13810</v>
          </cell>
        </row>
        <row r="45">
          <cell r="A45">
            <v>38</v>
          </cell>
          <cell r="B45" t="str">
            <v>Hillingdon</v>
          </cell>
          <cell r="C45" t="str">
            <v>E5041</v>
          </cell>
          <cell r="D45">
            <v>42017</v>
          </cell>
          <cell r="E45">
            <v>51395</v>
          </cell>
          <cell r="F45">
            <v>7517</v>
          </cell>
          <cell r="G45">
            <v>6003</v>
          </cell>
          <cell r="H45">
            <v>6311</v>
          </cell>
          <cell r="I45">
            <v>7</v>
          </cell>
          <cell r="J45">
            <v>32349</v>
          </cell>
          <cell r="K45">
            <v>26258</v>
          </cell>
          <cell r="L45">
            <v>15546</v>
          </cell>
          <cell r="M45">
            <v>726536</v>
          </cell>
          <cell r="N45">
            <v>0</v>
          </cell>
          <cell r="O45">
            <v>4379</v>
          </cell>
        </row>
        <row r="46">
          <cell r="A46">
            <v>39</v>
          </cell>
          <cell r="B46" t="str">
            <v>Hounslow</v>
          </cell>
          <cell r="C46" t="str">
            <v>E5042</v>
          </cell>
          <cell r="D46">
            <v>38165</v>
          </cell>
          <cell r="E46">
            <v>59455</v>
          </cell>
          <cell r="F46">
            <v>6519</v>
          </cell>
          <cell r="G46">
            <v>5800</v>
          </cell>
          <cell r="H46">
            <v>6923</v>
          </cell>
          <cell r="I46">
            <v>0</v>
          </cell>
          <cell r="J46">
            <v>26102</v>
          </cell>
          <cell r="K46">
            <v>25165</v>
          </cell>
          <cell r="L46">
            <v>22491</v>
          </cell>
          <cell r="M46">
            <v>722957</v>
          </cell>
          <cell r="N46">
            <v>1325</v>
          </cell>
          <cell r="O46">
            <v>3167</v>
          </cell>
        </row>
        <row r="47">
          <cell r="A47">
            <v>40</v>
          </cell>
          <cell r="B47" t="str">
            <v>Isle of Wight UA</v>
          </cell>
          <cell r="C47" t="str">
            <v>E2101</v>
          </cell>
          <cell r="D47">
            <v>21988</v>
          </cell>
          <cell r="E47">
            <v>27298</v>
          </cell>
          <cell r="F47">
            <v>4067</v>
          </cell>
          <cell r="G47">
            <v>3687</v>
          </cell>
          <cell r="H47">
            <v>5461</v>
          </cell>
          <cell r="I47">
            <v>15</v>
          </cell>
          <cell r="J47">
            <v>31502</v>
          </cell>
          <cell r="K47">
            <v>12818</v>
          </cell>
          <cell r="L47">
            <v>9620</v>
          </cell>
          <cell r="M47">
            <v>427398</v>
          </cell>
          <cell r="N47">
            <v>0</v>
          </cell>
          <cell r="O47">
            <v>2513</v>
          </cell>
        </row>
        <row r="48">
          <cell r="A48">
            <v>41</v>
          </cell>
          <cell r="B48" t="str">
            <v>Islington</v>
          </cell>
          <cell r="C48" t="str">
            <v>E5015</v>
          </cell>
          <cell r="D48">
            <v>55707</v>
          </cell>
          <cell r="E48">
            <v>73619</v>
          </cell>
          <cell r="F48">
            <v>6119</v>
          </cell>
          <cell r="G48">
            <v>5708</v>
          </cell>
          <cell r="H48">
            <v>7086</v>
          </cell>
          <cell r="I48">
            <v>46</v>
          </cell>
          <cell r="J48">
            <v>36999</v>
          </cell>
          <cell r="K48">
            <v>28963</v>
          </cell>
          <cell r="L48">
            <v>28531</v>
          </cell>
          <cell r="M48">
            <v>971714</v>
          </cell>
          <cell r="N48">
            <v>0</v>
          </cell>
          <cell r="O48">
            <v>2115</v>
          </cell>
        </row>
        <row r="49">
          <cell r="A49">
            <v>42</v>
          </cell>
          <cell r="B49" t="str">
            <v>Kensington &amp; Chelsea</v>
          </cell>
          <cell r="C49" t="str">
            <v>E5016</v>
          </cell>
          <cell r="D49">
            <v>32422</v>
          </cell>
          <cell r="E49">
            <v>42297</v>
          </cell>
          <cell r="F49">
            <v>3097</v>
          </cell>
          <cell r="G49">
            <v>2656</v>
          </cell>
          <cell r="H49">
            <v>3994</v>
          </cell>
          <cell r="I49">
            <v>8</v>
          </cell>
          <cell r="J49">
            <v>11683</v>
          </cell>
          <cell r="K49">
            <v>24409</v>
          </cell>
          <cell r="L49">
            <v>8167</v>
          </cell>
          <cell r="M49">
            <v>695662</v>
          </cell>
          <cell r="N49">
            <v>0</v>
          </cell>
          <cell r="O49">
            <v>3751</v>
          </cell>
        </row>
        <row r="50">
          <cell r="A50">
            <v>43</v>
          </cell>
          <cell r="B50" t="str">
            <v>Kent</v>
          </cell>
          <cell r="C50" t="str">
            <v>E2221</v>
          </cell>
          <cell r="D50">
            <v>225856</v>
          </cell>
          <cell r="E50">
            <v>311850</v>
          </cell>
          <cell r="F50">
            <v>45621</v>
          </cell>
          <cell r="G50">
            <v>34841</v>
          </cell>
          <cell r="H50">
            <v>36238</v>
          </cell>
          <cell r="I50">
            <v>71</v>
          </cell>
          <cell r="J50">
            <v>404190</v>
          </cell>
          <cell r="K50">
            <v>159612</v>
          </cell>
          <cell r="L50">
            <v>95214</v>
          </cell>
          <cell r="M50">
            <v>4137259</v>
          </cell>
          <cell r="N50">
            <v>60</v>
          </cell>
          <cell r="O50">
            <v>18732</v>
          </cell>
        </row>
        <row r="51">
          <cell r="A51">
            <v>44</v>
          </cell>
          <cell r="B51" t="str">
            <v>Kingston upon Thames</v>
          </cell>
          <cell r="C51" t="str">
            <v>E5043</v>
          </cell>
          <cell r="D51">
            <v>31157</v>
          </cell>
          <cell r="E51">
            <v>48140</v>
          </cell>
          <cell r="F51">
            <v>4366</v>
          </cell>
          <cell r="G51">
            <v>3603</v>
          </cell>
          <cell r="H51">
            <v>4483</v>
          </cell>
          <cell r="I51">
            <v>70</v>
          </cell>
          <cell r="J51">
            <v>30330</v>
          </cell>
          <cell r="K51">
            <v>24742</v>
          </cell>
          <cell r="L51">
            <v>7134</v>
          </cell>
          <cell r="M51">
            <v>548669</v>
          </cell>
          <cell r="N51">
            <v>0</v>
          </cell>
          <cell r="O51">
            <v>2824</v>
          </cell>
        </row>
        <row r="52">
          <cell r="A52">
            <v>45</v>
          </cell>
          <cell r="B52" t="str">
            <v>Lambeth</v>
          </cell>
          <cell r="C52" t="str">
            <v>E5017</v>
          </cell>
          <cell r="D52">
            <v>54096</v>
          </cell>
          <cell r="E52">
            <v>87553</v>
          </cell>
          <cell r="F52">
            <v>4834</v>
          </cell>
          <cell r="G52">
            <v>6525</v>
          </cell>
          <cell r="H52">
            <v>7832</v>
          </cell>
          <cell r="I52">
            <v>5</v>
          </cell>
          <cell r="J52">
            <v>16041</v>
          </cell>
          <cell r="K52">
            <v>45901</v>
          </cell>
          <cell r="L52">
            <v>29689</v>
          </cell>
          <cell r="M52">
            <v>1032163</v>
          </cell>
          <cell r="N52">
            <v>0</v>
          </cell>
          <cell r="O52">
            <v>3080</v>
          </cell>
        </row>
        <row r="53">
          <cell r="A53">
            <v>46</v>
          </cell>
          <cell r="B53" t="str">
            <v>Lancashire</v>
          </cell>
          <cell r="C53" t="str">
            <v>E2321</v>
          </cell>
          <cell r="D53">
            <v>252254</v>
          </cell>
          <cell r="E53">
            <v>326459</v>
          </cell>
          <cell r="F53">
            <v>54744</v>
          </cell>
          <cell r="G53">
            <v>41463</v>
          </cell>
          <cell r="H53">
            <v>53895</v>
          </cell>
          <cell r="I53">
            <v>815</v>
          </cell>
          <cell r="J53">
            <v>334338</v>
          </cell>
          <cell r="K53">
            <v>160000</v>
          </cell>
          <cell r="L53">
            <v>105311</v>
          </cell>
          <cell r="M53">
            <v>5188125</v>
          </cell>
          <cell r="N53">
            <v>859</v>
          </cell>
          <cell r="O53">
            <v>15795</v>
          </cell>
        </row>
        <row r="54">
          <cell r="A54">
            <v>47</v>
          </cell>
          <cell r="B54" t="str">
            <v>Leicestershire</v>
          </cell>
          <cell r="C54" t="str">
            <v>E2421</v>
          </cell>
          <cell r="D54">
            <v>135583</v>
          </cell>
          <cell r="E54">
            <v>168161</v>
          </cell>
          <cell r="F54">
            <v>32458</v>
          </cell>
          <cell r="G54">
            <v>21608</v>
          </cell>
          <cell r="H54">
            <v>26702</v>
          </cell>
          <cell r="I54">
            <v>751</v>
          </cell>
          <cell r="J54">
            <v>34301</v>
          </cell>
          <cell r="K54">
            <v>104161</v>
          </cell>
          <cell r="L54">
            <v>24494</v>
          </cell>
          <cell r="M54">
            <v>2739853</v>
          </cell>
          <cell r="N54">
            <v>0</v>
          </cell>
          <cell r="O54">
            <v>8439</v>
          </cell>
        </row>
        <row r="55">
          <cell r="A55">
            <v>48</v>
          </cell>
          <cell r="B55" t="str">
            <v>Lewisham</v>
          </cell>
          <cell r="C55" t="str">
            <v>E5018</v>
          </cell>
          <cell r="D55">
            <v>45066</v>
          </cell>
          <cell r="E55">
            <v>46517</v>
          </cell>
          <cell r="F55">
            <v>6817</v>
          </cell>
          <cell r="G55">
            <v>6827</v>
          </cell>
          <cell r="H55">
            <v>8306</v>
          </cell>
          <cell r="I55">
            <v>63</v>
          </cell>
          <cell r="J55">
            <v>36147</v>
          </cell>
          <cell r="K55">
            <v>29147</v>
          </cell>
          <cell r="L55">
            <v>5477</v>
          </cell>
          <cell r="M55">
            <v>904724</v>
          </cell>
          <cell r="N55">
            <v>0</v>
          </cell>
          <cell r="O55">
            <v>2303</v>
          </cell>
        </row>
        <row r="56">
          <cell r="A56">
            <v>49</v>
          </cell>
          <cell r="B56" t="str">
            <v>Lincolnshire</v>
          </cell>
          <cell r="C56" t="str">
            <v>E2520</v>
          </cell>
          <cell r="D56">
            <v>82082</v>
          </cell>
          <cell r="E56">
            <v>111529</v>
          </cell>
          <cell r="F56">
            <v>20628</v>
          </cell>
          <cell r="G56">
            <v>16390</v>
          </cell>
          <cell r="H56">
            <v>27004</v>
          </cell>
          <cell r="I56">
            <v>187</v>
          </cell>
          <cell r="J56">
            <v>58125</v>
          </cell>
          <cell r="K56">
            <v>59064</v>
          </cell>
          <cell r="L56">
            <v>27813</v>
          </cell>
          <cell r="M56">
            <v>1587507</v>
          </cell>
          <cell r="N56">
            <v>111</v>
          </cell>
          <cell r="O56">
            <v>4568</v>
          </cell>
        </row>
        <row r="57">
          <cell r="A57">
            <v>50</v>
          </cell>
          <cell r="B57" t="str">
            <v>London Pensions Fund Auth</v>
          </cell>
          <cell r="C57" t="str">
            <v>E6901</v>
          </cell>
          <cell r="D57">
            <v>312630</v>
          </cell>
          <cell r="E57">
            <v>238533</v>
          </cell>
          <cell r="F57">
            <v>18314</v>
          </cell>
          <cell r="G57">
            <v>35359</v>
          </cell>
          <cell r="H57">
            <v>27735</v>
          </cell>
          <cell r="I57">
            <v>131</v>
          </cell>
          <cell r="J57">
            <v>101520</v>
          </cell>
          <cell r="K57">
            <v>119341</v>
          </cell>
          <cell r="L57">
            <v>50202</v>
          </cell>
          <cell r="M57">
            <v>4891421</v>
          </cell>
          <cell r="N57">
            <v>0</v>
          </cell>
          <cell r="O57">
            <v>38314</v>
          </cell>
        </row>
        <row r="58">
          <cell r="A58">
            <v>51</v>
          </cell>
          <cell r="B58" t="str">
            <v>Merseyside Pension Fund</v>
          </cell>
          <cell r="C58" t="str">
            <v>E6902</v>
          </cell>
          <cell r="D58">
            <v>308201</v>
          </cell>
          <cell r="E58">
            <v>365957</v>
          </cell>
          <cell r="F58">
            <v>45573</v>
          </cell>
          <cell r="G58">
            <v>45748</v>
          </cell>
          <cell r="H58">
            <v>35786</v>
          </cell>
          <cell r="I58">
            <v>81</v>
          </cell>
          <cell r="J58">
            <v>144359</v>
          </cell>
          <cell r="K58">
            <v>194075</v>
          </cell>
          <cell r="L58">
            <v>108807</v>
          </cell>
          <cell r="M58">
            <v>6124293</v>
          </cell>
          <cell r="N58">
            <v>57</v>
          </cell>
          <cell r="O58">
            <v>16696</v>
          </cell>
        </row>
        <row r="59">
          <cell r="A59">
            <v>52</v>
          </cell>
          <cell r="B59" t="str">
            <v>Merton</v>
          </cell>
          <cell r="C59" t="str">
            <v>E5044</v>
          </cell>
          <cell r="D59">
            <v>23164</v>
          </cell>
          <cell r="E59">
            <v>31140</v>
          </cell>
          <cell r="F59">
            <v>3224</v>
          </cell>
          <cell r="G59">
            <v>3367</v>
          </cell>
          <cell r="H59">
            <v>3344</v>
          </cell>
          <cell r="I59">
            <v>41</v>
          </cell>
          <cell r="J59">
            <v>9048</v>
          </cell>
          <cell r="K59">
            <v>16069</v>
          </cell>
          <cell r="L59">
            <v>9512</v>
          </cell>
          <cell r="M59">
            <v>469950</v>
          </cell>
          <cell r="N59">
            <v>18</v>
          </cell>
          <cell r="O59">
            <v>1375</v>
          </cell>
        </row>
        <row r="60">
          <cell r="A60">
            <v>53</v>
          </cell>
          <cell r="B60" t="str">
            <v>Middlesbrough UA</v>
          </cell>
          <cell r="C60" t="str">
            <v>E0702</v>
          </cell>
          <cell r="D60">
            <v>119663</v>
          </cell>
          <cell r="E60">
            <v>210051</v>
          </cell>
          <cell r="F60">
            <v>23734</v>
          </cell>
          <cell r="G60">
            <v>20591</v>
          </cell>
          <cell r="H60">
            <v>22144</v>
          </cell>
          <cell r="I60">
            <v>57</v>
          </cell>
          <cell r="J60">
            <v>45382</v>
          </cell>
          <cell r="K60">
            <v>63432</v>
          </cell>
          <cell r="L60">
            <v>84045</v>
          </cell>
          <cell r="M60">
            <v>3049227</v>
          </cell>
          <cell r="N60">
            <v>0</v>
          </cell>
          <cell r="O60">
            <v>2848</v>
          </cell>
        </row>
        <row r="61">
          <cell r="A61">
            <v>54</v>
          </cell>
          <cell r="B61" t="str">
            <v>Newham</v>
          </cell>
          <cell r="C61" t="str">
            <v>E5045</v>
          </cell>
          <cell r="D61">
            <v>55846</v>
          </cell>
          <cell r="E61">
            <v>65610</v>
          </cell>
          <cell r="F61">
            <v>7203</v>
          </cell>
          <cell r="G61">
            <v>6746</v>
          </cell>
          <cell r="H61">
            <v>8730</v>
          </cell>
          <cell r="I61">
            <v>0</v>
          </cell>
          <cell r="J61">
            <v>40883</v>
          </cell>
          <cell r="K61">
            <v>39006</v>
          </cell>
          <cell r="L61">
            <v>12649</v>
          </cell>
          <cell r="M61">
            <v>904244</v>
          </cell>
          <cell r="N61">
            <v>0</v>
          </cell>
          <cell r="O61">
            <v>3832</v>
          </cell>
        </row>
        <row r="62">
          <cell r="A62">
            <v>55</v>
          </cell>
          <cell r="B62" t="str">
            <v>Norfolk</v>
          </cell>
          <cell r="C62" t="str">
            <v>E2620</v>
          </cell>
          <cell r="D62">
            <v>139139</v>
          </cell>
          <cell r="E62">
            <v>175146</v>
          </cell>
          <cell r="F62">
            <v>26781</v>
          </cell>
          <cell r="G62">
            <v>20323</v>
          </cell>
          <cell r="H62">
            <v>27025</v>
          </cell>
          <cell r="I62">
            <v>563</v>
          </cell>
          <cell r="J62">
            <v>108375</v>
          </cell>
          <cell r="K62">
            <v>87449</v>
          </cell>
          <cell r="L62">
            <v>55281</v>
          </cell>
          <cell r="M62">
            <v>2670148</v>
          </cell>
          <cell r="N62">
            <v>44</v>
          </cell>
          <cell r="O62">
            <v>15345</v>
          </cell>
        </row>
        <row r="63">
          <cell r="A63">
            <v>56</v>
          </cell>
          <cell r="B63" t="str">
            <v>North Yorkshire</v>
          </cell>
          <cell r="C63" t="str">
            <v>E2721</v>
          </cell>
          <cell r="D63">
            <v>99517</v>
          </cell>
          <cell r="E63">
            <v>143638</v>
          </cell>
          <cell r="F63">
            <v>31501</v>
          </cell>
          <cell r="G63">
            <v>17668</v>
          </cell>
          <cell r="H63">
            <v>29490</v>
          </cell>
          <cell r="I63">
            <v>82</v>
          </cell>
          <cell r="J63">
            <v>118311</v>
          </cell>
          <cell r="K63">
            <v>84976</v>
          </cell>
          <cell r="L63">
            <v>22895</v>
          </cell>
          <cell r="M63">
            <v>2083216</v>
          </cell>
          <cell r="N63">
            <v>13</v>
          </cell>
          <cell r="O63">
            <v>7624</v>
          </cell>
        </row>
        <row r="64">
          <cell r="A64">
            <v>57</v>
          </cell>
          <cell r="B64" t="str">
            <v>Northamptonshire</v>
          </cell>
          <cell r="C64" t="str">
            <v>E2820</v>
          </cell>
          <cell r="D64">
            <v>88230</v>
          </cell>
          <cell r="E64">
            <v>128756</v>
          </cell>
          <cell r="F64">
            <v>18334</v>
          </cell>
          <cell r="G64">
            <v>14137</v>
          </cell>
          <cell r="H64">
            <v>20887</v>
          </cell>
          <cell r="I64">
            <v>18</v>
          </cell>
          <cell r="J64">
            <v>100539</v>
          </cell>
          <cell r="K64">
            <v>76606</v>
          </cell>
          <cell r="L64">
            <v>28819</v>
          </cell>
          <cell r="M64">
            <v>1659847</v>
          </cell>
          <cell r="N64">
            <v>0</v>
          </cell>
          <cell r="O64">
            <v>5472</v>
          </cell>
        </row>
        <row r="65">
          <cell r="A65">
            <v>58</v>
          </cell>
          <cell r="B65" t="str">
            <v>Northumberland</v>
          </cell>
          <cell r="C65" t="str">
            <v>E2920</v>
          </cell>
          <cell r="D65">
            <v>50776</v>
          </cell>
          <cell r="E65">
            <v>45862</v>
          </cell>
          <cell r="F65">
            <v>8288</v>
          </cell>
          <cell r="G65">
            <v>7604</v>
          </cell>
          <cell r="H65">
            <v>7875</v>
          </cell>
          <cell r="I65">
            <v>45</v>
          </cell>
          <cell r="J65">
            <v>34713</v>
          </cell>
          <cell r="K65">
            <v>34041</v>
          </cell>
          <cell r="L65">
            <v>2257</v>
          </cell>
          <cell r="M65">
            <v>944221</v>
          </cell>
          <cell r="N65">
            <v>73</v>
          </cell>
          <cell r="O65">
            <v>2930</v>
          </cell>
        </row>
        <row r="66">
          <cell r="A66">
            <v>59</v>
          </cell>
          <cell r="B66" t="str">
            <v>Nottinghamshire</v>
          </cell>
          <cell r="C66" t="str">
            <v>E3021</v>
          </cell>
          <cell r="D66">
            <v>180877</v>
          </cell>
          <cell r="E66">
            <v>276949</v>
          </cell>
          <cell r="F66">
            <v>39151</v>
          </cell>
          <cell r="G66">
            <v>30824</v>
          </cell>
          <cell r="H66">
            <v>36311</v>
          </cell>
          <cell r="I66">
            <v>83</v>
          </cell>
          <cell r="J66">
            <v>67605</v>
          </cell>
          <cell r="K66">
            <v>123905</v>
          </cell>
          <cell r="L66">
            <v>105388</v>
          </cell>
          <cell r="M66">
            <v>3733145</v>
          </cell>
          <cell r="N66">
            <v>49</v>
          </cell>
          <cell r="O66">
            <v>5811</v>
          </cell>
        </row>
        <row r="67">
          <cell r="A67">
            <v>60</v>
          </cell>
          <cell r="B67" t="str">
            <v>Oxfordshire</v>
          </cell>
          <cell r="C67" t="str">
            <v>E3120</v>
          </cell>
          <cell r="D67">
            <v>79602</v>
          </cell>
          <cell r="E67">
            <v>109440</v>
          </cell>
          <cell r="F67">
            <v>18591</v>
          </cell>
          <cell r="G67">
            <v>12879</v>
          </cell>
          <cell r="H67">
            <v>20091</v>
          </cell>
          <cell r="I67">
            <v>185</v>
          </cell>
          <cell r="J67">
            <v>34570</v>
          </cell>
          <cell r="K67">
            <v>61190</v>
          </cell>
          <cell r="L67">
            <v>23132</v>
          </cell>
          <cell r="M67">
            <v>1631211</v>
          </cell>
          <cell r="N67">
            <v>535</v>
          </cell>
          <cell r="O67">
            <v>5080</v>
          </cell>
        </row>
        <row r="68">
          <cell r="A68">
            <v>61</v>
          </cell>
          <cell r="B68" t="str">
            <v>Powys UA</v>
          </cell>
          <cell r="C68" t="str">
            <v>W7501</v>
          </cell>
          <cell r="D68">
            <v>28733</v>
          </cell>
          <cell r="E68">
            <v>29572</v>
          </cell>
          <cell r="F68">
            <v>6459</v>
          </cell>
          <cell r="G68">
            <v>3823</v>
          </cell>
          <cell r="H68">
            <v>5652</v>
          </cell>
          <cell r="I68">
            <v>15</v>
          </cell>
          <cell r="J68">
            <v>21683</v>
          </cell>
          <cell r="K68">
            <v>20009</v>
          </cell>
          <cell r="L68">
            <v>3687</v>
          </cell>
          <cell r="M68">
            <v>445481</v>
          </cell>
          <cell r="N68">
            <v>0</v>
          </cell>
          <cell r="O68">
            <v>3147</v>
          </cell>
        </row>
        <row r="69">
          <cell r="A69">
            <v>62</v>
          </cell>
          <cell r="B69" t="str">
            <v>Redbridge</v>
          </cell>
          <cell r="C69" t="str">
            <v>E5046</v>
          </cell>
          <cell r="D69">
            <v>32982</v>
          </cell>
          <cell r="E69">
            <v>46003</v>
          </cell>
          <cell r="F69">
            <v>5414</v>
          </cell>
          <cell r="G69">
            <v>4369</v>
          </cell>
          <cell r="H69">
            <v>4861</v>
          </cell>
          <cell r="I69">
            <v>14</v>
          </cell>
          <cell r="J69">
            <v>8564</v>
          </cell>
          <cell r="K69">
            <v>23859</v>
          </cell>
          <cell r="L69">
            <v>12431</v>
          </cell>
          <cell r="M69">
            <v>556597</v>
          </cell>
          <cell r="N69">
            <v>0</v>
          </cell>
          <cell r="O69">
            <v>2276</v>
          </cell>
        </row>
        <row r="70">
          <cell r="A70">
            <v>63</v>
          </cell>
          <cell r="B70" t="str">
            <v>Rhondda Cynon Taff UA</v>
          </cell>
          <cell r="C70" t="str">
            <v>W7404</v>
          </cell>
          <cell r="D70">
            <v>123579</v>
          </cell>
          <cell r="E70">
            <v>189838</v>
          </cell>
          <cell r="F70">
            <v>27668</v>
          </cell>
          <cell r="G70">
            <v>17926</v>
          </cell>
          <cell r="H70">
            <v>19276</v>
          </cell>
          <cell r="I70">
            <v>102</v>
          </cell>
          <cell r="J70">
            <v>49950</v>
          </cell>
          <cell r="K70">
            <v>89373</v>
          </cell>
          <cell r="L70">
            <v>56127</v>
          </cell>
          <cell r="M70">
            <v>2237112</v>
          </cell>
          <cell r="N70">
            <v>0</v>
          </cell>
          <cell r="O70">
            <v>7675</v>
          </cell>
        </row>
        <row r="71">
          <cell r="A71">
            <v>64</v>
          </cell>
          <cell r="B71" t="str">
            <v>Richmond upon Thames</v>
          </cell>
          <cell r="C71" t="str">
            <v>E5047</v>
          </cell>
          <cell r="D71">
            <v>23325</v>
          </cell>
          <cell r="E71">
            <v>32595</v>
          </cell>
          <cell r="F71">
            <v>3320</v>
          </cell>
          <cell r="G71">
            <v>3373</v>
          </cell>
          <cell r="H71">
            <v>4426</v>
          </cell>
          <cell r="I71">
            <v>51</v>
          </cell>
          <cell r="J71">
            <v>12284</v>
          </cell>
          <cell r="K71">
            <v>19078</v>
          </cell>
          <cell r="L71">
            <v>7463</v>
          </cell>
          <cell r="M71">
            <v>537397</v>
          </cell>
          <cell r="N71">
            <v>0</v>
          </cell>
          <cell r="O71">
            <v>1703</v>
          </cell>
        </row>
        <row r="72">
          <cell r="A72">
            <v>65</v>
          </cell>
          <cell r="B72" t="str">
            <v>Shropshire</v>
          </cell>
          <cell r="C72" t="str">
            <v>E3221</v>
          </cell>
          <cell r="D72">
            <v>73982</v>
          </cell>
          <cell r="E72">
            <v>81773</v>
          </cell>
          <cell r="F72">
            <v>15417</v>
          </cell>
          <cell r="G72">
            <v>8970</v>
          </cell>
          <cell r="H72">
            <v>13669</v>
          </cell>
          <cell r="I72">
            <v>54</v>
          </cell>
          <cell r="J72">
            <v>134046</v>
          </cell>
          <cell r="K72">
            <v>45077</v>
          </cell>
          <cell r="L72">
            <v>19823</v>
          </cell>
          <cell r="M72">
            <v>1339203</v>
          </cell>
          <cell r="N72">
            <v>64</v>
          </cell>
          <cell r="O72">
            <v>11688</v>
          </cell>
        </row>
        <row r="73">
          <cell r="A73">
            <v>66</v>
          </cell>
          <cell r="B73" t="str">
            <v>Somerset</v>
          </cell>
          <cell r="C73" t="str">
            <v>E3320</v>
          </cell>
          <cell r="D73">
            <v>82124</v>
          </cell>
          <cell r="E73">
            <v>130082</v>
          </cell>
          <cell r="F73">
            <v>20567</v>
          </cell>
          <cell r="G73">
            <v>13662</v>
          </cell>
          <cell r="H73">
            <v>20295</v>
          </cell>
          <cell r="I73">
            <v>334</v>
          </cell>
          <cell r="J73">
            <v>54300</v>
          </cell>
          <cell r="K73">
            <v>53060</v>
          </cell>
          <cell r="L73">
            <v>50732</v>
          </cell>
          <cell r="M73">
            <v>1469656</v>
          </cell>
          <cell r="N73">
            <v>5</v>
          </cell>
          <cell r="O73">
            <v>5015</v>
          </cell>
        </row>
        <row r="74">
          <cell r="A74">
            <v>67</v>
          </cell>
          <cell r="B74" t="str">
            <v>South Yorkshire Pensions Fund</v>
          </cell>
          <cell r="C74" t="str">
            <v>E6903</v>
          </cell>
          <cell r="D74">
            <v>255272</v>
          </cell>
          <cell r="E74">
            <v>379966</v>
          </cell>
          <cell r="F74">
            <v>49568</v>
          </cell>
          <cell r="G74">
            <v>41777</v>
          </cell>
          <cell r="H74">
            <v>45927</v>
          </cell>
          <cell r="I74">
            <v>806</v>
          </cell>
          <cell r="J74">
            <v>78480</v>
          </cell>
          <cell r="K74">
            <v>153934</v>
          </cell>
          <cell r="L74">
            <v>148168</v>
          </cell>
          <cell r="M74">
            <v>5550963</v>
          </cell>
          <cell r="N74">
            <v>24</v>
          </cell>
          <cell r="O74">
            <v>5770</v>
          </cell>
        </row>
        <row r="75">
          <cell r="A75">
            <v>68</v>
          </cell>
          <cell r="B75" t="str">
            <v>South Yorkshire PTA</v>
          </cell>
          <cell r="C75" t="str">
            <v>E6344</v>
          </cell>
          <cell r="D75">
            <v>11191</v>
          </cell>
          <cell r="E75">
            <v>9717</v>
          </cell>
          <cell r="F75">
            <v>251</v>
          </cell>
          <cell r="G75">
            <v>1445</v>
          </cell>
          <cell r="H75">
            <v>443</v>
          </cell>
          <cell r="I75">
            <v>0</v>
          </cell>
          <cell r="J75">
            <v>12633</v>
          </cell>
          <cell r="K75">
            <v>3849</v>
          </cell>
          <cell r="L75">
            <v>5438</v>
          </cell>
          <cell r="M75">
            <v>196662</v>
          </cell>
          <cell r="N75">
            <v>0</v>
          </cell>
          <cell r="O75">
            <v>817</v>
          </cell>
        </row>
        <row r="76">
          <cell r="A76">
            <v>69</v>
          </cell>
          <cell r="B76" t="str">
            <v>Southwark</v>
          </cell>
          <cell r="C76" t="str">
            <v>E5019</v>
          </cell>
          <cell r="D76">
            <v>55983</v>
          </cell>
          <cell r="E76">
            <v>63633</v>
          </cell>
          <cell r="F76">
            <v>6812</v>
          </cell>
          <cell r="G76">
            <v>6781</v>
          </cell>
          <cell r="H76">
            <v>7569</v>
          </cell>
          <cell r="I76">
            <v>126</v>
          </cell>
          <cell r="J76">
            <v>9863</v>
          </cell>
          <cell r="K76">
            <v>37299</v>
          </cell>
          <cell r="L76">
            <v>12345</v>
          </cell>
          <cell r="M76">
            <v>1048701</v>
          </cell>
          <cell r="N76">
            <v>0</v>
          </cell>
          <cell r="O76">
            <v>4881</v>
          </cell>
        </row>
        <row r="77">
          <cell r="A77">
            <v>70</v>
          </cell>
          <cell r="B77" t="str">
            <v>Staffordshire</v>
          </cell>
          <cell r="C77" t="str">
            <v>E3421</v>
          </cell>
          <cell r="D77">
            <v>162022</v>
          </cell>
          <cell r="E77">
            <v>215988</v>
          </cell>
          <cell r="F77">
            <v>36215</v>
          </cell>
          <cell r="G77">
            <v>27810</v>
          </cell>
          <cell r="H77">
            <v>36495</v>
          </cell>
          <cell r="I77">
            <v>111</v>
          </cell>
          <cell r="J77">
            <v>118846</v>
          </cell>
          <cell r="K77">
            <v>113599</v>
          </cell>
          <cell r="L77">
            <v>57186</v>
          </cell>
          <cell r="M77">
            <v>3293354</v>
          </cell>
          <cell r="N77">
            <v>79</v>
          </cell>
          <cell r="O77">
            <v>12465</v>
          </cell>
        </row>
        <row r="78">
          <cell r="A78">
            <v>71</v>
          </cell>
          <cell r="B78" t="str">
            <v>Suffolk</v>
          </cell>
          <cell r="C78" t="str">
            <v>E3520</v>
          </cell>
          <cell r="D78">
            <v>89086</v>
          </cell>
          <cell r="E78">
            <v>123086</v>
          </cell>
          <cell r="F78">
            <v>18796</v>
          </cell>
          <cell r="G78">
            <v>13368</v>
          </cell>
          <cell r="H78">
            <v>17793</v>
          </cell>
          <cell r="I78">
            <v>0</v>
          </cell>
          <cell r="J78">
            <v>49231</v>
          </cell>
          <cell r="K78">
            <v>71995</v>
          </cell>
          <cell r="L78">
            <v>28436</v>
          </cell>
          <cell r="M78">
            <v>1884722</v>
          </cell>
          <cell r="N78">
            <v>0</v>
          </cell>
          <cell r="O78">
            <v>8647</v>
          </cell>
        </row>
        <row r="79">
          <cell r="A79">
            <v>72</v>
          </cell>
          <cell r="B79" t="str">
            <v>Surrey</v>
          </cell>
          <cell r="C79" t="str">
            <v>E3620</v>
          </cell>
          <cell r="D79">
            <v>138762</v>
          </cell>
          <cell r="E79">
            <v>212124</v>
          </cell>
          <cell r="F79">
            <v>32530</v>
          </cell>
          <cell r="G79">
            <v>21598</v>
          </cell>
          <cell r="H79">
            <v>30639</v>
          </cell>
          <cell r="I79">
            <v>0</v>
          </cell>
          <cell r="J79">
            <v>111294</v>
          </cell>
          <cell r="K79">
            <v>115440</v>
          </cell>
          <cell r="L79">
            <v>47758</v>
          </cell>
          <cell r="M79">
            <v>2807500</v>
          </cell>
          <cell r="N79">
            <v>0</v>
          </cell>
          <cell r="O79">
            <v>13284</v>
          </cell>
        </row>
        <row r="80">
          <cell r="A80">
            <v>73</v>
          </cell>
          <cell r="B80" t="str">
            <v>Sutton</v>
          </cell>
          <cell r="C80" t="str">
            <v>E5048</v>
          </cell>
          <cell r="D80">
            <v>25945</v>
          </cell>
          <cell r="E80">
            <v>33311</v>
          </cell>
          <cell r="F80">
            <v>4112</v>
          </cell>
          <cell r="G80">
            <v>3181</v>
          </cell>
          <cell r="H80">
            <v>3891</v>
          </cell>
          <cell r="I80">
            <v>0</v>
          </cell>
          <cell r="J80">
            <v>4341</v>
          </cell>
          <cell r="K80">
            <v>19568</v>
          </cell>
          <cell r="L80">
            <v>6272</v>
          </cell>
          <cell r="M80">
            <v>447876</v>
          </cell>
          <cell r="N80">
            <v>6</v>
          </cell>
          <cell r="O80">
            <v>1575</v>
          </cell>
        </row>
        <row r="81">
          <cell r="A81">
            <v>74</v>
          </cell>
          <cell r="B81" t="str">
            <v>Swansea UA</v>
          </cell>
          <cell r="C81" t="str">
            <v>W7702</v>
          </cell>
          <cell r="D81">
            <v>82531</v>
          </cell>
          <cell r="E81">
            <v>105121</v>
          </cell>
          <cell r="F81">
            <v>15576</v>
          </cell>
          <cell r="G81">
            <v>10833</v>
          </cell>
          <cell r="H81">
            <v>9663</v>
          </cell>
          <cell r="I81">
            <v>107</v>
          </cell>
          <cell r="J81">
            <v>43192</v>
          </cell>
          <cell r="K81">
            <v>58554</v>
          </cell>
          <cell r="L81">
            <v>26519</v>
          </cell>
          <cell r="M81">
            <v>1375589</v>
          </cell>
          <cell r="N81">
            <v>0</v>
          </cell>
          <cell r="O81">
            <v>12601</v>
          </cell>
        </row>
        <row r="82">
          <cell r="A82">
            <v>75</v>
          </cell>
          <cell r="B82" t="str">
            <v>Tameside</v>
          </cell>
          <cell r="C82" t="str">
            <v>E4208</v>
          </cell>
          <cell r="D82">
            <v>560514</v>
          </cell>
          <cell r="E82">
            <v>691630</v>
          </cell>
          <cell r="F82">
            <v>92426</v>
          </cell>
          <cell r="G82">
            <v>94581</v>
          </cell>
          <cell r="H82">
            <v>99872</v>
          </cell>
          <cell r="I82">
            <v>0</v>
          </cell>
          <cell r="J82">
            <v>573401</v>
          </cell>
          <cell r="K82">
            <v>299286</v>
          </cell>
          <cell r="L82">
            <v>272276</v>
          </cell>
          <cell r="M82">
            <v>13284054</v>
          </cell>
          <cell r="N82">
            <v>77</v>
          </cell>
          <cell r="O82">
            <v>17526</v>
          </cell>
        </row>
        <row r="83">
          <cell r="A83">
            <v>76</v>
          </cell>
          <cell r="B83" t="str">
            <v>Torfaen UA</v>
          </cell>
          <cell r="C83" t="str">
            <v>W7204</v>
          </cell>
          <cell r="D83">
            <v>105677</v>
          </cell>
          <cell r="E83">
            <v>135807</v>
          </cell>
          <cell r="F83">
            <v>22256</v>
          </cell>
          <cell r="G83">
            <v>14641</v>
          </cell>
          <cell r="H83">
            <v>14359</v>
          </cell>
          <cell r="I83">
            <v>179</v>
          </cell>
          <cell r="J83">
            <v>116605</v>
          </cell>
          <cell r="K83">
            <v>74261</v>
          </cell>
          <cell r="L83">
            <v>26088</v>
          </cell>
          <cell r="M83">
            <v>2072987</v>
          </cell>
          <cell r="N83">
            <v>1197</v>
          </cell>
          <cell r="O83">
            <v>7621</v>
          </cell>
        </row>
        <row r="84">
          <cell r="A84">
            <v>77</v>
          </cell>
          <cell r="B84" t="str">
            <v>Tower Hamlets</v>
          </cell>
          <cell r="C84" t="str">
            <v>E5020</v>
          </cell>
          <cell r="D84">
            <v>50094</v>
          </cell>
          <cell r="E84">
            <v>67040</v>
          </cell>
          <cell r="F84">
            <v>6792</v>
          </cell>
          <cell r="G84">
            <v>5221</v>
          </cell>
          <cell r="H84">
            <v>6664</v>
          </cell>
          <cell r="I84">
            <v>0</v>
          </cell>
          <cell r="J84">
            <v>22195</v>
          </cell>
          <cell r="K84">
            <v>42401</v>
          </cell>
          <cell r="L84">
            <v>11130</v>
          </cell>
          <cell r="M84">
            <v>991348</v>
          </cell>
          <cell r="N84">
            <v>0</v>
          </cell>
          <cell r="O84">
            <v>3451</v>
          </cell>
        </row>
        <row r="85">
          <cell r="A85">
            <v>78</v>
          </cell>
          <cell r="B85" t="str">
            <v>Tyne and Wear Superannuation Fund</v>
          </cell>
          <cell r="C85" t="str">
            <v>E6904</v>
          </cell>
          <cell r="D85">
            <v>273599</v>
          </cell>
          <cell r="E85">
            <v>384414</v>
          </cell>
          <cell r="F85">
            <v>44064</v>
          </cell>
          <cell r="G85">
            <v>41777</v>
          </cell>
          <cell r="H85">
            <v>35440</v>
          </cell>
          <cell r="I85">
            <v>109</v>
          </cell>
          <cell r="J85">
            <v>225698</v>
          </cell>
          <cell r="K85">
            <v>230862</v>
          </cell>
          <cell r="L85">
            <v>95404</v>
          </cell>
          <cell r="M85">
            <v>5735729</v>
          </cell>
          <cell r="N85">
            <v>204</v>
          </cell>
          <cell r="O85">
            <v>12097</v>
          </cell>
        </row>
        <row r="86">
          <cell r="A86">
            <v>79</v>
          </cell>
          <cell r="B86" t="str">
            <v>Waltham Forest</v>
          </cell>
          <cell r="C86" t="str">
            <v>E5049</v>
          </cell>
          <cell r="D86">
            <v>47332</v>
          </cell>
          <cell r="E86">
            <v>50030</v>
          </cell>
          <cell r="F86">
            <v>6613</v>
          </cell>
          <cell r="G86">
            <v>6448</v>
          </cell>
          <cell r="H86">
            <v>4517</v>
          </cell>
          <cell r="I86">
            <v>13</v>
          </cell>
          <cell r="J86">
            <v>54588</v>
          </cell>
          <cell r="K86">
            <v>30367</v>
          </cell>
          <cell r="L86">
            <v>9399</v>
          </cell>
          <cell r="M86">
            <v>655704</v>
          </cell>
          <cell r="N86">
            <v>4</v>
          </cell>
          <cell r="O86">
            <v>8497</v>
          </cell>
        </row>
        <row r="87">
          <cell r="A87">
            <v>80</v>
          </cell>
          <cell r="B87" t="str">
            <v>Wandsworth</v>
          </cell>
          <cell r="C87" t="str">
            <v>E5021</v>
          </cell>
          <cell r="D87">
            <v>48105</v>
          </cell>
          <cell r="E87">
            <v>57556</v>
          </cell>
          <cell r="F87">
            <v>5189</v>
          </cell>
          <cell r="G87">
            <v>5006</v>
          </cell>
          <cell r="H87">
            <v>7401</v>
          </cell>
          <cell r="I87">
            <v>52</v>
          </cell>
          <cell r="J87">
            <v>56744</v>
          </cell>
          <cell r="K87">
            <v>24262</v>
          </cell>
          <cell r="L87">
            <v>22033</v>
          </cell>
          <cell r="M87">
            <v>1057083</v>
          </cell>
          <cell r="N87">
            <v>0</v>
          </cell>
          <cell r="O87">
            <v>3357</v>
          </cell>
        </row>
        <row r="88">
          <cell r="A88">
            <v>81</v>
          </cell>
          <cell r="B88" t="str">
            <v>Warwickshire</v>
          </cell>
          <cell r="C88" t="str">
            <v>E3720</v>
          </cell>
          <cell r="D88">
            <v>74527</v>
          </cell>
          <cell r="E88">
            <v>92483</v>
          </cell>
          <cell r="F88">
            <v>16502</v>
          </cell>
          <cell r="G88">
            <v>11032</v>
          </cell>
          <cell r="H88">
            <v>14367</v>
          </cell>
          <cell r="I88">
            <v>0</v>
          </cell>
          <cell r="J88">
            <v>64807</v>
          </cell>
          <cell r="K88">
            <v>48980</v>
          </cell>
          <cell r="L88">
            <v>21343</v>
          </cell>
          <cell r="M88">
            <v>1479200</v>
          </cell>
          <cell r="N88">
            <v>1135</v>
          </cell>
          <cell r="O88">
            <v>7392</v>
          </cell>
        </row>
        <row r="89">
          <cell r="A89">
            <v>82</v>
          </cell>
          <cell r="B89" t="str">
            <v>West Midlands Pension Fund</v>
          </cell>
          <cell r="C89" t="str">
            <v>E6905</v>
          </cell>
          <cell r="D89">
            <v>508604</v>
          </cell>
          <cell r="E89">
            <v>574285</v>
          </cell>
          <cell r="F89">
            <v>99771</v>
          </cell>
          <cell r="G89">
            <v>79966</v>
          </cell>
          <cell r="H89">
            <v>90008</v>
          </cell>
          <cell r="I89">
            <v>585</v>
          </cell>
          <cell r="J89">
            <v>103853</v>
          </cell>
          <cell r="K89">
            <v>309381</v>
          </cell>
          <cell r="L89">
            <v>134733</v>
          </cell>
          <cell r="M89">
            <v>10144434</v>
          </cell>
          <cell r="N89">
            <v>7196</v>
          </cell>
          <cell r="O89">
            <v>15983</v>
          </cell>
        </row>
        <row r="90">
          <cell r="A90">
            <v>83</v>
          </cell>
          <cell r="B90" t="str">
            <v>West Midlands PTA</v>
          </cell>
          <cell r="C90" t="str">
            <v>E6346</v>
          </cell>
          <cell r="D90">
            <v>28018</v>
          </cell>
          <cell r="E90">
            <v>13292</v>
          </cell>
          <cell r="F90">
            <v>586</v>
          </cell>
          <cell r="G90">
            <v>3556</v>
          </cell>
          <cell r="H90">
            <v>938</v>
          </cell>
          <cell r="I90">
            <v>146</v>
          </cell>
          <cell r="J90">
            <v>958</v>
          </cell>
          <cell r="K90">
            <v>9412</v>
          </cell>
          <cell r="L90">
            <v>1</v>
          </cell>
          <cell r="M90">
            <v>431760</v>
          </cell>
          <cell r="N90">
            <v>6</v>
          </cell>
          <cell r="O90">
            <v>694</v>
          </cell>
        </row>
        <row r="91">
          <cell r="A91">
            <v>84</v>
          </cell>
          <cell r="B91" t="str">
            <v>West Sussex</v>
          </cell>
          <cell r="C91" t="str">
            <v>E3820</v>
          </cell>
          <cell r="D91">
            <v>109182</v>
          </cell>
          <cell r="E91">
            <v>159696</v>
          </cell>
          <cell r="F91">
            <v>22533</v>
          </cell>
          <cell r="G91">
            <v>16734</v>
          </cell>
          <cell r="H91">
            <v>23747</v>
          </cell>
          <cell r="I91">
            <v>193</v>
          </cell>
          <cell r="J91">
            <v>13866</v>
          </cell>
          <cell r="K91">
            <v>83003</v>
          </cell>
          <cell r="L91">
            <v>48931</v>
          </cell>
          <cell r="M91">
            <v>2617177</v>
          </cell>
          <cell r="N91">
            <v>1356</v>
          </cell>
          <cell r="O91">
            <v>9411</v>
          </cell>
        </row>
        <row r="92">
          <cell r="A92">
            <v>85</v>
          </cell>
          <cell r="B92" t="str">
            <v>West Yorkshire Superannuation Fund</v>
          </cell>
          <cell r="C92" t="str">
            <v>E6906</v>
          </cell>
          <cell r="D92">
            <v>439193</v>
          </cell>
          <cell r="E92">
            <v>652551</v>
          </cell>
          <cell r="F92">
            <v>89965</v>
          </cell>
          <cell r="G92">
            <v>71618</v>
          </cell>
          <cell r="H92">
            <v>87736</v>
          </cell>
          <cell r="I92">
            <v>2064</v>
          </cell>
          <cell r="J92">
            <v>160909</v>
          </cell>
          <cell r="K92">
            <v>256768</v>
          </cell>
          <cell r="L92">
            <v>263406</v>
          </cell>
          <cell r="M92">
            <v>10372276</v>
          </cell>
          <cell r="N92">
            <v>761</v>
          </cell>
          <cell r="O92">
            <v>6988</v>
          </cell>
        </row>
        <row r="93">
          <cell r="A93">
            <v>86</v>
          </cell>
          <cell r="B93" t="str">
            <v>Westminster</v>
          </cell>
          <cell r="C93" t="str">
            <v>E5022</v>
          </cell>
          <cell r="D93">
            <v>52256</v>
          </cell>
          <cell r="E93">
            <v>78978</v>
          </cell>
          <cell r="F93">
            <v>3862</v>
          </cell>
          <cell r="G93">
            <v>5307</v>
          </cell>
          <cell r="H93">
            <v>6335</v>
          </cell>
          <cell r="I93">
            <v>3</v>
          </cell>
          <cell r="J93">
            <v>110919</v>
          </cell>
          <cell r="K93">
            <v>52381</v>
          </cell>
          <cell r="L93">
            <v>15337</v>
          </cell>
          <cell r="M93">
            <v>964420</v>
          </cell>
          <cell r="N93">
            <v>0</v>
          </cell>
          <cell r="O93">
            <v>3778</v>
          </cell>
        </row>
        <row r="94">
          <cell r="A94">
            <v>87</v>
          </cell>
          <cell r="B94" t="str">
            <v>Wiltshire</v>
          </cell>
          <cell r="C94" t="str">
            <v>E3921</v>
          </cell>
          <cell r="D94">
            <v>86137</v>
          </cell>
          <cell r="E94">
            <v>100407</v>
          </cell>
          <cell r="F94">
            <v>21655</v>
          </cell>
          <cell r="G94">
            <v>13708</v>
          </cell>
          <cell r="H94">
            <v>22262</v>
          </cell>
          <cell r="I94">
            <v>21</v>
          </cell>
          <cell r="J94">
            <v>136981</v>
          </cell>
          <cell r="K94">
            <v>61477</v>
          </cell>
          <cell r="L94">
            <v>18377</v>
          </cell>
          <cell r="M94">
            <v>1645164</v>
          </cell>
          <cell r="N94">
            <v>1012</v>
          </cell>
          <cell r="O94">
            <v>4679</v>
          </cell>
        </row>
        <row r="95">
          <cell r="A95">
            <v>88</v>
          </cell>
          <cell r="B95" t="str">
            <v>Windsor &amp; Maidenhead UA</v>
          </cell>
          <cell r="C95" t="str">
            <v>E0305</v>
          </cell>
          <cell r="D95">
            <v>93608</v>
          </cell>
          <cell r="E95">
            <v>105726</v>
          </cell>
          <cell r="F95">
            <v>22276</v>
          </cell>
          <cell r="G95">
            <v>14254</v>
          </cell>
          <cell r="H95">
            <v>20960</v>
          </cell>
          <cell r="I95">
            <v>6</v>
          </cell>
          <cell r="J95">
            <v>40079</v>
          </cell>
          <cell r="K95">
            <v>60200</v>
          </cell>
          <cell r="L95">
            <v>15928</v>
          </cell>
          <cell r="M95">
            <v>1569967</v>
          </cell>
          <cell r="N95">
            <v>47</v>
          </cell>
          <cell r="O95">
            <v>4559</v>
          </cell>
        </row>
        <row r="96">
          <cell r="A96">
            <v>89</v>
          </cell>
          <cell r="B96" t="str">
            <v>Worcestershire</v>
          </cell>
          <cell r="C96" t="str">
            <v>E1821</v>
          </cell>
          <cell r="D96">
            <v>100929</v>
          </cell>
          <cell r="E96">
            <v>141965</v>
          </cell>
          <cell r="F96">
            <v>20739</v>
          </cell>
          <cell r="G96">
            <v>15308</v>
          </cell>
          <cell r="H96">
            <v>16829</v>
          </cell>
          <cell r="I96">
            <v>31</v>
          </cell>
          <cell r="J96">
            <v>108617</v>
          </cell>
          <cell r="K96">
            <v>68042</v>
          </cell>
          <cell r="L96">
            <v>42226</v>
          </cell>
          <cell r="M96">
            <v>1775208</v>
          </cell>
          <cell r="N96">
            <v>102</v>
          </cell>
          <cell r="O96">
            <v>6040</v>
          </cell>
        </row>
        <row r="97">
          <cell r="A97">
            <v>90</v>
          </cell>
          <cell r="B97" t="str">
            <v>ZZZ</v>
          </cell>
          <cell r="C97" t="str">
            <v>EZZZ</v>
          </cell>
          <cell r="D97">
            <v>0</v>
          </cell>
          <cell r="E97">
            <v>0</v>
          </cell>
          <cell r="F97">
            <v>0</v>
          </cell>
          <cell r="G97">
            <v>0</v>
          </cell>
          <cell r="H97">
            <v>0</v>
          </cell>
          <cell r="I97">
            <v>0</v>
          </cell>
          <cell r="J97">
            <v>0</v>
          </cell>
          <cell r="K97">
            <v>0</v>
          </cell>
          <cell r="L97">
            <v>0</v>
          </cell>
          <cell r="M97">
            <v>0</v>
          </cell>
          <cell r="N97">
            <v>0</v>
          </cell>
          <cell r="O97">
            <v>0</v>
          </cell>
        </row>
        <row r="98">
          <cell r="D98">
            <v>0</v>
          </cell>
          <cell r="E98">
            <v>0</v>
          </cell>
          <cell r="F98">
            <v>0</v>
          </cell>
          <cell r="G98">
            <v>0</v>
          </cell>
          <cell r="H98">
            <v>0</v>
          </cell>
          <cell r="I98">
            <v>0</v>
          </cell>
          <cell r="J98">
            <v>0</v>
          </cell>
          <cell r="K98">
            <v>0</v>
          </cell>
          <cell r="L98">
            <v>0</v>
          </cell>
          <cell r="M98">
            <v>0</v>
          </cell>
          <cell r="N98">
            <v>0</v>
          </cell>
          <cell r="O98">
            <v>0</v>
          </cell>
        </row>
      </sheetData>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structions"/>
      <sheetName val="NNDR3 completed example "/>
      <sheetName val="NNDR3 Blank Form"/>
      <sheetName val="validation"/>
      <sheetName val="DATA"/>
    </sheetNames>
    <sheetDataSet>
      <sheetData sheetId="0" refreshError="1"/>
      <sheetData sheetId="1" refreshError="1"/>
      <sheetData sheetId="2" refreshError="1"/>
      <sheetData sheetId="3" refreshError="1"/>
      <sheetData sheetId="4" refreshError="1"/>
      <sheetData sheetId="5" refreshError="1">
        <row r="8">
          <cell r="A8">
            <v>1</v>
          </cell>
          <cell r="B8" t="str">
            <v>Adur</v>
          </cell>
          <cell r="C8" t="str">
            <v>E3831</v>
          </cell>
          <cell r="E8">
            <v>8811</v>
          </cell>
          <cell r="F8">
            <v>32775</v>
          </cell>
          <cell r="G8">
            <v>0</v>
          </cell>
          <cell r="H8">
            <v>0</v>
          </cell>
          <cell r="I8">
            <v>89486</v>
          </cell>
          <cell r="K8">
            <v>243214</v>
          </cell>
          <cell r="L8">
            <v>0</v>
          </cell>
          <cell r="N8">
            <v>303550</v>
          </cell>
          <cell r="O8">
            <v>0</v>
          </cell>
          <cell r="P8">
            <v>0</v>
          </cell>
          <cell r="Q8">
            <v>723870</v>
          </cell>
          <cell r="R8">
            <v>349497</v>
          </cell>
          <cell r="S8">
            <v>0</v>
          </cell>
        </row>
        <row r="9">
          <cell r="A9">
            <v>2</v>
          </cell>
          <cell r="B9" t="str">
            <v>Allerdale</v>
          </cell>
          <cell r="C9" t="str">
            <v>E0931</v>
          </cell>
          <cell r="E9">
            <v>4917</v>
          </cell>
          <cell r="F9">
            <v>22410</v>
          </cell>
          <cell r="G9">
            <v>3500</v>
          </cell>
          <cell r="H9">
            <v>1500</v>
          </cell>
          <cell r="I9">
            <v>185496</v>
          </cell>
          <cell r="K9">
            <v>1296953</v>
          </cell>
          <cell r="L9">
            <v>59</v>
          </cell>
          <cell r="N9">
            <v>552000</v>
          </cell>
          <cell r="O9">
            <v>8240</v>
          </cell>
          <cell r="P9">
            <v>269290</v>
          </cell>
          <cell r="Q9">
            <v>1057100</v>
          </cell>
          <cell r="R9">
            <v>571179</v>
          </cell>
          <cell r="S9">
            <v>0</v>
          </cell>
        </row>
        <row r="10">
          <cell r="A10">
            <v>3</v>
          </cell>
          <cell r="B10" t="str">
            <v>Alnwick</v>
          </cell>
          <cell r="C10" t="str">
            <v>E2931</v>
          </cell>
          <cell r="E10">
            <v>5968</v>
          </cell>
          <cell r="F10">
            <v>19142</v>
          </cell>
          <cell r="G10">
            <v>0</v>
          </cell>
          <cell r="H10">
            <v>1000</v>
          </cell>
          <cell r="I10">
            <v>61120</v>
          </cell>
          <cell r="K10">
            <v>516173</v>
          </cell>
          <cell r="L10">
            <v>32</v>
          </cell>
          <cell r="N10">
            <v>181000</v>
          </cell>
          <cell r="O10">
            <v>6000</v>
          </cell>
          <cell r="P10">
            <v>0</v>
          </cell>
          <cell r="Q10">
            <v>194628</v>
          </cell>
          <cell r="R10">
            <v>143564.5</v>
          </cell>
          <cell r="S10">
            <v>0</v>
          </cell>
        </row>
        <row r="11">
          <cell r="A11">
            <v>4</v>
          </cell>
          <cell r="B11" t="str">
            <v>Amber Valley</v>
          </cell>
          <cell r="C11" t="str">
            <v>E1031</v>
          </cell>
          <cell r="E11">
            <v>10050</v>
          </cell>
          <cell r="F11">
            <v>39000</v>
          </cell>
          <cell r="G11">
            <v>2550</v>
          </cell>
          <cell r="H11">
            <v>2040</v>
          </cell>
          <cell r="I11">
            <v>166159</v>
          </cell>
          <cell r="K11">
            <v>960603</v>
          </cell>
          <cell r="L11">
            <v>1803</v>
          </cell>
          <cell r="N11">
            <v>486000</v>
          </cell>
          <cell r="O11">
            <v>3400</v>
          </cell>
          <cell r="P11">
            <v>63811</v>
          </cell>
          <cell r="Q11">
            <v>1635908</v>
          </cell>
          <cell r="R11">
            <v>352579</v>
          </cell>
          <cell r="S11">
            <v>0</v>
          </cell>
        </row>
        <row r="12">
          <cell r="A12">
            <v>5</v>
          </cell>
          <cell r="B12" t="str">
            <v>Arun</v>
          </cell>
          <cell r="C12" t="str">
            <v>E3832</v>
          </cell>
          <cell r="E12">
            <v>7000</v>
          </cell>
          <cell r="F12">
            <v>72000</v>
          </cell>
          <cell r="G12">
            <v>0</v>
          </cell>
          <cell r="H12">
            <v>0</v>
          </cell>
          <cell r="I12">
            <v>186788</v>
          </cell>
          <cell r="K12">
            <v>829312</v>
          </cell>
          <cell r="L12">
            <v>108</v>
          </cell>
          <cell r="N12">
            <v>615000</v>
          </cell>
          <cell r="O12">
            <v>2000</v>
          </cell>
          <cell r="P12">
            <v>0</v>
          </cell>
          <cell r="Q12">
            <v>1127000</v>
          </cell>
          <cell r="R12">
            <v>942566</v>
          </cell>
          <cell r="S12">
            <v>0</v>
          </cell>
        </row>
        <row r="13">
          <cell r="A13">
            <v>6</v>
          </cell>
          <cell r="B13" t="str">
            <v>Ashfield</v>
          </cell>
          <cell r="C13" t="str">
            <v>E3031</v>
          </cell>
          <cell r="E13">
            <v>7452</v>
          </cell>
          <cell r="F13">
            <v>3344</v>
          </cell>
          <cell r="G13">
            <v>7476</v>
          </cell>
          <cell r="H13">
            <v>17700</v>
          </cell>
          <cell r="I13">
            <v>129724</v>
          </cell>
          <cell r="K13">
            <v>717116</v>
          </cell>
          <cell r="L13">
            <v>0</v>
          </cell>
          <cell r="N13">
            <v>171462</v>
          </cell>
          <cell r="O13">
            <v>9967</v>
          </cell>
          <cell r="P13">
            <v>4035</v>
          </cell>
          <cell r="Q13">
            <v>1010722</v>
          </cell>
          <cell r="R13">
            <v>1952856</v>
          </cell>
          <cell r="S13">
            <v>0</v>
          </cell>
        </row>
        <row r="14">
          <cell r="A14">
            <v>7</v>
          </cell>
          <cell r="B14" t="str">
            <v>Ashford</v>
          </cell>
          <cell r="C14" t="str">
            <v>E2231</v>
          </cell>
          <cell r="E14">
            <v>7130</v>
          </cell>
          <cell r="F14">
            <v>66948</v>
          </cell>
          <cell r="G14">
            <v>9839</v>
          </cell>
          <cell r="H14">
            <v>18480</v>
          </cell>
          <cell r="I14">
            <v>171096</v>
          </cell>
          <cell r="K14">
            <v>1116982</v>
          </cell>
          <cell r="L14">
            <v>244</v>
          </cell>
          <cell r="N14">
            <v>904739</v>
          </cell>
          <cell r="O14">
            <v>12503</v>
          </cell>
          <cell r="P14">
            <v>0</v>
          </cell>
          <cell r="Q14">
            <v>2901743</v>
          </cell>
          <cell r="R14">
            <v>712995</v>
          </cell>
          <cell r="S14">
            <v>0</v>
          </cell>
        </row>
        <row r="15">
          <cell r="A15">
            <v>8</v>
          </cell>
          <cell r="B15" t="str">
            <v>Aylesbury Vale</v>
          </cell>
          <cell r="C15" t="str">
            <v>E0431</v>
          </cell>
          <cell r="E15">
            <v>12708</v>
          </cell>
          <cell r="F15">
            <v>80352</v>
          </cell>
          <cell r="G15">
            <v>0</v>
          </cell>
          <cell r="H15">
            <v>0</v>
          </cell>
          <cell r="I15">
            <v>206436</v>
          </cell>
          <cell r="K15">
            <v>798376</v>
          </cell>
          <cell r="L15">
            <v>90829</v>
          </cell>
          <cell r="N15">
            <v>1019311</v>
          </cell>
          <cell r="O15">
            <v>61214</v>
          </cell>
          <cell r="P15">
            <v>202110</v>
          </cell>
          <cell r="Q15">
            <v>3441487</v>
          </cell>
          <cell r="R15">
            <v>287632</v>
          </cell>
          <cell r="S15">
            <v>0</v>
          </cell>
        </row>
        <row r="16">
          <cell r="A16">
            <v>9</v>
          </cell>
          <cell r="B16" t="str">
            <v>Babergh</v>
          </cell>
          <cell r="C16" t="str">
            <v>E3531</v>
          </cell>
          <cell r="E16">
            <v>6750</v>
          </cell>
          <cell r="F16">
            <v>67500</v>
          </cell>
          <cell r="G16">
            <v>12750</v>
          </cell>
          <cell r="H16">
            <v>0</v>
          </cell>
          <cell r="I16">
            <v>115503</v>
          </cell>
          <cell r="K16">
            <v>689091</v>
          </cell>
          <cell r="L16">
            <v>0</v>
          </cell>
          <cell r="N16">
            <v>275000</v>
          </cell>
          <cell r="O16">
            <v>17000</v>
          </cell>
          <cell r="P16">
            <v>0</v>
          </cell>
          <cell r="Q16">
            <v>690000</v>
          </cell>
          <cell r="R16">
            <v>658612</v>
          </cell>
          <cell r="S16">
            <v>0</v>
          </cell>
        </row>
        <row r="17">
          <cell r="A17">
            <v>10</v>
          </cell>
          <cell r="B17" t="str">
            <v>Barking and Dagenham</v>
          </cell>
          <cell r="C17" t="str">
            <v>E5030</v>
          </cell>
          <cell r="E17">
            <v>19568</v>
          </cell>
          <cell r="F17">
            <v>31441</v>
          </cell>
          <cell r="G17">
            <v>0</v>
          </cell>
          <cell r="H17">
            <v>0</v>
          </cell>
          <cell r="I17">
            <v>233115</v>
          </cell>
          <cell r="K17">
            <v>1060013</v>
          </cell>
          <cell r="L17">
            <v>0</v>
          </cell>
          <cell r="N17">
            <v>837036</v>
          </cell>
          <cell r="O17">
            <v>0</v>
          </cell>
          <cell r="P17">
            <v>0</v>
          </cell>
          <cell r="Q17">
            <v>3841646</v>
          </cell>
          <cell r="R17">
            <v>1817744.57</v>
          </cell>
          <cell r="S17">
            <v>0</v>
          </cell>
        </row>
        <row r="18">
          <cell r="A18">
            <v>11</v>
          </cell>
          <cell r="B18" t="str">
            <v>Barnet</v>
          </cell>
          <cell r="C18" t="str">
            <v>E5031</v>
          </cell>
          <cell r="E18">
            <v>82174</v>
          </cell>
          <cell r="F18">
            <v>155766</v>
          </cell>
          <cell r="G18">
            <v>0</v>
          </cell>
          <cell r="H18">
            <v>0</v>
          </cell>
          <cell r="I18">
            <v>439271</v>
          </cell>
          <cell r="K18">
            <v>4362118</v>
          </cell>
          <cell r="L18">
            <v>0</v>
          </cell>
          <cell r="N18">
            <v>3976625</v>
          </cell>
          <cell r="O18">
            <v>0</v>
          </cell>
          <cell r="P18">
            <v>45000</v>
          </cell>
          <cell r="Q18">
            <v>4513926</v>
          </cell>
          <cell r="R18">
            <v>11447171</v>
          </cell>
          <cell r="S18">
            <v>0</v>
          </cell>
        </row>
        <row r="19">
          <cell r="A19">
            <v>12</v>
          </cell>
          <cell r="B19" t="str">
            <v>Barnsley</v>
          </cell>
          <cell r="C19" t="str">
            <v>E4401</v>
          </cell>
          <cell r="E19">
            <v>5910</v>
          </cell>
          <cell r="F19">
            <v>47949</v>
          </cell>
          <cell r="G19">
            <v>0</v>
          </cell>
          <cell r="H19">
            <v>0</v>
          </cell>
          <cell r="I19">
            <v>265672</v>
          </cell>
          <cell r="K19">
            <v>1559850</v>
          </cell>
          <cell r="L19">
            <v>1091</v>
          </cell>
          <cell r="N19">
            <v>800950</v>
          </cell>
          <cell r="O19">
            <v>2731</v>
          </cell>
          <cell r="P19">
            <v>111103</v>
          </cell>
          <cell r="Q19">
            <v>1483811</v>
          </cell>
          <cell r="R19">
            <v>1108594</v>
          </cell>
          <cell r="S19">
            <v>0</v>
          </cell>
        </row>
        <row r="20">
          <cell r="A20">
            <v>13</v>
          </cell>
          <cell r="B20" t="str">
            <v>Barrow-in-Furness</v>
          </cell>
          <cell r="C20" t="str">
            <v>E0932</v>
          </cell>
          <cell r="E20">
            <v>9550</v>
          </cell>
          <cell r="F20">
            <v>36957</v>
          </cell>
          <cell r="G20">
            <v>401</v>
          </cell>
          <cell r="H20">
            <v>227</v>
          </cell>
          <cell r="I20">
            <v>114201</v>
          </cell>
          <cell r="K20">
            <v>499687</v>
          </cell>
          <cell r="L20">
            <v>1915</v>
          </cell>
          <cell r="N20">
            <v>589331</v>
          </cell>
          <cell r="O20">
            <v>1147</v>
          </cell>
          <cell r="P20">
            <v>194255</v>
          </cell>
          <cell r="Q20">
            <v>594273</v>
          </cell>
          <cell r="R20">
            <v>1011364</v>
          </cell>
          <cell r="S20">
            <v>0</v>
          </cell>
        </row>
        <row r="21">
          <cell r="A21">
            <v>14</v>
          </cell>
          <cell r="B21" t="str">
            <v>Basildon</v>
          </cell>
          <cell r="C21" t="str">
            <v>E1531</v>
          </cell>
          <cell r="E21">
            <v>33030</v>
          </cell>
          <cell r="F21">
            <v>41763</v>
          </cell>
          <cell r="G21">
            <v>1349</v>
          </cell>
          <cell r="H21">
            <v>0</v>
          </cell>
          <cell r="I21">
            <v>220242</v>
          </cell>
          <cell r="K21">
            <v>1174632</v>
          </cell>
          <cell r="L21">
            <v>6800</v>
          </cell>
          <cell r="N21">
            <v>1021827</v>
          </cell>
          <cell r="O21">
            <v>977</v>
          </cell>
          <cell r="P21">
            <v>0</v>
          </cell>
          <cell r="Q21">
            <v>2475647</v>
          </cell>
          <cell r="R21">
            <v>514076</v>
          </cell>
          <cell r="S21">
            <v>0</v>
          </cell>
        </row>
        <row r="22">
          <cell r="A22">
            <v>15</v>
          </cell>
          <cell r="B22" t="str">
            <v>Basingstoke &amp; Deane</v>
          </cell>
          <cell r="C22" t="str">
            <v>E1731</v>
          </cell>
          <cell r="E22">
            <v>30091</v>
          </cell>
          <cell r="F22">
            <v>283442</v>
          </cell>
          <cell r="G22">
            <v>6865</v>
          </cell>
          <cell r="H22">
            <v>18453</v>
          </cell>
          <cell r="I22">
            <v>199783</v>
          </cell>
          <cell r="K22">
            <v>1415796</v>
          </cell>
          <cell r="L22">
            <v>36</v>
          </cell>
          <cell r="N22">
            <v>123102</v>
          </cell>
          <cell r="O22">
            <v>9153</v>
          </cell>
          <cell r="P22">
            <v>214770</v>
          </cell>
          <cell r="Q22">
            <v>2940554</v>
          </cell>
          <cell r="R22">
            <v>2454423</v>
          </cell>
          <cell r="S22">
            <v>0</v>
          </cell>
        </row>
        <row r="23">
          <cell r="A23">
            <v>16</v>
          </cell>
          <cell r="B23" t="str">
            <v>Bassetlaw</v>
          </cell>
          <cell r="C23" t="str">
            <v>E3032</v>
          </cell>
          <cell r="E23">
            <v>4672</v>
          </cell>
          <cell r="F23">
            <v>74418</v>
          </cell>
          <cell r="G23">
            <v>11750</v>
          </cell>
          <cell r="H23">
            <v>3000</v>
          </cell>
          <cell r="I23">
            <v>175729</v>
          </cell>
          <cell r="K23">
            <v>1042302</v>
          </cell>
          <cell r="L23">
            <v>52</v>
          </cell>
          <cell r="N23">
            <v>530211</v>
          </cell>
          <cell r="O23">
            <v>11750</v>
          </cell>
          <cell r="P23">
            <v>18000</v>
          </cell>
          <cell r="Q23">
            <v>947202</v>
          </cell>
          <cell r="R23">
            <v>1807050</v>
          </cell>
          <cell r="S23">
            <v>0</v>
          </cell>
        </row>
        <row r="24">
          <cell r="A24">
            <v>17</v>
          </cell>
          <cell r="B24" t="str">
            <v>Bath &amp; North East Somerset</v>
          </cell>
          <cell r="C24" t="str">
            <v>E0101</v>
          </cell>
          <cell r="E24">
            <v>14482</v>
          </cell>
          <cell r="F24">
            <v>128358</v>
          </cell>
          <cell r="G24">
            <v>10254</v>
          </cell>
          <cell r="H24">
            <v>7500</v>
          </cell>
          <cell r="I24">
            <v>266858</v>
          </cell>
          <cell r="K24">
            <v>1785696</v>
          </cell>
          <cell r="L24">
            <v>698</v>
          </cell>
          <cell r="N24">
            <v>2514063</v>
          </cell>
          <cell r="O24">
            <v>13672</v>
          </cell>
          <cell r="P24">
            <v>42015</v>
          </cell>
          <cell r="Q24">
            <v>1918174</v>
          </cell>
          <cell r="R24">
            <v>1905333</v>
          </cell>
          <cell r="S24">
            <v>0</v>
          </cell>
        </row>
        <row r="25">
          <cell r="A25">
            <v>18</v>
          </cell>
          <cell r="B25" t="str">
            <v>Bedford</v>
          </cell>
          <cell r="C25" t="str">
            <v>E0231</v>
          </cell>
          <cell r="E25">
            <v>27448</v>
          </cell>
          <cell r="F25">
            <v>87283</v>
          </cell>
          <cell r="G25">
            <v>5508</v>
          </cell>
          <cell r="H25">
            <v>38978</v>
          </cell>
          <cell r="I25">
            <v>218571</v>
          </cell>
          <cell r="K25">
            <v>1097328</v>
          </cell>
          <cell r="L25">
            <v>4167</v>
          </cell>
          <cell r="N25">
            <v>1946251</v>
          </cell>
          <cell r="O25">
            <v>7344</v>
          </cell>
          <cell r="P25">
            <v>149288</v>
          </cell>
          <cell r="Q25">
            <v>2099510</v>
          </cell>
          <cell r="R25">
            <v>1970346.86</v>
          </cell>
          <cell r="S25">
            <v>0</v>
          </cell>
        </row>
        <row r="26">
          <cell r="A26">
            <v>19</v>
          </cell>
          <cell r="B26" t="str">
            <v>Berwick-upon-Tweed</v>
          </cell>
          <cell r="C26" t="str">
            <v>E2932</v>
          </cell>
          <cell r="E26">
            <v>3182</v>
          </cell>
          <cell r="F26">
            <v>48915</v>
          </cell>
          <cell r="G26">
            <v>1606</v>
          </cell>
          <cell r="H26">
            <v>0</v>
          </cell>
          <cell r="I26">
            <v>75090</v>
          </cell>
          <cell r="K26">
            <v>726266</v>
          </cell>
          <cell r="L26">
            <v>2909</v>
          </cell>
          <cell r="N26">
            <v>143506</v>
          </cell>
          <cell r="O26">
            <v>3151</v>
          </cell>
          <cell r="P26">
            <v>9317</v>
          </cell>
          <cell r="Q26">
            <v>383770</v>
          </cell>
          <cell r="R26">
            <v>123026</v>
          </cell>
          <cell r="S26">
            <v>0</v>
          </cell>
        </row>
        <row r="27">
          <cell r="A27">
            <v>20</v>
          </cell>
          <cell r="B27" t="str">
            <v>Bexley</v>
          </cell>
          <cell r="C27" t="str">
            <v>E5032</v>
          </cell>
          <cell r="E27">
            <v>0</v>
          </cell>
          <cell r="F27">
            <v>48793</v>
          </cell>
          <cell r="G27">
            <v>0</v>
          </cell>
          <cell r="H27">
            <v>0</v>
          </cell>
          <cell r="I27">
            <v>269422</v>
          </cell>
          <cell r="K27">
            <v>2124958</v>
          </cell>
          <cell r="L27">
            <v>0</v>
          </cell>
          <cell r="N27">
            <v>1446578</v>
          </cell>
          <cell r="O27">
            <v>0</v>
          </cell>
          <cell r="P27">
            <v>987</v>
          </cell>
          <cell r="Q27">
            <v>3118473</v>
          </cell>
          <cell r="R27">
            <v>2675308</v>
          </cell>
          <cell r="S27">
            <v>0</v>
          </cell>
        </row>
        <row r="28">
          <cell r="A28">
            <v>21</v>
          </cell>
          <cell r="B28" t="str">
            <v>Birmingham</v>
          </cell>
          <cell r="C28" t="str">
            <v>E4601</v>
          </cell>
          <cell r="E28">
            <v>0</v>
          </cell>
          <cell r="F28">
            <v>355489</v>
          </cell>
          <cell r="G28">
            <v>0</v>
          </cell>
          <cell r="H28">
            <v>0</v>
          </cell>
          <cell r="I28">
            <v>1919106</v>
          </cell>
          <cell r="K28">
            <v>17585678</v>
          </cell>
          <cell r="L28">
            <v>16947</v>
          </cell>
          <cell r="N28">
            <v>12180131</v>
          </cell>
          <cell r="O28">
            <v>0</v>
          </cell>
          <cell r="P28">
            <v>53696</v>
          </cell>
          <cell r="Q28">
            <v>34899687</v>
          </cell>
          <cell r="R28">
            <v>13027029</v>
          </cell>
          <cell r="S28">
            <v>0</v>
          </cell>
        </row>
        <row r="29">
          <cell r="A29">
            <v>22</v>
          </cell>
          <cell r="B29" t="str">
            <v>Blaby</v>
          </cell>
          <cell r="C29" t="str">
            <v>E2431</v>
          </cell>
          <cell r="E29">
            <v>3064</v>
          </cell>
          <cell r="F29">
            <v>8872</v>
          </cell>
          <cell r="G29">
            <v>0</v>
          </cell>
          <cell r="H29">
            <v>0</v>
          </cell>
          <cell r="I29">
            <v>90340</v>
          </cell>
          <cell r="K29">
            <v>798224</v>
          </cell>
          <cell r="L29">
            <v>455</v>
          </cell>
          <cell r="N29">
            <v>86019</v>
          </cell>
          <cell r="O29">
            <v>3095</v>
          </cell>
          <cell r="P29">
            <v>0</v>
          </cell>
          <cell r="Q29">
            <v>851663</v>
          </cell>
          <cell r="R29">
            <v>646191</v>
          </cell>
          <cell r="S29">
            <v>0</v>
          </cell>
        </row>
        <row r="30">
          <cell r="A30">
            <v>23</v>
          </cell>
          <cell r="B30" t="str">
            <v>Blackburn with Darwen</v>
          </cell>
          <cell r="C30" t="str">
            <v>E2301</v>
          </cell>
          <cell r="E30">
            <v>12600</v>
          </cell>
          <cell r="F30">
            <v>57900</v>
          </cell>
          <cell r="G30">
            <v>100</v>
          </cell>
          <cell r="H30">
            <v>0</v>
          </cell>
          <cell r="I30">
            <v>233856</v>
          </cell>
          <cell r="K30">
            <v>1286000</v>
          </cell>
          <cell r="L30">
            <v>700</v>
          </cell>
          <cell r="N30">
            <v>1231000</v>
          </cell>
          <cell r="O30">
            <v>1000</v>
          </cell>
          <cell r="P30">
            <v>31000</v>
          </cell>
          <cell r="Q30">
            <v>1515000</v>
          </cell>
          <cell r="R30">
            <v>3440000</v>
          </cell>
          <cell r="S30">
            <v>0</v>
          </cell>
        </row>
        <row r="31">
          <cell r="A31">
            <v>24</v>
          </cell>
          <cell r="B31" t="str">
            <v>Blackpool</v>
          </cell>
          <cell r="C31" t="str">
            <v>E2302</v>
          </cell>
          <cell r="E31">
            <v>98</v>
          </cell>
          <cell r="F31">
            <v>58477</v>
          </cell>
          <cell r="G31">
            <v>0</v>
          </cell>
          <cell r="H31">
            <v>0</v>
          </cell>
          <cell r="I31">
            <v>337977</v>
          </cell>
          <cell r="K31">
            <v>2501368</v>
          </cell>
          <cell r="L31">
            <v>1327</v>
          </cell>
          <cell r="N31">
            <v>870667</v>
          </cell>
          <cell r="O31">
            <v>0</v>
          </cell>
          <cell r="P31">
            <v>0</v>
          </cell>
          <cell r="Q31">
            <v>1753945</v>
          </cell>
          <cell r="R31">
            <v>2256013</v>
          </cell>
          <cell r="S31">
            <v>0</v>
          </cell>
        </row>
        <row r="32">
          <cell r="A32">
            <v>25</v>
          </cell>
          <cell r="B32" t="str">
            <v>Blyth Valley</v>
          </cell>
          <cell r="C32" t="str">
            <v>E2933</v>
          </cell>
          <cell r="E32">
            <v>9114</v>
          </cell>
          <cell r="F32">
            <v>12550</v>
          </cell>
          <cell r="G32">
            <v>0</v>
          </cell>
          <cell r="H32">
            <v>0</v>
          </cell>
          <cell r="I32">
            <v>80845</v>
          </cell>
          <cell r="K32">
            <v>717803</v>
          </cell>
          <cell r="L32">
            <v>0</v>
          </cell>
          <cell r="N32">
            <v>258833</v>
          </cell>
          <cell r="O32">
            <v>70</v>
          </cell>
          <cell r="P32">
            <v>79995</v>
          </cell>
          <cell r="Q32">
            <v>771669</v>
          </cell>
          <cell r="R32">
            <v>213383</v>
          </cell>
          <cell r="S32">
            <v>0</v>
          </cell>
        </row>
        <row r="33">
          <cell r="A33">
            <v>26</v>
          </cell>
          <cell r="B33" t="str">
            <v>Bolsover</v>
          </cell>
          <cell r="C33" t="str">
            <v>E1032</v>
          </cell>
          <cell r="E33">
            <v>8049</v>
          </cell>
          <cell r="F33">
            <v>35059</v>
          </cell>
          <cell r="G33">
            <v>0</v>
          </cell>
          <cell r="H33">
            <v>0</v>
          </cell>
          <cell r="I33">
            <v>83007</v>
          </cell>
          <cell r="K33">
            <v>370993</v>
          </cell>
          <cell r="L33">
            <v>0</v>
          </cell>
          <cell r="N33">
            <v>230413</v>
          </cell>
          <cell r="O33">
            <v>5580</v>
          </cell>
          <cell r="P33">
            <v>235</v>
          </cell>
          <cell r="Q33">
            <v>395649</v>
          </cell>
          <cell r="R33">
            <v>205415</v>
          </cell>
          <cell r="S33">
            <v>0</v>
          </cell>
        </row>
        <row r="34">
          <cell r="A34">
            <v>27</v>
          </cell>
          <cell r="B34" t="str">
            <v>Bolton</v>
          </cell>
          <cell r="C34" t="str">
            <v>E4201</v>
          </cell>
          <cell r="E34">
            <v>32866</v>
          </cell>
          <cell r="F34">
            <v>158124</v>
          </cell>
          <cell r="G34">
            <v>0</v>
          </cell>
          <cell r="H34">
            <v>0</v>
          </cell>
          <cell r="I34">
            <v>372609</v>
          </cell>
          <cell r="K34">
            <v>2950355</v>
          </cell>
          <cell r="L34">
            <v>4240</v>
          </cell>
          <cell r="N34">
            <v>1718305</v>
          </cell>
          <cell r="O34">
            <v>204</v>
          </cell>
          <cell r="P34">
            <v>0</v>
          </cell>
          <cell r="Q34">
            <v>5776087</v>
          </cell>
          <cell r="R34">
            <v>3556493</v>
          </cell>
          <cell r="S34">
            <v>0</v>
          </cell>
        </row>
        <row r="35">
          <cell r="A35">
            <v>28</v>
          </cell>
          <cell r="B35" t="str">
            <v>Boston</v>
          </cell>
          <cell r="C35" t="str">
            <v>E2531</v>
          </cell>
          <cell r="E35">
            <v>5231</v>
          </cell>
          <cell r="F35">
            <v>65828</v>
          </cell>
          <cell r="G35">
            <v>897</v>
          </cell>
          <cell r="H35">
            <v>0</v>
          </cell>
          <cell r="I35">
            <v>90292</v>
          </cell>
          <cell r="K35">
            <v>709390</v>
          </cell>
          <cell r="L35">
            <v>89</v>
          </cell>
          <cell r="N35">
            <v>418300</v>
          </cell>
          <cell r="O35">
            <v>9255</v>
          </cell>
          <cell r="P35">
            <v>0</v>
          </cell>
          <cell r="Q35">
            <v>1126387</v>
          </cell>
          <cell r="R35">
            <v>660766</v>
          </cell>
          <cell r="S35">
            <v>0</v>
          </cell>
        </row>
        <row r="36">
          <cell r="A36">
            <v>29</v>
          </cell>
          <cell r="B36" t="str">
            <v>Bournemouth</v>
          </cell>
          <cell r="C36" t="str">
            <v>E1202</v>
          </cell>
          <cell r="E36">
            <v>12933</v>
          </cell>
          <cell r="F36">
            <v>64895</v>
          </cell>
          <cell r="G36">
            <v>0</v>
          </cell>
          <cell r="H36">
            <v>0</v>
          </cell>
          <cell r="I36">
            <v>285035</v>
          </cell>
          <cell r="K36">
            <v>1446024</v>
          </cell>
          <cell r="L36">
            <v>0</v>
          </cell>
          <cell r="N36">
            <v>1581959</v>
          </cell>
          <cell r="O36">
            <v>0</v>
          </cell>
          <cell r="P36">
            <v>0</v>
          </cell>
          <cell r="Q36">
            <v>1791403</v>
          </cell>
          <cell r="R36">
            <v>2653010</v>
          </cell>
          <cell r="S36">
            <v>0</v>
          </cell>
        </row>
        <row r="37">
          <cell r="A37">
            <v>30</v>
          </cell>
          <cell r="B37" t="str">
            <v>Bracknell Forest</v>
          </cell>
          <cell r="C37" t="str">
            <v>E0301</v>
          </cell>
          <cell r="E37">
            <v>13000</v>
          </cell>
          <cell r="F37">
            <v>24000</v>
          </cell>
          <cell r="G37">
            <v>550</v>
          </cell>
          <cell r="H37">
            <v>0</v>
          </cell>
          <cell r="I37">
            <v>137966</v>
          </cell>
          <cell r="K37">
            <v>1140284</v>
          </cell>
          <cell r="L37">
            <v>0</v>
          </cell>
          <cell r="N37">
            <v>700000</v>
          </cell>
          <cell r="O37">
            <v>730</v>
          </cell>
          <cell r="P37">
            <v>100000</v>
          </cell>
          <cell r="Q37">
            <v>3000000</v>
          </cell>
          <cell r="R37">
            <v>526834</v>
          </cell>
          <cell r="S37">
            <v>0</v>
          </cell>
        </row>
        <row r="38">
          <cell r="A38">
            <v>31</v>
          </cell>
          <cell r="B38" t="str">
            <v>Bradford</v>
          </cell>
          <cell r="C38" t="str">
            <v>E4701</v>
          </cell>
          <cell r="E38">
            <v>300</v>
          </cell>
          <cell r="F38">
            <v>630000</v>
          </cell>
          <cell r="G38">
            <v>1500</v>
          </cell>
          <cell r="H38">
            <v>1500</v>
          </cell>
          <cell r="I38">
            <v>794439</v>
          </cell>
          <cell r="K38">
            <v>7782600</v>
          </cell>
          <cell r="L38">
            <v>16463</v>
          </cell>
          <cell r="N38">
            <v>3630000</v>
          </cell>
          <cell r="O38">
            <v>2000</v>
          </cell>
          <cell r="P38">
            <v>111000</v>
          </cell>
          <cell r="Q38">
            <v>7950000</v>
          </cell>
          <cell r="R38">
            <v>5636463</v>
          </cell>
          <cell r="S38">
            <v>0</v>
          </cell>
        </row>
        <row r="39">
          <cell r="A39">
            <v>32</v>
          </cell>
          <cell r="B39" t="str">
            <v>Braintree</v>
          </cell>
          <cell r="C39" t="str">
            <v>E1532</v>
          </cell>
          <cell r="E39">
            <v>19672</v>
          </cell>
          <cell r="F39">
            <v>80010</v>
          </cell>
          <cell r="G39">
            <v>4552</v>
          </cell>
          <cell r="H39">
            <v>1695</v>
          </cell>
          <cell r="I39">
            <v>182857</v>
          </cell>
          <cell r="K39">
            <v>812826</v>
          </cell>
          <cell r="L39">
            <v>0</v>
          </cell>
          <cell r="N39">
            <v>558120</v>
          </cell>
          <cell r="O39">
            <v>8900</v>
          </cell>
          <cell r="P39">
            <v>0</v>
          </cell>
          <cell r="Q39">
            <v>2499640</v>
          </cell>
          <cell r="R39">
            <v>1857484</v>
          </cell>
          <cell r="S39">
            <v>0</v>
          </cell>
        </row>
        <row r="40">
          <cell r="A40">
            <v>33</v>
          </cell>
          <cell r="B40" t="str">
            <v>Breckland</v>
          </cell>
          <cell r="C40" t="str">
            <v>E2631</v>
          </cell>
          <cell r="E40">
            <v>6000</v>
          </cell>
          <cell r="F40">
            <v>51000</v>
          </cell>
          <cell r="G40">
            <v>6000</v>
          </cell>
          <cell r="H40">
            <v>37500</v>
          </cell>
          <cell r="I40">
            <v>161527</v>
          </cell>
          <cell r="K40">
            <v>855455</v>
          </cell>
          <cell r="L40">
            <v>417</v>
          </cell>
          <cell r="N40">
            <v>368000</v>
          </cell>
          <cell r="O40">
            <v>30000</v>
          </cell>
          <cell r="P40">
            <v>40500</v>
          </cell>
          <cell r="Q40">
            <v>1600000</v>
          </cell>
          <cell r="R40">
            <v>967049</v>
          </cell>
          <cell r="S40">
            <v>0</v>
          </cell>
        </row>
        <row r="41">
          <cell r="A41">
            <v>34</v>
          </cell>
          <cell r="B41" t="str">
            <v>Brent</v>
          </cell>
          <cell r="C41" t="str">
            <v>E5033</v>
          </cell>
          <cell r="E41">
            <v>12752</v>
          </cell>
          <cell r="F41">
            <v>13931</v>
          </cell>
          <cell r="G41">
            <v>0</v>
          </cell>
          <cell r="H41">
            <v>0</v>
          </cell>
          <cell r="I41">
            <v>443345</v>
          </cell>
          <cell r="K41">
            <v>2902157</v>
          </cell>
          <cell r="L41">
            <v>0</v>
          </cell>
          <cell r="N41">
            <v>2893425</v>
          </cell>
          <cell r="O41">
            <v>0</v>
          </cell>
          <cell r="P41">
            <v>100000</v>
          </cell>
          <cell r="Q41">
            <v>7465667</v>
          </cell>
          <cell r="R41">
            <v>26891528</v>
          </cell>
          <cell r="S41">
            <v>0</v>
          </cell>
        </row>
        <row r="42">
          <cell r="A42">
            <v>35</v>
          </cell>
          <cell r="B42" t="str">
            <v>Brentwood</v>
          </cell>
          <cell r="C42" t="str">
            <v>E1533</v>
          </cell>
          <cell r="E42">
            <v>9125</v>
          </cell>
          <cell r="F42">
            <v>59898</v>
          </cell>
          <cell r="G42">
            <v>2121</v>
          </cell>
          <cell r="H42">
            <v>5332</v>
          </cell>
          <cell r="I42">
            <v>107654</v>
          </cell>
          <cell r="K42">
            <v>391816</v>
          </cell>
          <cell r="L42">
            <v>871</v>
          </cell>
          <cell r="N42">
            <v>1090460</v>
          </cell>
          <cell r="O42">
            <v>2829</v>
          </cell>
          <cell r="P42">
            <v>9184</v>
          </cell>
          <cell r="Q42">
            <v>975258</v>
          </cell>
          <cell r="R42">
            <v>999686</v>
          </cell>
          <cell r="S42">
            <v>0</v>
          </cell>
        </row>
        <row r="43">
          <cell r="A43">
            <v>36</v>
          </cell>
          <cell r="B43" t="str">
            <v>Bridgnorth</v>
          </cell>
          <cell r="C43" t="str">
            <v>E3231</v>
          </cell>
          <cell r="E43">
            <v>4156</v>
          </cell>
          <cell r="F43">
            <v>21375</v>
          </cell>
          <cell r="G43">
            <v>1169</v>
          </cell>
          <cell r="H43">
            <v>0</v>
          </cell>
          <cell r="I43">
            <v>79656</v>
          </cell>
          <cell r="K43">
            <v>690431</v>
          </cell>
          <cell r="L43">
            <v>90</v>
          </cell>
          <cell r="N43">
            <v>409154</v>
          </cell>
          <cell r="O43">
            <v>1798</v>
          </cell>
          <cell r="P43">
            <v>1258</v>
          </cell>
          <cell r="Q43">
            <v>452821</v>
          </cell>
          <cell r="R43">
            <v>247457</v>
          </cell>
          <cell r="S43">
            <v>0</v>
          </cell>
        </row>
        <row r="44">
          <cell r="A44">
            <v>37</v>
          </cell>
          <cell r="B44" t="str">
            <v>Brighton &amp; Hove</v>
          </cell>
          <cell r="C44" t="str">
            <v>E1401</v>
          </cell>
          <cell r="E44">
            <v>15735</v>
          </cell>
          <cell r="F44">
            <v>43346</v>
          </cell>
          <cell r="G44">
            <v>0</v>
          </cell>
          <cell r="H44">
            <v>0</v>
          </cell>
          <cell r="I44">
            <v>447109</v>
          </cell>
          <cell r="K44">
            <v>1521994</v>
          </cell>
          <cell r="L44">
            <v>9771</v>
          </cell>
          <cell r="N44">
            <v>3523165</v>
          </cell>
          <cell r="O44">
            <v>0</v>
          </cell>
          <cell r="P44">
            <v>268247</v>
          </cell>
          <cell r="Q44">
            <v>4172437</v>
          </cell>
          <cell r="R44">
            <v>7186005</v>
          </cell>
          <cell r="S44">
            <v>0</v>
          </cell>
        </row>
        <row r="45">
          <cell r="A45">
            <v>38</v>
          </cell>
          <cell r="B45" t="str">
            <v>Bristol</v>
          </cell>
          <cell r="C45" t="str">
            <v>E0102</v>
          </cell>
          <cell r="E45">
            <v>39722</v>
          </cell>
          <cell r="F45">
            <v>632586</v>
          </cell>
          <cell r="G45">
            <v>0</v>
          </cell>
          <cell r="H45">
            <v>0</v>
          </cell>
          <cell r="I45">
            <v>738609</v>
          </cell>
          <cell r="K45">
            <v>2675379</v>
          </cell>
          <cell r="L45">
            <v>2341</v>
          </cell>
          <cell r="N45">
            <v>5934568</v>
          </cell>
          <cell r="O45">
            <v>0</v>
          </cell>
          <cell r="P45">
            <v>160583</v>
          </cell>
          <cell r="Q45">
            <v>11679979</v>
          </cell>
          <cell r="R45">
            <v>13264341</v>
          </cell>
          <cell r="S45">
            <v>0</v>
          </cell>
        </row>
        <row r="46">
          <cell r="A46">
            <v>39</v>
          </cell>
          <cell r="B46" t="str">
            <v>Broadland</v>
          </cell>
          <cell r="C46" t="str">
            <v>E2632</v>
          </cell>
          <cell r="E46">
            <v>2076</v>
          </cell>
          <cell r="F46">
            <v>70881</v>
          </cell>
          <cell r="G46">
            <v>9296</v>
          </cell>
          <cell r="H46">
            <v>4988</v>
          </cell>
          <cell r="I46">
            <v>117676</v>
          </cell>
          <cell r="K46">
            <v>793181</v>
          </cell>
          <cell r="L46">
            <v>0</v>
          </cell>
          <cell r="N46">
            <v>334807</v>
          </cell>
          <cell r="O46">
            <v>12400</v>
          </cell>
          <cell r="P46">
            <v>8470</v>
          </cell>
          <cell r="Q46">
            <v>717380</v>
          </cell>
          <cell r="R46">
            <v>350058</v>
          </cell>
          <cell r="S46">
            <v>0</v>
          </cell>
        </row>
        <row r="47">
          <cell r="A47">
            <v>40</v>
          </cell>
          <cell r="B47" t="str">
            <v>Bromley</v>
          </cell>
          <cell r="C47" t="str">
            <v>E5034</v>
          </cell>
          <cell r="E47">
            <v>9933</v>
          </cell>
          <cell r="F47">
            <v>184067</v>
          </cell>
          <cell r="G47">
            <v>0</v>
          </cell>
          <cell r="H47">
            <v>0</v>
          </cell>
          <cell r="I47">
            <v>381131</v>
          </cell>
          <cell r="K47">
            <v>4211260</v>
          </cell>
          <cell r="L47">
            <v>512</v>
          </cell>
          <cell r="N47">
            <v>3844162</v>
          </cell>
          <cell r="O47">
            <v>626</v>
          </cell>
          <cell r="P47">
            <v>74908</v>
          </cell>
          <cell r="Q47">
            <v>3445015</v>
          </cell>
          <cell r="R47">
            <v>3523704</v>
          </cell>
          <cell r="S47">
            <v>0</v>
          </cell>
        </row>
        <row r="48">
          <cell r="A48">
            <v>41</v>
          </cell>
          <cell r="B48" t="str">
            <v>Bromsgrove</v>
          </cell>
          <cell r="C48" t="str">
            <v>E1831</v>
          </cell>
          <cell r="E48">
            <v>6484</v>
          </cell>
          <cell r="F48">
            <v>94370</v>
          </cell>
          <cell r="G48">
            <v>0</v>
          </cell>
          <cell r="H48">
            <v>0</v>
          </cell>
          <cell r="I48">
            <v>104194</v>
          </cell>
          <cell r="K48">
            <v>906272</v>
          </cell>
          <cell r="L48">
            <v>0</v>
          </cell>
          <cell r="N48">
            <v>630660</v>
          </cell>
          <cell r="O48">
            <v>1290</v>
          </cell>
          <cell r="P48">
            <v>0</v>
          </cell>
          <cell r="Q48">
            <v>524818</v>
          </cell>
          <cell r="R48">
            <v>661472</v>
          </cell>
          <cell r="S48">
            <v>0</v>
          </cell>
        </row>
        <row r="49">
          <cell r="A49">
            <v>42</v>
          </cell>
          <cell r="B49" t="str">
            <v>Broxbourne</v>
          </cell>
          <cell r="C49" t="str">
            <v>E1931</v>
          </cell>
          <cell r="E49">
            <v>24507</v>
          </cell>
          <cell r="F49">
            <v>73254</v>
          </cell>
          <cell r="G49">
            <v>0</v>
          </cell>
          <cell r="H49">
            <v>0</v>
          </cell>
          <cell r="I49">
            <v>118893</v>
          </cell>
          <cell r="K49">
            <v>332217</v>
          </cell>
          <cell r="L49">
            <v>8618</v>
          </cell>
          <cell r="N49">
            <v>565329</v>
          </cell>
          <cell r="O49">
            <v>0</v>
          </cell>
          <cell r="P49">
            <v>0</v>
          </cell>
          <cell r="Q49">
            <v>1780589</v>
          </cell>
          <cell r="R49">
            <v>1291050</v>
          </cell>
          <cell r="S49">
            <v>0</v>
          </cell>
        </row>
        <row r="50">
          <cell r="A50">
            <v>43</v>
          </cell>
          <cell r="B50" t="str">
            <v>Broxtowe</v>
          </cell>
          <cell r="C50" t="str">
            <v>E3033</v>
          </cell>
          <cell r="E50">
            <v>9879</v>
          </cell>
          <cell r="F50">
            <v>63130</v>
          </cell>
          <cell r="G50">
            <v>1456</v>
          </cell>
          <cell r="H50">
            <v>0</v>
          </cell>
          <cell r="I50">
            <v>116938</v>
          </cell>
          <cell r="K50">
            <v>699852</v>
          </cell>
          <cell r="L50">
            <v>0</v>
          </cell>
          <cell r="N50">
            <v>332875</v>
          </cell>
          <cell r="O50">
            <v>1941</v>
          </cell>
          <cell r="P50">
            <v>9010</v>
          </cell>
          <cell r="Q50">
            <v>1271764</v>
          </cell>
          <cell r="R50">
            <v>489754</v>
          </cell>
          <cell r="S50">
            <v>0</v>
          </cell>
        </row>
        <row r="51">
          <cell r="A51">
            <v>44</v>
          </cell>
          <cell r="B51" t="str">
            <v>Burnley</v>
          </cell>
          <cell r="C51" t="str">
            <v>E2333</v>
          </cell>
          <cell r="E51">
            <v>1809</v>
          </cell>
          <cell r="F51">
            <v>54595</v>
          </cell>
          <cell r="G51">
            <v>0</v>
          </cell>
          <cell r="H51">
            <v>0</v>
          </cell>
          <cell r="I51">
            <v>145924</v>
          </cell>
          <cell r="K51">
            <v>747742</v>
          </cell>
          <cell r="L51">
            <v>363</v>
          </cell>
          <cell r="N51">
            <v>513859</v>
          </cell>
          <cell r="O51">
            <v>0</v>
          </cell>
          <cell r="P51">
            <v>27029</v>
          </cell>
          <cell r="Q51">
            <v>1469569</v>
          </cell>
          <cell r="R51">
            <v>2197090</v>
          </cell>
          <cell r="S51">
            <v>0</v>
          </cell>
        </row>
        <row r="52">
          <cell r="A52">
            <v>45</v>
          </cell>
          <cell r="B52" t="str">
            <v>Bury</v>
          </cell>
          <cell r="C52" t="str">
            <v>E4202</v>
          </cell>
          <cell r="E52">
            <v>48292</v>
          </cell>
          <cell r="F52">
            <v>34350</v>
          </cell>
          <cell r="G52">
            <v>1099</v>
          </cell>
          <cell r="H52">
            <v>0</v>
          </cell>
          <cell r="I52">
            <v>235225</v>
          </cell>
          <cell r="K52">
            <v>1727274</v>
          </cell>
          <cell r="L52">
            <v>838</v>
          </cell>
          <cell r="N52">
            <v>743264</v>
          </cell>
          <cell r="O52">
            <v>1099</v>
          </cell>
          <cell r="P52">
            <v>28593</v>
          </cell>
          <cell r="Q52">
            <v>1984199</v>
          </cell>
          <cell r="R52">
            <v>1563876</v>
          </cell>
          <cell r="S52">
            <v>0</v>
          </cell>
        </row>
        <row r="53">
          <cell r="A53">
            <v>46</v>
          </cell>
          <cell r="B53" t="str">
            <v>Calderdale</v>
          </cell>
          <cell r="C53" t="str">
            <v>E4702</v>
          </cell>
          <cell r="E53">
            <v>17306</v>
          </cell>
          <cell r="F53">
            <v>138550</v>
          </cell>
          <cell r="G53">
            <v>0</v>
          </cell>
          <cell r="H53">
            <v>0</v>
          </cell>
          <cell r="I53">
            <v>364169</v>
          </cell>
          <cell r="K53">
            <v>2752276</v>
          </cell>
          <cell r="L53">
            <v>1385</v>
          </cell>
          <cell r="N53">
            <v>1234868</v>
          </cell>
          <cell r="O53">
            <v>1803</v>
          </cell>
          <cell r="P53">
            <v>46359</v>
          </cell>
          <cell r="Q53">
            <v>3829162</v>
          </cell>
          <cell r="R53">
            <v>1008624</v>
          </cell>
          <cell r="S53">
            <v>0</v>
          </cell>
        </row>
        <row r="54">
          <cell r="A54">
            <v>47</v>
          </cell>
          <cell r="B54" t="str">
            <v>Cambridge</v>
          </cell>
          <cell r="C54" t="str">
            <v>E0531</v>
          </cell>
          <cell r="E54">
            <v>21798</v>
          </cell>
          <cell r="F54">
            <v>27320</v>
          </cell>
          <cell r="G54">
            <v>0</v>
          </cell>
          <cell r="H54">
            <v>0</v>
          </cell>
          <cell r="I54">
            <v>224881</v>
          </cell>
          <cell r="K54">
            <v>2745927</v>
          </cell>
          <cell r="L54">
            <v>0</v>
          </cell>
          <cell r="N54">
            <v>8335872</v>
          </cell>
          <cell r="O54">
            <v>0</v>
          </cell>
          <cell r="P54">
            <v>15000</v>
          </cell>
          <cell r="Q54">
            <v>733134</v>
          </cell>
          <cell r="R54">
            <v>808194</v>
          </cell>
          <cell r="S54">
            <v>0</v>
          </cell>
        </row>
        <row r="55">
          <cell r="A55">
            <v>48</v>
          </cell>
          <cell r="B55" t="str">
            <v>Camden</v>
          </cell>
          <cell r="C55" t="str">
            <v>E5011</v>
          </cell>
          <cell r="E55">
            <v>86375</v>
          </cell>
          <cell r="F55">
            <v>13421</v>
          </cell>
          <cell r="G55">
            <v>0</v>
          </cell>
          <cell r="H55">
            <v>0</v>
          </cell>
          <cell r="I55">
            <v>1061693</v>
          </cell>
          <cell r="K55">
            <v>8879037</v>
          </cell>
          <cell r="L55">
            <v>372123</v>
          </cell>
          <cell r="N55">
            <v>21108247</v>
          </cell>
          <cell r="O55">
            <v>0</v>
          </cell>
          <cell r="P55">
            <v>0</v>
          </cell>
          <cell r="Q55">
            <v>16275957</v>
          </cell>
          <cell r="R55">
            <v>17912409</v>
          </cell>
          <cell r="S55">
            <v>0</v>
          </cell>
        </row>
        <row r="56">
          <cell r="A56">
            <v>49</v>
          </cell>
          <cell r="B56" t="str">
            <v>Cannock Chase</v>
          </cell>
          <cell r="C56" t="str">
            <v>E3431</v>
          </cell>
          <cell r="E56">
            <v>6520</v>
          </cell>
          <cell r="F56">
            <v>46022</v>
          </cell>
          <cell r="G56">
            <v>0</v>
          </cell>
          <cell r="H56">
            <v>0</v>
          </cell>
          <cell r="I56">
            <v>140118</v>
          </cell>
          <cell r="K56">
            <v>1414507</v>
          </cell>
          <cell r="L56">
            <v>0</v>
          </cell>
          <cell r="N56">
            <v>373322</v>
          </cell>
          <cell r="O56">
            <v>213</v>
          </cell>
          <cell r="P56">
            <v>338</v>
          </cell>
          <cell r="Q56">
            <v>365716</v>
          </cell>
          <cell r="R56">
            <v>1240755</v>
          </cell>
          <cell r="S56">
            <v>0</v>
          </cell>
        </row>
        <row r="57">
          <cell r="A57">
            <v>50</v>
          </cell>
          <cell r="B57" t="str">
            <v>Canterbury</v>
          </cell>
          <cell r="C57" t="str">
            <v>E2232</v>
          </cell>
          <cell r="E57">
            <v>17968</v>
          </cell>
          <cell r="F57">
            <v>139233</v>
          </cell>
          <cell r="G57">
            <v>2490</v>
          </cell>
          <cell r="H57">
            <v>2610</v>
          </cell>
          <cell r="I57">
            <v>208729</v>
          </cell>
          <cell r="K57">
            <v>2496708</v>
          </cell>
          <cell r="L57">
            <v>10501</v>
          </cell>
          <cell r="N57">
            <v>2817060</v>
          </cell>
          <cell r="O57">
            <v>11092</v>
          </cell>
          <cell r="P57">
            <v>3130</v>
          </cell>
          <cell r="Q57">
            <v>2198137</v>
          </cell>
          <cell r="R57">
            <v>2428448</v>
          </cell>
          <cell r="S57">
            <v>0</v>
          </cell>
        </row>
        <row r="58">
          <cell r="A58">
            <v>51</v>
          </cell>
          <cell r="B58" t="str">
            <v>Caradon</v>
          </cell>
          <cell r="C58" t="str">
            <v>E0831</v>
          </cell>
          <cell r="E58">
            <v>8150</v>
          </cell>
          <cell r="F58">
            <v>23882</v>
          </cell>
          <cell r="G58">
            <v>2000</v>
          </cell>
          <cell r="H58">
            <v>1000</v>
          </cell>
          <cell r="I58">
            <v>141660</v>
          </cell>
          <cell r="K58">
            <v>603886</v>
          </cell>
          <cell r="L58">
            <v>437</v>
          </cell>
          <cell r="N58">
            <v>314000</v>
          </cell>
          <cell r="O58">
            <v>12692</v>
          </cell>
          <cell r="P58">
            <v>0</v>
          </cell>
          <cell r="Q58">
            <v>475297</v>
          </cell>
          <cell r="R58">
            <v>1625094</v>
          </cell>
          <cell r="S58">
            <v>0</v>
          </cell>
        </row>
        <row r="59">
          <cell r="A59">
            <v>52</v>
          </cell>
          <cell r="B59" t="str">
            <v>Carlisle</v>
          </cell>
          <cell r="C59" t="str">
            <v>E0933</v>
          </cell>
          <cell r="E59">
            <v>5151</v>
          </cell>
          <cell r="F59">
            <v>69275</v>
          </cell>
          <cell r="G59">
            <v>482</v>
          </cell>
          <cell r="H59">
            <v>4921</v>
          </cell>
          <cell r="I59">
            <v>176412</v>
          </cell>
          <cell r="K59">
            <v>971458</v>
          </cell>
          <cell r="L59">
            <v>1210</v>
          </cell>
          <cell r="N59">
            <v>899993</v>
          </cell>
          <cell r="O59">
            <v>7166</v>
          </cell>
          <cell r="P59">
            <v>0</v>
          </cell>
          <cell r="Q59">
            <v>1263737</v>
          </cell>
          <cell r="R59">
            <v>485179</v>
          </cell>
          <cell r="S59">
            <v>0</v>
          </cell>
        </row>
        <row r="60">
          <cell r="A60">
            <v>53</v>
          </cell>
          <cell r="B60" t="str">
            <v>Carrick</v>
          </cell>
          <cell r="C60" t="str">
            <v>E0832</v>
          </cell>
          <cell r="E60">
            <v>15658</v>
          </cell>
          <cell r="F60">
            <v>96751</v>
          </cell>
          <cell r="G60">
            <v>17021</v>
          </cell>
          <cell r="H60">
            <v>2940</v>
          </cell>
          <cell r="I60">
            <v>190890</v>
          </cell>
          <cell r="K60">
            <v>1012835</v>
          </cell>
          <cell r="L60">
            <v>2986</v>
          </cell>
          <cell r="N60">
            <v>917176</v>
          </cell>
          <cell r="O60">
            <v>25054</v>
          </cell>
          <cell r="P60">
            <v>37324</v>
          </cell>
          <cell r="Q60">
            <v>910526</v>
          </cell>
          <cell r="R60">
            <v>1357513</v>
          </cell>
          <cell r="S60">
            <v>0</v>
          </cell>
        </row>
        <row r="61">
          <cell r="A61">
            <v>54</v>
          </cell>
          <cell r="B61" t="str">
            <v>Castle Morpeth</v>
          </cell>
          <cell r="C61" t="str">
            <v>E2934</v>
          </cell>
          <cell r="E61">
            <v>6248</v>
          </cell>
          <cell r="F61">
            <v>24686</v>
          </cell>
          <cell r="G61">
            <v>3004</v>
          </cell>
          <cell r="H61">
            <v>0</v>
          </cell>
          <cell r="I61">
            <v>63407</v>
          </cell>
          <cell r="K61">
            <v>534362</v>
          </cell>
          <cell r="L61">
            <v>0</v>
          </cell>
          <cell r="N61">
            <v>238273</v>
          </cell>
          <cell r="O61">
            <v>3997</v>
          </cell>
          <cell r="P61">
            <v>0</v>
          </cell>
          <cell r="Q61">
            <v>247856</v>
          </cell>
          <cell r="R61">
            <v>260988</v>
          </cell>
          <cell r="S61">
            <v>0</v>
          </cell>
        </row>
        <row r="62">
          <cell r="A62">
            <v>55</v>
          </cell>
          <cell r="B62" t="str">
            <v>Castle Point</v>
          </cell>
          <cell r="C62" t="str">
            <v>E1534</v>
          </cell>
          <cell r="E62">
            <v>5755</v>
          </cell>
          <cell r="F62">
            <v>17533</v>
          </cell>
          <cell r="G62">
            <v>0</v>
          </cell>
          <cell r="H62">
            <v>0</v>
          </cell>
          <cell r="I62">
            <v>88836</v>
          </cell>
          <cell r="K62">
            <v>272680</v>
          </cell>
          <cell r="L62">
            <v>46</v>
          </cell>
          <cell r="N62">
            <v>749716</v>
          </cell>
          <cell r="O62">
            <v>0</v>
          </cell>
          <cell r="P62">
            <v>0</v>
          </cell>
          <cell r="Q62">
            <v>797448</v>
          </cell>
          <cell r="R62">
            <v>1068994</v>
          </cell>
          <cell r="S62">
            <v>0</v>
          </cell>
        </row>
        <row r="63">
          <cell r="A63">
            <v>56</v>
          </cell>
          <cell r="B63" t="str">
            <v>Charnwood</v>
          </cell>
          <cell r="C63" t="str">
            <v>E2432</v>
          </cell>
          <cell r="E63">
            <v>6500</v>
          </cell>
          <cell r="F63">
            <v>78517</v>
          </cell>
          <cell r="G63">
            <v>603</v>
          </cell>
          <cell r="H63">
            <v>936</v>
          </cell>
          <cell r="I63">
            <v>202320</v>
          </cell>
          <cell r="K63">
            <v>1314913</v>
          </cell>
          <cell r="L63">
            <v>1423</v>
          </cell>
          <cell r="N63">
            <v>2089308</v>
          </cell>
          <cell r="O63">
            <v>3225</v>
          </cell>
          <cell r="P63">
            <v>95531</v>
          </cell>
          <cell r="Q63">
            <v>1977140</v>
          </cell>
          <cell r="R63">
            <v>85916</v>
          </cell>
          <cell r="S63">
            <v>0</v>
          </cell>
        </row>
        <row r="64">
          <cell r="A64">
            <v>57</v>
          </cell>
          <cell r="B64" t="str">
            <v>Chelmsford</v>
          </cell>
          <cell r="C64" t="str">
            <v>E1535</v>
          </cell>
          <cell r="E64">
            <v>1579</v>
          </cell>
          <cell r="F64">
            <v>48310</v>
          </cell>
          <cell r="G64">
            <v>0</v>
          </cell>
          <cell r="H64">
            <v>1008</v>
          </cell>
          <cell r="I64">
            <v>208926</v>
          </cell>
          <cell r="K64">
            <v>586330</v>
          </cell>
          <cell r="L64">
            <v>0</v>
          </cell>
          <cell r="N64">
            <v>2047034</v>
          </cell>
          <cell r="O64">
            <v>6413</v>
          </cell>
          <cell r="P64">
            <v>0</v>
          </cell>
          <cell r="Q64">
            <v>2017565</v>
          </cell>
          <cell r="R64">
            <v>1161043</v>
          </cell>
          <cell r="S64">
            <v>0</v>
          </cell>
        </row>
        <row r="65">
          <cell r="A65">
            <v>58</v>
          </cell>
          <cell r="B65" t="str">
            <v>Cheltenham</v>
          </cell>
          <cell r="C65" t="str">
            <v>E1631</v>
          </cell>
          <cell r="E65">
            <v>921</v>
          </cell>
          <cell r="F65">
            <v>16114</v>
          </cell>
          <cell r="G65">
            <v>0</v>
          </cell>
          <cell r="H65">
            <v>0</v>
          </cell>
          <cell r="I65">
            <v>181010</v>
          </cell>
          <cell r="K65">
            <v>794516</v>
          </cell>
          <cell r="L65">
            <v>0</v>
          </cell>
          <cell r="N65">
            <v>1721715</v>
          </cell>
          <cell r="O65">
            <v>0</v>
          </cell>
          <cell r="P65">
            <v>98729</v>
          </cell>
          <cell r="Q65">
            <v>2100736</v>
          </cell>
          <cell r="R65">
            <v>626356</v>
          </cell>
          <cell r="S65">
            <v>0</v>
          </cell>
        </row>
        <row r="66">
          <cell r="A66">
            <v>59</v>
          </cell>
          <cell r="B66" t="str">
            <v>Cherwell</v>
          </cell>
          <cell r="C66" t="str">
            <v>E3131</v>
          </cell>
          <cell r="E66">
            <v>9468</v>
          </cell>
          <cell r="F66">
            <v>45437</v>
          </cell>
          <cell r="G66">
            <v>9095</v>
          </cell>
          <cell r="H66">
            <v>21297</v>
          </cell>
          <cell r="I66">
            <v>191796</v>
          </cell>
          <cell r="K66">
            <v>1078102</v>
          </cell>
          <cell r="L66">
            <v>3170</v>
          </cell>
          <cell r="N66">
            <v>844658</v>
          </cell>
          <cell r="O66">
            <v>12127</v>
          </cell>
          <cell r="P66">
            <v>15652</v>
          </cell>
          <cell r="Q66">
            <v>2103691</v>
          </cell>
          <cell r="R66">
            <v>1195533</v>
          </cell>
          <cell r="S66">
            <v>0</v>
          </cell>
        </row>
        <row r="67">
          <cell r="A67">
            <v>60</v>
          </cell>
          <cell r="B67" t="str">
            <v>Chester</v>
          </cell>
          <cell r="C67" t="str">
            <v>E0631</v>
          </cell>
          <cell r="E67">
            <v>29846</v>
          </cell>
          <cell r="F67">
            <v>24422</v>
          </cell>
          <cell r="G67">
            <v>5149</v>
          </cell>
          <cell r="H67">
            <v>17197</v>
          </cell>
          <cell r="I67">
            <v>220725</v>
          </cell>
          <cell r="K67">
            <v>1343301</v>
          </cell>
          <cell r="L67">
            <v>0</v>
          </cell>
          <cell r="N67">
            <v>1355955</v>
          </cell>
          <cell r="O67">
            <v>11443</v>
          </cell>
          <cell r="P67">
            <v>3399</v>
          </cell>
          <cell r="Q67">
            <v>3024082</v>
          </cell>
          <cell r="R67">
            <v>382445</v>
          </cell>
          <cell r="S67">
            <v>0</v>
          </cell>
        </row>
        <row r="68">
          <cell r="A68">
            <v>61</v>
          </cell>
          <cell r="B68" t="str">
            <v>Chesterfield</v>
          </cell>
          <cell r="C68" t="str">
            <v>E1033</v>
          </cell>
          <cell r="E68">
            <v>3500</v>
          </cell>
          <cell r="F68">
            <v>12000</v>
          </cell>
          <cell r="G68">
            <v>0</v>
          </cell>
          <cell r="H68">
            <v>730</v>
          </cell>
          <cell r="I68">
            <v>168127</v>
          </cell>
          <cell r="K68">
            <v>868687</v>
          </cell>
          <cell r="L68">
            <v>0</v>
          </cell>
          <cell r="N68">
            <v>646862</v>
          </cell>
          <cell r="O68">
            <v>1911</v>
          </cell>
          <cell r="P68">
            <v>0</v>
          </cell>
          <cell r="Q68">
            <v>1223851</v>
          </cell>
          <cell r="R68">
            <v>716083</v>
          </cell>
          <cell r="S68">
            <v>0</v>
          </cell>
        </row>
        <row r="69">
          <cell r="A69">
            <v>62</v>
          </cell>
          <cell r="B69" t="str">
            <v>Chester-le-Street</v>
          </cell>
          <cell r="C69" t="str">
            <v>E1331</v>
          </cell>
          <cell r="E69">
            <v>6664</v>
          </cell>
          <cell r="F69">
            <v>5948</v>
          </cell>
          <cell r="G69">
            <v>0</v>
          </cell>
          <cell r="H69">
            <v>0</v>
          </cell>
          <cell r="I69">
            <v>51291</v>
          </cell>
          <cell r="K69">
            <v>308595</v>
          </cell>
          <cell r="L69">
            <v>0</v>
          </cell>
          <cell r="N69">
            <v>127373</v>
          </cell>
          <cell r="O69">
            <v>4533</v>
          </cell>
          <cell r="P69">
            <v>1509</v>
          </cell>
          <cell r="Q69">
            <v>226876</v>
          </cell>
          <cell r="R69">
            <v>430485</v>
          </cell>
          <cell r="S69">
            <v>0</v>
          </cell>
        </row>
        <row r="70">
          <cell r="A70">
            <v>63</v>
          </cell>
          <cell r="B70" t="str">
            <v>Chichester</v>
          </cell>
          <cell r="C70" t="str">
            <v>E3833</v>
          </cell>
          <cell r="E70">
            <v>4718</v>
          </cell>
          <cell r="F70">
            <v>57782</v>
          </cell>
          <cell r="G70">
            <v>9742</v>
          </cell>
          <cell r="H70">
            <v>0</v>
          </cell>
          <cell r="I70">
            <v>196194</v>
          </cell>
          <cell r="K70">
            <v>2066013</v>
          </cell>
          <cell r="L70">
            <v>0</v>
          </cell>
          <cell r="N70">
            <v>1180679</v>
          </cell>
          <cell r="O70">
            <v>12989</v>
          </cell>
          <cell r="P70">
            <v>0</v>
          </cell>
          <cell r="Q70">
            <v>1167217</v>
          </cell>
          <cell r="R70">
            <v>1082765</v>
          </cell>
          <cell r="S70">
            <v>0</v>
          </cell>
        </row>
        <row r="71">
          <cell r="A71">
            <v>64</v>
          </cell>
          <cell r="B71" t="str">
            <v>Chiltern</v>
          </cell>
          <cell r="C71" t="str">
            <v>E0432</v>
          </cell>
          <cell r="E71">
            <v>5441</v>
          </cell>
          <cell r="F71">
            <v>50115</v>
          </cell>
          <cell r="G71">
            <v>2140</v>
          </cell>
          <cell r="H71">
            <v>0</v>
          </cell>
          <cell r="I71">
            <v>122201</v>
          </cell>
          <cell r="K71">
            <v>195961</v>
          </cell>
          <cell r="L71">
            <v>392</v>
          </cell>
          <cell r="N71">
            <v>1107883</v>
          </cell>
          <cell r="O71">
            <v>4769</v>
          </cell>
          <cell r="P71">
            <v>0</v>
          </cell>
          <cell r="Q71">
            <v>633364</v>
          </cell>
          <cell r="R71">
            <v>696869</v>
          </cell>
          <cell r="S71">
            <v>0</v>
          </cell>
        </row>
        <row r="72">
          <cell r="A72">
            <v>65</v>
          </cell>
          <cell r="B72" t="str">
            <v>Chorley</v>
          </cell>
          <cell r="C72" t="str">
            <v>E2334</v>
          </cell>
          <cell r="E72">
            <v>6216</v>
          </cell>
          <cell r="F72">
            <v>13952</v>
          </cell>
          <cell r="G72">
            <v>1563</v>
          </cell>
          <cell r="H72">
            <v>5339</v>
          </cell>
          <cell r="I72">
            <v>115637</v>
          </cell>
          <cell r="K72">
            <v>1004625</v>
          </cell>
          <cell r="L72">
            <v>413</v>
          </cell>
          <cell r="N72">
            <v>401795</v>
          </cell>
          <cell r="O72">
            <v>2084</v>
          </cell>
          <cell r="P72">
            <v>26749</v>
          </cell>
          <cell r="Q72">
            <v>1182865</v>
          </cell>
          <cell r="R72">
            <v>557282</v>
          </cell>
          <cell r="S72">
            <v>0</v>
          </cell>
        </row>
        <row r="73">
          <cell r="A73">
            <v>66</v>
          </cell>
          <cell r="B73" t="str">
            <v>Christchurch</v>
          </cell>
          <cell r="C73" t="str">
            <v>E1232</v>
          </cell>
          <cell r="E73">
            <v>3702</v>
          </cell>
          <cell r="F73">
            <v>83747</v>
          </cell>
          <cell r="G73">
            <v>1283</v>
          </cell>
          <cell r="H73">
            <v>0</v>
          </cell>
          <cell r="I73">
            <v>71710</v>
          </cell>
          <cell r="K73">
            <v>393795</v>
          </cell>
          <cell r="L73">
            <v>0</v>
          </cell>
          <cell r="N73">
            <v>285164</v>
          </cell>
          <cell r="O73">
            <v>855</v>
          </cell>
          <cell r="P73">
            <v>2635</v>
          </cell>
          <cell r="Q73">
            <v>463747</v>
          </cell>
          <cell r="R73">
            <v>278729</v>
          </cell>
          <cell r="S73">
            <v>0</v>
          </cell>
        </row>
        <row r="74">
          <cell r="A74">
            <v>67</v>
          </cell>
          <cell r="B74" t="str">
            <v>City of London</v>
          </cell>
          <cell r="C74" t="str">
            <v>E5010</v>
          </cell>
          <cell r="E74">
            <v>12249</v>
          </cell>
          <cell r="F74">
            <v>324854</v>
          </cell>
          <cell r="G74">
            <v>0</v>
          </cell>
          <cell r="H74">
            <v>0</v>
          </cell>
          <cell r="I74">
            <v>1432488</v>
          </cell>
          <cell r="K74">
            <v>4003025</v>
          </cell>
          <cell r="L74">
            <v>68530785</v>
          </cell>
          <cell r="N74">
            <v>3574540</v>
          </cell>
          <cell r="O74">
            <v>0</v>
          </cell>
          <cell r="P74">
            <v>34356</v>
          </cell>
          <cell r="Q74">
            <v>19051317</v>
          </cell>
          <cell r="R74">
            <v>12288493</v>
          </cell>
          <cell r="S74">
            <v>6500000</v>
          </cell>
        </row>
        <row r="75">
          <cell r="A75">
            <v>68</v>
          </cell>
          <cell r="B75" t="str">
            <v>Colchester</v>
          </cell>
          <cell r="C75" t="str">
            <v>E1536</v>
          </cell>
          <cell r="E75">
            <v>10867</v>
          </cell>
          <cell r="F75">
            <v>24934</v>
          </cell>
          <cell r="G75">
            <v>6093</v>
          </cell>
          <cell r="H75">
            <v>0</v>
          </cell>
          <cell r="I75">
            <v>251544</v>
          </cell>
          <cell r="K75">
            <v>1092664</v>
          </cell>
          <cell r="L75">
            <v>124</v>
          </cell>
          <cell r="N75">
            <v>2000053</v>
          </cell>
          <cell r="O75">
            <v>8919</v>
          </cell>
          <cell r="P75">
            <v>51630</v>
          </cell>
          <cell r="Q75">
            <v>3249402</v>
          </cell>
          <cell r="R75">
            <v>3422334</v>
          </cell>
          <cell r="S75">
            <v>0</v>
          </cell>
        </row>
        <row r="76">
          <cell r="A76">
            <v>69</v>
          </cell>
          <cell r="B76" t="str">
            <v>Congleton</v>
          </cell>
          <cell r="C76" t="str">
            <v>E0632</v>
          </cell>
          <cell r="E76">
            <v>2405</v>
          </cell>
          <cell r="F76">
            <v>20203</v>
          </cell>
          <cell r="G76">
            <v>0</v>
          </cell>
          <cell r="H76">
            <v>0</v>
          </cell>
          <cell r="I76">
            <v>127965</v>
          </cell>
          <cell r="K76">
            <v>1022771</v>
          </cell>
          <cell r="L76">
            <v>112</v>
          </cell>
          <cell r="N76">
            <v>528185</v>
          </cell>
          <cell r="O76">
            <v>1954</v>
          </cell>
          <cell r="P76">
            <v>0</v>
          </cell>
          <cell r="Q76">
            <v>845465</v>
          </cell>
          <cell r="R76">
            <v>750913</v>
          </cell>
          <cell r="S76">
            <v>0</v>
          </cell>
        </row>
        <row r="77">
          <cell r="A77">
            <v>70</v>
          </cell>
          <cell r="B77" t="str">
            <v>Copeland</v>
          </cell>
          <cell r="C77" t="str">
            <v>E0934</v>
          </cell>
          <cell r="E77">
            <v>0</v>
          </cell>
          <cell r="F77">
            <v>53760</v>
          </cell>
          <cell r="G77">
            <v>0</v>
          </cell>
          <cell r="H77">
            <v>0</v>
          </cell>
          <cell r="I77">
            <v>140570</v>
          </cell>
          <cell r="K77">
            <v>831639</v>
          </cell>
          <cell r="L77">
            <v>539</v>
          </cell>
          <cell r="N77">
            <v>431342</v>
          </cell>
          <cell r="O77">
            <v>9675</v>
          </cell>
          <cell r="P77">
            <v>6657</v>
          </cell>
          <cell r="Q77">
            <v>833293</v>
          </cell>
          <cell r="R77">
            <v>1053874</v>
          </cell>
          <cell r="S77">
            <v>0</v>
          </cell>
        </row>
        <row r="78">
          <cell r="A78">
            <v>71</v>
          </cell>
          <cell r="B78" t="str">
            <v>Corby</v>
          </cell>
          <cell r="C78" t="str">
            <v>E2831</v>
          </cell>
          <cell r="E78">
            <v>93</v>
          </cell>
          <cell r="F78">
            <v>10574</v>
          </cell>
          <cell r="G78">
            <v>1590</v>
          </cell>
          <cell r="H78">
            <v>0</v>
          </cell>
          <cell r="I78">
            <v>92263</v>
          </cell>
          <cell r="K78">
            <v>443959</v>
          </cell>
          <cell r="L78">
            <v>0</v>
          </cell>
          <cell r="N78">
            <v>963799</v>
          </cell>
          <cell r="O78">
            <v>2121</v>
          </cell>
          <cell r="P78">
            <v>80000</v>
          </cell>
          <cell r="Q78">
            <v>1550230</v>
          </cell>
          <cell r="R78">
            <v>947477.84</v>
          </cell>
          <cell r="S78">
            <v>0</v>
          </cell>
        </row>
        <row r="79">
          <cell r="A79">
            <v>72</v>
          </cell>
          <cell r="B79" t="str">
            <v>Cotswold</v>
          </cell>
          <cell r="C79" t="str">
            <v>E1632</v>
          </cell>
          <cell r="E79">
            <v>2880</v>
          </cell>
          <cell r="F79">
            <v>10447</v>
          </cell>
          <cell r="G79">
            <v>3891</v>
          </cell>
          <cell r="H79">
            <v>0</v>
          </cell>
          <cell r="I79">
            <v>153314</v>
          </cell>
          <cell r="K79">
            <v>1004240</v>
          </cell>
          <cell r="L79">
            <v>170</v>
          </cell>
          <cell r="N79">
            <v>669445</v>
          </cell>
          <cell r="O79">
            <v>5308</v>
          </cell>
          <cell r="P79">
            <v>40335</v>
          </cell>
          <cell r="Q79">
            <v>990032</v>
          </cell>
          <cell r="R79">
            <v>291384</v>
          </cell>
          <cell r="S79">
            <v>0</v>
          </cell>
        </row>
        <row r="80">
          <cell r="A80">
            <v>73</v>
          </cell>
          <cell r="B80" t="str">
            <v>Coventry</v>
          </cell>
          <cell r="C80" t="str">
            <v>E4602</v>
          </cell>
          <cell r="E80">
            <v>61514</v>
          </cell>
          <cell r="F80">
            <v>56706</v>
          </cell>
          <cell r="G80">
            <v>0</v>
          </cell>
          <cell r="H80">
            <v>0</v>
          </cell>
          <cell r="I80">
            <v>401334</v>
          </cell>
          <cell r="K80">
            <v>2774354</v>
          </cell>
          <cell r="L80">
            <v>44809</v>
          </cell>
          <cell r="N80">
            <v>5220172</v>
          </cell>
          <cell r="O80">
            <v>0</v>
          </cell>
          <cell r="P80">
            <v>156221</v>
          </cell>
          <cell r="Q80">
            <v>5150103</v>
          </cell>
          <cell r="R80">
            <v>5694313</v>
          </cell>
          <cell r="S80">
            <v>0</v>
          </cell>
        </row>
        <row r="81">
          <cell r="A81">
            <v>74</v>
          </cell>
          <cell r="B81" t="str">
            <v>Craven</v>
          </cell>
          <cell r="C81" t="str">
            <v>E2731</v>
          </cell>
          <cell r="E81">
            <v>13070</v>
          </cell>
          <cell r="F81">
            <v>50912</v>
          </cell>
          <cell r="G81">
            <v>3612</v>
          </cell>
          <cell r="H81">
            <v>0</v>
          </cell>
          <cell r="I81">
            <v>134238</v>
          </cell>
          <cell r="K81">
            <v>1287793</v>
          </cell>
          <cell r="L81">
            <v>0</v>
          </cell>
          <cell r="N81">
            <v>403621</v>
          </cell>
          <cell r="O81">
            <v>9500</v>
          </cell>
          <cell r="P81">
            <v>21000</v>
          </cell>
          <cell r="Q81">
            <v>380140</v>
          </cell>
          <cell r="R81">
            <v>517047</v>
          </cell>
          <cell r="S81">
            <v>0</v>
          </cell>
        </row>
        <row r="82">
          <cell r="A82">
            <v>75</v>
          </cell>
          <cell r="B82" t="str">
            <v>Crawley</v>
          </cell>
          <cell r="C82" t="str">
            <v>E3834</v>
          </cell>
          <cell r="E82">
            <v>16422</v>
          </cell>
          <cell r="F82">
            <v>9512</v>
          </cell>
          <cell r="G82">
            <v>0</v>
          </cell>
          <cell r="H82">
            <v>0</v>
          </cell>
          <cell r="I82">
            <v>214543</v>
          </cell>
          <cell r="K82">
            <v>628717</v>
          </cell>
          <cell r="L82">
            <v>1041</v>
          </cell>
          <cell r="N82">
            <v>650330</v>
          </cell>
          <cell r="O82">
            <v>0</v>
          </cell>
          <cell r="P82">
            <v>21000</v>
          </cell>
          <cell r="Q82">
            <v>4059594</v>
          </cell>
          <cell r="R82">
            <v>237596</v>
          </cell>
          <cell r="S82">
            <v>0</v>
          </cell>
        </row>
        <row r="83">
          <cell r="A83">
            <v>76</v>
          </cell>
          <cell r="B83" t="str">
            <v>Crewe &amp; Nantwich</v>
          </cell>
          <cell r="C83" t="str">
            <v>E0633</v>
          </cell>
          <cell r="E83">
            <v>9950</v>
          </cell>
          <cell r="F83">
            <v>33407</v>
          </cell>
          <cell r="G83">
            <v>4023</v>
          </cell>
          <cell r="H83">
            <v>2571</v>
          </cell>
          <cell r="I83">
            <v>160436</v>
          </cell>
          <cell r="K83">
            <v>1431859</v>
          </cell>
          <cell r="L83">
            <v>0</v>
          </cell>
          <cell r="N83">
            <v>707098</v>
          </cell>
          <cell r="O83">
            <v>5364</v>
          </cell>
          <cell r="P83">
            <v>221019</v>
          </cell>
          <cell r="Q83">
            <v>1422774</v>
          </cell>
          <cell r="R83">
            <v>725133</v>
          </cell>
          <cell r="S83">
            <v>0</v>
          </cell>
        </row>
        <row r="84">
          <cell r="A84">
            <v>77</v>
          </cell>
          <cell r="B84" t="str">
            <v>Croydon</v>
          </cell>
          <cell r="C84" t="str">
            <v>E5035</v>
          </cell>
          <cell r="E84">
            <v>3027</v>
          </cell>
          <cell r="F84">
            <v>194086</v>
          </cell>
          <cell r="G84">
            <v>0</v>
          </cell>
          <cell r="H84">
            <v>0</v>
          </cell>
          <cell r="I84">
            <v>505229</v>
          </cell>
          <cell r="K84">
            <v>4341261</v>
          </cell>
          <cell r="L84">
            <v>2872</v>
          </cell>
          <cell r="N84">
            <v>4054341</v>
          </cell>
          <cell r="O84">
            <v>0</v>
          </cell>
          <cell r="P84">
            <v>0</v>
          </cell>
          <cell r="Q84">
            <v>5939908</v>
          </cell>
          <cell r="R84">
            <v>8439541</v>
          </cell>
          <cell r="S84">
            <v>0</v>
          </cell>
        </row>
        <row r="85">
          <cell r="A85">
            <v>78</v>
          </cell>
          <cell r="B85" t="str">
            <v>Dacorum</v>
          </cell>
          <cell r="C85" t="str">
            <v>E1932</v>
          </cell>
          <cell r="E85">
            <v>20596</v>
          </cell>
          <cell r="F85">
            <v>37994</v>
          </cell>
          <cell r="G85">
            <v>2614</v>
          </cell>
          <cell r="H85">
            <v>15527</v>
          </cell>
          <cell r="I85">
            <v>222416</v>
          </cell>
          <cell r="K85">
            <v>998651</v>
          </cell>
          <cell r="L85">
            <v>0</v>
          </cell>
          <cell r="N85">
            <v>1408419</v>
          </cell>
          <cell r="O85">
            <v>3485</v>
          </cell>
          <cell r="P85">
            <v>188176</v>
          </cell>
          <cell r="Q85">
            <v>5540543</v>
          </cell>
          <cell r="R85">
            <v>355849</v>
          </cell>
          <cell r="S85">
            <v>0</v>
          </cell>
        </row>
        <row r="86">
          <cell r="A86">
            <v>79</v>
          </cell>
          <cell r="B86" t="str">
            <v>Darlington</v>
          </cell>
          <cell r="C86" t="str">
            <v>E1301</v>
          </cell>
          <cell r="E86">
            <v>8000</v>
          </cell>
          <cell r="F86">
            <v>5200</v>
          </cell>
          <cell r="G86">
            <v>900</v>
          </cell>
          <cell r="H86">
            <v>0</v>
          </cell>
          <cell r="I86">
            <v>155705</v>
          </cell>
          <cell r="K86">
            <v>1318478</v>
          </cell>
          <cell r="L86">
            <v>0</v>
          </cell>
          <cell r="N86">
            <v>599500</v>
          </cell>
          <cell r="O86">
            <v>1800</v>
          </cell>
          <cell r="P86">
            <v>46300</v>
          </cell>
          <cell r="Q86">
            <v>1325300</v>
          </cell>
          <cell r="R86">
            <v>517328</v>
          </cell>
          <cell r="S86">
            <v>0</v>
          </cell>
        </row>
        <row r="87">
          <cell r="A87">
            <v>80</v>
          </cell>
          <cell r="B87" t="str">
            <v>Dartford</v>
          </cell>
          <cell r="C87" t="str">
            <v>E2233</v>
          </cell>
          <cell r="E87">
            <v>5973</v>
          </cell>
          <cell r="F87">
            <v>7410</v>
          </cell>
          <cell r="G87">
            <v>0</v>
          </cell>
          <cell r="H87">
            <v>0</v>
          </cell>
          <cell r="I87">
            <v>124331</v>
          </cell>
          <cell r="K87">
            <v>757214</v>
          </cell>
          <cell r="L87">
            <v>1740</v>
          </cell>
          <cell r="N87">
            <v>804924</v>
          </cell>
          <cell r="O87">
            <v>3147</v>
          </cell>
          <cell r="P87">
            <v>0</v>
          </cell>
          <cell r="Q87">
            <v>1420024</v>
          </cell>
          <cell r="R87">
            <v>432460</v>
          </cell>
          <cell r="S87">
            <v>0</v>
          </cell>
        </row>
        <row r="88">
          <cell r="A88">
            <v>81</v>
          </cell>
          <cell r="B88" t="str">
            <v>Daventry</v>
          </cell>
          <cell r="C88" t="str">
            <v>E2832</v>
          </cell>
          <cell r="E88">
            <v>9841</v>
          </cell>
          <cell r="F88">
            <v>38114</v>
          </cell>
          <cell r="G88">
            <v>0</v>
          </cell>
          <cell r="H88">
            <v>1694</v>
          </cell>
          <cell r="I88">
            <v>98597</v>
          </cell>
          <cell r="K88">
            <v>829340</v>
          </cell>
          <cell r="L88">
            <v>0</v>
          </cell>
          <cell r="N88">
            <v>392758</v>
          </cell>
          <cell r="O88">
            <v>12469</v>
          </cell>
          <cell r="P88">
            <v>710310</v>
          </cell>
          <cell r="Q88">
            <v>1345852</v>
          </cell>
          <cell r="R88">
            <v>194530</v>
          </cell>
          <cell r="S88">
            <v>0</v>
          </cell>
        </row>
        <row r="89">
          <cell r="A89">
            <v>82</v>
          </cell>
          <cell r="B89" t="str">
            <v>Derby</v>
          </cell>
          <cell r="C89" t="str">
            <v>E1001</v>
          </cell>
          <cell r="E89">
            <v>15752</v>
          </cell>
          <cell r="F89">
            <v>47005</v>
          </cell>
          <cell r="G89">
            <v>0</v>
          </cell>
          <cell r="H89">
            <v>0</v>
          </cell>
          <cell r="I89">
            <v>304704</v>
          </cell>
          <cell r="K89">
            <v>2481206</v>
          </cell>
          <cell r="L89">
            <v>6875</v>
          </cell>
          <cell r="N89">
            <v>2215092</v>
          </cell>
          <cell r="O89">
            <v>0</v>
          </cell>
          <cell r="P89">
            <v>74079</v>
          </cell>
          <cell r="Q89">
            <v>2326346</v>
          </cell>
          <cell r="R89">
            <v>662550</v>
          </cell>
          <cell r="S89">
            <v>0</v>
          </cell>
        </row>
        <row r="90">
          <cell r="A90">
            <v>83</v>
          </cell>
          <cell r="B90" t="str">
            <v>Derbyshire Dales</v>
          </cell>
          <cell r="C90" t="str">
            <v>E1035</v>
          </cell>
          <cell r="E90">
            <v>19664</v>
          </cell>
          <cell r="F90">
            <v>79448</v>
          </cell>
          <cell r="G90">
            <v>12260</v>
          </cell>
          <cell r="H90">
            <v>2773</v>
          </cell>
          <cell r="I90">
            <v>139971</v>
          </cell>
          <cell r="K90">
            <v>1050574</v>
          </cell>
          <cell r="L90">
            <v>23671</v>
          </cell>
          <cell r="N90">
            <v>360284</v>
          </cell>
          <cell r="O90">
            <v>16346</v>
          </cell>
          <cell r="P90">
            <v>32494</v>
          </cell>
          <cell r="Q90">
            <v>369780</v>
          </cell>
          <cell r="R90">
            <v>172471</v>
          </cell>
          <cell r="S90">
            <v>0</v>
          </cell>
        </row>
        <row r="91">
          <cell r="A91">
            <v>84</v>
          </cell>
          <cell r="B91" t="str">
            <v>Derwentside</v>
          </cell>
          <cell r="C91" t="str">
            <v>E1333</v>
          </cell>
          <cell r="E91">
            <v>7017</v>
          </cell>
          <cell r="F91">
            <v>44956</v>
          </cell>
          <cell r="G91">
            <v>0</v>
          </cell>
          <cell r="H91">
            <v>0</v>
          </cell>
          <cell r="I91">
            <v>101405</v>
          </cell>
          <cell r="K91">
            <v>585011</v>
          </cell>
          <cell r="L91">
            <v>0</v>
          </cell>
          <cell r="N91">
            <v>345351</v>
          </cell>
          <cell r="O91">
            <v>3792</v>
          </cell>
          <cell r="P91">
            <v>23324</v>
          </cell>
          <cell r="Q91">
            <v>904212</v>
          </cell>
          <cell r="R91">
            <v>596675</v>
          </cell>
          <cell r="S91">
            <v>0</v>
          </cell>
        </row>
        <row r="92">
          <cell r="A92">
            <v>85</v>
          </cell>
          <cell r="B92" t="str">
            <v>Doncaster</v>
          </cell>
          <cell r="C92" t="str">
            <v>E4402</v>
          </cell>
          <cell r="E92">
            <v>51171</v>
          </cell>
          <cell r="F92">
            <v>12313</v>
          </cell>
          <cell r="G92">
            <v>0</v>
          </cell>
          <cell r="H92">
            <v>0</v>
          </cell>
          <cell r="I92">
            <v>345439</v>
          </cell>
          <cell r="K92">
            <v>2148624</v>
          </cell>
          <cell r="L92">
            <v>21352</v>
          </cell>
          <cell r="N92">
            <v>1668306</v>
          </cell>
          <cell r="O92">
            <v>6263</v>
          </cell>
          <cell r="P92">
            <v>0</v>
          </cell>
          <cell r="Q92">
            <v>1942790</v>
          </cell>
          <cell r="R92">
            <v>3739898.94</v>
          </cell>
          <cell r="S92">
            <v>0</v>
          </cell>
        </row>
        <row r="93">
          <cell r="A93">
            <v>86</v>
          </cell>
          <cell r="B93" t="str">
            <v>Dover</v>
          </cell>
          <cell r="C93" t="str">
            <v>E2234</v>
          </cell>
          <cell r="E93">
            <v>9806</v>
          </cell>
          <cell r="F93">
            <v>46203</v>
          </cell>
          <cell r="G93">
            <v>1826</v>
          </cell>
          <cell r="H93">
            <v>787</v>
          </cell>
          <cell r="I93">
            <v>168468</v>
          </cell>
          <cell r="K93">
            <v>1007400</v>
          </cell>
          <cell r="L93">
            <v>0</v>
          </cell>
          <cell r="N93">
            <v>583817</v>
          </cell>
          <cell r="O93">
            <v>7595</v>
          </cell>
          <cell r="P93">
            <v>3000</v>
          </cell>
          <cell r="Q93">
            <v>1373606</v>
          </cell>
          <cell r="R93">
            <v>397390</v>
          </cell>
          <cell r="S93">
            <v>0</v>
          </cell>
        </row>
        <row r="94">
          <cell r="A94">
            <v>87</v>
          </cell>
          <cell r="B94" t="str">
            <v>Dudley</v>
          </cell>
          <cell r="C94" t="str">
            <v>E4603</v>
          </cell>
          <cell r="E94">
            <v>62796</v>
          </cell>
          <cell r="F94">
            <v>25407</v>
          </cell>
          <cell r="G94">
            <v>0</v>
          </cell>
          <cell r="H94">
            <v>0</v>
          </cell>
          <cell r="I94">
            <v>486255</v>
          </cell>
          <cell r="K94">
            <v>4884838</v>
          </cell>
          <cell r="L94">
            <v>3282</v>
          </cell>
          <cell r="N94">
            <v>2224330</v>
          </cell>
          <cell r="O94">
            <v>0</v>
          </cell>
          <cell r="P94">
            <v>30000</v>
          </cell>
          <cell r="Q94">
            <v>5184483</v>
          </cell>
          <cell r="R94">
            <v>1268865</v>
          </cell>
          <cell r="S94">
            <v>0</v>
          </cell>
        </row>
        <row r="95">
          <cell r="A95">
            <v>88</v>
          </cell>
          <cell r="B95" t="str">
            <v>Durham</v>
          </cell>
          <cell r="C95" t="str">
            <v>E1334</v>
          </cell>
          <cell r="E95">
            <v>10106</v>
          </cell>
          <cell r="F95">
            <v>35680</v>
          </cell>
          <cell r="G95">
            <v>5007</v>
          </cell>
          <cell r="H95">
            <v>320</v>
          </cell>
          <cell r="I95">
            <v>110931</v>
          </cell>
          <cell r="K95">
            <v>1017011</v>
          </cell>
          <cell r="L95">
            <v>0</v>
          </cell>
          <cell r="N95">
            <v>1854552</v>
          </cell>
          <cell r="O95">
            <v>4391</v>
          </cell>
          <cell r="P95">
            <v>8166</v>
          </cell>
          <cell r="Q95">
            <v>743042</v>
          </cell>
          <cell r="R95">
            <v>522566</v>
          </cell>
          <cell r="S95">
            <v>0</v>
          </cell>
        </row>
        <row r="96">
          <cell r="A96">
            <v>89</v>
          </cell>
          <cell r="B96" t="str">
            <v>Ealing</v>
          </cell>
          <cell r="C96" t="str">
            <v>E5036</v>
          </cell>
          <cell r="E96">
            <v>79728</v>
          </cell>
          <cell r="F96">
            <v>119765</v>
          </cell>
          <cell r="G96">
            <v>0</v>
          </cell>
          <cell r="H96">
            <v>0</v>
          </cell>
          <cell r="I96">
            <v>486178</v>
          </cell>
          <cell r="K96">
            <v>2879637</v>
          </cell>
          <cell r="L96">
            <v>24975</v>
          </cell>
          <cell r="N96">
            <v>3318157</v>
          </cell>
          <cell r="O96">
            <v>0</v>
          </cell>
          <cell r="P96">
            <v>250000</v>
          </cell>
          <cell r="Q96">
            <v>10087040</v>
          </cell>
          <cell r="R96">
            <v>6299955</v>
          </cell>
          <cell r="S96">
            <v>0</v>
          </cell>
        </row>
        <row r="97">
          <cell r="A97">
            <v>90</v>
          </cell>
          <cell r="B97" t="str">
            <v>Easington</v>
          </cell>
          <cell r="C97" t="str">
            <v>E1335</v>
          </cell>
          <cell r="E97">
            <v>17050</v>
          </cell>
          <cell r="F97">
            <v>19500</v>
          </cell>
          <cell r="G97">
            <v>1725</v>
          </cell>
          <cell r="H97">
            <v>8550</v>
          </cell>
          <cell r="I97">
            <v>90495</v>
          </cell>
          <cell r="K97">
            <v>525004</v>
          </cell>
          <cell r="L97">
            <v>0</v>
          </cell>
          <cell r="N97">
            <v>392200</v>
          </cell>
          <cell r="O97">
            <v>2300</v>
          </cell>
          <cell r="P97">
            <v>68000</v>
          </cell>
          <cell r="Q97">
            <v>790000</v>
          </cell>
          <cell r="R97">
            <v>268053.15000000002</v>
          </cell>
          <cell r="S97">
            <v>0</v>
          </cell>
        </row>
        <row r="98">
          <cell r="A98">
            <v>91</v>
          </cell>
          <cell r="B98" t="str">
            <v>East Cambridgeshire</v>
          </cell>
          <cell r="C98" t="str">
            <v>E0532</v>
          </cell>
          <cell r="E98">
            <v>11800</v>
          </cell>
          <cell r="F98">
            <v>130363</v>
          </cell>
          <cell r="G98">
            <v>6145</v>
          </cell>
          <cell r="H98">
            <v>2151</v>
          </cell>
          <cell r="I98">
            <v>88640</v>
          </cell>
          <cell r="K98">
            <v>531135</v>
          </cell>
          <cell r="L98">
            <v>0</v>
          </cell>
          <cell r="N98">
            <v>459846</v>
          </cell>
          <cell r="O98">
            <v>8171</v>
          </cell>
          <cell r="P98">
            <v>3170</v>
          </cell>
          <cell r="Q98">
            <v>385400</v>
          </cell>
          <cell r="R98">
            <v>522873</v>
          </cell>
          <cell r="S98">
            <v>0</v>
          </cell>
        </row>
        <row r="99">
          <cell r="A99">
            <v>92</v>
          </cell>
          <cell r="B99" t="str">
            <v>East Devon</v>
          </cell>
          <cell r="C99" t="str">
            <v>E1131</v>
          </cell>
          <cell r="E99">
            <v>8160</v>
          </cell>
          <cell r="F99">
            <v>95650</v>
          </cell>
          <cell r="G99">
            <v>0</v>
          </cell>
          <cell r="H99">
            <v>0</v>
          </cell>
          <cell r="I99">
            <v>202833</v>
          </cell>
          <cell r="K99">
            <v>1037911</v>
          </cell>
          <cell r="L99">
            <v>60</v>
          </cell>
          <cell r="N99">
            <v>685900</v>
          </cell>
          <cell r="O99">
            <v>12500</v>
          </cell>
          <cell r="P99">
            <v>0</v>
          </cell>
          <cell r="Q99">
            <v>490000</v>
          </cell>
          <cell r="R99">
            <v>189985</v>
          </cell>
          <cell r="S99">
            <v>0</v>
          </cell>
        </row>
        <row r="100">
          <cell r="A100">
            <v>93</v>
          </cell>
          <cell r="B100" t="str">
            <v>East Dorset</v>
          </cell>
          <cell r="C100" t="str">
            <v>E1233</v>
          </cell>
          <cell r="E100">
            <v>4664</v>
          </cell>
          <cell r="F100">
            <v>6625</v>
          </cell>
          <cell r="G100">
            <v>316</v>
          </cell>
          <cell r="H100">
            <v>1782</v>
          </cell>
          <cell r="I100">
            <v>107822</v>
          </cell>
          <cell r="K100">
            <v>682632</v>
          </cell>
          <cell r="L100">
            <v>0</v>
          </cell>
          <cell r="N100">
            <v>373663</v>
          </cell>
          <cell r="O100">
            <v>4860</v>
          </cell>
          <cell r="P100">
            <v>0</v>
          </cell>
          <cell r="Q100">
            <v>482738</v>
          </cell>
          <cell r="R100">
            <v>866884.56</v>
          </cell>
          <cell r="S100">
            <v>0</v>
          </cell>
        </row>
        <row r="101">
          <cell r="A101">
            <v>94</v>
          </cell>
          <cell r="B101" t="str">
            <v>East Hampshire</v>
          </cell>
          <cell r="C101" t="str">
            <v>E1732</v>
          </cell>
          <cell r="E101">
            <v>7246</v>
          </cell>
          <cell r="F101">
            <v>21421</v>
          </cell>
          <cell r="G101">
            <v>7269</v>
          </cell>
          <cell r="H101">
            <v>0</v>
          </cell>
          <cell r="I101">
            <v>147574</v>
          </cell>
          <cell r="K101">
            <v>802505</v>
          </cell>
          <cell r="L101">
            <v>24739</v>
          </cell>
          <cell r="N101">
            <v>742990</v>
          </cell>
          <cell r="O101">
            <v>9692</v>
          </cell>
          <cell r="P101">
            <v>7532</v>
          </cell>
          <cell r="Q101">
            <v>981239</v>
          </cell>
          <cell r="R101">
            <v>768545</v>
          </cell>
          <cell r="S101">
            <v>0</v>
          </cell>
        </row>
        <row r="102">
          <cell r="A102">
            <v>95</v>
          </cell>
          <cell r="B102" t="str">
            <v>East Hertfordshire</v>
          </cell>
          <cell r="C102" t="str">
            <v>E1933</v>
          </cell>
          <cell r="E102">
            <v>19079.330000000002</v>
          </cell>
          <cell r="F102">
            <v>84406.97</v>
          </cell>
          <cell r="G102">
            <v>8681.34</v>
          </cell>
          <cell r="H102">
            <v>0</v>
          </cell>
          <cell r="I102">
            <v>214604</v>
          </cell>
          <cell r="K102">
            <v>1002819.6</v>
          </cell>
          <cell r="L102">
            <v>0</v>
          </cell>
          <cell r="N102">
            <v>1588626.34</v>
          </cell>
          <cell r="O102">
            <v>13075.54</v>
          </cell>
          <cell r="P102">
            <v>118265.71</v>
          </cell>
          <cell r="Q102">
            <v>2222276.33</v>
          </cell>
          <cell r="R102">
            <v>1346544.6</v>
          </cell>
          <cell r="S102">
            <v>0</v>
          </cell>
        </row>
        <row r="103">
          <cell r="A103">
            <v>96</v>
          </cell>
          <cell r="B103" t="str">
            <v>East Lindsey</v>
          </cell>
          <cell r="C103" t="str">
            <v>E2532</v>
          </cell>
          <cell r="E103">
            <v>2650</v>
          </cell>
          <cell r="F103">
            <v>35000</v>
          </cell>
          <cell r="G103">
            <v>15000</v>
          </cell>
          <cell r="H103">
            <v>3000</v>
          </cell>
          <cell r="I103">
            <v>256097</v>
          </cell>
          <cell r="K103">
            <v>979072</v>
          </cell>
          <cell r="L103">
            <v>3066</v>
          </cell>
          <cell r="N103">
            <v>610000</v>
          </cell>
          <cell r="O103">
            <v>20000</v>
          </cell>
          <cell r="P103">
            <v>50000</v>
          </cell>
          <cell r="Q103">
            <v>850000</v>
          </cell>
          <cell r="R103">
            <v>693619</v>
          </cell>
          <cell r="S103">
            <v>0</v>
          </cell>
        </row>
        <row r="104">
          <cell r="A104">
            <v>97</v>
          </cell>
          <cell r="B104" t="str">
            <v>East Northamptonshire</v>
          </cell>
          <cell r="C104" t="str">
            <v>E2833</v>
          </cell>
          <cell r="E104">
            <v>5615</v>
          </cell>
          <cell r="F104">
            <v>18381</v>
          </cell>
          <cell r="G104">
            <v>6784</v>
          </cell>
          <cell r="H104">
            <v>0</v>
          </cell>
          <cell r="I104">
            <v>100431</v>
          </cell>
          <cell r="K104">
            <v>582273</v>
          </cell>
          <cell r="L104">
            <v>34</v>
          </cell>
          <cell r="N104">
            <v>417416</v>
          </cell>
          <cell r="O104">
            <v>6826</v>
          </cell>
          <cell r="P104">
            <v>1393</v>
          </cell>
          <cell r="Q104">
            <v>736929</v>
          </cell>
          <cell r="R104">
            <v>248964</v>
          </cell>
          <cell r="S104">
            <v>0</v>
          </cell>
        </row>
        <row r="105">
          <cell r="A105">
            <v>98</v>
          </cell>
          <cell r="B105" t="str">
            <v>East Riding of Yorkshire</v>
          </cell>
          <cell r="C105" t="str">
            <v>E2001</v>
          </cell>
          <cell r="E105">
            <v>25390</v>
          </cell>
          <cell r="F105">
            <v>194694</v>
          </cell>
          <cell r="G105">
            <v>17121</v>
          </cell>
          <cell r="H105">
            <v>27406</v>
          </cell>
          <cell r="I105">
            <v>424294</v>
          </cell>
          <cell r="K105">
            <v>4093410</v>
          </cell>
          <cell r="L105">
            <v>545</v>
          </cell>
          <cell r="N105">
            <v>1112477</v>
          </cell>
          <cell r="O105">
            <v>40692</v>
          </cell>
          <cell r="P105">
            <v>241102</v>
          </cell>
          <cell r="Q105">
            <v>2757743</v>
          </cell>
          <cell r="R105">
            <v>3650197</v>
          </cell>
          <cell r="S105">
            <v>0</v>
          </cell>
        </row>
        <row r="106">
          <cell r="A106">
            <v>99</v>
          </cell>
          <cell r="B106" t="str">
            <v>East Staffordshire</v>
          </cell>
          <cell r="C106" t="str">
            <v>E3432</v>
          </cell>
          <cell r="E106">
            <v>16886</v>
          </cell>
          <cell r="F106">
            <v>74099</v>
          </cell>
          <cell r="G106">
            <v>20</v>
          </cell>
          <cell r="H106">
            <v>0</v>
          </cell>
          <cell r="I106">
            <v>176004</v>
          </cell>
          <cell r="K106">
            <v>1538645</v>
          </cell>
          <cell r="L106">
            <v>1425</v>
          </cell>
          <cell r="N106">
            <v>610429</v>
          </cell>
          <cell r="O106">
            <v>5118</v>
          </cell>
          <cell r="P106">
            <v>66224</v>
          </cell>
          <cell r="Q106">
            <v>1727125</v>
          </cell>
          <cell r="R106">
            <v>3147294</v>
          </cell>
          <cell r="S106">
            <v>0</v>
          </cell>
        </row>
        <row r="107">
          <cell r="A107">
            <v>100</v>
          </cell>
          <cell r="B107" t="str">
            <v>Eastbourne</v>
          </cell>
          <cell r="C107" t="str">
            <v>E1432</v>
          </cell>
          <cell r="E107">
            <v>6612</v>
          </cell>
          <cell r="F107">
            <v>7250</v>
          </cell>
          <cell r="G107">
            <v>0</v>
          </cell>
          <cell r="H107">
            <v>0</v>
          </cell>
          <cell r="I107">
            <v>143854</v>
          </cell>
          <cell r="K107">
            <v>579782</v>
          </cell>
          <cell r="L107">
            <v>18</v>
          </cell>
          <cell r="N107">
            <v>920695</v>
          </cell>
          <cell r="O107">
            <v>0</v>
          </cell>
          <cell r="P107">
            <v>954</v>
          </cell>
          <cell r="Q107">
            <v>1048063</v>
          </cell>
          <cell r="R107">
            <v>1027436</v>
          </cell>
          <cell r="S107">
            <v>0</v>
          </cell>
        </row>
        <row r="108">
          <cell r="A108">
            <v>101</v>
          </cell>
          <cell r="B108" t="str">
            <v>Eastleigh</v>
          </cell>
          <cell r="C108" t="str">
            <v>E1733</v>
          </cell>
          <cell r="E108">
            <v>6623</v>
          </cell>
          <cell r="F108">
            <v>7249</v>
          </cell>
          <cell r="G108">
            <v>0</v>
          </cell>
          <cell r="H108">
            <v>0</v>
          </cell>
          <cell r="I108">
            <v>143396</v>
          </cell>
          <cell r="K108">
            <v>840297</v>
          </cell>
          <cell r="L108">
            <v>0</v>
          </cell>
          <cell r="N108">
            <v>548809</v>
          </cell>
          <cell r="O108">
            <v>0</v>
          </cell>
          <cell r="P108">
            <v>66102</v>
          </cell>
          <cell r="Q108">
            <v>1095225</v>
          </cell>
          <cell r="R108">
            <v>544759</v>
          </cell>
          <cell r="S108">
            <v>0</v>
          </cell>
        </row>
        <row r="109">
          <cell r="A109">
            <v>102</v>
          </cell>
          <cell r="B109" t="str">
            <v>Eden</v>
          </cell>
          <cell r="C109" t="str">
            <v>E0935</v>
          </cell>
          <cell r="E109">
            <v>3982</v>
          </cell>
          <cell r="F109">
            <v>34707</v>
          </cell>
          <cell r="G109">
            <v>6746</v>
          </cell>
          <cell r="H109">
            <v>15593</v>
          </cell>
          <cell r="I109">
            <v>118775</v>
          </cell>
          <cell r="K109">
            <v>1134894</v>
          </cell>
          <cell r="L109">
            <v>0</v>
          </cell>
          <cell r="N109">
            <v>392552</v>
          </cell>
          <cell r="O109">
            <v>11484</v>
          </cell>
          <cell r="P109">
            <v>0</v>
          </cell>
          <cell r="Q109">
            <v>299335</v>
          </cell>
          <cell r="R109">
            <v>59104</v>
          </cell>
          <cell r="S109">
            <v>0</v>
          </cell>
        </row>
        <row r="110">
          <cell r="A110">
            <v>103</v>
          </cell>
          <cell r="B110" t="str">
            <v>Ellesmere Port &amp; Neston</v>
          </cell>
          <cell r="C110" t="str">
            <v>E0634</v>
          </cell>
          <cell r="E110">
            <v>5193</v>
          </cell>
          <cell r="F110">
            <v>4322</v>
          </cell>
          <cell r="G110">
            <v>456</v>
          </cell>
          <cell r="H110">
            <v>1638</v>
          </cell>
          <cell r="I110">
            <v>119659</v>
          </cell>
          <cell r="K110">
            <v>334945</v>
          </cell>
          <cell r="L110">
            <v>0</v>
          </cell>
          <cell r="N110">
            <v>427627</v>
          </cell>
          <cell r="O110">
            <v>1522</v>
          </cell>
          <cell r="P110">
            <v>6758</v>
          </cell>
          <cell r="Q110">
            <v>1401724</v>
          </cell>
          <cell r="R110">
            <v>707200.89</v>
          </cell>
          <cell r="S110">
            <v>0</v>
          </cell>
        </row>
        <row r="111">
          <cell r="A111">
            <v>104</v>
          </cell>
          <cell r="B111" t="str">
            <v>Elmbridge</v>
          </cell>
          <cell r="C111" t="str">
            <v>E3631</v>
          </cell>
          <cell r="E111">
            <v>7482</v>
          </cell>
          <cell r="F111">
            <v>44893</v>
          </cell>
          <cell r="G111">
            <v>0</v>
          </cell>
          <cell r="H111">
            <v>0</v>
          </cell>
          <cell r="I111">
            <v>201531</v>
          </cell>
          <cell r="K111">
            <v>1357193</v>
          </cell>
          <cell r="L111">
            <v>0</v>
          </cell>
          <cell r="N111">
            <v>1111458</v>
          </cell>
          <cell r="O111">
            <v>0</v>
          </cell>
          <cell r="P111">
            <v>42910</v>
          </cell>
          <cell r="Q111">
            <v>1793683</v>
          </cell>
          <cell r="R111">
            <v>335037</v>
          </cell>
          <cell r="S111">
            <v>0</v>
          </cell>
        </row>
        <row r="112">
          <cell r="A112">
            <v>105</v>
          </cell>
          <cell r="B112" t="str">
            <v>Enfield</v>
          </cell>
          <cell r="C112" t="str">
            <v>E5037</v>
          </cell>
          <cell r="E112">
            <v>37651</v>
          </cell>
          <cell r="F112">
            <v>203090</v>
          </cell>
          <cell r="G112">
            <v>0</v>
          </cell>
          <cell r="H112">
            <v>0</v>
          </cell>
          <cell r="I112">
            <v>375869</v>
          </cell>
          <cell r="K112">
            <v>2240526</v>
          </cell>
          <cell r="L112">
            <v>563</v>
          </cell>
          <cell r="N112">
            <v>1785276</v>
          </cell>
          <cell r="O112">
            <v>0</v>
          </cell>
          <cell r="P112">
            <v>0</v>
          </cell>
          <cell r="Q112">
            <v>4247416</v>
          </cell>
          <cell r="R112">
            <v>5278853</v>
          </cell>
          <cell r="S112">
            <v>0</v>
          </cell>
        </row>
        <row r="113">
          <cell r="A113">
            <v>106</v>
          </cell>
          <cell r="B113" t="str">
            <v>Epping Forest</v>
          </cell>
          <cell r="C113" t="str">
            <v>E1537</v>
          </cell>
          <cell r="E113">
            <v>6505</v>
          </cell>
          <cell r="F113">
            <v>62466</v>
          </cell>
          <cell r="G113">
            <v>4120</v>
          </cell>
          <cell r="H113">
            <v>1132</v>
          </cell>
          <cell r="I113">
            <v>162698</v>
          </cell>
          <cell r="K113">
            <v>668001</v>
          </cell>
          <cell r="L113">
            <v>787</v>
          </cell>
          <cell r="N113">
            <v>1055551</v>
          </cell>
          <cell r="O113">
            <v>6867</v>
          </cell>
          <cell r="P113">
            <v>0</v>
          </cell>
          <cell r="Q113">
            <v>2281919</v>
          </cell>
          <cell r="R113">
            <v>998708</v>
          </cell>
          <cell r="S113">
            <v>0</v>
          </cell>
        </row>
        <row r="114">
          <cell r="A114">
            <v>107</v>
          </cell>
          <cell r="B114" t="str">
            <v>Epsom &amp; Ewell</v>
          </cell>
          <cell r="C114" t="str">
            <v>E3632</v>
          </cell>
          <cell r="E114">
            <v>7165</v>
          </cell>
          <cell r="F114">
            <v>5434</v>
          </cell>
          <cell r="G114">
            <v>0</v>
          </cell>
          <cell r="H114">
            <v>0</v>
          </cell>
          <cell r="I114">
            <v>94640</v>
          </cell>
          <cell r="K114">
            <v>296437</v>
          </cell>
          <cell r="L114">
            <v>646336</v>
          </cell>
          <cell r="N114">
            <v>1002274</v>
          </cell>
          <cell r="O114">
            <v>0</v>
          </cell>
          <cell r="P114">
            <v>0</v>
          </cell>
          <cell r="Q114">
            <v>811435</v>
          </cell>
          <cell r="R114">
            <v>233680</v>
          </cell>
          <cell r="S114">
            <v>0</v>
          </cell>
        </row>
        <row r="115">
          <cell r="A115">
            <v>108</v>
          </cell>
          <cell r="B115" t="str">
            <v>Erewash</v>
          </cell>
          <cell r="C115" t="str">
            <v>E1036</v>
          </cell>
          <cell r="E115">
            <v>2521</v>
          </cell>
          <cell r="F115">
            <v>33130</v>
          </cell>
          <cell r="G115">
            <v>2250</v>
          </cell>
          <cell r="H115">
            <v>2000</v>
          </cell>
          <cell r="I115">
            <v>143035</v>
          </cell>
          <cell r="K115">
            <v>575343</v>
          </cell>
          <cell r="L115">
            <v>0</v>
          </cell>
          <cell r="N115">
            <v>503468</v>
          </cell>
          <cell r="O115">
            <v>2881</v>
          </cell>
          <cell r="P115">
            <v>1772</v>
          </cell>
          <cell r="Q115">
            <v>767738</v>
          </cell>
          <cell r="R115">
            <v>311433</v>
          </cell>
          <cell r="S115">
            <v>0</v>
          </cell>
        </row>
        <row r="116">
          <cell r="A116">
            <v>109</v>
          </cell>
          <cell r="B116" t="str">
            <v>Exeter</v>
          </cell>
          <cell r="C116" t="str">
            <v>E1132</v>
          </cell>
          <cell r="E116">
            <v>25944</v>
          </cell>
          <cell r="F116">
            <v>3323</v>
          </cell>
          <cell r="G116">
            <v>0</v>
          </cell>
          <cell r="H116">
            <v>0</v>
          </cell>
          <cell r="I116">
            <v>214691</v>
          </cell>
          <cell r="K116">
            <v>1715359</v>
          </cell>
          <cell r="L116">
            <v>9199</v>
          </cell>
          <cell r="N116">
            <v>2182475</v>
          </cell>
          <cell r="O116">
            <v>0</v>
          </cell>
          <cell r="P116">
            <v>75432</v>
          </cell>
          <cell r="Q116">
            <v>2214279</v>
          </cell>
          <cell r="R116">
            <v>1105815</v>
          </cell>
          <cell r="S116">
            <v>0</v>
          </cell>
        </row>
        <row r="117">
          <cell r="A117">
            <v>110</v>
          </cell>
          <cell r="B117" t="str">
            <v>Fareham</v>
          </cell>
          <cell r="C117" t="str">
            <v>E1734</v>
          </cell>
          <cell r="E117">
            <v>7985</v>
          </cell>
          <cell r="F117">
            <v>16993</v>
          </cell>
          <cell r="G117">
            <v>0</v>
          </cell>
          <cell r="H117">
            <v>0</v>
          </cell>
          <cell r="I117">
            <v>138099</v>
          </cell>
          <cell r="K117">
            <v>558270</v>
          </cell>
          <cell r="L117">
            <v>83</v>
          </cell>
          <cell r="N117">
            <v>765381</v>
          </cell>
          <cell r="O117">
            <v>0</v>
          </cell>
          <cell r="P117">
            <v>93</v>
          </cell>
          <cell r="Q117">
            <v>1048115</v>
          </cell>
          <cell r="R117">
            <v>690934</v>
          </cell>
          <cell r="S117">
            <v>0</v>
          </cell>
        </row>
        <row r="118">
          <cell r="A118">
            <v>111</v>
          </cell>
          <cell r="B118" t="str">
            <v>Fenland</v>
          </cell>
          <cell r="C118" t="str">
            <v>E0533</v>
          </cell>
          <cell r="E118">
            <v>2219</v>
          </cell>
          <cell r="F118">
            <v>24818</v>
          </cell>
          <cell r="G118">
            <v>5314</v>
          </cell>
          <cell r="H118">
            <v>6317</v>
          </cell>
          <cell r="I118">
            <v>118232</v>
          </cell>
          <cell r="K118">
            <v>520002</v>
          </cell>
          <cell r="L118">
            <v>0</v>
          </cell>
          <cell r="N118">
            <v>528540</v>
          </cell>
          <cell r="O118">
            <v>7535</v>
          </cell>
          <cell r="P118">
            <v>3430</v>
          </cell>
          <cell r="Q118">
            <v>1057112</v>
          </cell>
          <cell r="R118">
            <v>498017</v>
          </cell>
          <cell r="S118">
            <v>0</v>
          </cell>
        </row>
        <row r="119">
          <cell r="A119">
            <v>112</v>
          </cell>
          <cell r="B119" t="str">
            <v>Forest Heath</v>
          </cell>
          <cell r="C119" t="str">
            <v>E3532</v>
          </cell>
          <cell r="E119">
            <v>7630.63</v>
          </cell>
          <cell r="F119">
            <v>45783.76</v>
          </cell>
          <cell r="G119">
            <v>760.86</v>
          </cell>
          <cell r="H119">
            <v>1000</v>
          </cell>
          <cell r="I119">
            <v>93533.07</v>
          </cell>
          <cell r="K119">
            <v>627521</v>
          </cell>
          <cell r="L119">
            <v>815</v>
          </cell>
          <cell r="N119">
            <v>310448.27</v>
          </cell>
          <cell r="O119">
            <v>6387.8</v>
          </cell>
          <cell r="P119">
            <v>154337</v>
          </cell>
          <cell r="Q119">
            <v>1212089</v>
          </cell>
          <cell r="R119">
            <v>112959.01</v>
          </cell>
          <cell r="S119">
            <v>0</v>
          </cell>
        </row>
        <row r="120">
          <cell r="A120">
            <v>113</v>
          </cell>
          <cell r="B120" t="str">
            <v>Forest of Dean</v>
          </cell>
          <cell r="C120" t="str">
            <v>E1633</v>
          </cell>
          <cell r="E120">
            <v>5298</v>
          </cell>
          <cell r="F120">
            <v>34951</v>
          </cell>
          <cell r="G120">
            <v>6465</v>
          </cell>
          <cell r="H120">
            <v>1265</v>
          </cell>
          <cell r="I120">
            <v>110047</v>
          </cell>
          <cell r="K120">
            <v>372884</v>
          </cell>
          <cell r="L120">
            <v>97</v>
          </cell>
          <cell r="N120">
            <v>657676</v>
          </cell>
          <cell r="O120">
            <v>8621</v>
          </cell>
          <cell r="P120">
            <v>17683</v>
          </cell>
          <cell r="Q120">
            <v>678434</v>
          </cell>
          <cell r="R120">
            <v>373000</v>
          </cell>
          <cell r="S120">
            <v>0</v>
          </cell>
        </row>
        <row r="121">
          <cell r="A121">
            <v>114</v>
          </cell>
          <cell r="B121" t="str">
            <v>Fylde</v>
          </cell>
          <cell r="C121" t="str">
            <v>E2335</v>
          </cell>
          <cell r="E121">
            <v>3582</v>
          </cell>
          <cell r="F121">
            <v>15685</v>
          </cell>
          <cell r="G121">
            <v>268</v>
          </cell>
          <cell r="H121">
            <v>0</v>
          </cell>
          <cell r="I121">
            <v>113858</v>
          </cell>
          <cell r="K121">
            <v>1304886</v>
          </cell>
          <cell r="L121">
            <v>0</v>
          </cell>
          <cell r="N121">
            <v>644558</v>
          </cell>
          <cell r="O121">
            <v>854</v>
          </cell>
          <cell r="P121">
            <v>390</v>
          </cell>
          <cell r="Q121">
            <v>498251</v>
          </cell>
          <cell r="R121">
            <v>598000</v>
          </cell>
          <cell r="S121">
            <v>0</v>
          </cell>
        </row>
        <row r="122">
          <cell r="A122">
            <v>115</v>
          </cell>
          <cell r="B122" t="str">
            <v>Gateshead</v>
          </cell>
          <cell r="C122" t="str">
            <v>E4501</v>
          </cell>
          <cell r="E122">
            <v>26733</v>
          </cell>
          <cell r="F122">
            <v>81267</v>
          </cell>
          <cell r="G122">
            <v>6659</v>
          </cell>
          <cell r="H122">
            <v>75000</v>
          </cell>
          <cell r="I122">
            <v>284857</v>
          </cell>
          <cell r="K122">
            <v>3077450</v>
          </cell>
          <cell r="L122">
            <v>1034</v>
          </cell>
          <cell r="N122">
            <v>1159411</v>
          </cell>
          <cell r="O122">
            <v>8879</v>
          </cell>
          <cell r="P122">
            <v>533812</v>
          </cell>
          <cell r="Q122">
            <v>4688010</v>
          </cell>
          <cell r="R122">
            <v>1303482.8400000001</v>
          </cell>
          <cell r="S122">
            <v>0</v>
          </cell>
        </row>
        <row r="123">
          <cell r="A123">
            <v>116</v>
          </cell>
          <cell r="B123" t="str">
            <v>Gedling</v>
          </cell>
          <cell r="C123" t="str">
            <v>E3034</v>
          </cell>
          <cell r="E123">
            <v>7625</v>
          </cell>
          <cell r="F123">
            <v>22301</v>
          </cell>
          <cell r="G123">
            <v>2610</v>
          </cell>
          <cell r="H123">
            <v>162</v>
          </cell>
          <cell r="I123">
            <v>103344</v>
          </cell>
          <cell r="K123">
            <v>429158</v>
          </cell>
          <cell r="L123">
            <v>11</v>
          </cell>
          <cell r="N123">
            <v>381714</v>
          </cell>
          <cell r="O123">
            <v>3480</v>
          </cell>
          <cell r="P123">
            <v>8810</v>
          </cell>
          <cell r="Q123">
            <v>877181</v>
          </cell>
          <cell r="R123">
            <v>944953</v>
          </cell>
          <cell r="S123">
            <v>0</v>
          </cell>
        </row>
        <row r="124">
          <cell r="A124">
            <v>117</v>
          </cell>
          <cell r="B124" t="str">
            <v>Gloucester</v>
          </cell>
          <cell r="C124" t="str">
            <v>E1634</v>
          </cell>
          <cell r="E124">
            <v>269</v>
          </cell>
          <cell r="F124">
            <v>41874</v>
          </cell>
          <cell r="G124">
            <v>0</v>
          </cell>
          <cell r="H124">
            <v>0</v>
          </cell>
          <cell r="I124">
            <v>174138</v>
          </cell>
          <cell r="K124">
            <v>749256</v>
          </cell>
          <cell r="L124">
            <v>1530</v>
          </cell>
          <cell r="N124">
            <v>904937</v>
          </cell>
          <cell r="O124">
            <v>0</v>
          </cell>
          <cell r="P124">
            <v>297</v>
          </cell>
          <cell r="Q124">
            <v>2179815</v>
          </cell>
          <cell r="R124">
            <v>633795</v>
          </cell>
          <cell r="S124">
            <v>0</v>
          </cell>
        </row>
        <row r="125">
          <cell r="A125">
            <v>118</v>
          </cell>
          <cell r="B125" t="str">
            <v>Gosport</v>
          </cell>
          <cell r="C125" t="str">
            <v>E1735</v>
          </cell>
          <cell r="E125">
            <v>2584.46</v>
          </cell>
          <cell r="F125">
            <v>33334.300000000003</v>
          </cell>
          <cell r="G125">
            <v>0</v>
          </cell>
          <cell r="H125">
            <v>0</v>
          </cell>
          <cell r="I125">
            <v>71144.77</v>
          </cell>
          <cell r="K125">
            <v>236133.15</v>
          </cell>
          <cell r="L125">
            <v>0</v>
          </cell>
          <cell r="N125">
            <v>382417.54</v>
          </cell>
          <cell r="O125">
            <v>0</v>
          </cell>
          <cell r="P125">
            <v>0</v>
          </cell>
          <cell r="Q125">
            <v>292998.65000000002</v>
          </cell>
          <cell r="R125">
            <v>791038.45</v>
          </cell>
          <cell r="S125">
            <v>0</v>
          </cell>
        </row>
        <row r="126">
          <cell r="A126">
            <v>119</v>
          </cell>
          <cell r="B126" t="str">
            <v>Gravesham</v>
          </cell>
          <cell r="C126" t="str">
            <v>E2236</v>
          </cell>
          <cell r="E126">
            <v>6045</v>
          </cell>
          <cell r="F126">
            <v>52947</v>
          </cell>
          <cell r="G126">
            <v>1500</v>
          </cell>
          <cell r="H126">
            <v>1500</v>
          </cell>
          <cell r="I126">
            <v>111351</v>
          </cell>
          <cell r="K126">
            <v>539152</v>
          </cell>
          <cell r="L126">
            <v>13443</v>
          </cell>
          <cell r="N126">
            <v>1077895</v>
          </cell>
          <cell r="O126">
            <v>10825</v>
          </cell>
          <cell r="P126" t="str">
            <v/>
          </cell>
          <cell r="Q126">
            <v>851788</v>
          </cell>
          <cell r="R126">
            <v>742306</v>
          </cell>
          <cell r="S126">
            <v>0</v>
          </cell>
        </row>
        <row r="127">
          <cell r="A127">
            <v>120</v>
          </cell>
          <cell r="B127" t="str">
            <v>Great Yarmouth</v>
          </cell>
          <cell r="C127" t="str">
            <v>E2633</v>
          </cell>
          <cell r="E127">
            <v>8547</v>
          </cell>
          <cell r="F127">
            <v>12000</v>
          </cell>
          <cell r="G127">
            <v>1469</v>
          </cell>
          <cell r="H127">
            <v>0</v>
          </cell>
          <cell r="I127">
            <v>198773</v>
          </cell>
          <cell r="K127">
            <v>870454</v>
          </cell>
          <cell r="L127">
            <v>2273</v>
          </cell>
          <cell r="N127">
            <v>553645</v>
          </cell>
          <cell r="O127">
            <v>4255</v>
          </cell>
          <cell r="P127">
            <v>8373</v>
          </cell>
          <cell r="Q127">
            <v>1723354</v>
          </cell>
          <cell r="R127">
            <v>634281</v>
          </cell>
          <cell r="S127">
            <v>0</v>
          </cell>
        </row>
        <row r="128">
          <cell r="A128">
            <v>121</v>
          </cell>
          <cell r="B128" t="str">
            <v>Greenwich</v>
          </cell>
          <cell r="C128" t="str">
            <v>E5012</v>
          </cell>
          <cell r="E128">
            <v>47601</v>
          </cell>
          <cell r="F128">
            <v>721110</v>
          </cell>
          <cell r="G128">
            <v>0</v>
          </cell>
          <cell r="H128">
            <v>0</v>
          </cell>
          <cell r="I128">
            <v>299607</v>
          </cell>
          <cell r="K128">
            <v>1589134</v>
          </cell>
          <cell r="L128">
            <v>0</v>
          </cell>
          <cell r="N128">
            <v>2442067</v>
          </cell>
          <cell r="O128">
            <v>0</v>
          </cell>
          <cell r="P128">
            <v>1463</v>
          </cell>
          <cell r="Q128">
            <v>2894819</v>
          </cell>
          <cell r="R128">
            <v>2193247</v>
          </cell>
          <cell r="S128">
            <v>0</v>
          </cell>
        </row>
        <row r="129">
          <cell r="A129">
            <v>122</v>
          </cell>
          <cell r="B129" t="str">
            <v>Guildford</v>
          </cell>
          <cell r="C129" t="str">
            <v>E3633</v>
          </cell>
          <cell r="E129">
            <v>11196</v>
          </cell>
          <cell r="F129">
            <v>28703</v>
          </cell>
          <cell r="G129">
            <v>10756</v>
          </cell>
          <cell r="H129">
            <v>6023</v>
          </cell>
          <cell r="I129">
            <v>221362</v>
          </cell>
          <cell r="K129">
            <v>1535315</v>
          </cell>
          <cell r="L129">
            <v>966</v>
          </cell>
          <cell r="N129">
            <v>3302072</v>
          </cell>
          <cell r="O129">
            <v>14342</v>
          </cell>
          <cell r="P129">
            <v>14714</v>
          </cell>
          <cell r="Q129">
            <v>1751120</v>
          </cell>
          <cell r="R129">
            <v>3111440</v>
          </cell>
          <cell r="S129">
            <v>0</v>
          </cell>
        </row>
        <row r="130">
          <cell r="A130">
            <v>123</v>
          </cell>
          <cell r="B130" t="str">
            <v>Hackney</v>
          </cell>
          <cell r="C130" t="str">
            <v>E5013</v>
          </cell>
          <cell r="E130">
            <v>43832</v>
          </cell>
          <cell r="F130">
            <v>59419</v>
          </cell>
          <cell r="G130">
            <v>0</v>
          </cell>
          <cell r="H130">
            <v>0</v>
          </cell>
          <cell r="I130">
            <v>554356</v>
          </cell>
          <cell r="K130">
            <v>1239757</v>
          </cell>
          <cell r="L130">
            <v>303796</v>
          </cell>
          <cell r="N130">
            <v>2852006</v>
          </cell>
          <cell r="O130">
            <v>0</v>
          </cell>
          <cell r="P130">
            <v>10000</v>
          </cell>
          <cell r="Q130">
            <v>11338783</v>
          </cell>
          <cell r="R130">
            <v>5908915</v>
          </cell>
          <cell r="S130">
            <v>0</v>
          </cell>
        </row>
        <row r="131">
          <cell r="A131">
            <v>124</v>
          </cell>
          <cell r="B131" t="str">
            <v>Halton</v>
          </cell>
          <cell r="C131" t="str">
            <v>E0601</v>
          </cell>
          <cell r="E131">
            <v>5106</v>
          </cell>
          <cell r="F131">
            <v>10401</v>
          </cell>
          <cell r="G131">
            <v>0</v>
          </cell>
          <cell r="H131">
            <v>0</v>
          </cell>
          <cell r="I131">
            <v>164584</v>
          </cell>
          <cell r="K131">
            <v>2099082</v>
          </cell>
          <cell r="L131">
            <v>0</v>
          </cell>
          <cell r="N131">
            <v>631692</v>
          </cell>
          <cell r="O131">
            <v>1345</v>
          </cell>
          <cell r="P131">
            <v>38732</v>
          </cell>
          <cell r="Q131">
            <v>2002342</v>
          </cell>
          <cell r="R131">
            <v>2149156</v>
          </cell>
          <cell r="S131">
            <v>0</v>
          </cell>
        </row>
        <row r="132">
          <cell r="A132">
            <v>125</v>
          </cell>
          <cell r="B132" t="str">
            <v>Hambleton</v>
          </cell>
          <cell r="C132" t="str">
            <v>E2732</v>
          </cell>
          <cell r="E132">
            <v>11000</v>
          </cell>
          <cell r="F132">
            <v>45618</v>
          </cell>
          <cell r="G132">
            <v>8655</v>
          </cell>
          <cell r="H132">
            <v>666</v>
          </cell>
          <cell r="I132">
            <v>141544</v>
          </cell>
          <cell r="K132">
            <v>1635774</v>
          </cell>
          <cell r="L132">
            <v>0</v>
          </cell>
          <cell r="N132">
            <v>367867</v>
          </cell>
          <cell r="O132">
            <v>11540</v>
          </cell>
          <cell r="P132">
            <v>51369</v>
          </cell>
          <cell r="Q132">
            <v>746133</v>
          </cell>
          <cell r="R132">
            <v>340249.22</v>
          </cell>
          <cell r="S132">
            <v>0</v>
          </cell>
        </row>
        <row r="133">
          <cell r="A133">
            <v>126</v>
          </cell>
          <cell r="B133" t="str">
            <v>Hammersmith and Fulham</v>
          </cell>
          <cell r="C133" t="str">
            <v>E5014</v>
          </cell>
          <cell r="E133">
            <v>71884</v>
          </cell>
          <cell r="F133">
            <v>57107</v>
          </cell>
          <cell r="G133">
            <v>0</v>
          </cell>
          <cell r="H133">
            <v>0</v>
          </cell>
          <cell r="I133">
            <v>439219</v>
          </cell>
          <cell r="K133">
            <v>2475141</v>
          </cell>
          <cell r="L133">
            <v>42300</v>
          </cell>
          <cell r="N133">
            <v>3427524</v>
          </cell>
          <cell r="O133">
            <v>0</v>
          </cell>
          <cell r="P133">
            <v>256187</v>
          </cell>
          <cell r="Q133">
            <v>4300507</v>
          </cell>
          <cell r="R133">
            <v>7293299</v>
          </cell>
          <cell r="S133">
            <v>0</v>
          </cell>
        </row>
        <row r="134">
          <cell r="A134">
            <v>127</v>
          </cell>
          <cell r="B134" t="str">
            <v>Harborough</v>
          </cell>
          <cell r="C134" t="str">
            <v>E2433</v>
          </cell>
          <cell r="E134">
            <v>3557</v>
          </cell>
          <cell r="F134">
            <v>24470</v>
          </cell>
          <cell r="G134">
            <v>7900</v>
          </cell>
          <cell r="H134">
            <v>10000</v>
          </cell>
          <cell r="I134">
            <v>108785</v>
          </cell>
          <cell r="K134">
            <v>426003</v>
          </cell>
          <cell r="L134">
            <v>0</v>
          </cell>
          <cell r="N134">
            <v>275043</v>
          </cell>
          <cell r="O134">
            <v>10533</v>
          </cell>
          <cell r="P134">
            <v>48231</v>
          </cell>
          <cell r="Q134">
            <v>622133</v>
          </cell>
          <cell r="R134">
            <v>493669</v>
          </cell>
          <cell r="S134">
            <v>0</v>
          </cell>
        </row>
        <row r="135">
          <cell r="A135">
            <v>128</v>
          </cell>
          <cell r="B135" t="str">
            <v>Haringey</v>
          </cell>
          <cell r="C135" t="str">
            <v>E5038</v>
          </cell>
          <cell r="E135">
            <v>64394</v>
          </cell>
          <cell r="F135">
            <v>301430</v>
          </cell>
          <cell r="G135">
            <v>0</v>
          </cell>
          <cell r="H135">
            <v>0</v>
          </cell>
          <cell r="I135">
            <v>380810</v>
          </cell>
          <cell r="K135">
            <v>1535268</v>
          </cell>
          <cell r="L135">
            <v>4152</v>
          </cell>
          <cell r="N135">
            <v>2641530</v>
          </cell>
          <cell r="O135">
            <v>0</v>
          </cell>
          <cell r="P135">
            <v>20000</v>
          </cell>
          <cell r="Q135">
            <v>6000000</v>
          </cell>
          <cell r="R135">
            <v>6924476</v>
          </cell>
          <cell r="S135">
            <v>0</v>
          </cell>
        </row>
        <row r="136">
          <cell r="A136">
            <v>129</v>
          </cell>
          <cell r="B136" t="str">
            <v>Harlow</v>
          </cell>
          <cell r="C136" t="str">
            <v>E1538</v>
          </cell>
          <cell r="E136">
            <v>7739</v>
          </cell>
          <cell r="F136">
            <v>3189</v>
          </cell>
          <cell r="G136">
            <v>0</v>
          </cell>
          <cell r="H136">
            <v>0</v>
          </cell>
          <cell r="I136">
            <v>121274</v>
          </cell>
          <cell r="K136">
            <v>389094</v>
          </cell>
          <cell r="L136">
            <v>1534</v>
          </cell>
          <cell r="N136">
            <v>655313</v>
          </cell>
          <cell r="O136">
            <v>0</v>
          </cell>
          <cell r="P136">
            <v>122087</v>
          </cell>
          <cell r="Q136">
            <v>3316800</v>
          </cell>
          <cell r="R136">
            <v>315388</v>
          </cell>
          <cell r="S136">
            <v>0</v>
          </cell>
        </row>
        <row r="137">
          <cell r="A137">
            <v>130</v>
          </cell>
          <cell r="B137" t="str">
            <v>Harrogate</v>
          </cell>
          <cell r="C137" t="str">
            <v>E2753</v>
          </cell>
          <cell r="E137">
            <v>3434</v>
          </cell>
          <cell r="F137">
            <v>94944</v>
          </cell>
          <cell r="G137">
            <v>2316</v>
          </cell>
          <cell r="H137">
            <v>12973</v>
          </cell>
          <cell r="I137">
            <v>268114</v>
          </cell>
          <cell r="K137">
            <v>2299575</v>
          </cell>
          <cell r="L137">
            <v>318</v>
          </cell>
          <cell r="N137">
            <v>1474713</v>
          </cell>
          <cell r="O137">
            <v>8593</v>
          </cell>
          <cell r="P137">
            <v>47487</v>
          </cell>
          <cell r="Q137">
            <v>1434715</v>
          </cell>
          <cell r="R137">
            <v>3641384</v>
          </cell>
          <cell r="S137">
            <v>0</v>
          </cell>
        </row>
        <row r="138">
          <cell r="A138">
            <v>131</v>
          </cell>
          <cell r="B138" t="str">
            <v>Harrow</v>
          </cell>
          <cell r="C138" t="str">
            <v>E5039</v>
          </cell>
          <cell r="E138">
            <v>18080</v>
          </cell>
          <cell r="F138">
            <v>77131</v>
          </cell>
          <cell r="G138">
            <v>0</v>
          </cell>
          <cell r="H138">
            <v>0</v>
          </cell>
          <cell r="I138">
            <v>265483</v>
          </cell>
          <cell r="K138">
            <v>1212771</v>
          </cell>
          <cell r="L138">
            <v>0</v>
          </cell>
          <cell r="N138">
            <v>1738073</v>
          </cell>
          <cell r="O138">
            <v>0</v>
          </cell>
          <cell r="P138">
            <v>0</v>
          </cell>
          <cell r="Q138">
            <v>2371538</v>
          </cell>
          <cell r="R138">
            <v>6192490</v>
          </cell>
          <cell r="S138">
            <v>0</v>
          </cell>
        </row>
        <row r="139">
          <cell r="A139">
            <v>132</v>
          </cell>
          <cell r="B139" t="str">
            <v>Hart</v>
          </cell>
          <cell r="C139" t="str">
            <v>E1736</v>
          </cell>
          <cell r="E139">
            <v>5857</v>
          </cell>
          <cell r="F139">
            <v>34280</v>
          </cell>
          <cell r="G139">
            <v>1979</v>
          </cell>
          <cell r="H139">
            <v>0</v>
          </cell>
          <cell r="I139">
            <v>90541</v>
          </cell>
          <cell r="K139">
            <v>749016</v>
          </cell>
          <cell r="L139">
            <v>0</v>
          </cell>
          <cell r="N139">
            <v>292113</v>
          </cell>
          <cell r="O139">
            <v>3957</v>
          </cell>
          <cell r="P139">
            <v>0</v>
          </cell>
          <cell r="Q139">
            <v>1258279</v>
          </cell>
          <cell r="R139">
            <v>1395252</v>
          </cell>
          <cell r="S139">
            <v>0</v>
          </cell>
        </row>
        <row r="140">
          <cell r="A140">
            <v>133</v>
          </cell>
          <cell r="B140" t="str">
            <v>Hartlepool</v>
          </cell>
          <cell r="C140" t="str">
            <v>E0701</v>
          </cell>
          <cell r="E140">
            <v>10835</v>
          </cell>
          <cell r="F140">
            <v>34693</v>
          </cell>
          <cell r="G140">
            <v>0</v>
          </cell>
          <cell r="H140">
            <v>37623</v>
          </cell>
          <cell r="I140">
            <v>114416</v>
          </cell>
          <cell r="K140">
            <v>822892</v>
          </cell>
          <cell r="L140">
            <v>0</v>
          </cell>
          <cell r="N140">
            <v>988714</v>
          </cell>
          <cell r="O140">
            <v>14182</v>
          </cell>
          <cell r="P140">
            <v>360993</v>
          </cell>
          <cell r="Q140">
            <v>1872525</v>
          </cell>
          <cell r="R140">
            <v>3196378</v>
          </cell>
          <cell r="S140">
            <v>0</v>
          </cell>
        </row>
        <row r="141">
          <cell r="A141">
            <v>134</v>
          </cell>
          <cell r="B141" t="str">
            <v>Hastings</v>
          </cell>
          <cell r="C141" t="str">
            <v>E1433</v>
          </cell>
          <cell r="E141">
            <v>15000</v>
          </cell>
          <cell r="F141">
            <v>20000</v>
          </cell>
          <cell r="G141">
            <v>0</v>
          </cell>
          <cell r="H141">
            <v>0</v>
          </cell>
          <cell r="I141">
            <v>141563</v>
          </cell>
          <cell r="K141">
            <v>830011</v>
          </cell>
          <cell r="L141">
            <v>0</v>
          </cell>
          <cell r="N141">
            <v>460000</v>
          </cell>
          <cell r="O141">
            <v>0</v>
          </cell>
          <cell r="P141">
            <v>10000</v>
          </cell>
          <cell r="Q141">
            <v>1250000</v>
          </cell>
          <cell r="R141">
            <v>1253031</v>
          </cell>
          <cell r="S141">
            <v>0</v>
          </cell>
        </row>
        <row r="142">
          <cell r="A142">
            <v>135</v>
          </cell>
          <cell r="B142" t="str">
            <v>Havant</v>
          </cell>
          <cell r="C142" t="str">
            <v>E1737</v>
          </cell>
          <cell r="E142">
            <v>14490</v>
          </cell>
          <cell r="F142">
            <v>51233</v>
          </cell>
          <cell r="G142">
            <v>0</v>
          </cell>
          <cell r="H142">
            <v>0</v>
          </cell>
          <cell r="I142">
            <v>131874</v>
          </cell>
          <cell r="K142">
            <v>481415</v>
          </cell>
          <cell r="L142">
            <v>1964</v>
          </cell>
          <cell r="N142">
            <v>772114</v>
          </cell>
          <cell r="O142">
            <v>0</v>
          </cell>
          <cell r="P142">
            <v>28980</v>
          </cell>
          <cell r="Q142">
            <v>759694</v>
          </cell>
          <cell r="R142">
            <v>1537456</v>
          </cell>
          <cell r="S142">
            <v>0</v>
          </cell>
        </row>
        <row r="143">
          <cell r="A143">
            <v>136</v>
          </cell>
          <cell r="B143" t="str">
            <v>Havering</v>
          </cell>
          <cell r="C143" t="str">
            <v>E5040</v>
          </cell>
          <cell r="E143">
            <v>41227</v>
          </cell>
          <cell r="F143">
            <v>55220</v>
          </cell>
          <cell r="G143">
            <v>0</v>
          </cell>
          <cell r="H143">
            <v>0</v>
          </cell>
          <cell r="I143">
            <v>299712</v>
          </cell>
          <cell r="K143">
            <v>1974390</v>
          </cell>
          <cell r="L143">
            <v>438</v>
          </cell>
          <cell r="N143">
            <v>1364821</v>
          </cell>
          <cell r="O143">
            <v>0</v>
          </cell>
          <cell r="P143">
            <v>0</v>
          </cell>
          <cell r="Q143">
            <v>3643002</v>
          </cell>
          <cell r="R143">
            <v>2545178</v>
          </cell>
          <cell r="S143">
            <v>0</v>
          </cell>
        </row>
        <row r="144">
          <cell r="A144">
            <v>137</v>
          </cell>
          <cell r="B144" t="str">
            <v xml:space="preserve">Herefordshire </v>
          </cell>
          <cell r="C144" t="str">
            <v>E1801</v>
          </cell>
          <cell r="E144">
            <v>27055</v>
          </cell>
          <cell r="F144">
            <v>25302</v>
          </cell>
          <cell r="G144">
            <v>16311</v>
          </cell>
          <cell r="H144">
            <v>2000</v>
          </cell>
          <cell r="I144">
            <v>289952</v>
          </cell>
          <cell r="K144">
            <v>2848510</v>
          </cell>
          <cell r="L144">
            <v>3041</v>
          </cell>
          <cell r="N144">
            <v>997489</v>
          </cell>
          <cell r="O144">
            <v>22992</v>
          </cell>
          <cell r="P144">
            <v>21459</v>
          </cell>
          <cell r="Q144">
            <v>1365202</v>
          </cell>
          <cell r="R144">
            <v>1328593</v>
          </cell>
          <cell r="S144">
            <v>0</v>
          </cell>
        </row>
        <row r="145">
          <cell r="A145">
            <v>138</v>
          </cell>
          <cell r="B145" t="str">
            <v>Hertsmere</v>
          </cell>
          <cell r="C145" t="str">
            <v>E1934</v>
          </cell>
          <cell r="E145">
            <v>8138</v>
          </cell>
          <cell r="F145">
            <v>52710</v>
          </cell>
          <cell r="G145">
            <v>0</v>
          </cell>
          <cell r="H145">
            <v>0</v>
          </cell>
          <cell r="I145">
            <v>149846</v>
          </cell>
          <cell r="K145">
            <v>1170082</v>
          </cell>
          <cell r="L145">
            <v>0</v>
          </cell>
          <cell r="N145">
            <v>1893609</v>
          </cell>
          <cell r="O145">
            <v>0</v>
          </cell>
          <cell r="P145">
            <v>116386</v>
          </cell>
          <cell r="Q145">
            <v>2155039</v>
          </cell>
          <cell r="R145">
            <v>1620077.02</v>
          </cell>
          <cell r="S145">
            <v>0</v>
          </cell>
        </row>
        <row r="146">
          <cell r="A146">
            <v>139</v>
          </cell>
          <cell r="B146" t="str">
            <v>High Peak</v>
          </cell>
          <cell r="C146" t="str">
            <v>E1037</v>
          </cell>
          <cell r="E146">
            <v>2300</v>
          </cell>
          <cell r="F146">
            <v>17500</v>
          </cell>
          <cell r="G146">
            <v>0</v>
          </cell>
          <cell r="H146">
            <v>9300</v>
          </cell>
          <cell r="I146">
            <v>141952</v>
          </cell>
          <cell r="K146">
            <v>771218</v>
          </cell>
          <cell r="L146">
            <v>42555</v>
          </cell>
          <cell r="N146">
            <v>335000</v>
          </cell>
          <cell r="O146">
            <v>7000</v>
          </cell>
          <cell r="P146">
            <v>75000</v>
          </cell>
          <cell r="Q146">
            <v>520000</v>
          </cell>
          <cell r="R146">
            <v>228962</v>
          </cell>
          <cell r="S146">
            <v>0</v>
          </cell>
        </row>
        <row r="147">
          <cell r="A147">
            <v>140</v>
          </cell>
          <cell r="B147" t="str">
            <v>Hillingdon</v>
          </cell>
          <cell r="C147" t="str">
            <v>E5041</v>
          </cell>
          <cell r="E147">
            <v>36982</v>
          </cell>
          <cell r="F147">
            <v>85605</v>
          </cell>
          <cell r="G147">
            <v>0</v>
          </cell>
          <cell r="H147">
            <v>0</v>
          </cell>
          <cell r="I147">
            <v>611426</v>
          </cell>
          <cell r="K147">
            <v>3310867</v>
          </cell>
          <cell r="L147">
            <v>4</v>
          </cell>
          <cell r="N147">
            <v>2922965</v>
          </cell>
          <cell r="O147">
            <v>0</v>
          </cell>
          <cell r="P147">
            <v>0</v>
          </cell>
          <cell r="Q147">
            <v>3005922</v>
          </cell>
          <cell r="R147">
            <v>48232399</v>
          </cell>
          <cell r="S147">
            <v>0</v>
          </cell>
        </row>
        <row r="148">
          <cell r="A148">
            <v>141</v>
          </cell>
          <cell r="B148" t="str">
            <v>Hinckley and Bosworth</v>
          </cell>
          <cell r="C148" t="str">
            <v>E2434</v>
          </cell>
          <cell r="E148">
            <v>17877</v>
          </cell>
          <cell r="F148">
            <v>74720</v>
          </cell>
          <cell r="G148">
            <v>3000</v>
          </cell>
          <cell r="H148">
            <v>3000</v>
          </cell>
          <cell r="I148">
            <v>135303</v>
          </cell>
          <cell r="K148">
            <v>791652</v>
          </cell>
          <cell r="L148">
            <v>0</v>
          </cell>
          <cell r="N148">
            <v>486807</v>
          </cell>
          <cell r="O148">
            <v>5000</v>
          </cell>
          <cell r="P148">
            <v>15000</v>
          </cell>
          <cell r="Q148">
            <v>836875</v>
          </cell>
          <cell r="R148">
            <v>345984</v>
          </cell>
          <cell r="S148">
            <v>0</v>
          </cell>
        </row>
        <row r="149">
          <cell r="A149">
            <v>142</v>
          </cell>
          <cell r="B149" t="str">
            <v>Horsham</v>
          </cell>
          <cell r="C149" t="str">
            <v>E3835</v>
          </cell>
          <cell r="E149">
            <v>16596</v>
          </cell>
          <cell r="F149">
            <v>46104</v>
          </cell>
          <cell r="G149">
            <v>5898</v>
          </cell>
          <cell r="H149">
            <v>0</v>
          </cell>
          <cell r="I149">
            <v>177525</v>
          </cell>
          <cell r="K149">
            <v>1272989</v>
          </cell>
          <cell r="L149">
            <v>352</v>
          </cell>
          <cell r="N149">
            <v>1190615</v>
          </cell>
          <cell r="O149">
            <v>7864</v>
          </cell>
          <cell r="P149">
            <v>19340</v>
          </cell>
          <cell r="Q149">
            <v>1347688</v>
          </cell>
          <cell r="R149">
            <v>407360</v>
          </cell>
          <cell r="S149">
            <v>0</v>
          </cell>
        </row>
        <row r="150">
          <cell r="A150">
            <v>143</v>
          </cell>
          <cell r="B150" t="str">
            <v>Hounslow</v>
          </cell>
          <cell r="C150" t="str">
            <v>E5042</v>
          </cell>
          <cell r="E150">
            <v>44070</v>
          </cell>
          <cell r="F150">
            <v>648248</v>
          </cell>
          <cell r="G150">
            <v>0</v>
          </cell>
          <cell r="H150">
            <v>0</v>
          </cell>
          <cell r="I150">
            <v>383498</v>
          </cell>
          <cell r="K150">
            <v>1371263</v>
          </cell>
          <cell r="L150">
            <v>28533</v>
          </cell>
          <cell r="N150">
            <v>1627508</v>
          </cell>
          <cell r="O150">
            <v>0</v>
          </cell>
          <cell r="P150">
            <v>29061</v>
          </cell>
          <cell r="Q150">
            <v>10935475</v>
          </cell>
          <cell r="R150">
            <v>8504742</v>
          </cell>
          <cell r="S150">
            <v>0</v>
          </cell>
        </row>
        <row r="151">
          <cell r="A151">
            <v>144</v>
          </cell>
          <cell r="B151" t="str">
            <v>Huntingdonshire</v>
          </cell>
          <cell r="C151" t="str">
            <v>E0551</v>
          </cell>
          <cell r="E151">
            <v>0</v>
          </cell>
          <cell r="F151">
            <v>168750</v>
          </cell>
          <cell r="G151">
            <v>750</v>
          </cell>
          <cell r="H151">
            <v>0</v>
          </cell>
          <cell r="I151">
            <v>200136</v>
          </cell>
          <cell r="K151">
            <v>1319369</v>
          </cell>
          <cell r="L151">
            <v>2173</v>
          </cell>
          <cell r="N151">
            <v>1113850</v>
          </cell>
          <cell r="O151">
            <v>15310</v>
          </cell>
          <cell r="P151">
            <v>5500</v>
          </cell>
          <cell r="Q151">
            <v>2426480</v>
          </cell>
          <cell r="R151">
            <v>831018</v>
          </cell>
          <cell r="S151">
            <v>0</v>
          </cell>
        </row>
        <row r="152">
          <cell r="A152">
            <v>145</v>
          </cell>
          <cell r="B152" t="str">
            <v>Hyndburn</v>
          </cell>
          <cell r="C152" t="str">
            <v>E2336</v>
          </cell>
          <cell r="E152">
            <v>3200</v>
          </cell>
          <cell r="F152">
            <v>20500</v>
          </cell>
          <cell r="G152">
            <v>0</v>
          </cell>
          <cell r="H152">
            <v>0</v>
          </cell>
          <cell r="I152">
            <v>139329</v>
          </cell>
          <cell r="K152">
            <v>736781</v>
          </cell>
          <cell r="L152">
            <v>1620</v>
          </cell>
          <cell r="N152">
            <v>526000</v>
          </cell>
          <cell r="O152">
            <v>500</v>
          </cell>
          <cell r="P152">
            <v>0</v>
          </cell>
          <cell r="Q152">
            <v>1004426</v>
          </cell>
          <cell r="R152">
            <v>832015</v>
          </cell>
          <cell r="S152">
            <v>0</v>
          </cell>
        </row>
        <row r="153">
          <cell r="A153">
            <v>146</v>
          </cell>
          <cell r="B153" t="str">
            <v>Ipswich</v>
          </cell>
          <cell r="C153" t="str">
            <v>E3533</v>
          </cell>
          <cell r="E153">
            <v>14267</v>
          </cell>
          <cell r="F153">
            <v>115089</v>
          </cell>
          <cell r="G153">
            <v>0</v>
          </cell>
          <cell r="H153">
            <v>0</v>
          </cell>
          <cell r="I153">
            <v>196558</v>
          </cell>
          <cell r="K153">
            <v>551217</v>
          </cell>
          <cell r="L153">
            <v>319</v>
          </cell>
          <cell r="N153">
            <v>1242715</v>
          </cell>
          <cell r="O153">
            <v>0</v>
          </cell>
          <cell r="P153">
            <v>60907</v>
          </cell>
          <cell r="Q153">
            <v>2944187</v>
          </cell>
          <cell r="R153">
            <v>1181169</v>
          </cell>
          <cell r="S153">
            <v>0</v>
          </cell>
        </row>
        <row r="154">
          <cell r="A154">
            <v>147</v>
          </cell>
          <cell r="B154" t="str">
            <v>Isle of Wight Council</v>
          </cell>
          <cell r="C154" t="str">
            <v>E2101</v>
          </cell>
          <cell r="E154">
            <v>11150</v>
          </cell>
          <cell r="F154">
            <v>49260</v>
          </cell>
          <cell r="G154">
            <v>10200</v>
          </cell>
          <cell r="H154">
            <v>0</v>
          </cell>
          <cell r="I154">
            <v>257992</v>
          </cell>
          <cell r="K154">
            <v>856973</v>
          </cell>
          <cell r="L154">
            <v>5717</v>
          </cell>
          <cell r="N154">
            <v>820410</v>
          </cell>
          <cell r="O154">
            <v>13290</v>
          </cell>
          <cell r="P154">
            <v>62300</v>
          </cell>
          <cell r="Q154">
            <v>831100</v>
          </cell>
          <cell r="R154">
            <v>486233</v>
          </cell>
          <cell r="S154">
            <v>0</v>
          </cell>
        </row>
        <row r="155">
          <cell r="A155">
            <v>148</v>
          </cell>
          <cell r="B155" t="str">
            <v>Isles of Scilly</v>
          </cell>
          <cell r="C155" t="str">
            <v>E4001</v>
          </cell>
          <cell r="E155">
            <v>550</v>
          </cell>
          <cell r="F155">
            <v>6000</v>
          </cell>
          <cell r="G155">
            <v>2000</v>
          </cell>
          <cell r="H155" t="str">
            <v/>
          </cell>
          <cell r="I155">
            <v>13687</v>
          </cell>
          <cell r="K155">
            <v>75000</v>
          </cell>
          <cell r="L155">
            <v>2000</v>
          </cell>
          <cell r="N155">
            <v>11000</v>
          </cell>
          <cell r="O155">
            <v>2000</v>
          </cell>
          <cell r="P155" t="str">
            <v/>
          </cell>
          <cell r="Q155">
            <v>3000</v>
          </cell>
          <cell r="R155">
            <v>5301</v>
          </cell>
          <cell r="S155">
            <v>0</v>
          </cell>
        </row>
        <row r="156">
          <cell r="A156">
            <v>149</v>
          </cell>
          <cell r="B156" t="str">
            <v>Islington</v>
          </cell>
          <cell r="C156" t="str">
            <v>E5015</v>
          </cell>
          <cell r="E156">
            <v>93738</v>
          </cell>
          <cell r="F156">
            <v>188766</v>
          </cell>
          <cell r="G156">
            <v>0</v>
          </cell>
          <cell r="H156">
            <v>0</v>
          </cell>
          <cell r="I156">
            <v>680331</v>
          </cell>
          <cell r="K156">
            <v>3024585</v>
          </cell>
          <cell r="L156">
            <v>1024955</v>
          </cell>
          <cell r="N156">
            <v>7514519</v>
          </cell>
          <cell r="O156">
            <v>0</v>
          </cell>
          <cell r="P156">
            <v>60000</v>
          </cell>
          <cell r="Q156">
            <v>8027412</v>
          </cell>
          <cell r="R156">
            <v>34788845</v>
          </cell>
          <cell r="S156">
            <v>0</v>
          </cell>
        </row>
        <row r="157">
          <cell r="A157">
            <v>150</v>
          </cell>
          <cell r="B157" t="str">
            <v>Kennet</v>
          </cell>
          <cell r="C157" t="str">
            <v>E3931</v>
          </cell>
          <cell r="E157">
            <v>11227</v>
          </cell>
          <cell r="F157">
            <v>85749</v>
          </cell>
          <cell r="G157">
            <v>8961</v>
          </cell>
          <cell r="H157">
            <v>21076</v>
          </cell>
          <cell r="I157">
            <v>95029</v>
          </cell>
          <cell r="K157">
            <v>636177</v>
          </cell>
          <cell r="L157">
            <v>0</v>
          </cell>
          <cell r="N157">
            <v>1002671</v>
          </cell>
          <cell r="O157">
            <v>11948</v>
          </cell>
          <cell r="P157">
            <v>15932</v>
          </cell>
          <cell r="Q157">
            <v>298879</v>
          </cell>
          <cell r="R157">
            <v>320569</v>
          </cell>
          <cell r="S157">
            <v>0</v>
          </cell>
        </row>
        <row r="158">
          <cell r="A158">
            <v>151</v>
          </cell>
          <cell r="B158" t="str">
            <v>Kensington and Chelsea</v>
          </cell>
          <cell r="C158" t="str">
            <v>E5016</v>
          </cell>
          <cell r="E158">
            <v>24946</v>
          </cell>
          <cell r="F158">
            <v>13282</v>
          </cell>
          <cell r="G158">
            <v>0</v>
          </cell>
          <cell r="H158">
            <v>0</v>
          </cell>
          <cell r="I158">
            <v>573097</v>
          </cell>
          <cell r="K158">
            <v>29020130</v>
          </cell>
          <cell r="L158">
            <v>22733</v>
          </cell>
          <cell r="N158">
            <v>3541984</v>
          </cell>
          <cell r="O158">
            <v>0</v>
          </cell>
          <cell r="P158">
            <v>0</v>
          </cell>
          <cell r="Q158">
            <v>2386626</v>
          </cell>
          <cell r="R158">
            <v>5362750</v>
          </cell>
          <cell r="S158">
            <v>0</v>
          </cell>
        </row>
        <row r="159">
          <cell r="A159">
            <v>152</v>
          </cell>
          <cell r="B159" t="str">
            <v>Kerrier</v>
          </cell>
          <cell r="C159" t="str">
            <v>E0833</v>
          </cell>
          <cell r="E159">
            <v>10659</v>
          </cell>
          <cell r="F159">
            <v>43558</v>
          </cell>
          <cell r="G159">
            <v>5394</v>
          </cell>
          <cell r="H159">
            <v>534</v>
          </cell>
          <cell r="I159">
            <v>145938</v>
          </cell>
          <cell r="K159">
            <v>430629</v>
          </cell>
          <cell r="L159">
            <v>113329</v>
          </cell>
          <cell r="N159">
            <v>360155</v>
          </cell>
          <cell r="O159">
            <v>26017</v>
          </cell>
          <cell r="P159">
            <v>0</v>
          </cell>
          <cell r="Q159">
            <v>1111627</v>
          </cell>
          <cell r="R159">
            <v>682407</v>
          </cell>
          <cell r="S159">
            <v>0</v>
          </cell>
        </row>
        <row r="160">
          <cell r="A160">
            <v>153</v>
          </cell>
          <cell r="B160" t="str">
            <v>Kettering</v>
          </cell>
          <cell r="C160" t="str">
            <v>E2834</v>
          </cell>
          <cell r="E160">
            <v>13903</v>
          </cell>
          <cell r="F160">
            <v>22444</v>
          </cell>
          <cell r="G160">
            <v>0</v>
          </cell>
          <cell r="H160">
            <v>0</v>
          </cell>
          <cell r="I160">
            <v>108407</v>
          </cell>
          <cell r="K160">
            <v>471498</v>
          </cell>
          <cell r="L160">
            <v>470</v>
          </cell>
          <cell r="N160">
            <v>668652</v>
          </cell>
          <cell r="O160">
            <v>2743</v>
          </cell>
          <cell r="P160">
            <v>125360</v>
          </cell>
          <cell r="Q160">
            <v>1050915</v>
          </cell>
          <cell r="R160">
            <v>401625</v>
          </cell>
          <cell r="S160">
            <v>0</v>
          </cell>
        </row>
        <row r="161">
          <cell r="A161">
            <v>154</v>
          </cell>
          <cell r="B161" t="str">
            <v>Kings Lynn and West Norfolk</v>
          </cell>
          <cell r="C161" t="str">
            <v>E2634</v>
          </cell>
          <cell r="E161">
            <v>8125</v>
          </cell>
          <cell r="F161">
            <v>43500</v>
          </cell>
          <cell r="G161">
            <v>18860</v>
          </cell>
          <cell r="H161">
            <v>12680</v>
          </cell>
          <cell r="I161">
            <v>215989</v>
          </cell>
          <cell r="K161">
            <v>1107027</v>
          </cell>
          <cell r="L161">
            <v>466</v>
          </cell>
          <cell r="N161">
            <v>759000</v>
          </cell>
          <cell r="O161">
            <v>31000</v>
          </cell>
          <cell r="P161">
            <v>15000</v>
          </cell>
          <cell r="Q161">
            <v>1631135</v>
          </cell>
          <cell r="R161">
            <v>251184</v>
          </cell>
          <cell r="S161">
            <v>0</v>
          </cell>
        </row>
        <row r="162">
          <cell r="A162">
            <v>155</v>
          </cell>
          <cell r="B162" t="str">
            <v>Kingston upon Hull</v>
          </cell>
          <cell r="C162" t="str">
            <v>E2002</v>
          </cell>
          <cell r="E162">
            <v>1369</v>
          </cell>
          <cell r="F162">
            <v>19623</v>
          </cell>
          <cell r="G162">
            <v>0</v>
          </cell>
          <cell r="H162">
            <v>0</v>
          </cell>
          <cell r="I162">
            <v>416374</v>
          </cell>
          <cell r="K162">
            <v>3391355</v>
          </cell>
          <cell r="L162">
            <v>76</v>
          </cell>
          <cell r="N162">
            <v>2967316</v>
          </cell>
          <cell r="O162">
            <v>0</v>
          </cell>
          <cell r="P162">
            <v>15501</v>
          </cell>
          <cell r="Q162">
            <v>4932848</v>
          </cell>
          <cell r="R162">
            <v>2755341</v>
          </cell>
          <cell r="S162">
            <v>0</v>
          </cell>
        </row>
        <row r="163">
          <cell r="A163">
            <v>156</v>
          </cell>
          <cell r="B163" t="str">
            <v>Kingston upon Thames</v>
          </cell>
          <cell r="C163" t="str">
            <v>E5043</v>
          </cell>
          <cell r="E163">
            <v>3646</v>
          </cell>
          <cell r="F163">
            <v>61242</v>
          </cell>
          <cell r="G163">
            <v>0</v>
          </cell>
          <cell r="H163">
            <v>0</v>
          </cell>
          <cell r="I163">
            <v>266689</v>
          </cell>
          <cell r="K163">
            <v>1211288</v>
          </cell>
          <cell r="L163">
            <v>12745</v>
          </cell>
          <cell r="N163">
            <v>2500848</v>
          </cell>
          <cell r="O163">
            <v>0</v>
          </cell>
          <cell r="P163">
            <v>1288</v>
          </cell>
          <cell r="Q163">
            <v>4595267</v>
          </cell>
          <cell r="R163">
            <v>5387300</v>
          </cell>
          <cell r="S163">
            <v>0</v>
          </cell>
        </row>
        <row r="164">
          <cell r="A164">
            <v>157</v>
          </cell>
          <cell r="B164" t="str">
            <v>Kirklees</v>
          </cell>
          <cell r="C164" t="str">
            <v>E4703</v>
          </cell>
          <cell r="E164">
            <v>8073</v>
          </cell>
          <cell r="F164">
            <v>109290</v>
          </cell>
          <cell r="G164">
            <v>13705</v>
          </cell>
          <cell r="H164">
            <v>30000</v>
          </cell>
          <cell r="I164">
            <v>633109</v>
          </cell>
          <cell r="K164">
            <v>4051446</v>
          </cell>
          <cell r="L164">
            <v>12168</v>
          </cell>
          <cell r="N164">
            <v>2497222</v>
          </cell>
          <cell r="O164">
            <v>18274</v>
          </cell>
          <cell r="P164">
            <v>254541</v>
          </cell>
          <cell r="Q164">
            <v>4496583</v>
          </cell>
          <cell r="R164">
            <v>4403005</v>
          </cell>
          <cell r="S164">
            <v>0</v>
          </cell>
        </row>
        <row r="165">
          <cell r="A165">
            <v>158</v>
          </cell>
          <cell r="B165" t="str">
            <v>Knowsley</v>
          </cell>
          <cell r="C165" t="str">
            <v>E4301</v>
          </cell>
          <cell r="E165">
            <v>31550</v>
          </cell>
          <cell r="F165">
            <v>38057</v>
          </cell>
          <cell r="G165">
            <v>0</v>
          </cell>
          <cell r="H165">
            <v>0</v>
          </cell>
          <cell r="I165">
            <v>134393</v>
          </cell>
          <cell r="K165">
            <v>887626</v>
          </cell>
          <cell r="L165">
            <v>0</v>
          </cell>
          <cell r="N165">
            <v>803148</v>
          </cell>
          <cell r="O165">
            <v>411</v>
          </cell>
          <cell r="P165">
            <v>0</v>
          </cell>
          <cell r="Q165">
            <v>1852171</v>
          </cell>
          <cell r="R165">
            <v>1526030</v>
          </cell>
          <cell r="S165">
            <v>0</v>
          </cell>
        </row>
        <row r="166">
          <cell r="A166">
            <v>159</v>
          </cell>
          <cell r="B166" t="str">
            <v>Lambeth</v>
          </cell>
          <cell r="C166" t="str">
            <v>E5017</v>
          </cell>
          <cell r="E166">
            <v>539253</v>
          </cell>
          <cell r="F166">
            <v>204745</v>
          </cell>
          <cell r="G166">
            <v>0</v>
          </cell>
          <cell r="H166">
            <v>0</v>
          </cell>
          <cell r="I166">
            <v>485368</v>
          </cell>
          <cell r="K166">
            <v>2095994</v>
          </cell>
          <cell r="L166">
            <v>121501</v>
          </cell>
          <cell r="N166">
            <v>5907071</v>
          </cell>
          <cell r="O166">
            <v>0</v>
          </cell>
          <cell r="P166">
            <v>0</v>
          </cell>
          <cell r="Q166">
            <v>4766683</v>
          </cell>
          <cell r="R166">
            <v>30493695</v>
          </cell>
          <cell r="S166">
            <v>0</v>
          </cell>
        </row>
        <row r="167">
          <cell r="A167">
            <v>160</v>
          </cell>
          <cell r="B167" t="str">
            <v>Lancaster</v>
          </cell>
          <cell r="C167" t="str">
            <v>E2337</v>
          </cell>
          <cell r="E167">
            <v>6395</v>
          </cell>
          <cell r="F167">
            <v>47114</v>
          </cell>
          <cell r="G167">
            <v>5000</v>
          </cell>
          <cell r="H167">
            <v>10000</v>
          </cell>
          <cell r="I167">
            <v>219846</v>
          </cell>
          <cell r="K167">
            <v>1540596</v>
          </cell>
          <cell r="L167">
            <v>0</v>
          </cell>
          <cell r="N167">
            <v>1966069</v>
          </cell>
          <cell r="O167">
            <v>15490</v>
          </cell>
          <cell r="P167">
            <v>720</v>
          </cell>
          <cell r="Q167">
            <v>1471940</v>
          </cell>
          <cell r="R167">
            <v>651464</v>
          </cell>
          <cell r="S167">
            <v>0</v>
          </cell>
        </row>
        <row r="168">
          <cell r="A168">
            <v>161</v>
          </cell>
          <cell r="B168" t="str">
            <v>Leeds</v>
          </cell>
          <cell r="C168" t="str">
            <v>E4704</v>
          </cell>
          <cell r="E168">
            <v>0</v>
          </cell>
          <cell r="F168">
            <v>173382</v>
          </cell>
          <cell r="G168">
            <v>0</v>
          </cell>
          <cell r="H168">
            <v>3404</v>
          </cell>
          <cell r="I168">
            <v>1225115</v>
          </cell>
          <cell r="K168">
            <v>18250477</v>
          </cell>
          <cell r="L168">
            <v>1047</v>
          </cell>
          <cell r="N168">
            <v>7722295</v>
          </cell>
          <cell r="O168">
            <v>6647</v>
          </cell>
          <cell r="P168">
            <v>250000</v>
          </cell>
          <cell r="Q168">
            <v>19368880</v>
          </cell>
          <cell r="R168">
            <v>5038892.54</v>
          </cell>
          <cell r="S168">
            <v>0</v>
          </cell>
        </row>
        <row r="169">
          <cell r="A169">
            <v>162</v>
          </cell>
          <cell r="B169" t="str">
            <v>Leicester</v>
          </cell>
          <cell r="C169" t="str">
            <v>E2401</v>
          </cell>
          <cell r="E169">
            <v>25000</v>
          </cell>
          <cell r="F169">
            <v>120000</v>
          </cell>
          <cell r="G169">
            <v>0</v>
          </cell>
          <cell r="H169">
            <v>0</v>
          </cell>
          <cell r="I169">
            <v>544699</v>
          </cell>
          <cell r="K169">
            <v>1960949</v>
          </cell>
          <cell r="L169">
            <v>65</v>
          </cell>
          <cell r="N169">
            <v>3991461</v>
          </cell>
          <cell r="O169">
            <v>0</v>
          </cell>
          <cell r="P169">
            <v>199275</v>
          </cell>
          <cell r="Q169">
            <v>6000000</v>
          </cell>
          <cell r="R169">
            <v>3267325</v>
          </cell>
          <cell r="S169">
            <v>0</v>
          </cell>
        </row>
        <row r="170">
          <cell r="A170">
            <v>163</v>
          </cell>
          <cell r="B170" t="str">
            <v>Lewes</v>
          </cell>
          <cell r="C170" t="str">
            <v>E1435</v>
          </cell>
          <cell r="E170">
            <v>37726</v>
          </cell>
          <cell r="F170">
            <v>34728</v>
          </cell>
          <cell r="G170">
            <v>470</v>
          </cell>
          <cell r="H170">
            <v>0</v>
          </cell>
          <cell r="I170">
            <v>127094</v>
          </cell>
          <cell r="K170">
            <v>448684</v>
          </cell>
          <cell r="L170">
            <v>0</v>
          </cell>
          <cell r="N170">
            <v>680433</v>
          </cell>
          <cell r="O170">
            <v>5371</v>
          </cell>
          <cell r="P170">
            <v>5123</v>
          </cell>
          <cell r="Q170">
            <v>688373</v>
          </cell>
          <cell r="R170">
            <v>336325</v>
          </cell>
          <cell r="S170">
            <v>0</v>
          </cell>
        </row>
        <row r="171">
          <cell r="A171">
            <v>164</v>
          </cell>
          <cell r="B171" t="str">
            <v>Lewisham</v>
          </cell>
          <cell r="C171" t="str">
            <v>E5018</v>
          </cell>
          <cell r="E171">
            <v>41147</v>
          </cell>
          <cell r="F171">
            <v>96689</v>
          </cell>
          <cell r="G171">
            <v>0</v>
          </cell>
          <cell r="H171">
            <v>0</v>
          </cell>
          <cell r="I171">
            <v>383026</v>
          </cell>
          <cell r="K171">
            <v>2488806</v>
          </cell>
          <cell r="L171">
            <v>14780</v>
          </cell>
          <cell r="N171">
            <v>2352342</v>
          </cell>
          <cell r="O171">
            <v>0</v>
          </cell>
          <cell r="P171">
            <v>0</v>
          </cell>
          <cell r="Q171">
            <v>4528086</v>
          </cell>
          <cell r="R171">
            <v>4171566</v>
          </cell>
          <cell r="S171">
            <v>0</v>
          </cell>
        </row>
        <row r="172">
          <cell r="A172">
            <v>165</v>
          </cell>
          <cell r="B172" t="str">
            <v>Lichfield</v>
          </cell>
          <cell r="C172" t="str">
            <v>E3433</v>
          </cell>
          <cell r="E172">
            <v>4180</v>
          </cell>
          <cell r="F172">
            <v>39701</v>
          </cell>
          <cell r="G172">
            <v>3435</v>
          </cell>
          <cell r="H172">
            <v>10260</v>
          </cell>
          <cell r="I172">
            <v>116795</v>
          </cell>
          <cell r="K172">
            <v>1056658</v>
          </cell>
          <cell r="L172">
            <v>1593</v>
          </cell>
          <cell r="N172">
            <v>294092</v>
          </cell>
          <cell r="O172">
            <v>6117</v>
          </cell>
          <cell r="P172">
            <v>42940</v>
          </cell>
          <cell r="Q172">
            <v>1142616</v>
          </cell>
          <cell r="R172">
            <v>589731</v>
          </cell>
          <cell r="S172">
            <v>0</v>
          </cell>
        </row>
        <row r="173">
          <cell r="A173">
            <v>166</v>
          </cell>
          <cell r="B173" t="str">
            <v>Lincoln</v>
          </cell>
          <cell r="C173" t="str">
            <v>E2533</v>
          </cell>
          <cell r="E173">
            <v>2000</v>
          </cell>
          <cell r="F173">
            <v>11000</v>
          </cell>
          <cell r="G173">
            <v>0</v>
          </cell>
          <cell r="H173">
            <v>0</v>
          </cell>
          <cell r="I173">
            <v>155776</v>
          </cell>
          <cell r="K173">
            <v>1692630</v>
          </cell>
          <cell r="L173">
            <v>0</v>
          </cell>
          <cell r="N173">
            <v>1202522</v>
          </cell>
          <cell r="O173">
            <v>0</v>
          </cell>
          <cell r="P173">
            <v>51094</v>
          </cell>
          <cell r="Q173">
            <v>1684789</v>
          </cell>
          <cell r="R173">
            <v>1414856</v>
          </cell>
          <cell r="S173">
            <v>0</v>
          </cell>
        </row>
        <row r="174">
          <cell r="A174">
            <v>167</v>
          </cell>
          <cell r="B174" t="str">
            <v>Liverpool</v>
          </cell>
          <cell r="C174" t="str">
            <v>E4302</v>
          </cell>
          <cell r="E174">
            <v>145809</v>
          </cell>
          <cell r="F174">
            <v>146491</v>
          </cell>
          <cell r="G174">
            <v>0</v>
          </cell>
          <cell r="H174">
            <v>0</v>
          </cell>
          <cell r="I174">
            <v>793289</v>
          </cell>
          <cell r="K174">
            <v>8999145</v>
          </cell>
          <cell r="L174">
            <v>10385</v>
          </cell>
          <cell r="N174">
            <v>8468995</v>
          </cell>
          <cell r="O174">
            <v>0</v>
          </cell>
          <cell r="P174">
            <v>3161</v>
          </cell>
          <cell r="Q174">
            <v>12684142</v>
          </cell>
          <cell r="R174">
            <v>21161219</v>
          </cell>
          <cell r="S174">
            <v>0</v>
          </cell>
        </row>
        <row r="175">
          <cell r="A175">
            <v>168</v>
          </cell>
          <cell r="B175" t="str">
            <v>Luton</v>
          </cell>
          <cell r="C175" t="str">
            <v>E0201</v>
          </cell>
          <cell r="E175">
            <v>10682</v>
          </cell>
          <cell r="F175">
            <v>29565</v>
          </cell>
          <cell r="G175">
            <v>0</v>
          </cell>
          <cell r="H175">
            <v>0</v>
          </cell>
          <cell r="I175">
            <v>273635</v>
          </cell>
          <cell r="K175">
            <v>496823</v>
          </cell>
          <cell r="L175">
            <v>339</v>
          </cell>
          <cell r="N175">
            <v>1690838</v>
          </cell>
          <cell r="O175">
            <v>0</v>
          </cell>
          <cell r="P175">
            <v>0</v>
          </cell>
          <cell r="Q175">
            <v>5221848</v>
          </cell>
          <cell r="R175">
            <v>3914795</v>
          </cell>
          <cell r="S175">
            <v>0</v>
          </cell>
        </row>
        <row r="176">
          <cell r="A176">
            <v>169</v>
          </cell>
          <cell r="B176" t="str">
            <v>Macclesfield</v>
          </cell>
          <cell r="C176" t="str">
            <v>E0636</v>
          </cell>
          <cell r="E176">
            <v>12714</v>
          </cell>
          <cell r="F176">
            <v>38177</v>
          </cell>
          <cell r="G176">
            <v>2923</v>
          </cell>
          <cell r="H176">
            <v>869</v>
          </cell>
          <cell r="I176">
            <v>269616</v>
          </cell>
          <cell r="K176">
            <v>3375865</v>
          </cell>
          <cell r="L176">
            <v>6086</v>
          </cell>
          <cell r="N176">
            <v>1119362</v>
          </cell>
          <cell r="O176">
            <v>4582</v>
          </cell>
          <cell r="P176">
            <v>36930</v>
          </cell>
          <cell r="Q176">
            <v>2122772</v>
          </cell>
          <cell r="R176">
            <v>557230</v>
          </cell>
          <cell r="S176">
            <v>0</v>
          </cell>
        </row>
        <row r="177">
          <cell r="A177">
            <v>170</v>
          </cell>
          <cell r="B177" t="str">
            <v>Maidstone</v>
          </cell>
          <cell r="C177" t="str">
            <v>E2237</v>
          </cell>
          <cell r="E177">
            <v>10194</v>
          </cell>
          <cell r="F177">
            <v>69116</v>
          </cell>
          <cell r="G177">
            <v>983</v>
          </cell>
          <cell r="H177">
            <v>0</v>
          </cell>
          <cell r="I177">
            <v>220321</v>
          </cell>
          <cell r="K177">
            <v>1879703</v>
          </cell>
          <cell r="L177">
            <v>292</v>
          </cell>
          <cell r="N177">
            <v>1274767</v>
          </cell>
          <cell r="O177">
            <v>8803</v>
          </cell>
          <cell r="P177">
            <v>11401</v>
          </cell>
          <cell r="Q177">
            <v>2973757</v>
          </cell>
          <cell r="R177">
            <v>995100.2</v>
          </cell>
          <cell r="S177">
            <v>0</v>
          </cell>
        </row>
        <row r="178">
          <cell r="A178">
            <v>171</v>
          </cell>
          <cell r="B178" t="str">
            <v>Maldon</v>
          </cell>
          <cell r="C178" t="str">
            <v>E1539</v>
          </cell>
          <cell r="E178">
            <v>3821</v>
          </cell>
          <cell r="F178">
            <v>20220</v>
          </cell>
          <cell r="G178">
            <v>7670</v>
          </cell>
          <cell r="H178">
            <v>10375</v>
          </cell>
          <cell r="I178">
            <v>91932</v>
          </cell>
          <cell r="K178">
            <v>301979</v>
          </cell>
          <cell r="L178">
            <v>0</v>
          </cell>
          <cell r="N178">
            <v>283380</v>
          </cell>
          <cell r="O178">
            <v>12110</v>
          </cell>
          <cell r="P178">
            <v>0</v>
          </cell>
          <cell r="Q178">
            <v>743244</v>
          </cell>
          <cell r="R178">
            <v>357563.09</v>
          </cell>
          <cell r="S178">
            <v>0</v>
          </cell>
        </row>
        <row r="179">
          <cell r="A179">
            <v>172</v>
          </cell>
          <cell r="B179" t="str">
            <v>Malvern Hills</v>
          </cell>
          <cell r="C179" t="str">
            <v>E1851</v>
          </cell>
          <cell r="E179">
            <v>5720</v>
          </cell>
          <cell r="F179">
            <v>40714</v>
          </cell>
          <cell r="G179">
            <v>11185</v>
          </cell>
          <cell r="H179">
            <v>0</v>
          </cell>
          <cell r="I179">
            <v>96129</v>
          </cell>
          <cell r="K179">
            <v>819939</v>
          </cell>
          <cell r="L179">
            <v>0</v>
          </cell>
          <cell r="N179">
            <v>632074</v>
          </cell>
          <cell r="O179">
            <v>14914</v>
          </cell>
          <cell r="P179">
            <v>0</v>
          </cell>
          <cell r="Q179">
            <v>533565</v>
          </cell>
          <cell r="R179">
            <v>206341</v>
          </cell>
          <cell r="S179">
            <v>0</v>
          </cell>
        </row>
        <row r="180">
          <cell r="A180">
            <v>173</v>
          </cell>
          <cell r="B180" t="str">
            <v>Manchester</v>
          </cell>
          <cell r="C180" t="str">
            <v>E4203</v>
          </cell>
          <cell r="E180">
            <v>22000</v>
          </cell>
          <cell r="F180">
            <v>240000</v>
          </cell>
          <cell r="G180">
            <v>0</v>
          </cell>
          <cell r="H180">
            <v>0</v>
          </cell>
          <cell r="I180">
            <v>1101538</v>
          </cell>
          <cell r="K180">
            <v>22719966</v>
          </cell>
          <cell r="L180">
            <v>351382</v>
          </cell>
          <cell r="N180">
            <v>9687879</v>
          </cell>
          <cell r="O180">
            <v>0</v>
          </cell>
          <cell r="P180">
            <v>0</v>
          </cell>
          <cell r="Q180">
            <v>36500000</v>
          </cell>
          <cell r="R180">
            <v>10000000</v>
          </cell>
          <cell r="S180">
            <v>0</v>
          </cell>
        </row>
        <row r="181">
          <cell r="A181">
            <v>174</v>
          </cell>
          <cell r="B181" t="str">
            <v>Mansfield</v>
          </cell>
          <cell r="C181" t="str">
            <v>E3035</v>
          </cell>
          <cell r="E181">
            <v>611</v>
          </cell>
          <cell r="F181">
            <v>51816</v>
          </cell>
          <cell r="G181">
            <v>0</v>
          </cell>
          <cell r="H181">
            <v>163</v>
          </cell>
          <cell r="I181">
            <v>127812</v>
          </cell>
          <cell r="K181">
            <v>771019</v>
          </cell>
          <cell r="L181">
            <v>83</v>
          </cell>
          <cell r="N181">
            <v>346646</v>
          </cell>
          <cell r="O181">
            <v>580</v>
          </cell>
          <cell r="P181">
            <v>13317</v>
          </cell>
          <cell r="Q181">
            <v>1078110</v>
          </cell>
          <cell r="R181">
            <v>277276</v>
          </cell>
          <cell r="S181">
            <v>0</v>
          </cell>
        </row>
        <row r="182">
          <cell r="A182">
            <v>175</v>
          </cell>
          <cell r="B182" t="str">
            <v xml:space="preserve">Medway </v>
          </cell>
          <cell r="C182" t="str">
            <v>E2201</v>
          </cell>
          <cell r="E182">
            <v>30000</v>
          </cell>
          <cell r="F182">
            <v>55000</v>
          </cell>
          <cell r="G182">
            <v>0</v>
          </cell>
          <cell r="H182">
            <v>1500</v>
          </cell>
          <cell r="I182">
            <v>321000</v>
          </cell>
          <cell r="K182">
            <v>1882561</v>
          </cell>
          <cell r="L182">
            <v>1089</v>
          </cell>
          <cell r="N182">
            <v>2200000</v>
          </cell>
          <cell r="O182">
            <v>9000</v>
          </cell>
          <cell r="P182">
            <v>130000</v>
          </cell>
          <cell r="Q182">
            <v>7100000</v>
          </cell>
          <cell r="R182">
            <v>1957737</v>
          </cell>
          <cell r="S182">
            <v>0</v>
          </cell>
        </row>
        <row r="183">
          <cell r="A183">
            <v>176</v>
          </cell>
          <cell r="B183" t="str">
            <v>Melton</v>
          </cell>
          <cell r="C183" t="str">
            <v>E2436</v>
          </cell>
          <cell r="E183">
            <v>1671</v>
          </cell>
          <cell r="F183">
            <v>37679</v>
          </cell>
          <cell r="G183">
            <v>1437</v>
          </cell>
          <cell r="H183">
            <v>706</v>
          </cell>
          <cell r="I183">
            <v>62530</v>
          </cell>
          <cell r="K183">
            <v>504468</v>
          </cell>
          <cell r="L183">
            <v>22</v>
          </cell>
          <cell r="N183">
            <v>245024</v>
          </cell>
          <cell r="O183">
            <v>4593</v>
          </cell>
          <cell r="P183">
            <v>28409</v>
          </cell>
          <cell r="Q183">
            <v>39535</v>
          </cell>
          <cell r="R183">
            <v>342381</v>
          </cell>
          <cell r="S183">
            <v>0</v>
          </cell>
        </row>
        <row r="184">
          <cell r="A184">
            <v>177</v>
          </cell>
          <cell r="B184" t="str">
            <v>Mendip</v>
          </cell>
          <cell r="C184" t="str">
            <v>E3331</v>
          </cell>
          <cell r="E184">
            <v>16181</v>
          </cell>
          <cell r="F184">
            <v>68120</v>
          </cell>
          <cell r="G184">
            <v>12778</v>
          </cell>
          <cell r="H184">
            <v>255</v>
          </cell>
          <cell r="I184">
            <v>164936</v>
          </cell>
          <cell r="K184">
            <v>1011012</v>
          </cell>
          <cell r="L184">
            <v>201</v>
          </cell>
          <cell r="N184">
            <v>1034049</v>
          </cell>
          <cell r="O184">
            <v>18008</v>
          </cell>
          <cell r="P184">
            <v>113243</v>
          </cell>
          <cell r="Q184">
            <v>1087099</v>
          </cell>
          <cell r="R184">
            <v>788823</v>
          </cell>
          <cell r="S184">
            <v>0</v>
          </cell>
        </row>
        <row r="185">
          <cell r="A185">
            <v>178</v>
          </cell>
          <cell r="B185" t="str">
            <v>Merton</v>
          </cell>
          <cell r="C185" t="str">
            <v>E5044</v>
          </cell>
          <cell r="E185">
            <v>55633</v>
          </cell>
          <cell r="F185">
            <v>34017</v>
          </cell>
          <cell r="G185">
            <v>0</v>
          </cell>
          <cell r="H185">
            <v>0</v>
          </cell>
          <cell r="I185">
            <v>281017</v>
          </cell>
          <cell r="K185">
            <v>3065738</v>
          </cell>
          <cell r="L185">
            <v>24</v>
          </cell>
          <cell r="N185">
            <v>2049389</v>
          </cell>
          <cell r="O185">
            <v>0</v>
          </cell>
          <cell r="P185">
            <v>20800</v>
          </cell>
          <cell r="Q185">
            <v>2855908</v>
          </cell>
          <cell r="R185">
            <v>3056136</v>
          </cell>
          <cell r="S185">
            <v>0</v>
          </cell>
        </row>
        <row r="186">
          <cell r="A186">
            <v>179</v>
          </cell>
          <cell r="B186" t="str">
            <v>Mid Bedfordshire</v>
          </cell>
          <cell r="C186" t="str">
            <v>E0233</v>
          </cell>
          <cell r="E186">
            <v>11999</v>
          </cell>
          <cell r="F186">
            <v>86128</v>
          </cell>
          <cell r="G186">
            <v>10202</v>
          </cell>
          <cell r="H186">
            <v>5223</v>
          </cell>
          <cell r="I186">
            <v>147053</v>
          </cell>
          <cell r="K186">
            <v>1073678</v>
          </cell>
          <cell r="L186">
            <v>0</v>
          </cell>
          <cell r="N186">
            <v>1278467</v>
          </cell>
          <cell r="O186">
            <v>15284</v>
          </cell>
          <cell r="P186">
            <v>12710</v>
          </cell>
          <cell r="Q186">
            <v>1445614</v>
          </cell>
          <cell r="R186">
            <v>823166.23</v>
          </cell>
          <cell r="S186">
            <v>0</v>
          </cell>
        </row>
        <row r="187">
          <cell r="A187">
            <v>180</v>
          </cell>
          <cell r="B187" t="str">
            <v>Mid Devon</v>
          </cell>
          <cell r="C187" t="str">
            <v>E1133</v>
          </cell>
          <cell r="E187">
            <v>7011</v>
          </cell>
          <cell r="F187">
            <v>79486</v>
          </cell>
          <cell r="G187">
            <v>342</v>
          </cell>
          <cell r="H187">
            <v>2962</v>
          </cell>
          <cell r="I187">
            <v>99280</v>
          </cell>
          <cell r="K187">
            <v>464440</v>
          </cell>
          <cell r="L187">
            <v>14066</v>
          </cell>
          <cell r="N187">
            <v>310221</v>
          </cell>
          <cell r="O187">
            <v>16806</v>
          </cell>
          <cell r="P187">
            <v>358</v>
          </cell>
          <cell r="Q187">
            <v>318707</v>
          </cell>
          <cell r="R187">
            <v>199348</v>
          </cell>
          <cell r="S187">
            <v>0</v>
          </cell>
        </row>
        <row r="188">
          <cell r="A188">
            <v>181</v>
          </cell>
          <cell r="B188" t="str">
            <v>Mid Suffolk</v>
          </cell>
          <cell r="C188" t="str">
            <v>E3534</v>
          </cell>
          <cell r="E188">
            <v>11705</v>
          </cell>
          <cell r="F188">
            <v>57493</v>
          </cell>
          <cell r="G188">
            <v>18472</v>
          </cell>
          <cell r="H188">
            <v>0</v>
          </cell>
          <cell r="I188">
            <v>115936</v>
          </cell>
          <cell r="K188">
            <v>915571</v>
          </cell>
          <cell r="L188">
            <v>0</v>
          </cell>
          <cell r="N188">
            <v>235895</v>
          </cell>
          <cell r="O188">
            <v>17300</v>
          </cell>
          <cell r="P188">
            <v>16750</v>
          </cell>
          <cell r="Q188">
            <v>525945</v>
          </cell>
          <cell r="R188">
            <v>1512087</v>
          </cell>
          <cell r="S188">
            <v>0</v>
          </cell>
        </row>
        <row r="189">
          <cell r="A189">
            <v>182</v>
          </cell>
          <cell r="B189" t="str">
            <v>Mid Sussex</v>
          </cell>
          <cell r="C189" t="str">
            <v>E3836</v>
          </cell>
          <cell r="E189">
            <v>13308</v>
          </cell>
          <cell r="F189">
            <v>35517</v>
          </cell>
          <cell r="G189">
            <v>2502</v>
          </cell>
          <cell r="H189">
            <v>0</v>
          </cell>
          <cell r="I189">
            <v>182432</v>
          </cell>
          <cell r="K189">
            <v>813587</v>
          </cell>
          <cell r="L189">
            <v>2114</v>
          </cell>
          <cell r="N189">
            <v>1326089</v>
          </cell>
          <cell r="O189">
            <v>2597</v>
          </cell>
          <cell r="P189">
            <v>36599</v>
          </cell>
          <cell r="Q189">
            <v>2218057</v>
          </cell>
          <cell r="R189">
            <v>6396863</v>
          </cell>
          <cell r="S189">
            <v>0</v>
          </cell>
        </row>
        <row r="190">
          <cell r="A190">
            <v>183</v>
          </cell>
          <cell r="B190" t="str">
            <v>Middlesbrough</v>
          </cell>
          <cell r="C190" t="str">
            <v>E0702</v>
          </cell>
          <cell r="E190">
            <v>626</v>
          </cell>
          <cell r="F190">
            <v>28417</v>
          </cell>
          <cell r="G190">
            <v>0</v>
          </cell>
          <cell r="H190">
            <v>0</v>
          </cell>
          <cell r="I190">
            <v>200308</v>
          </cell>
          <cell r="K190">
            <v>2350979</v>
          </cell>
          <cell r="L190">
            <v>932</v>
          </cell>
          <cell r="N190">
            <v>1489548</v>
          </cell>
          <cell r="O190">
            <v>384</v>
          </cell>
          <cell r="P190">
            <v>0</v>
          </cell>
          <cell r="Q190">
            <v>3211174</v>
          </cell>
          <cell r="R190">
            <v>1261547</v>
          </cell>
          <cell r="S190">
            <v>0</v>
          </cell>
        </row>
        <row r="191">
          <cell r="A191">
            <v>184</v>
          </cell>
          <cell r="B191" t="str">
            <v>Milton Keynes</v>
          </cell>
          <cell r="C191" t="str">
            <v>E0401</v>
          </cell>
          <cell r="E191">
            <v>67212</v>
          </cell>
          <cell r="F191">
            <v>130129</v>
          </cell>
          <cell r="G191">
            <v>0</v>
          </cell>
          <cell r="H191">
            <v>0</v>
          </cell>
          <cell r="I191">
            <v>315231</v>
          </cell>
          <cell r="K191">
            <v>1098517</v>
          </cell>
          <cell r="L191">
            <v>1875</v>
          </cell>
          <cell r="N191">
            <v>3010533</v>
          </cell>
          <cell r="O191">
            <v>4476</v>
          </cell>
          <cell r="P191">
            <v>130340</v>
          </cell>
          <cell r="Q191">
            <v>3063324</v>
          </cell>
          <cell r="R191">
            <v>2937763</v>
          </cell>
          <cell r="S191">
            <v>0</v>
          </cell>
        </row>
        <row r="192">
          <cell r="A192">
            <v>185</v>
          </cell>
          <cell r="B192" t="str">
            <v>Mole Valley</v>
          </cell>
          <cell r="C192" t="str">
            <v>E3634</v>
          </cell>
          <cell r="E192">
            <v>6002</v>
          </cell>
          <cell r="F192">
            <v>45763</v>
          </cell>
          <cell r="G192">
            <v>11554</v>
          </cell>
          <cell r="H192">
            <v>1009</v>
          </cell>
          <cell r="I192">
            <v>148342</v>
          </cell>
          <cell r="K192">
            <v>750912</v>
          </cell>
          <cell r="L192">
            <v>75</v>
          </cell>
          <cell r="N192">
            <v>731317</v>
          </cell>
          <cell r="O192">
            <v>7455</v>
          </cell>
          <cell r="P192">
            <v>30282</v>
          </cell>
          <cell r="Q192">
            <v>1224133</v>
          </cell>
          <cell r="R192">
            <v>706683</v>
          </cell>
          <cell r="S192">
            <v>0</v>
          </cell>
        </row>
        <row r="193">
          <cell r="A193">
            <v>186</v>
          </cell>
          <cell r="B193" t="str">
            <v>New Forest</v>
          </cell>
          <cell r="C193" t="str">
            <v>E1738</v>
          </cell>
          <cell r="E193">
            <v>12111</v>
          </cell>
          <cell r="F193">
            <v>47281</v>
          </cell>
          <cell r="G193">
            <v>4083</v>
          </cell>
          <cell r="H193">
            <v>307</v>
          </cell>
          <cell r="I193">
            <v>263962</v>
          </cell>
          <cell r="K193">
            <v>1770908</v>
          </cell>
          <cell r="L193">
            <v>155</v>
          </cell>
          <cell r="N193">
            <v>1169679</v>
          </cell>
          <cell r="O193">
            <v>12338</v>
          </cell>
          <cell r="P193">
            <v>21856</v>
          </cell>
          <cell r="Q193">
            <v>1233888</v>
          </cell>
          <cell r="R193">
            <v>1014264</v>
          </cell>
          <cell r="S193">
            <v>0</v>
          </cell>
        </row>
        <row r="194">
          <cell r="A194">
            <v>187</v>
          </cell>
          <cell r="B194" t="str">
            <v>Newark and Sherwood</v>
          </cell>
          <cell r="C194" t="str">
            <v>E3036</v>
          </cell>
          <cell r="E194">
            <v>5512</v>
          </cell>
          <cell r="F194">
            <v>63372</v>
          </cell>
          <cell r="G194">
            <v>3000</v>
          </cell>
          <cell r="H194">
            <v>6000</v>
          </cell>
          <cell r="I194">
            <v>148024</v>
          </cell>
          <cell r="K194">
            <v>1663239</v>
          </cell>
          <cell r="L194">
            <v>0</v>
          </cell>
          <cell r="N194">
            <v>527463</v>
          </cell>
          <cell r="O194">
            <v>6673</v>
          </cell>
          <cell r="P194">
            <v>50200</v>
          </cell>
          <cell r="Q194">
            <v>1288477</v>
          </cell>
          <cell r="R194">
            <v>638712</v>
          </cell>
          <cell r="S194">
            <v>0</v>
          </cell>
        </row>
        <row r="195">
          <cell r="A195">
            <v>188</v>
          </cell>
          <cell r="B195" t="str">
            <v>Newcastle upon Tyne</v>
          </cell>
          <cell r="C195" t="str">
            <v>E4502</v>
          </cell>
          <cell r="E195">
            <v>37652</v>
          </cell>
          <cell r="F195">
            <v>50271</v>
          </cell>
          <cell r="G195">
            <v>0</v>
          </cell>
          <cell r="H195">
            <v>0</v>
          </cell>
          <cell r="I195">
            <v>498336</v>
          </cell>
          <cell r="K195">
            <v>5343596</v>
          </cell>
          <cell r="L195">
            <v>25787</v>
          </cell>
          <cell r="N195">
            <v>5630801</v>
          </cell>
          <cell r="O195">
            <v>1274</v>
          </cell>
          <cell r="P195">
            <v>31157</v>
          </cell>
          <cell r="Q195">
            <v>4900760</v>
          </cell>
          <cell r="R195">
            <v>5528743</v>
          </cell>
          <cell r="S195">
            <v>0</v>
          </cell>
        </row>
        <row r="196">
          <cell r="A196">
            <v>189</v>
          </cell>
          <cell r="B196" t="str">
            <v>Newcastle-under-Lyme</v>
          </cell>
          <cell r="C196" t="str">
            <v>E3434</v>
          </cell>
          <cell r="E196">
            <v>2464</v>
          </cell>
          <cell r="F196">
            <v>60688</v>
          </cell>
          <cell r="G196">
            <v>0</v>
          </cell>
          <cell r="H196">
            <v>0</v>
          </cell>
          <cell r="I196">
            <v>140016</v>
          </cell>
          <cell r="K196">
            <v>1129719</v>
          </cell>
          <cell r="L196">
            <v>0</v>
          </cell>
          <cell r="N196">
            <v>1193982</v>
          </cell>
          <cell r="O196">
            <v>3561</v>
          </cell>
          <cell r="P196">
            <v>3062</v>
          </cell>
          <cell r="Q196">
            <v>931862</v>
          </cell>
          <cell r="R196">
            <v>976819</v>
          </cell>
          <cell r="S196">
            <v>0</v>
          </cell>
        </row>
        <row r="197">
          <cell r="A197">
            <v>190</v>
          </cell>
          <cell r="B197" t="str">
            <v>Newham</v>
          </cell>
          <cell r="C197" t="str">
            <v>E5045</v>
          </cell>
          <cell r="E197">
            <v>1368</v>
          </cell>
          <cell r="F197">
            <v>0</v>
          </cell>
          <cell r="G197">
            <v>0</v>
          </cell>
          <cell r="H197">
            <v>0</v>
          </cell>
          <cell r="I197">
            <v>357975</v>
          </cell>
          <cell r="K197">
            <v>927050</v>
          </cell>
          <cell r="L197">
            <v>4644</v>
          </cell>
          <cell r="N197">
            <v>2063665</v>
          </cell>
          <cell r="O197">
            <v>0</v>
          </cell>
          <cell r="P197">
            <v>62131</v>
          </cell>
          <cell r="Q197">
            <v>7554692</v>
          </cell>
          <cell r="R197">
            <v>6702736</v>
          </cell>
          <cell r="S197">
            <v>0</v>
          </cell>
        </row>
        <row r="198">
          <cell r="A198">
            <v>191</v>
          </cell>
          <cell r="B198" t="str">
            <v>North Cornwall</v>
          </cell>
          <cell r="C198" t="str">
            <v>E0834</v>
          </cell>
          <cell r="E198">
            <v>16549.169999999998</v>
          </cell>
          <cell r="F198">
            <v>78594.679999999993</v>
          </cell>
          <cell r="G198">
            <v>6913.55</v>
          </cell>
          <cell r="H198">
            <v>1906.04</v>
          </cell>
          <cell r="I198">
            <v>185813.97</v>
          </cell>
          <cell r="K198">
            <v>575198.87</v>
          </cell>
          <cell r="L198">
            <v>18.670000000000002</v>
          </cell>
          <cell r="N198">
            <v>355018.4</v>
          </cell>
          <cell r="O198">
            <v>21350.959999999999</v>
          </cell>
          <cell r="P198">
            <v>2944.08</v>
          </cell>
          <cell r="Q198">
            <v>577542.07999999996</v>
          </cell>
          <cell r="R198">
            <v>178283</v>
          </cell>
          <cell r="S198">
            <v>0</v>
          </cell>
        </row>
        <row r="199">
          <cell r="A199">
            <v>192</v>
          </cell>
          <cell r="B199" t="str">
            <v>North Devon</v>
          </cell>
          <cell r="C199" t="str">
            <v>E1134</v>
          </cell>
          <cell r="E199">
            <v>10028</v>
          </cell>
          <cell r="F199">
            <v>83633</v>
          </cell>
          <cell r="G199">
            <v>4661</v>
          </cell>
          <cell r="H199">
            <v>13087</v>
          </cell>
          <cell r="I199">
            <v>183918</v>
          </cell>
          <cell r="K199">
            <v>1330840</v>
          </cell>
          <cell r="L199">
            <v>95</v>
          </cell>
          <cell r="N199">
            <v>520242</v>
          </cell>
          <cell r="O199">
            <v>11284</v>
          </cell>
          <cell r="P199">
            <v>0</v>
          </cell>
          <cell r="Q199">
            <v>495702</v>
          </cell>
          <cell r="R199">
            <v>1330610</v>
          </cell>
          <cell r="S199">
            <v>0</v>
          </cell>
        </row>
        <row r="200">
          <cell r="A200">
            <v>193</v>
          </cell>
          <cell r="B200" t="str">
            <v>North Dorset</v>
          </cell>
          <cell r="C200" t="str">
            <v>E1234</v>
          </cell>
          <cell r="E200">
            <v>562</v>
          </cell>
          <cell r="F200">
            <v>19512</v>
          </cell>
          <cell r="G200">
            <v>1435</v>
          </cell>
          <cell r="H200">
            <v>5539</v>
          </cell>
          <cell r="I200">
            <v>83964</v>
          </cell>
          <cell r="K200">
            <v>795525</v>
          </cell>
          <cell r="L200">
            <v>0</v>
          </cell>
          <cell r="N200">
            <v>537462</v>
          </cell>
          <cell r="O200">
            <v>5438</v>
          </cell>
          <cell r="P200">
            <v>0</v>
          </cell>
          <cell r="Q200">
            <v>466932</v>
          </cell>
          <cell r="R200">
            <v>429503</v>
          </cell>
          <cell r="S200">
            <v>0</v>
          </cell>
        </row>
        <row r="201">
          <cell r="A201">
            <v>194</v>
          </cell>
          <cell r="B201" t="str">
            <v>North East Derbyshire</v>
          </cell>
          <cell r="C201" t="str">
            <v>E1038</v>
          </cell>
          <cell r="E201">
            <v>2783</v>
          </cell>
          <cell r="F201">
            <v>10106</v>
          </cell>
          <cell r="G201">
            <v>0</v>
          </cell>
          <cell r="H201">
            <v>3112</v>
          </cell>
          <cell r="I201">
            <v>91212</v>
          </cell>
          <cell r="K201">
            <v>593607</v>
          </cell>
          <cell r="L201">
            <v>26845</v>
          </cell>
          <cell r="N201">
            <v>206646</v>
          </cell>
          <cell r="O201">
            <v>9600</v>
          </cell>
          <cell r="P201">
            <v>5242</v>
          </cell>
          <cell r="Q201">
            <v>717336</v>
          </cell>
          <cell r="R201">
            <v>241545</v>
          </cell>
          <cell r="S201">
            <v>0</v>
          </cell>
        </row>
        <row r="202">
          <cell r="A202">
            <v>195</v>
          </cell>
          <cell r="B202" t="str">
            <v>North East Lincolnshire</v>
          </cell>
          <cell r="C202" t="str">
            <v>E2003</v>
          </cell>
          <cell r="E202">
            <v>2982</v>
          </cell>
          <cell r="F202">
            <v>21372</v>
          </cell>
          <cell r="G202">
            <v>270</v>
          </cell>
          <cell r="H202">
            <v>0</v>
          </cell>
          <cell r="I202">
            <v>251374</v>
          </cell>
          <cell r="K202">
            <v>694494</v>
          </cell>
          <cell r="L202">
            <v>120</v>
          </cell>
          <cell r="N202">
            <v>532944</v>
          </cell>
          <cell r="O202">
            <v>360</v>
          </cell>
          <cell r="P202">
            <v>0</v>
          </cell>
          <cell r="Q202">
            <v>1895478</v>
          </cell>
          <cell r="R202">
            <v>771000</v>
          </cell>
          <cell r="S202">
            <v>0</v>
          </cell>
        </row>
        <row r="203">
          <cell r="A203">
            <v>196</v>
          </cell>
          <cell r="B203" t="str">
            <v>North Hertfordshire</v>
          </cell>
          <cell r="C203" t="str">
            <v>E1935</v>
          </cell>
          <cell r="E203">
            <v>4251</v>
          </cell>
          <cell r="F203">
            <v>32319</v>
          </cell>
          <cell r="G203">
            <v>3000</v>
          </cell>
          <cell r="H203">
            <v>2000</v>
          </cell>
          <cell r="I203">
            <v>191060</v>
          </cell>
          <cell r="K203">
            <v>535324</v>
          </cell>
          <cell r="L203">
            <v>646</v>
          </cell>
          <cell r="N203">
            <v>734879</v>
          </cell>
          <cell r="O203">
            <v>5000</v>
          </cell>
          <cell r="P203">
            <v>50000</v>
          </cell>
          <cell r="Q203">
            <v>2100000</v>
          </cell>
          <cell r="R203">
            <v>8151268</v>
          </cell>
          <cell r="S203">
            <v>0</v>
          </cell>
        </row>
        <row r="204">
          <cell r="A204">
            <v>197</v>
          </cell>
          <cell r="B204" t="str">
            <v>North Kesteven</v>
          </cell>
          <cell r="C204" t="str">
            <v>E2534</v>
          </cell>
          <cell r="E204">
            <v>4466</v>
          </cell>
          <cell r="F204">
            <v>27159</v>
          </cell>
          <cell r="G204">
            <v>3475</v>
          </cell>
          <cell r="H204">
            <v>4000</v>
          </cell>
          <cell r="I204">
            <v>109189</v>
          </cell>
          <cell r="K204">
            <v>704142</v>
          </cell>
          <cell r="L204">
            <v>1747</v>
          </cell>
          <cell r="N204">
            <v>589002</v>
          </cell>
          <cell r="O204">
            <v>11201</v>
          </cell>
          <cell r="P204">
            <v>8761</v>
          </cell>
          <cell r="Q204">
            <v>897335</v>
          </cell>
          <cell r="R204">
            <v>164885</v>
          </cell>
          <cell r="S204">
            <v>0</v>
          </cell>
        </row>
        <row r="205">
          <cell r="A205">
            <v>198</v>
          </cell>
          <cell r="B205" t="str">
            <v>North Lincolnshire</v>
          </cell>
          <cell r="C205" t="str">
            <v>E2004</v>
          </cell>
          <cell r="E205">
            <v>10539</v>
          </cell>
          <cell r="F205">
            <v>68111</v>
          </cell>
          <cell r="G205">
            <v>10935</v>
          </cell>
          <cell r="H205">
            <v>0</v>
          </cell>
          <cell r="I205">
            <v>258214</v>
          </cell>
          <cell r="K205">
            <v>1817287</v>
          </cell>
          <cell r="L205">
            <v>1234</v>
          </cell>
          <cell r="N205">
            <v>495533</v>
          </cell>
          <cell r="O205">
            <v>14580</v>
          </cell>
          <cell r="P205">
            <v>80697</v>
          </cell>
          <cell r="Q205">
            <v>2033656</v>
          </cell>
          <cell r="R205">
            <v>2254846</v>
          </cell>
          <cell r="S205">
            <v>0</v>
          </cell>
        </row>
        <row r="206">
          <cell r="A206">
            <v>199</v>
          </cell>
          <cell r="B206" t="str">
            <v>North Norfolk</v>
          </cell>
          <cell r="C206" t="str">
            <v>E2635</v>
          </cell>
          <cell r="E206">
            <v>1870</v>
          </cell>
          <cell r="F206">
            <v>56099</v>
          </cell>
          <cell r="G206">
            <v>6048</v>
          </cell>
          <cell r="H206">
            <v>5030</v>
          </cell>
          <cell r="I206">
            <v>195084</v>
          </cell>
          <cell r="K206">
            <v>1060532</v>
          </cell>
          <cell r="L206">
            <v>10</v>
          </cell>
          <cell r="N206">
            <v>591234</v>
          </cell>
          <cell r="O206">
            <v>22574</v>
          </cell>
          <cell r="P206">
            <v>15948</v>
          </cell>
          <cell r="Q206">
            <v>642527</v>
          </cell>
          <cell r="R206">
            <v>550057</v>
          </cell>
          <cell r="S206">
            <v>0</v>
          </cell>
        </row>
        <row r="207">
          <cell r="A207">
            <v>200</v>
          </cell>
          <cell r="B207" t="str">
            <v>North Shropshire</v>
          </cell>
          <cell r="C207" t="str">
            <v>E3232</v>
          </cell>
          <cell r="E207">
            <v>4104</v>
          </cell>
          <cell r="F207">
            <v>51547</v>
          </cell>
          <cell r="G207">
            <v>2110</v>
          </cell>
          <cell r="H207">
            <v>61</v>
          </cell>
          <cell r="I207">
            <v>88698</v>
          </cell>
          <cell r="K207">
            <v>1025539</v>
          </cell>
          <cell r="L207">
            <v>0</v>
          </cell>
          <cell r="N207">
            <v>276152</v>
          </cell>
          <cell r="O207">
            <v>7161</v>
          </cell>
          <cell r="P207">
            <v>62082</v>
          </cell>
          <cell r="Q207">
            <v>535414</v>
          </cell>
          <cell r="R207">
            <v>84898</v>
          </cell>
          <cell r="S207">
            <v>0</v>
          </cell>
        </row>
        <row r="208">
          <cell r="A208">
            <v>201</v>
          </cell>
          <cell r="B208" t="str">
            <v>North Somerset</v>
          </cell>
          <cell r="C208" t="str">
            <v>E0104</v>
          </cell>
          <cell r="E208">
            <v>7994</v>
          </cell>
          <cell r="F208">
            <v>171071</v>
          </cell>
          <cell r="G208">
            <v>0</v>
          </cell>
          <cell r="H208">
            <v>0</v>
          </cell>
          <cell r="I208">
            <v>245396</v>
          </cell>
          <cell r="K208">
            <v>1163138</v>
          </cell>
          <cell r="L208">
            <v>5811</v>
          </cell>
          <cell r="N208">
            <v>1089106</v>
          </cell>
          <cell r="O208">
            <v>0</v>
          </cell>
          <cell r="P208">
            <v>50000</v>
          </cell>
          <cell r="Q208">
            <v>2014436</v>
          </cell>
          <cell r="R208">
            <v>1461907</v>
          </cell>
          <cell r="S208">
            <v>0</v>
          </cell>
        </row>
        <row r="209">
          <cell r="A209">
            <v>202</v>
          </cell>
          <cell r="B209" t="str">
            <v>North Tyneside</v>
          </cell>
          <cell r="C209" t="str">
            <v>E4503</v>
          </cell>
          <cell r="E209">
            <v>25505</v>
          </cell>
          <cell r="F209">
            <v>33410</v>
          </cell>
          <cell r="G209">
            <v>0</v>
          </cell>
          <cell r="H209">
            <v>0</v>
          </cell>
          <cell r="I209">
            <v>223600</v>
          </cell>
          <cell r="K209">
            <v>1682860</v>
          </cell>
          <cell r="L209">
            <v>1146</v>
          </cell>
          <cell r="N209">
            <v>858613</v>
          </cell>
          <cell r="O209">
            <v>0</v>
          </cell>
          <cell r="P209">
            <v>187622</v>
          </cell>
          <cell r="Q209">
            <v>2307511</v>
          </cell>
          <cell r="R209">
            <v>1158971.04</v>
          </cell>
          <cell r="S209">
            <v>0</v>
          </cell>
        </row>
        <row r="210">
          <cell r="A210">
            <v>203</v>
          </cell>
          <cell r="B210" t="str">
            <v>North Warwickshire</v>
          </cell>
          <cell r="C210" t="str">
            <v>E3731</v>
          </cell>
          <cell r="E210">
            <v>3326</v>
          </cell>
          <cell r="F210">
            <v>14229</v>
          </cell>
          <cell r="G210">
            <v>0</v>
          </cell>
          <cell r="H210">
            <v>0</v>
          </cell>
          <cell r="I210">
            <v>99637</v>
          </cell>
          <cell r="K210">
            <v>2037214</v>
          </cell>
          <cell r="L210">
            <v>182</v>
          </cell>
          <cell r="N210">
            <v>255208</v>
          </cell>
          <cell r="O210">
            <v>9175</v>
          </cell>
          <cell r="P210">
            <v>0</v>
          </cell>
          <cell r="Q210">
            <v>809407</v>
          </cell>
          <cell r="R210">
            <v>854951</v>
          </cell>
          <cell r="S210">
            <v>0</v>
          </cell>
        </row>
        <row r="211">
          <cell r="A211">
            <v>204</v>
          </cell>
          <cell r="B211" t="str">
            <v>North West Leicestershire</v>
          </cell>
          <cell r="C211" t="str">
            <v>E2437</v>
          </cell>
          <cell r="E211">
            <v>7831</v>
          </cell>
          <cell r="F211">
            <v>44238</v>
          </cell>
          <cell r="G211">
            <v>6640</v>
          </cell>
          <cell r="H211">
            <v>1682</v>
          </cell>
          <cell r="I211">
            <v>141098</v>
          </cell>
          <cell r="K211">
            <v>1491928</v>
          </cell>
          <cell r="L211">
            <v>221</v>
          </cell>
          <cell r="N211">
            <v>338356</v>
          </cell>
          <cell r="O211">
            <v>8853</v>
          </cell>
          <cell r="P211">
            <v>47824</v>
          </cell>
          <cell r="Q211">
            <v>1465067</v>
          </cell>
          <cell r="R211">
            <v>1279789</v>
          </cell>
          <cell r="S211">
            <v>0</v>
          </cell>
        </row>
        <row r="212">
          <cell r="A212">
            <v>205</v>
          </cell>
          <cell r="B212" t="str">
            <v>North Wiltshire</v>
          </cell>
          <cell r="C212" t="str">
            <v>E3932</v>
          </cell>
          <cell r="E212">
            <v>0</v>
          </cell>
          <cell r="F212">
            <v>86314</v>
          </cell>
          <cell r="G212">
            <v>2139</v>
          </cell>
          <cell r="H212">
            <v>5687</v>
          </cell>
          <cell r="I212">
            <v>157094</v>
          </cell>
          <cell r="K212">
            <v>853097</v>
          </cell>
          <cell r="L212">
            <v>604</v>
          </cell>
          <cell r="N212">
            <v>778754</v>
          </cell>
          <cell r="O212">
            <v>14873</v>
          </cell>
          <cell r="P212">
            <v>16789</v>
          </cell>
          <cell r="Q212">
            <v>932073</v>
          </cell>
          <cell r="R212">
            <v>220949</v>
          </cell>
          <cell r="S212">
            <v>0</v>
          </cell>
        </row>
        <row r="213">
          <cell r="A213">
            <v>206</v>
          </cell>
          <cell r="B213" t="str">
            <v>Northampton</v>
          </cell>
          <cell r="C213" t="str">
            <v>E2835</v>
          </cell>
          <cell r="E213">
            <v>24541</v>
          </cell>
          <cell r="F213">
            <v>110175</v>
          </cell>
          <cell r="G213">
            <v>0</v>
          </cell>
          <cell r="H213">
            <v>0</v>
          </cell>
          <cell r="I213">
            <v>318852</v>
          </cell>
          <cell r="K213">
            <v>1310695</v>
          </cell>
          <cell r="L213">
            <v>311</v>
          </cell>
          <cell r="N213">
            <v>2020682</v>
          </cell>
          <cell r="O213">
            <v>492</v>
          </cell>
          <cell r="P213">
            <v>570000</v>
          </cell>
          <cell r="Q213">
            <v>8611050</v>
          </cell>
          <cell r="R213">
            <v>1540753</v>
          </cell>
          <cell r="S213">
            <v>0</v>
          </cell>
        </row>
        <row r="214">
          <cell r="A214">
            <v>207</v>
          </cell>
          <cell r="B214" t="str">
            <v>Norwich</v>
          </cell>
          <cell r="C214" t="str">
            <v>E2636</v>
          </cell>
          <cell r="E214">
            <v>1962</v>
          </cell>
          <cell r="F214">
            <v>17982</v>
          </cell>
          <cell r="G214">
            <v>0</v>
          </cell>
          <cell r="H214">
            <v>0</v>
          </cell>
          <cell r="I214">
            <v>292702</v>
          </cell>
          <cell r="K214">
            <v>1466201</v>
          </cell>
          <cell r="L214">
            <v>0</v>
          </cell>
          <cell r="N214">
            <v>2192365</v>
          </cell>
          <cell r="O214">
            <v>0</v>
          </cell>
          <cell r="P214">
            <v>0</v>
          </cell>
          <cell r="Q214">
            <v>4967947</v>
          </cell>
          <cell r="R214">
            <v>1170043</v>
          </cell>
          <cell r="S214">
            <v>0</v>
          </cell>
        </row>
        <row r="215">
          <cell r="A215">
            <v>208</v>
          </cell>
          <cell r="B215" t="str">
            <v>Nottingham</v>
          </cell>
          <cell r="C215" t="str">
            <v>E3001</v>
          </cell>
          <cell r="E215">
            <v>20125</v>
          </cell>
          <cell r="F215">
            <v>101465</v>
          </cell>
          <cell r="G215">
            <v>0</v>
          </cell>
          <cell r="H215">
            <v>0</v>
          </cell>
          <cell r="I215">
            <v>522947</v>
          </cell>
          <cell r="K215">
            <v>2168801</v>
          </cell>
          <cell r="L215">
            <v>2853</v>
          </cell>
          <cell r="N215">
            <v>5517950</v>
          </cell>
          <cell r="O215">
            <v>0</v>
          </cell>
          <cell r="P215">
            <v>284616</v>
          </cell>
          <cell r="Q215">
            <v>11842379</v>
          </cell>
          <cell r="R215">
            <v>11500000</v>
          </cell>
          <cell r="S215">
            <v>0</v>
          </cell>
        </row>
        <row r="216">
          <cell r="A216">
            <v>209</v>
          </cell>
          <cell r="B216" t="str">
            <v>Nuneaton and Bedworth</v>
          </cell>
          <cell r="C216" t="str">
            <v>E3732</v>
          </cell>
          <cell r="E216">
            <v>5500</v>
          </cell>
          <cell r="F216">
            <v>30000</v>
          </cell>
          <cell r="G216">
            <v>2000</v>
          </cell>
          <cell r="H216">
            <v>0</v>
          </cell>
          <cell r="I216">
            <v>144238</v>
          </cell>
          <cell r="K216">
            <v>1500034</v>
          </cell>
          <cell r="L216">
            <v>0</v>
          </cell>
          <cell r="N216">
            <v>650000</v>
          </cell>
          <cell r="O216">
            <v>2500</v>
          </cell>
          <cell r="P216">
            <v>15000</v>
          </cell>
          <cell r="Q216">
            <v>1650000</v>
          </cell>
          <cell r="R216">
            <v>474448</v>
          </cell>
          <cell r="S216">
            <v>0</v>
          </cell>
        </row>
        <row r="217">
          <cell r="A217">
            <v>210</v>
          </cell>
          <cell r="B217" t="str">
            <v>Oadby and Wigston</v>
          </cell>
          <cell r="C217" t="str">
            <v>E2438</v>
          </cell>
          <cell r="E217">
            <v>5394</v>
          </cell>
          <cell r="F217">
            <v>2961</v>
          </cell>
          <cell r="G217">
            <v>0</v>
          </cell>
          <cell r="H217">
            <v>0</v>
          </cell>
          <cell r="I217">
            <v>58135</v>
          </cell>
          <cell r="K217">
            <v>208377</v>
          </cell>
          <cell r="L217">
            <v>0</v>
          </cell>
          <cell r="N217">
            <v>289677</v>
          </cell>
          <cell r="O217">
            <v>0</v>
          </cell>
          <cell r="P217">
            <v>0</v>
          </cell>
          <cell r="Q217">
            <v>520317</v>
          </cell>
          <cell r="R217">
            <v>98582</v>
          </cell>
          <cell r="S217">
            <v>0</v>
          </cell>
        </row>
        <row r="218">
          <cell r="A218">
            <v>211</v>
          </cell>
          <cell r="B218" t="str">
            <v>Oldham</v>
          </cell>
          <cell r="C218" t="str">
            <v>E4204</v>
          </cell>
          <cell r="E218">
            <v>33159</v>
          </cell>
          <cell r="F218">
            <v>87861</v>
          </cell>
          <cell r="G218">
            <v>468</v>
          </cell>
          <cell r="H218">
            <v>895</v>
          </cell>
          <cell r="I218">
            <v>319554</v>
          </cell>
          <cell r="K218">
            <v>3249133</v>
          </cell>
          <cell r="L218">
            <v>316</v>
          </cell>
          <cell r="N218">
            <v>1219860</v>
          </cell>
          <cell r="O218">
            <v>5022</v>
          </cell>
          <cell r="P218">
            <v>197156</v>
          </cell>
          <cell r="Q218">
            <v>2925401</v>
          </cell>
          <cell r="R218">
            <v>1640110</v>
          </cell>
          <cell r="S218">
            <v>0</v>
          </cell>
        </row>
        <row r="219">
          <cell r="A219">
            <v>212</v>
          </cell>
          <cell r="B219" t="str">
            <v>Oswestry</v>
          </cell>
          <cell r="C219" t="str">
            <v>E3233</v>
          </cell>
          <cell r="E219">
            <v>16894</v>
          </cell>
          <cell r="F219">
            <v>14469</v>
          </cell>
          <cell r="G219">
            <v>101</v>
          </cell>
          <cell r="H219">
            <v>0</v>
          </cell>
          <cell r="I219">
            <v>57997</v>
          </cell>
          <cell r="K219">
            <v>605507</v>
          </cell>
          <cell r="L219">
            <v>0</v>
          </cell>
          <cell r="N219">
            <v>373581</v>
          </cell>
          <cell r="O219">
            <v>4956</v>
          </cell>
          <cell r="P219">
            <v>0</v>
          </cell>
          <cell r="Q219">
            <v>308889</v>
          </cell>
          <cell r="R219">
            <v>383853.33</v>
          </cell>
          <cell r="S219">
            <v>0</v>
          </cell>
        </row>
        <row r="220">
          <cell r="A220">
            <v>213</v>
          </cell>
          <cell r="B220" t="str">
            <v>Oxford</v>
          </cell>
          <cell r="C220" t="str">
            <v>E3132</v>
          </cell>
          <cell r="E220">
            <v>5981</v>
          </cell>
          <cell r="F220">
            <v>58413</v>
          </cell>
          <cell r="G220">
            <v>0</v>
          </cell>
          <cell r="H220">
            <v>0</v>
          </cell>
          <cell r="I220">
            <v>220007</v>
          </cell>
          <cell r="K220">
            <v>2597042</v>
          </cell>
          <cell r="L220">
            <v>8603</v>
          </cell>
          <cell r="N220">
            <v>6954216</v>
          </cell>
          <cell r="O220">
            <v>0</v>
          </cell>
          <cell r="P220">
            <v>4015</v>
          </cell>
          <cell r="Q220">
            <v>1323296</v>
          </cell>
          <cell r="R220">
            <v>1019956</v>
          </cell>
          <cell r="S220">
            <v>0</v>
          </cell>
        </row>
        <row r="221">
          <cell r="A221">
            <v>214</v>
          </cell>
          <cell r="B221" t="str">
            <v>Pendle</v>
          </cell>
          <cell r="C221" t="str">
            <v>E2338</v>
          </cell>
          <cell r="E221">
            <v>2776</v>
          </cell>
          <cell r="F221">
            <v>69592</v>
          </cell>
          <cell r="G221">
            <v>1467</v>
          </cell>
          <cell r="H221">
            <v>0</v>
          </cell>
          <cell r="I221">
            <v>140409</v>
          </cell>
          <cell r="K221">
            <v>633004</v>
          </cell>
          <cell r="L221">
            <v>787</v>
          </cell>
          <cell r="N221">
            <v>323775</v>
          </cell>
          <cell r="O221">
            <v>1956</v>
          </cell>
          <cell r="P221">
            <v>6094</v>
          </cell>
          <cell r="Q221">
            <v>756207</v>
          </cell>
          <cell r="R221">
            <v>1377182.82</v>
          </cell>
          <cell r="S221">
            <v>0</v>
          </cell>
        </row>
        <row r="222">
          <cell r="A222">
            <v>215</v>
          </cell>
          <cell r="B222" t="str">
            <v>Penwith</v>
          </cell>
          <cell r="C222" t="str">
            <v>E0835</v>
          </cell>
          <cell r="E222">
            <v>14331</v>
          </cell>
          <cell r="F222">
            <v>66036</v>
          </cell>
          <cell r="G222">
            <v>6000</v>
          </cell>
          <cell r="H222">
            <v>3000</v>
          </cell>
          <cell r="I222">
            <v>156575</v>
          </cell>
          <cell r="K222">
            <v>354825</v>
          </cell>
          <cell r="L222">
            <v>254</v>
          </cell>
          <cell r="N222">
            <v>359531</v>
          </cell>
          <cell r="O222">
            <v>21531</v>
          </cell>
          <cell r="P222">
            <v>0</v>
          </cell>
          <cell r="Q222">
            <v>592695</v>
          </cell>
          <cell r="R222">
            <v>417000</v>
          </cell>
          <cell r="S222">
            <v>0</v>
          </cell>
        </row>
        <row r="223">
          <cell r="A223">
            <v>216</v>
          </cell>
          <cell r="B223" t="str">
            <v>Peterborough</v>
          </cell>
          <cell r="C223" t="str">
            <v>E0501</v>
          </cell>
          <cell r="E223">
            <v>31612</v>
          </cell>
          <cell r="F223">
            <v>125514</v>
          </cell>
          <cell r="G223">
            <v>8259</v>
          </cell>
          <cell r="H223">
            <v>5179</v>
          </cell>
          <cell r="I223">
            <v>247048</v>
          </cell>
          <cell r="K223">
            <v>1424719</v>
          </cell>
          <cell r="L223">
            <v>6373</v>
          </cell>
          <cell r="N223">
            <v>1507812</v>
          </cell>
          <cell r="O223">
            <v>5015</v>
          </cell>
          <cell r="P223">
            <v>503609</v>
          </cell>
          <cell r="Q223">
            <v>3256364</v>
          </cell>
          <cell r="R223">
            <v>1777059</v>
          </cell>
          <cell r="S223">
            <v>0</v>
          </cell>
        </row>
        <row r="224">
          <cell r="A224">
            <v>217</v>
          </cell>
          <cell r="B224" t="str">
            <v>Plymouth</v>
          </cell>
          <cell r="C224" t="str">
            <v>E1101</v>
          </cell>
          <cell r="E224">
            <v>29512</v>
          </cell>
          <cell r="F224">
            <v>111586</v>
          </cell>
          <cell r="G224">
            <v>0</v>
          </cell>
          <cell r="H224">
            <v>0</v>
          </cell>
          <cell r="I224">
            <v>311553</v>
          </cell>
          <cell r="K224">
            <v>2030643</v>
          </cell>
          <cell r="L224">
            <v>3602</v>
          </cell>
          <cell r="N224">
            <v>2980717</v>
          </cell>
          <cell r="O224">
            <v>0</v>
          </cell>
          <cell r="P224">
            <v>45000</v>
          </cell>
          <cell r="Q224">
            <v>6104024</v>
          </cell>
          <cell r="R224">
            <v>2684404</v>
          </cell>
          <cell r="S224">
            <v>0</v>
          </cell>
        </row>
        <row r="225">
          <cell r="A225">
            <v>218</v>
          </cell>
          <cell r="B225" t="str">
            <v>Poole</v>
          </cell>
          <cell r="C225" t="str">
            <v>E1201</v>
          </cell>
          <cell r="E225">
            <v>31962</v>
          </cell>
          <cell r="F225">
            <v>20441</v>
          </cell>
          <cell r="G225">
            <v>0</v>
          </cell>
          <cell r="H225">
            <v>0</v>
          </cell>
          <cell r="I225">
            <v>199651</v>
          </cell>
          <cell r="K225">
            <v>1267800</v>
          </cell>
          <cell r="L225">
            <v>13623</v>
          </cell>
          <cell r="N225">
            <v>1700378</v>
          </cell>
          <cell r="O225">
            <v>0</v>
          </cell>
          <cell r="P225">
            <v>48808</v>
          </cell>
          <cell r="Q225">
            <v>2127258</v>
          </cell>
          <cell r="R225">
            <v>1501226</v>
          </cell>
          <cell r="S225">
            <v>0</v>
          </cell>
        </row>
        <row r="226">
          <cell r="A226">
            <v>219</v>
          </cell>
          <cell r="B226" t="str">
            <v>Portsmouth</v>
          </cell>
          <cell r="C226" t="str">
            <v>E1701</v>
          </cell>
          <cell r="E226">
            <v>4974</v>
          </cell>
          <cell r="F226">
            <v>17162</v>
          </cell>
          <cell r="G226">
            <v>0</v>
          </cell>
          <cell r="H226">
            <v>0</v>
          </cell>
          <cell r="I226">
            <v>288999</v>
          </cell>
          <cell r="K226">
            <v>1933632</v>
          </cell>
          <cell r="L226">
            <v>2561</v>
          </cell>
          <cell r="N226">
            <v>2796639</v>
          </cell>
          <cell r="O226">
            <v>0</v>
          </cell>
          <cell r="P226">
            <v>546483</v>
          </cell>
          <cell r="Q226">
            <v>2818338</v>
          </cell>
          <cell r="R226">
            <v>8611574</v>
          </cell>
          <cell r="S226">
            <v>0</v>
          </cell>
        </row>
        <row r="227">
          <cell r="A227">
            <v>220</v>
          </cell>
          <cell r="B227" t="str">
            <v>Preston</v>
          </cell>
          <cell r="C227" t="str">
            <v>E2339</v>
          </cell>
          <cell r="E227">
            <v>4197</v>
          </cell>
          <cell r="F227">
            <v>48807</v>
          </cell>
          <cell r="G227">
            <v>405</v>
          </cell>
          <cell r="H227">
            <v>0</v>
          </cell>
          <cell r="I227">
            <v>232053</v>
          </cell>
          <cell r="K227">
            <v>1422771</v>
          </cell>
          <cell r="L227">
            <v>10143</v>
          </cell>
          <cell r="N227">
            <v>1750711</v>
          </cell>
          <cell r="O227">
            <v>4747</v>
          </cell>
          <cell r="P227">
            <v>57619</v>
          </cell>
          <cell r="Q227">
            <v>1809892</v>
          </cell>
          <cell r="R227">
            <v>2292005</v>
          </cell>
          <cell r="S227">
            <v>0</v>
          </cell>
        </row>
        <row r="228">
          <cell r="A228">
            <v>221</v>
          </cell>
          <cell r="B228" t="str">
            <v>Purbeck</v>
          </cell>
          <cell r="C228" t="str">
            <v>E1236</v>
          </cell>
          <cell r="E228">
            <v>3500</v>
          </cell>
          <cell r="F228">
            <v>15400</v>
          </cell>
          <cell r="G228">
            <v>1000</v>
          </cell>
          <cell r="H228">
            <v>1000</v>
          </cell>
          <cell r="I228">
            <v>92393</v>
          </cell>
          <cell r="K228">
            <v>2420555</v>
          </cell>
          <cell r="L228">
            <v>0</v>
          </cell>
          <cell r="N228">
            <v>179500</v>
          </cell>
          <cell r="O228">
            <v>8300</v>
          </cell>
          <cell r="P228">
            <v>0</v>
          </cell>
          <cell r="Q228">
            <v>440000</v>
          </cell>
          <cell r="R228">
            <v>319000</v>
          </cell>
          <cell r="S228">
            <v>0</v>
          </cell>
        </row>
        <row r="229">
          <cell r="A229">
            <v>222</v>
          </cell>
          <cell r="B229" t="str">
            <v>Reading</v>
          </cell>
          <cell r="C229" t="str">
            <v>E0303</v>
          </cell>
          <cell r="E229">
            <v>7825</v>
          </cell>
          <cell r="F229">
            <v>14100</v>
          </cell>
          <cell r="G229">
            <v>0</v>
          </cell>
          <cell r="H229">
            <v>0</v>
          </cell>
          <cell r="I229">
            <v>270987</v>
          </cell>
          <cell r="K229">
            <v>861069</v>
          </cell>
          <cell r="L229">
            <v>9232</v>
          </cell>
          <cell r="N229">
            <v>1555995</v>
          </cell>
          <cell r="O229">
            <v>0</v>
          </cell>
          <cell r="P229">
            <v>112840</v>
          </cell>
          <cell r="Q229">
            <v>5751634</v>
          </cell>
          <cell r="R229">
            <v>3741281</v>
          </cell>
          <cell r="S229">
            <v>0</v>
          </cell>
        </row>
        <row r="230">
          <cell r="A230">
            <v>223</v>
          </cell>
          <cell r="B230" t="str">
            <v>Redbridge</v>
          </cell>
          <cell r="C230" t="str">
            <v>E5046</v>
          </cell>
          <cell r="E230">
            <v>0</v>
          </cell>
          <cell r="F230">
            <v>31896</v>
          </cell>
          <cell r="G230">
            <v>0</v>
          </cell>
          <cell r="H230">
            <v>0</v>
          </cell>
          <cell r="I230">
            <v>311563</v>
          </cell>
          <cell r="K230">
            <v>2610153</v>
          </cell>
          <cell r="L230">
            <v>31588</v>
          </cell>
          <cell r="N230">
            <v>1102199</v>
          </cell>
          <cell r="O230">
            <v>0</v>
          </cell>
          <cell r="P230">
            <v>0</v>
          </cell>
          <cell r="Q230">
            <v>3066930</v>
          </cell>
          <cell r="R230">
            <v>1947491</v>
          </cell>
          <cell r="S230">
            <v>0</v>
          </cell>
        </row>
        <row r="231">
          <cell r="A231">
            <v>224</v>
          </cell>
          <cell r="B231" t="str">
            <v>Redcar and Cleveland</v>
          </cell>
          <cell r="C231" t="str">
            <v>E0703</v>
          </cell>
          <cell r="E231">
            <v>4592</v>
          </cell>
          <cell r="F231">
            <v>11364</v>
          </cell>
          <cell r="G231">
            <v>28726</v>
          </cell>
          <cell r="H231">
            <v>0</v>
          </cell>
          <cell r="I231">
            <v>192362</v>
          </cell>
          <cell r="K231">
            <v>918763</v>
          </cell>
          <cell r="L231">
            <v>1533</v>
          </cell>
          <cell r="N231">
            <v>606864</v>
          </cell>
          <cell r="O231">
            <v>5329</v>
          </cell>
          <cell r="P231">
            <v>35080</v>
          </cell>
          <cell r="Q231">
            <v>660423</v>
          </cell>
          <cell r="R231">
            <v>2485179</v>
          </cell>
          <cell r="S231">
            <v>0</v>
          </cell>
        </row>
        <row r="232">
          <cell r="A232">
            <v>225</v>
          </cell>
          <cell r="B232" t="str">
            <v>Redditch</v>
          </cell>
          <cell r="C232" t="str">
            <v>E1835</v>
          </cell>
          <cell r="E232">
            <v>8911</v>
          </cell>
          <cell r="F232">
            <v>14510</v>
          </cell>
          <cell r="G232">
            <v>0</v>
          </cell>
          <cell r="H232">
            <v>0</v>
          </cell>
          <cell r="I232">
            <v>122138</v>
          </cell>
          <cell r="K232">
            <v>1823825</v>
          </cell>
          <cell r="L232">
            <v>0</v>
          </cell>
          <cell r="N232">
            <v>471398</v>
          </cell>
          <cell r="O232">
            <v>0</v>
          </cell>
          <cell r="P232">
            <v>0</v>
          </cell>
          <cell r="Q232">
            <v>1142854</v>
          </cell>
          <cell r="R232">
            <v>316352</v>
          </cell>
          <cell r="S232">
            <v>0</v>
          </cell>
        </row>
        <row r="233">
          <cell r="A233">
            <v>226</v>
          </cell>
          <cell r="B233" t="str">
            <v>Reigate and Banstead</v>
          </cell>
          <cell r="C233" t="str">
            <v>E3635</v>
          </cell>
          <cell r="E233">
            <v>5279</v>
          </cell>
          <cell r="F233">
            <v>11119</v>
          </cell>
          <cell r="G233">
            <v>0</v>
          </cell>
          <cell r="H233">
            <v>0</v>
          </cell>
          <cell r="I233">
            <v>196899</v>
          </cell>
          <cell r="K233">
            <v>882583</v>
          </cell>
          <cell r="L233">
            <v>809</v>
          </cell>
          <cell r="N233">
            <v>1068773</v>
          </cell>
          <cell r="O233">
            <v>0</v>
          </cell>
          <cell r="P233">
            <v>130935</v>
          </cell>
          <cell r="Q233">
            <v>3216065</v>
          </cell>
          <cell r="R233">
            <v>798293</v>
          </cell>
          <cell r="S233">
            <v>0</v>
          </cell>
        </row>
        <row r="234">
          <cell r="A234">
            <v>227</v>
          </cell>
          <cell r="B234" t="str">
            <v>Restormel</v>
          </cell>
          <cell r="C234" t="str">
            <v>E0836</v>
          </cell>
          <cell r="E234">
            <v>51061</v>
          </cell>
          <cell r="F234">
            <v>71879</v>
          </cell>
          <cell r="G234">
            <v>2000</v>
          </cell>
          <cell r="H234">
            <v>0</v>
          </cell>
          <cell r="I234">
            <v>178214</v>
          </cell>
          <cell r="K234">
            <v>552324</v>
          </cell>
          <cell r="L234">
            <v>718</v>
          </cell>
          <cell r="N234">
            <v>405343</v>
          </cell>
          <cell r="O234">
            <v>17496</v>
          </cell>
          <cell r="P234">
            <v>0</v>
          </cell>
          <cell r="Q234">
            <v>625277</v>
          </cell>
          <cell r="R234">
            <v>479291</v>
          </cell>
          <cell r="S234">
            <v>0</v>
          </cell>
        </row>
        <row r="235">
          <cell r="A235">
            <v>228</v>
          </cell>
          <cell r="B235" t="str">
            <v>Ribble Valley</v>
          </cell>
          <cell r="C235" t="str">
            <v>E2340</v>
          </cell>
          <cell r="E235">
            <v>3643</v>
          </cell>
          <cell r="F235">
            <v>10809</v>
          </cell>
          <cell r="G235">
            <v>774</v>
          </cell>
          <cell r="H235">
            <v>0</v>
          </cell>
          <cell r="I235">
            <v>77501</v>
          </cell>
          <cell r="K235">
            <v>614166</v>
          </cell>
          <cell r="L235">
            <v>0</v>
          </cell>
          <cell r="N235">
            <v>421513</v>
          </cell>
          <cell r="O235">
            <v>8272</v>
          </cell>
          <cell r="P235">
            <v>420</v>
          </cell>
          <cell r="Q235">
            <v>186898</v>
          </cell>
          <cell r="R235">
            <v>310293</v>
          </cell>
          <cell r="S235">
            <v>0</v>
          </cell>
        </row>
        <row r="236">
          <cell r="A236">
            <v>229</v>
          </cell>
          <cell r="B236" t="str">
            <v>Richmond upon Thames</v>
          </cell>
          <cell r="C236" t="str">
            <v>E5047</v>
          </cell>
          <cell r="E236">
            <v>17856</v>
          </cell>
          <cell r="F236">
            <v>139213</v>
          </cell>
          <cell r="G236">
            <v>0</v>
          </cell>
          <cell r="H236">
            <v>0</v>
          </cell>
          <cell r="I236">
            <v>289654</v>
          </cell>
          <cell r="K236">
            <v>2027933</v>
          </cell>
          <cell r="L236">
            <v>5190</v>
          </cell>
          <cell r="N236">
            <v>2041066</v>
          </cell>
          <cell r="O236">
            <v>0</v>
          </cell>
          <cell r="P236">
            <v>18496</v>
          </cell>
          <cell r="Q236">
            <v>2867788</v>
          </cell>
          <cell r="R236">
            <v>4459455</v>
          </cell>
          <cell r="S236">
            <v>0</v>
          </cell>
        </row>
        <row r="237">
          <cell r="A237">
            <v>230</v>
          </cell>
          <cell r="B237" t="str">
            <v>Richmondshire</v>
          </cell>
          <cell r="C237" t="str">
            <v>E2734</v>
          </cell>
          <cell r="E237">
            <v>3426</v>
          </cell>
          <cell r="F237">
            <v>11733</v>
          </cell>
          <cell r="G237">
            <v>3314</v>
          </cell>
          <cell r="H237">
            <v>405</v>
          </cell>
          <cell r="I237">
            <v>89494</v>
          </cell>
          <cell r="K237">
            <v>775281</v>
          </cell>
          <cell r="L237">
            <v>0</v>
          </cell>
          <cell r="N237">
            <v>249366</v>
          </cell>
          <cell r="O237">
            <v>9150</v>
          </cell>
          <cell r="P237">
            <v>7000</v>
          </cell>
          <cell r="Q237">
            <v>507957</v>
          </cell>
          <cell r="R237">
            <v>729160</v>
          </cell>
          <cell r="S237">
            <v>0</v>
          </cell>
        </row>
        <row r="238">
          <cell r="A238">
            <v>231</v>
          </cell>
          <cell r="B238" t="str">
            <v>Rochdale</v>
          </cell>
          <cell r="C238" t="str">
            <v>E4205</v>
          </cell>
          <cell r="E238">
            <v>31037</v>
          </cell>
          <cell r="F238">
            <v>58830</v>
          </cell>
          <cell r="G238">
            <v>0</v>
          </cell>
          <cell r="H238">
            <v>0</v>
          </cell>
          <cell r="I238">
            <v>307987</v>
          </cell>
          <cell r="K238">
            <v>3242677</v>
          </cell>
          <cell r="L238">
            <v>1045</v>
          </cell>
          <cell r="N238">
            <v>1277499</v>
          </cell>
          <cell r="O238">
            <v>0</v>
          </cell>
          <cell r="P238">
            <v>55000</v>
          </cell>
          <cell r="Q238">
            <v>2760429</v>
          </cell>
          <cell r="R238">
            <v>733071</v>
          </cell>
          <cell r="S238">
            <v>0</v>
          </cell>
        </row>
        <row r="239">
          <cell r="A239">
            <v>232</v>
          </cell>
          <cell r="B239" t="str">
            <v>Rochford</v>
          </cell>
          <cell r="C239" t="str">
            <v>E1540</v>
          </cell>
          <cell r="E239">
            <v>5238</v>
          </cell>
          <cell r="F239">
            <v>10357</v>
          </cell>
          <cell r="G239">
            <v>227</v>
          </cell>
          <cell r="H239">
            <v>0</v>
          </cell>
          <cell r="I239">
            <v>86404</v>
          </cell>
          <cell r="K239">
            <v>233843</v>
          </cell>
          <cell r="L239">
            <v>0</v>
          </cell>
          <cell r="N239">
            <v>478121</v>
          </cell>
          <cell r="O239">
            <v>1326</v>
          </cell>
          <cell r="P239">
            <v>30976</v>
          </cell>
          <cell r="Q239">
            <v>578628</v>
          </cell>
          <cell r="R239">
            <v>335961</v>
          </cell>
          <cell r="S239">
            <v>0</v>
          </cell>
        </row>
        <row r="240">
          <cell r="A240">
            <v>233</v>
          </cell>
          <cell r="B240" t="str">
            <v>Rossendale</v>
          </cell>
          <cell r="C240" t="str">
            <v>E2341</v>
          </cell>
          <cell r="E240">
            <v>2654</v>
          </cell>
          <cell r="F240">
            <v>30315</v>
          </cell>
          <cell r="G240">
            <v>698</v>
          </cell>
          <cell r="H240">
            <v>619</v>
          </cell>
          <cell r="I240">
            <v>113135</v>
          </cell>
          <cell r="K240">
            <v>804522</v>
          </cell>
          <cell r="L240">
            <v>3</v>
          </cell>
          <cell r="N240">
            <v>222715</v>
          </cell>
          <cell r="O240">
            <v>0</v>
          </cell>
          <cell r="P240">
            <v>35027</v>
          </cell>
          <cell r="Q240">
            <v>922379</v>
          </cell>
          <cell r="R240">
            <v>969888</v>
          </cell>
          <cell r="S240">
            <v>0</v>
          </cell>
        </row>
        <row r="241">
          <cell r="A241">
            <v>234</v>
          </cell>
          <cell r="B241" t="str">
            <v>Rother</v>
          </cell>
          <cell r="C241" t="str">
            <v>E1436</v>
          </cell>
          <cell r="E241">
            <v>1360</v>
          </cell>
          <cell r="F241">
            <v>4742</v>
          </cell>
          <cell r="G241">
            <v>5012</v>
          </cell>
          <cell r="H241">
            <v>1620</v>
          </cell>
          <cell r="I241">
            <v>138542</v>
          </cell>
          <cell r="K241">
            <v>1077331</v>
          </cell>
          <cell r="L241">
            <v>747</v>
          </cell>
          <cell r="N241">
            <v>587080</v>
          </cell>
          <cell r="O241">
            <v>17903</v>
          </cell>
          <cell r="P241">
            <v>35172</v>
          </cell>
          <cell r="Q241">
            <v>655244</v>
          </cell>
          <cell r="R241">
            <v>212222</v>
          </cell>
          <cell r="S241">
            <v>0</v>
          </cell>
        </row>
        <row r="242">
          <cell r="A242">
            <v>235</v>
          </cell>
          <cell r="B242" t="str">
            <v>Rotherham</v>
          </cell>
          <cell r="C242" t="str">
            <v>E4403</v>
          </cell>
          <cell r="E242">
            <v>0</v>
          </cell>
          <cell r="F242">
            <v>54080</v>
          </cell>
          <cell r="G242">
            <v>2003</v>
          </cell>
          <cell r="H242">
            <v>0</v>
          </cell>
          <cell r="I242">
            <v>296040</v>
          </cell>
          <cell r="K242">
            <v>2132716</v>
          </cell>
          <cell r="L242">
            <v>0</v>
          </cell>
          <cell r="N242">
            <v>887712</v>
          </cell>
          <cell r="O242">
            <v>4660</v>
          </cell>
          <cell r="P242">
            <v>10000</v>
          </cell>
          <cell r="Q242">
            <v>3772080</v>
          </cell>
          <cell r="R242">
            <v>3031974</v>
          </cell>
          <cell r="S242">
            <v>0</v>
          </cell>
        </row>
        <row r="243">
          <cell r="A243">
            <v>236</v>
          </cell>
          <cell r="B243" t="str">
            <v>Rugby</v>
          </cell>
          <cell r="C243" t="str">
            <v>E3733</v>
          </cell>
          <cell r="E243">
            <v>5600</v>
          </cell>
          <cell r="F243">
            <v>9615</v>
          </cell>
          <cell r="G243">
            <v>1388</v>
          </cell>
          <cell r="H243">
            <v>0</v>
          </cell>
          <cell r="I243">
            <v>129908</v>
          </cell>
          <cell r="K243">
            <v>861365</v>
          </cell>
          <cell r="L243">
            <v>191</v>
          </cell>
          <cell r="N243">
            <v>1063630</v>
          </cell>
          <cell r="O243">
            <v>6714</v>
          </cell>
          <cell r="P243">
            <v>32301</v>
          </cell>
          <cell r="Q243">
            <v>1004818</v>
          </cell>
          <cell r="R243">
            <v>343793</v>
          </cell>
          <cell r="S243">
            <v>0</v>
          </cell>
        </row>
        <row r="244">
          <cell r="A244">
            <v>237</v>
          </cell>
          <cell r="B244" t="str">
            <v>Runnymede</v>
          </cell>
          <cell r="C244" t="str">
            <v>E3636</v>
          </cell>
          <cell r="E244">
            <v>2513</v>
          </cell>
          <cell r="F244">
            <v>15580</v>
          </cell>
          <cell r="G244">
            <v>1304</v>
          </cell>
          <cell r="H244">
            <v>0</v>
          </cell>
          <cell r="I244">
            <v>128544</v>
          </cell>
          <cell r="K244">
            <v>684471</v>
          </cell>
          <cell r="L244">
            <v>6470</v>
          </cell>
          <cell r="N244">
            <v>1448016</v>
          </cell>
          <cell r="O244">
            <v>0</v>
          </cell>
          <cell r="P244">
            <v>0</v>
          </cell>
          <cell r="Q244">
            <v>1110000</v>
          </cell>
          <cell r="R244">
            <v>735001</v>
          </cell>
          <cell r="S244">
            <v>0</v>
          </cell>
        </row>
        <row r="245">
          <cell r="A245">
            <v>238</v>
          </cell>
          <cell r="B245" t="str">
            <v>Rushcliffe</v>
          </cell>
          <cell r="C245" t="str">
            <v>E3038</v>
          </cell>
          <cell r="E245">
            <v>3583</v>
          </cell>
          <cell r="F245">
            <v>45000</v>
          </cell>
          <cell r="G245">
            <v>3236</v>
          </cell>
          <cell r="H245">
            <v>56740</v>
          </cell>
          <cell r="I245">
            <v>100141</v>
          </cell>
          <cell r="K245">
            <v>677121</v>
          </cell>
          <cell r="L245">
            <v>1641</v>
          </cell>
          <cell r="N245">
            <v>736522</v>
          </cell>
          <cell r="O245">
            <v>3589</v>
          </cell>
          <cell r="P245">
            <v>0</v>
          </cell>
          <cell r="Q245">
            <v>525694</v>
          </cell>
          <cell r="R245">
            <v>689447</v>
          </cell>
          <cell r="S245">
            <v>0</v>
          </cell>
        </row>
        <row r="246">
          <cell r="A246">
            <v>239</v>
          </cell>
          <cell r="B246" t="str">
            <v>Rushmoor</v>
          </cell>
          <cell r="C246" t="str">
            <v>E1740</v>
          </cell>
          <cell r="E246">
            <v>6193</v>
          </cell>
          <cell r="F246">
            <v>29755</v>
          </cell>
          <cell r="G246">
            <v>0</v>
          </cell>
          <cell r="H246">
            <v>0</v>
          </cell>
          <cell r="I246">
            <v>126792</v>
          </cell>
          <cell r="K246">
            <v>518458</v>
          </cell>
          <cell r="L246">
            <v>2390</v>
          </cell>
          <cell r="N246">
            <v>722595</v>
          </cell>
          <cell r="O246">
            <v>0</v>
          </cell>
          <cell r="P246">
            <v>268470</v>
          </cell>
          <cell r="Q246">
            <v>776219</v>
          </cell>
          <cell r="R246">
            <v>1189842</v>
          </cell>
          <cell r="S246">
            <v>0</v>
          </cell>
        </row>
        <row r="247">
          <cell r="A247">
            <v>240</v>
          </cell>
          <cell r="B247" t="str">
            <v>Rutland</v>
          </cell>
          <cell r="C247" t="str">
            <v>E2402</v>
          </cell>
          <cell r="E247">
            <v>1551</v>
          </cell>
          <cell r="F247">
            <v>22879</v>
          </cell>
          <cell r="G247">
            <v>10941</v>
          </cell>
          <cell r="H247">
            <v>1011</v>
          </cell>
          <cell r="I247">
            <v>51243</v>
          </cell>
          <cell r="K247">
            <v>372998</v>
          </cell>
          <cell r="L247">
            <v>11</v>
          </cell>
          <cell r="N247">
            <v>436706</v>
          </cell>
          <cell r="O247">
            <v>5835</v>
          </cell>
          <cell r="P247">
            <v>0</v>
          </cell>
          <cell r="Q247">
            <v>339085</v>
          </cell>
          <cell r="R247">
            <v>350000</v>
          </cell>
          <cell r="S247">
            <v>0</v>
          </cell>
        </row>
        <row r="248">
          <cell r="A248">
            <v>241</v>
          </cell>
          <cell r="B248" t="str">
            <v>Ryedale</v>
          </cell>
          <cell r="C248" t="str">
            <v>E2755</v>
          </cell>
          <cell r="E248">
            <v>10437</v>
          </cell>
          <cell r="F248">
            <v>78982</v>
          </cell>
          <cell r="G248">
            <v>7500</v>
          </cell>
          <cell r="H248">
            <v>1500</v>
          </cell>
          <cell r="I248">
            <v>101796</v>
          </cell>
          <cell r="K248">
            <v>1218117</v>
          </cell>
          <cell r="L248">
            <v>378</v>
          </cell>
          <cell r="N248">
            <v>393273</v>
          </cell>
          <cell r="O248">
            <v>11000</v>
          </cell>
          <cell r="P248">
            <v>45000</v>
          </cell>
          <cell r="Q248">
            <v>246484</v>
          </cell>
          <cell r="R248">
            <v>485682</v>
          </cell>
          <cell r="S248">
            <v>0</v>
          </cell>
        </row>
        <row r="249">
          <cell r="A249">
            <v>242</v>
          </cell>
          <cell r="B249" t="str">
            <v>Salford</v>
          </cell>
          <cell r="C249" t="str">
            <v>E4206</v>
          </cell>
          <cell r="E249">
            <v>21749</v>
          </cell>
          <cell r="F249">
            <v>147686</v>
          </cell>
          <cell r="G249">
            <v>0</v>
          </cell>
          <cell r="H249">
            <v>0</v>
          </cell>
          <cell r="I249">
            <v>384991</v>
          </cell>
          <cell r="K249">
            <v>4074231</v>
          </cell>
          <cell r="L249">
            <v>0</v>
          </cell>
          <cell r="N249">
            <v>3196206</v>
          </cell>
          <cell r="O249">
            <v>0</v>
          </cell>
          <cell r="P249">
            <v>183448</v>
          </cell>
          <cell r="Q249">
            <v>8822425</v>
          </cell>
          <cell r="R249">
            <v>4898773</v>
          </cell>
          <cell r="S249">
            <v>0</v>
          </cell>
        </row>
        <row r="250">
          <cell r="A250">
            <v>243</v>
          </cell>
          <cell r="B250" t="str">
            <v>Salisbury</v>
          </cell>
          <cell r="C250" t="str">
            <v>E3933</v>
          </cell>
          <cell r="E250">
            <v>11500</v>
          </cell>
          <cell r="F250">
            <v>69000</v>
          </cell>
          <cell r="G250">
            <v>16326</v>
          </cell>
          <cell r="H250">
            <v>1045</v>
          </cell>
          <cell r="I250">
            <v>155728</v>
          </cell>
          <cell r="K250">
            <v>896093</v>
          </cell>
          <cell r="L250">
            <v>2808</v>
          </cell>
          <cell r="N250">
            <v>834182</v>
          </cell>
          <cell r="O250">
            <v>17834</v>
          </cell>
          <cell r="P250">
            <v>0</v>
          </cell>
          <cell r="Q250">
            <v>630040</v>
          </cell>
          <cell r="R250">
            <v>817309</v>
          </cell>
          <cell r="S250">
            <v>0</v>
          </cell>
        </row>
        <row r="251">
          <cell r="A251">
            <v>244</v>
          </cell>
          <cell r="B251" t="str">
            <v>Sandwell</v>
          </cell>
          <cell r="C251" t="str">
            <v>E4604</v>
          </cell>
          <cell r="E251">
            <v>18572</v>
          </cell>
          <cell r="F251">
            <v>49499</v>
          </cell>
          <cell r="G251">
            <v>0</v>
          </cell>
          <cell r="H251">
            <v>0</v>
          </cell>
          <cell r="I251">
            <v>496349</v>
          </cell>
          <cell r="K251">
            <v>5488327</v>
          </cell>
          <cell r="L251">
            <v>0</v>
          </cell>
          <cell r="N251">
            <v>1526387</v>
          </cell>
          <cell r="O251">
            <v>0</v>
          </cell>
          <cell r="P251">
            <v>91656</v>
          </cell>
          <cell r="Q251">
            <v>7916544</v>
          </cell>
          <cell r="R251">
            <v>2398679</v>
          </cell>
          <cell r="S251">
            <v>0</v>
          </cell>
        </row>
        <row r="252">
          <cell r="A252">
            <v>245</v>
          </cell>
          <cell r="B252" t="str">
            <v>Scarborough</v>
          </cell>
          <cell r="C252" t="str">
            <v>E2736</v>
          </cell>
          <cell r="E252">
            <v>9144</v>
          </cell>
          <cell r="F252">
            <v>42684</v>
          </cell>
          <cell r="G252">
            <v>331</v>
          </cell>
          <cell r="H252">
            <v>0</v>
          </cell>
          <cell r="I252">
            <v>237448</v>
          </cell>
          <cell r="K252">
            <v>1601654</v>
          </cell>
          <cell r="L252">
            <v>153</v>
          </cell>
          <cell r="N252">
            <v>652546</v>
          </cell>
          <cell r="O252">
            <v>6477</v>
          </cell>
          <cell r="P252">
            <v>0</v>
          </cell>
          <cell r="Q252">
            <v>507424</v>
          </cell>
          <cell r="R252">
            <v>2389715.8199999998</v>
          </cell>
          <cell r="S252">
            <v>0</v>
          </cell>
        </row>
        <row r="253">
          <cell r="A253">
            <v>246</v>
          </cell>
          <cell r="B253" t="str">
            <v>Sedgefield</v>
          </cell>
          <cell r="C253" t="str">
            <v>E1336</v>
          </cell>
          <cell r="E253">
            <v>15049</v>
          </cell>
          <cell r="F253">
            <v>574</v>
          </cell>
          <cell r="G253">
            <v>0</v>
          </cell>
          <cell r="H253">
            <v>0</v>
          </cell>
          <cell r="I253">
            <v>109200</v>
          </cell>
          <cell r="K253">
            <v>998809</v>
          </cell>
          <cell r="L253">
            <v>529</v>
          </cell>
          <cell r="N253">
            <v>240710</v>
          </cell>
          <cell r="O253">
            <v>2510</v>
          </cell>
          <cell r="P253">
            <v>244705</v>
          </cell>
          <cell r="Q253">
            <v>781828</v>
          </cell>
          <cell r="R253">
            <v>648454</v>
          </cell>
          <cell r="S253">
            <v>0</v>
          </cell>
        </row>
        <row r="254">
          <cell r="A254">
            <v>247</v>
          </cell>
          <cell r="B254" t="str">
            <v>Sedgemoor</v>
          </cell>
          <cell r="C254" t="str">
            <v>E3332</v>
          </cell>
          <cell r="E254">
            <v>11720</v>
          </cell>
          <cell r="F254">
            <v>45868</v>
          </cell>
          <cell r="G254">
            <v>12154</v>
          </cell>
          <cell r="H254">
            <v>2169</v>
          </cell>
          <cell r="I254">
            <v>165013</v>
          </cell>
          <cell r="K254">
            <v>799903</v>
          </cell>
          <cell r="L254">
            <v>0</v>
          </cell>
          <cell r="N254">
            <v>547086</v>
          </cell>
          <cell r="O254">
            <v>18286</v>
          </cell>
          <cell r="P254">
            <v>1818</v>
          </cell>
          <cell r="Q254">
            <v>1106324</v>
          </cell>
          <cell r="R254">
            <v>685706</v>
          </cell>
          <cell r="S254">
            <v>0</v>
          </cell>
        </row>
        <row r="255">
          <cell r="A255">
            <v>248</v>
          </cell>
          <cell r="B255" t="str">
            <v>Sefton</v>
          </cell>
          <cell r="C255" t="str">
            <v>E4304</v>
          </cell>
          <cell r="E255">
            <v>62186</v>
          </cell>
          <cell r="F255">
            <v>30579</v>
          </cell>
          <cell r="G255">
            <v>0</v>
          </cell>
          <cell r="H255">
            <v>0</v>
          </cell>
          <cell r="I255">
            <v>358543</v>
          </cell>
          <cell r="K255">
            <v>3374106</v>
          </cell>
          <cell r="L255">
            <v>7261</v>
          </cell>
          <cell r="N255">
            <v>2157567</v>
          </cell>
          <cell r="O255">
            <v>1176</v>
          </cell>
          <cell r="P255">
            <v>38190</v>
          </cell>
          <cell r="Q255">
            <v>2510860</v>
          </cell>
          <cell r="R255">
            <v>2659384</v>
          </cell>
          <cell r="S255">
            <v>0</v>
          </cell>
        </row>
        <row r="256">
          <cell r="A256">
            <v>249</v>
          </cell>
          <cell r="B256" t="str">
            <v>Selby</v>
          </cell>
          <cell r="C256" t="str">
            <v>E2757</v>
          </cell>
          <cell r="E256">
            <v>6700</v>
          </cell>
          <cell r="F256">
            <v>51274</v>
          </cell>
          <cell r="G256">
            <v>2696</v>
          </cell>
          <cell r="H256">
            <v>3401</v>
          </cell>
          <cell r="I256">
            <v>102072</v>
          </cell>
          <cell r="K256">
            <v>797058</v>
          </cell>
          <cell r="L256">
            <v>981</v>
          </cell>
          <cell r="N256">
            <v>306177</v>
          </cell>
          <cell r="O256">
            <v>10976</v>
          </cell>
          <cell r="P256">
            <v>63576</v>
          </cell>
          <cell r="Q256">
            <v>809649</v>
          </cell>
          <cell r="R256">
            <v>1905117</v>
          </cell>
          <cell r="S256">
            <v>0</v>
          </cell>
        </row>
        <row r="257">
          <cell r="A257">
            <v>250</v>
          </cell>
          <cell r="B257" t="str">
            <v>Sevenoaks</v>
          </cell>
          <cell r="C257" t="str">
            <v>E2239</v>
          </cell>
          <cell r="E257">
            <v>2802</v>
          </cell>
          <cell r="F257">
            <v>61491</v>
          </cell>
          <cell r="G257">
            <v>0</v>
          </cell>
          <cell r="H257">
            <v>15750</v>
          </cell>
          <cell r="I257">
            <v>163425</v>
          </cell>
          <cell r="K257">
            <v>1551689</v>
          </cell>
          <cell r="L257">
            <v>221</v>
          </cell>
          <cell r="N257">
            <v>1041602</v>
          </cell>
          <cell r="O257">
            <v>12000</v>
          </cell>
          <cell r="P257">
            <v>738</v>
          </cell>
          <cell r="Q257">
            <v>955381</v>
          </cell>
          <cell r="R257">
            <v>1224826</v>
          </cell>
          <cell r="S257">
            <v>0</v>
          </cell>
        </row>
        <row r="258">
          <cell r="A258">
            <v>251</v>
          </cell>
          <cell r="B258" t="str">
            <v>Sheffield</v>
          </cell>
          <cell r="C258" t="str">
            <v>E4404</v>
          </cell>
          <cell r="E258">
            <v>66975</v>
          </cell>
          <cell r="F258">
            <v>893063</v>
          </cell>
          <cell r="G258">
            <v>0</v>
          </cell>
          <cell r="H258">
            <v>0</v>
          </cell>
          <cell r="I258">
            <v>779613</v>
          </cell>
          <cell r="K258">
            <v>5446997</v>
          </cell>
          <cell r="L258">
            <v>585</v>
          </cell>
          <cell r="N258">
            <v>7618866</v>
          </cell>
          <cell r="O258">
            <v>1820</v>
          </cell>
          <cell r="P258">
            <v>544608</v>
          </cell>
          <cell r="Q258">
            <v>9141297</v>
          </cell>
          <cell r="R258">
            <v>5121541</v>
          </cell>
          <cell r="S258">
            <v>0</v>
          </cell>
        </row>
        <row r="259">
          <cell r="A259">
            <v>252</v>
          </cell>
          <cell r="B259" t="str">
            <v>Shepway</v>
          </cell>
          <cell r="C259" t="str">
            <v>E2240</v>
          </cell>
          <cell r="E259">
            <v>18060</v>
          </cell>
          <cell r="F259">
            <v>73785</v>
          </cell>
          <cell r="G259">
            <v>0</v>
          </cell>
          <cell r="H259">
            <v>3608</v>
          </cell>
          <cell r="I259">
            <v>162648</v>
          </cell>
          <cell r="K259">
            <v>889092</v>
          </cell>
          <cell r="L259">
            <v>468</v>
          </cell>
          <cell r="N259">
            <v>830845</v>
          </cell>
          <cell r="O259">
            <v>13153</v>
          </cell>
          <cell r="P259">
            <v>20144</v>
          </cell>
          <cell r="Q259">
            <v>1390176</v>
          </cell>
          <cell r="R259">
            <v>774958</v>
          </cell>
          <cell r="S259">
            <v>0</v>
          </cell>
        </row>
        <row r="260">
          <cell r="A260">
            <v>253</v>
          </cell>
          <cell r="B260" t="str">
            <v>Shrewsbury and Atcham</v>
          </cell>
          <cell r="C260" t="str">
            <v>E3234</v>
          </cell>
          <cell r="E260">
            <v>8977</v>
          </cell>
          <cell r="F260">
            <v>17438</v>
          </cell>
          <cell r="G260">
            <v>1873</v>
          </cell>
          <cell r="H260">
            <v>0</v>
          </cell>
          <cell r="I260">
            <v>164640</v>
          </cell>
          <cell r="K260">
            <v>1159323</v>
          </cell>
          <cell r="L260">
            <v>9271</v>
          </cell>
          <cell r="N260">
            <v>835277</v>
          </cell>
          <cell r="O260">
            <v>4996</v>
          </cell>
          <cell r="P260">
            <v>6112</v>
          </cell>
          <cell r="Q260">
            <v>1703265</v>
          </cell>
          <cell r="R260">
            <v>1309899</v>
          </cell>
          <cell r="S260">
            <v>0</v>
          </cell>
        </row>
        <row r="261">
          <cell r="A261">
            <v>254</v>
          </cell>
          <cell r="B261" t="str">
            <v>Slough</v>
          </cell>
          <cell r="C261" t="str">
            <v>E0304</v>
          </cell>
          <cell r="E261">
            <v>6255</v>
          </cell>
          <cell r="F261">
            <v>43462</v>
          </cell>
          <cell r="G261">
            <v>0</v>
          </cell>
          <cell r="H261">
            <v>0</v>
          </cell>
          <cell r="I261">
            <v>241588</v>
          </cell>
          <cell r="K261">
            <v>689022</v>
          </cell>
          <cell r="L261">
            <v>2203</v>
          </cell>
          <cell r="N261">
            <v>1301546</v>
          </cell>
          <cell r="O261">
            <v>0</v>
          </cell>
          <cell r="P261">
            <v>66647</v>
          </cell>
          <cell r="Q261">
            <v>6578255</v>
          </cell>
          <cell r="R261">
            <v>2618223</v>
          </cell>
          <cell r="S261">
            <v>0</v>
          </cell>
        </row>
        <row r="262">
          <cell r="A262">
            <v>255</v>
          </cell>
          <cell r="B262" t="str">
            <v>Solihull</v>
          </cell>
          <cell r="C262" t="str">
            <v>E4605</v>
          </cell>
          <cell r="E262">
            <v>2940</v>
          </cell>
          <cell r="F262">
            <v>4780</v>
          </cell>
          <cell r="G262">
            <v>3293</v>
          </cell>
          <cell r="H262">
            <v>0</v>
          </cell>
          <cell r="I262">
            <v>219266</v>
          </cell>
          <cell r="K262">
            <v>4777386</v>
          </cell>
          <cell r="L262">
            <v>3709</v>
          </cell>
          <cell r="N262">
            <v>1292714</v>
          </cell>
          <cell r="O262">
            <v>3944</v>
          </cell>
          <cell r="P262">
            <v>0</v>
          </cell>
          <cell r="Q262">
            <v>2037350</v>
          </cell>
          <cell r="R262">
            <v>2114550</v>
          </cell>
          <cell r="S262">
            <v>0</v>
          </cell>
        </row>
        <row r="263">
          <cell r="A263">
            <v>256</v>
          </cell>
          <cell r="B263" t="str">
            <v>South Bedfordshire</v>
          </cell>
          <cell r="C263" t="str">
            <v>E0234</v>
          </cell>
          <cell r="E263">
            <v>12075</v>
          </cell>
          <cell r="F263">
            <v>88530</v>
          </cell>
          <cell r="G263">
            <v>5028</v>
          </cell>
          <cell r="H263">
            <v>6645</v>
          </cell>
          <cell r="I263">
            <v>164375</v>
          </cell>
          <cell r="K263">
            <v>464288</v>
          </cell>
          <cell r="L263">
            <v>1706</v>
          </cell>
          <cell r="N263">
            <v>612832</v>
          </cell>
          <cell r="O263">
            <v>6704</v>
          </cell>
          <cell r="P263">
            <v>83937</v>
          </cell>
          <cell r="Q263">
            <v>2580488</v>
          </cell>
          <cell r="R263">
            <v>1054733</v>
          </cell>
          <cell r="S263">
            <v>0</v>
          </cell>
        </row>
        <row r="264">
          <cell r="A264">
            <v>257</v>
          </cell>
          <cell r="B264" t="str">
            <v>South Bucks</v>
          </cell>
          <cell r="C264" t="str">
            <v>E0434</v>
          </cell>
          <cell r="E264">
            <v>2264</v>
          </cell>
          <cell r="F264">
            <v>55180</v>
          </cell>
          <cell r="G264">
            <v>0</v>
          </cell>
          <cell r="H264">
            <v>0</v>
          </cell>
          <cell r="I264">
            <v>106855</v>
          </cell>
          <cell r="K264">
            <v>568396</v>
          </cell>
          <cell r="L264">
            <v>28</v>
          </cell>
          <cell r="N264">
            <v>679218</v>
          </cell>
          <cell r="O264">
            <v>0</v>
          </cell>
          <cell r="P264">
            <v>0</v>
          </cell>
          <cell r="Q264">
            <v>579062</v>
          </cell>
          <cell r="R264">
            <v>1159181</v>
          </cell>
          <cell r="S264">
            <v>0</v>
          </cell>
        </row>
        <row r="265">
          <cell r="A265">
            <v>258</v>
          </cell>
          <cell r="B265" t="str">
            <v>South Cambridgeshire</v>
          </cell>
          <cell r="C265" t="str">
            <v>E0536</v>
          </cell>
          <cell r="E265">
            <v>40000</v>
          </cell>
          <cell r="F265">
            <v>109000</v>
          </cell>
          <cell r="G265">
            <v>36000</v>
          </cell>
          <cell r="H265">
            <v>10000</v>
          </cell>
          <cell r="I265">
            <v>153448</v>
          </cell>
          <cell r="K265">
            <v>1258500</v>
          </cell>
          <cell r="L265">
            <v>89</v>
          </cell>
          <cell r="N265">
            <v>1835000</v>
          </cell>
          <cell r="O265">
            <v>21600</v>
          </cell>
          <cell r="P265">
            <v>36000</v>
          </cell>
          <cell r="Q265">
            <v>782000</v>
          </cell>
          <cell r="R265">
            <v>794927</v>
          </cell>
          <cell r="S265">
            <v>0</v>
          </cell>
        </row>
        <row r="266">
          <cell r="A266">
            <v>259</v>
          </cell>
          <cell r="B266" t="str">
            <v>South Derbyshire</v>
          </cell>
          <cell r="C266" t="str">
            <v>E1039</v>
          </cell>
          <cell r="E266">
            <v>0</v>
          </cell>
          <cell r="F266">
            <v>7416</v>
          </cell>
          <cell r="G266">
            <v>535</v>
          </cell>
          <cell r="H266">
            <v>0</v>
          </cell>
          <cell r="I266">
            <v>94465</v>
          </cell>
          <cell r="K266">
            <v>475903</v>
          </cell>
          <cell r="L266">
            <v>228</v>
          </cell>
          <cell r="N266">
            <v>386690</v>
          </cell>
          <cell r="O266">
            <v>15692</v>
          </cell>
          <cell r="P266">
            <v>9333</v>
          </cell>
          <cell r="Q266">
            <v>478750</v>
          </cell>
          <cell r="R266">
            <v>562408</v>
          </cell>
          <cell r="S266">
            <v>0</v>
          </cell>
        </row>
        <row r="267">
          <cell r="A267">
            <v>260</v>
          </cell>
          <cell r="B267" t="str">
            <v>South Gloucestershire</v>
          </cell>
          <cell r="C267" t="str">
            <v>E0103</v>
          </cell>
          <cell r="E267">
            <v>11000</v>
          </cell>
          <cell r="F267">
            <v>127240</v>
          </cell>
          <cell r="G267">
            <v>0</v>
          </cell>
          <cell r="H267">
            <v>0</v>
          </cell>
          <cell r="I267">
            <v>273640</v>
          </cell>
          <cell r="K267">
            <v>1750014</v>
          </cell>
          <cell r="L267">
            <v>0</v>
          </cell>
          <cell r="N267">
            <v>1470227</v>
          </cell>
          <cell r="O267">
            <v>10439</v>
          </cell>
          <cell r="P267">
            <v>24934</v>
          </cell>
          <cell r="Q267">
            <v>3719165</v>
          </cell>
          <cell r="R267">
            <v>3055036</v>
          </cell>
          <cell r="S267">
            <v>0</v>
          </cell>
        </row>
        <row r="268">
          <cell r="A268">
            <v>261</v>
          </cell>
          <cell r="B268" t="str">
            <v>South Hams</v>
          </cell>
          <cell r="C268" t="str">
            <v>E1136</v>
          </cell>
          <cell r="E268">
            <v>14147</v>
          </cell>
          <cell r="F268">
            <v>30208</v>
          </cell>
          <cell r="G268">
            <v>822</v>
          </cell>
          <cell r="H268">
            <v>0</v>
          </cell>
          <cell r="I268">
            <v>169055</v>
          </cell>
          <cell r="K268">
            <v>1349525</v>
          </cell>
          <cell r="L268">
            <v>0</v>
          </cell>
          <cell r="N268">
            <v>354954</v>
          </cell>
          <cell r="O268">
            <v>24384</v>
          </cell>
          <cell r="P268">
            <v>41235</v>
          </cell>
          <cell r="Q268">
            <v>603521</v>
          </cell>
          <cell r="R268">
            <v>500074</v>
          </cell>
          <cell r="S268">
            <v>0</v>
          </cell>
        </row>
        <row r="269">
          <cell r="A269">
            <v>262</v>
          </cell>
          <cell r="B269" t="str">
            <v>South Holland</v>
          </cell>
          <cell r="C269" t="str">
            <v>E2535</v>
          </cell>
          <cell r="E269">
            <v>20239</v>
          </cell>
          <cell r="F269">
            <v>62870</v>
          </cell>
          <cell r="G269">
            <v>7255</v>
          </cell>
          <cell r="H269">
            <v>1209</v>
          </cell>
          <cell r="I269">
            <v>104422</v>
          </cell>
          <cell r="K269">
            <v>687735</v>
          </cell>
          <cell r="L269">
            <v>0</v>
          </cell>
          <cell r="N269">
            <v>323836</v>
          </cell>
          <cell r="O269">
            <v>9674</v>
          </cell>
          <cell r="P269">
            <v>0</v>
          </cell>
          <cell r="Q269">
            <v>623148</v>
          </cell>
          <cell r="R269">
            <v>219381</v>
          </cell>
          <cell r="S269">
            <v>0</v>
          </cell>
        </row>
        <row r="270">
          <cell r="A270">
            <v>263</v>
          </cell>
          <cell r="B270" t="str">
            <v>South Kesteven</v>
          </cell>
          <cell r="C270" t="str">
            <v>E2536</v>
          </cell>
          <cell r="E270">
            <v>22500</v>
          </cell>
          <cell r="F270">
            <v>71250</v>
          </cell>
          <cell r="G270">
            <v>13500</v>
          </cell>
          <cell r="H270">
            <v>0</v>
          </cell>
          <cell r="I270">
            <v>193502</v>
          </cell>
          <cell r="K270">
            <v>1415928</v>
          </cell>
          <cell r="L270">
            <v>16535</v>
          </cell>
          <cell r="N270">
            <v>970000</v>
          </cell>
          <cell r="O270">
            <v>20000</v>
          </cell>
          <cell r="P270">
            <v>0</v>
          </cell>
          <cell r="Q270">
            <v>1991164</v>
          </cell>
          <cell r="R270">
            <v>705189</v>
          </cell>
          <cell r="S270">
            <v>0</v>
          </cell>
        </row>
        <row r="271">
          <cell r="A271">
            <v>264</v>
          </cell>
          <cell r="B271" t="str">
            <v>South Lakeland</v>
          </cell>
          <cell r="C271" t="str">
            <v>E0936</v>
          </cell>
          <cell r="E271">
            <v>3540</v>
          </cell>
          <cell r="F271">
            <v>35417</v>
          </cell>
          <cell r="G271">
            <v>7754</v>
          </cell>
          <cell r="H271">
            <v>0</v>
          </cell>
          <cell r="I271">
            <v>288251</v>
          </cell>
          <cell r="K271">
            <v>3061532</v>
          </cell>
          <cell r="L271">
            <v>3538</v>
          </cell>
          <cell r="N271">
            <v>1194374</v>
          </cell>
          <cell r="O271">
            <v>17834</v>
          </cell>
          <cell r="P271">
            <v>47925</v>
          </cell>
          <cell r="Q271">
            <v>989399</v>
          </cell>
          <cell r="R271">
            <v>661200</v>
          </cell>
          <cell r="S271">
            <v>0</v>
          </cell>
        </row>
        <row r="272">
          <cell r="A272">
            <v>265</v>
          </cell>
          <cell r="B272" t="str">
            <v>South Norfolk</v>
          </cell>
          <cell r="C272" t="str">
            <v>E2637</v>
          </cell>
          <cell r="E272">
            <v>3398</v>
          </cell>
          <cell r="F272">
            <v>76674</v>
          </cell>
          <cell r="G272">
            <v>16852</v>
          </cell>
          <cell r="H272">
            <v>4513</v>
          </cell>
          <cell r="I272">
            <v>138430</v>
          </cell>
          <cell r="K272">
            <v>780048</v>
          </cell>
          <cell r="L272">
            <v>442</v>
          </cell>
          <cell r="N272">
            <v>1159738</v>
          </cell>
          <cell r="O272">
            <v>22470</v>
          </cell>
          <cell r="P272">
            <v>6840</v>
          </cell>
          <cell r="Q272">
            <v>698358</v>
          </cell>
          <cell r="R272">
            <v>572305</v>
          </cell>
          <cell r="S272">
            <v>0</v>
          </cell>
        </row>
        <row r="273">
          <cell r="A273">
            <v>266</v>
          </cell>
          <cell r="B273" t="str">
            <v>South Northamptonshire</v>
          </cell>
          <cell r="C273" t="str">
            <v>E2836</v>
          </cell>
          <cell r="E273">
            <v>5133</v>
          </cell>
          <cell r="F273">
            <v>96350</v>
          </cell>
          <cell r="G273">
            <v>4974</v>
          </cell>
          <cell r="H273">
            <v>1000</v>
          </cell>
          <cell r="I273">
            <v>88453</v>
          </cell>
          <cell r="K273">
            <v>936030</v>
          </cell>
          <cell r="L273">
            <v>0</v>
          </cell>
          <cell r="N273">
            <v>145958</v>
          </cell>
          <cell r="O273">
            <v>18334</v>
          </cell>
          <cell r="P273">
            <v>7000</v>
          </cell>
          <cell r="Q273">
            <v>530908</v>
          </cell>
          <cell r="R273">
            <v>198784.98</v>
          </cell>
          <cell r="S273">
            <v>0</v>
          </cell>
        </row>
        <row r="274">
          <cell r="A274">
            <v>267</v>
          </cell>
          <cell r="B274" t="str">
            <v>South Oxfordshire</v>
          </cell>
          <cell r="C274" t="str">
            <v>E3133</v>
          </cell>
          <cell r="E274">
            <v>8592</v>
          </cell>
          <cell r="F274">
            <v>71405</v>
          </cell>
          <cell r="G274">
            <v>0</v>
          </cell>
          <cell r="H274">
            <v>3941</v>
          </cell>
          <cell r="I274">
            <v>174847</v>
          </cell>
          <cell r="K274">
            <v>672055</v>
          </cell>
          <cell r="L274">
            <v>3844</v>
          </cell>
          <cell r="N274">
            <v>1260050</v>
          </cell>
          <cell r="O274">
            <v>15014</v>
          </cell>
          <cell r="P274">
            <v>0</v>
          </cell>
          <cell r="Q274">
            <v>631742</v>
          </cell>
          <cell r="R274">
            <v>1169434</v>
          </cell>
          <cell r="S274">
            <v>0</v>
          </cell>
        </row>
        <row r="275">
          <cell r="A275">
            <v>268</v>
          </cell>
          <cell r="B275" t="str">
            <v>South Ribble</v>
          </cell>
          <cell r="C275" t="str">
            <v>E2342</v>
          </cell>
          <cell r="E275">
            <v>7547</v>
          </cell>
          <cell r="F275">
            <v>24301</v>
          </cell>
          <cell r="G275">
            <v>1585</v>
          </cell>
          <cell r="H275">
            <v>0</v>
          </cell>
          <cell r="I275">
            <v>115434</v>
          </cell>
          <cell r="K275">
            <v>690865</v>
          </cell>
          <cell r="L275">
            <v>18637</v>
          </cell>
          <cell r="N275">
            <v>572294</v>
          </cell>
          <cell r="O275">
            <v>3190</v>
          </cell>
          <cell r="P275">
            <v>46765</v>
          </cell>
          <cell r="Q275">
            <v>1195020</v>
          </cell>
          <cell r="R275">
            <v>1356230</v>
          </cell>
          <cell r="S275">
            <v>0</v>
          </cell>
        </row>
        <row r="276">
          <cell r="A276">
            <v>269</v>
          </cell>
          <cell r="B276" t="str">
            <v>South Shropshire</v>
          </cell>
          <cell r="C276" t="str">
            <v>E3235</v>
          </cell>
          <cell r="E276">
            <v>5491</v>
          </cell>
          <cell r="F276">
            <v>23931</v>
          </cell>
          <cell r="G276">
            <v>0</v>
          </cell>
          <cell r="H276">
            <v>1567</v>
          </cell>
          <cell r="I276">
            <v>73858</v>
          </cell>
          <cell r="K276">
            <v>597458</v>
          </cell>
          <cell r="L276">
            <v>874</v>
          </cell>
          <cell r="N276">
            <v>227719</v>
          </cell>
          <cell r="O276">
            <v>6308</v>
          </cell>
          <cell r="P276">
            <v>70470</v>
          </cell>
          <cell r="Q276">
            <v>335818</v>
          </cell>
          <cell r="R276">
            <v>178207.86</v>
          </cell>
          <cell r="S276">
            <v>0</v>
          </cell>
        </row>
        <row r="277">
          <cell r="A277">
            <v>270</v>
          </cell>
          <cell r="B277" t="str">
            <v>South Somerset</v>
          </cell>
          <cell r="C277" t="str">
            <v>E3334</v>
          </cell>
          <cell r="E277">
            <v>32734</v>
          </cell>
          <cell r="F277">
            <v>110542</v>
          </cell>
          <cell r="G277">
            <v>1020</v>
          </cell>
          <cell r="H277">
            <v>10394</v>
          </cell>
          <cell r="I277">
            <v>234840</v>
          </cell>
          <cell r="K277">
            <v>1390312</v>
          </cell>
          <cell r="L277">
            <v>2697</v>
          </cell>
          <cell r="N277">
            <v>1027499</v>
          </cell>
          <cell r="O277">
            <v>24590</v>
          </cell>
          <cell r="P277">
            <v>0</v>
          </cell>
          <cell r="Q277">
            <v>1276562</v>
          </cell>
          <cell r="R277">
            <v>638682</v>
          </cell>
          <cell r="S277">
            <v>0</v>
          </cell>
        </row>
        <row r="278">
          <cell r="A278">
            <v>271</v>
          </cell>
          <cell r="B278" t="str">
            <v>South Staffordshire</v>
          </cell>
          <cell r="C278" t="str">
            <v>E3435</v>
          </cell>
          <cell r="E278">
            <v>296</v>
          </cell>
          <cell r="F278">
            <v>110988</v>
          </cell>
          <cell r="G278">
            <v>5379</v>
          </cell>
          <cell r="H278">
            <v>0</v>
          </cell>
          <cell r="I278">
            <v>98328</v>
          </cell>
          <cell r="K278">
            <v>1632941</v>
          </cell>
          <cell r="L278">
            <v>506</v>
          </cell>
          <cell r="N278">
            <v>161089</v>
          </cell>
          <cell r="O278">
            <v>7172</v>
          </cell>
          <cell r="P278">
            <v>0</v>
          </cell>
          <cell r="Q278">
            <v>848368</v>
          </cell>
          <cell r="R278">
            <v>1314656.73</v>
          </cell>
          <cell r="S278">
            <v>0</v>
          </cell>
        </row>
        <row r="279">
          <cell r="A279">
            <v>272</v>
          </cell>
          <cell r="B279" t="str">
            <v>South Tyneside</v>
          </cell>
          <cell r="C279" t="str">
            <v>E4504</v>
          </cell>
          <cell r="E279">
            <v>20723</v>
          </cell>
          <cell r="F279">
            <v>56654</v>
          </cell>
          <cell r="G279">
            <v>0</v>
          </cell>
          <cell r="H279">
            <v>0</v>
          </cell>
          <cell r="I279">
            <v>161297</v>
          </cell>
          <cell r="K279">
            <v>997001</v>
          </cell>
          <cell r="L279">
            <v>160</v>
          </cell>
          <cell r="N279">
            <v>709487</v>
          </cell>
          <cell r="O279">
            <v>0</v>
          </cell>
          <cell r="P279">
            <v>20222</v>
          </cell>
          <cell r="Q279">
            <v>1041625</v>
          </cell>
          <cell r="R279">
            <v>376638</v>
          </cell>
          <cell r="S279">
            <v>0</v>
          </cell>
        </row>
        <row r="280">
          <cell r="A280">
            <v>273</v>
          </cell>
          <cell r="B280" t="str">
            <v>Southampton</v>
          </cell>
          <cell r="C280" t="str">
            <v>E1702</v>
          </cell>
          <cell r="E280">
            <v>0</v>
          </cell>
          <cell r="F280">
            <v>60596</v>
          </cell>
          <cell r="G280">
            <v>0</v>
          </cell>
          <cell r="H280">
            <v>0</v>
          </cell>
          <cell r="I280">
            <v>348430</v>
          </cell>
          <cell r="K280">
            <v>1526075</v>
          </cell>
          <cell r="L280">
            <v>38426</v>
          </cell>
          <cell r="N280">
            <v>4046884</v>
          </cell>
          <cell r="O280">
            <v>0</v>
          </cell>
          <cell r="P280">
            <v>83552</v>
          </cell>
          <cell r="Q280">
            <v>4463639</v>
          </cell>
          <cell r="R280">
            <v>1201055.58</v>
          </cell>
          <cell r="S280">
            <v>0</v>
          </cell>
        </row>
        <row r="281">
          <cell r="A281">
            <v>274</v>
          </cell>
          <cell r="B281" t="str">
            <v>Southend-on-Sea</v>
          </cell>
          <cell r="C281" t="str">
            <v>E1501</v>
          </cell>
          <cell r="E281">
            <v>9695</v>
          </cell>
          <cell r="F281">
            <v>11476</v>
          </cell>
          <cell r="G281">
            <v>0</v>
          </cell>
          <cell r="H281">
            <v>0</v>
          </cell>
          <cell r="I281">
            <v>268206</v>
          </cell>
          <cell r="K281">
            <v>483019</v>
          </cell>
          <cell r="L281">
            <v>525</v>
          </cell>
          <cell r="N281">
            <v>1269796</v>
          </cell>
          <cell r="O281">
            <v>0</v>
          </cell>
          <cell r="P281">
            <v>29125</v>
          </cell>
          <cell r="Q281">
            <v>2470206</v>
          </cell>
          <cell r="R281">
            <v>1741497</v>
          </cell>
          <cell r="S281">
            <v>0</v>
          </cell>
        </row>
        <row r="282">
          <cell r="A282">
            <v>275</v>
          </cell>
          <cell r="B282" t="str">
            <v>Southwark</v>
          </cell>
          <cell r="C282" t="str">
            <v>E5019</v>
          </cell>
          <cell r="E282">
            <v>29975</v>
          </cell>
          <cell r="F282">
            <v>165760</v>
          </cell>
          <cell r="G282">
            <v>0</v>
          </cell>
          <cell r="H282">
            <v>0</v>
          </cell>
          <cell r="I282">
            <v>621593</v>
          </cell>
          <cell r="K282">
            <v>3979109</v>
          </cell>
          <cell r="L282">
            <v>748997</v>
          </cell>
          <cell r="N282">
            <v>7375900</v>
          </cell>
          <cell r="O282">
            <v>0</v>
          </cell>
          <cell r="P282">
            <v>0</v>
          </cell>
          <cell r="Q282">
            <v>2313641</v>
          </cell>
          <cell r="R282">
            <v>16868270</v>
          </cell>
          <cell r="S282">
            <v>0</v>
          </cell>
        </row>
        <row r="283">
          <cell r="A283">
            <v>276</v>
          </cell>
          <cell r="B283" t="str">
            <v>Spelthorne</v>
          </cell>
          <cell r="C283" t="str">
            <v>E3637</v>
          </cell>
          <cell r="E283">
            <v>8484</v>
          </cell>
          <cell r="F283">
            <v>65655</v>
          </cell>
          <cell r="G283">
            <v>0</v>
          </cell>
          <cell r="H283">
            <v>0</v>
          </cell>
          <cell r="I283">
            <v>143087</v>
          </cell>
          <cell r="K283">
            <v>917196</v>
          </cell>
          <cell r="L283">
            <v>0</v>
          </cell>
          <cell r="N283">
            <v>690879</v>
          </cell>
          <cell r="O283">
            <v>0</v>
          </cell>
          <cell r="P283">
            <v>0</v>
          </cell>
          <cell r="Q283">
            <v>2417144</v>
          </cell>
          <cell r="R283">
            <v>812577</v>
          </cell>
          <cell r="S283">
            <v>0</v>
          </cell>
        </row>
        <row r="284">
          <cell r="A284">
            <v>277</v>
          </cell>
          <cell r="B284" t="str">
            <v>St Albans</v>
          </cell>
          <cell r="C284" t="str">
            <v>E1936</v>
          </cell>
          <cell r="E284">
            <v>7561</v>
          </cell>
          <cell r="F284">
            <v>63107</v>
          </cell>
          <cell r="G284">
            <v>3000</v>
          </cell>
          <cell r="H284">
            <v>0</v>
          </cell>
          <cell r="I284">
            <v>211542</v>
          </cell>
          <cell r="K284">
            <v>714557</v>
          </cell>
          <cell r="L284">
            <v>804</v>
          </cell>
          <cell r="N284">
            <v>2056798</v>
          </cell>
          <cell r="O284">
            <v>3704</v>
          </cell>
          <cell r="P284">
            <v>22193</v>
          </cell>
          <cell r="Q284">
            <v>3900305</v>
          </cell>
          <cell r="R284">
            <v>641852</v>
          </cell>
          <cell r="S284">
            <v>0</v>
          </cell>
        </row>
        <row r="285">
          <cell r="A285">
            <v>278</v>
          </cell>
          <cell r="B285" t="str">
            <v>St Edmundsbury</v>
          </cell>
          <cell r="C285" t="str">
            <v>E3535</v>
          </cell>
          <cell r="E285">
            <v>3913</v>
          </cell>
          <cell r="F285">
            <v>68486</v>
          </cell>
          <cell r="G285">
            <v>8514</v>
          </cell>
          <cell r="H285">
            <v>10286</v>
          </cell>
          <cell r="I285">
            <v>157263</v>
          </cell>
          <cell r="K285">
            <v>909359</v>
          </cell>
          <cell r="L285">
            <v>0</v>
          </cell>
          <cell r="N285">
            <v>921952</v>
          </cell>
          <cell r="O285">
            <v>11352</v>
          </cell>
          <cell r="P285">
            <v>16424</v>
          </cell>
          <cell r="Q285">
            <v>1409814</v>
          </cell>
          <cell r="R285">
            <v>771905</v>
          </cell>
          <cell r="S285">
            <v>0</v>
          </cell>
        </row>
        <row r="286">
          <cell r="A286">
            <v>279</v>
          </cell>
          <cell r="B286" t="str">
            <v>St Helens</v>
          </cell>
          <cell r="C286" t="str">
            <v>E4303</v>
          </cell>
          <cell r="E286">
            <v>36348</v>
          </cell>
          <cell r="F286">
            <v>40010</v>
          </cell>
          <cell r="G286">
            <v>0</v>
          </cell>
          <cell r="H286">
            <v>0</v>
          </cell>
          <cell r="I286">
            <v>212509</v>
          </cell>
          <cell r="K286">
            <v>2267997</v>
          </cell>
          <cell r="L286">
            <v>783</v>
          </cell>
          <cell r="N286">
            <v>1281971</v>
          </cell>
          <cell r="O286">
            <v>1299</v>
          </cell>
          <cell r="P286">
            <v>134289</v>
          </cell>
          <cell r="Q286">
            <v>2216415</v>
          </cell>
          <cell r="R286">
            <v>276782</v>
          </cell>
          <cell r="S286">
            <v>0</v>
          </cell>
        </row>
        <row r="287">
          <cell r="A287">
            <v>280</v>
          </cell>
          <cell r="B287" t="str">
            <v>Stafford</v>
          </cell>
          <cell r="C287" t="str">
            <v>E3436</v>
          </cell>
          <cell r="E287">
            <v>13060</v>
          </cell>
          <cell r="F287">
            <v>70440</v>
          </cell>
          <cell r="G287">
            <v>7353</v>
          </cell>
          <cell r="H287">
            <v>1000</v>
          </cell>
          <cell r="I287">
            <v>157382</v>
          </cell>
          <cell r="K287">
            <v>1258591</v>
          </cell>
          <cell r="L287">
            <v>444</v>
          </cell>
          <cell r="N287">
            <v>1071464</v>
          </cell>
          <cell r="O287">
            <v>9804</v>
          </cell>
          <cell r="P287">
            <v>77347</v>
          </cell>
          <cell r="Q287">
            <v>953745</v>
          </cell>
          <cell r="R287">
            <v>1124455</v>
          </cell>
          <cell r="S287">
            <v>0</v>
          </cell>
        </row>
        <row r="288">
          <cell r="A288">
            <v>281</v>
          </cell>
          <cell r="B288" t="str">
            <v>Staffordshire Moorlands</v>
          </cell>
          <cell r="C288" t="str">
            <v>E3437</v>
          </cell>
          <cell r="E288">
            <v>0</v>
          </cell>
          <cell r="F288">
            <v>3764</v>
          </cell>
          <cell r="G288">
            <v>14413</v>
          </cell>
          <cell r="H288">
            <v>2463</v>
          </cell>
          <cell r="I288">
            <v>122890</v>
          </cell>
          <cell r="K288">
            <v>1336327</v>
          </cell>
          <cell r="L288">
            <v>1979</v>
          </cell>
          <cell r="N288">
            <v>293096</v>
          </cell>
          <cell r="O288">
            <v>7687</v>
          </cell>
          <cell r="P288">
            <v>0</v>
          </cell>
          <cell r="Q288">
            <v>749206</v>
          </cell>
          <cell r="R288">
            <v>646005</v>
          </cell>
          <cell r="S288">
            <v>0</v>
          </cell>
        </row>
        <row r="289">
          <cell r="A289">
            <v>282</v>
          </cell>
          <cell r="B289" t="str">
            <v>Stevenage</v>
          </cell>
          <cell r="C289" t="str">
            <v>E1937</v>
          </cell>
          <cell r="E289">
            <v>15644</v>
          </cell>
          <cell r="F289">
            <v>213611</v>
          </cell>
          <cell r="G289">
            <v>0</v>
          </cell>
          <cell r="H289">
            <v>0</v>
          </cell>
          <cell r="I289">
            <v>107836</v>
          </cell>
          <cell r="K289">
            <v>2304017</v>
          </cell>
          <cell r="L289">
            <v>155665</v>
          </cell>
          <cell r="N289">
            <v>653387</v>
          </cell>
          <cell r="O289">
            <v>0</v>
          </cell>
          <cell r="P289">
            <v>122005</v>
          </cell>
          <cell r="Q289">
            <v>2059385</v>
          </cell>
          <cell r="R289">
            <v>1033918</v>
          </cell>
          <cell r="S289">
            <v>0</v>
          </cell>
        </row>
        <row r="290">
          <cell r="A290">
            <v>283</v>
          </cell>
          <cell r="B290" t="str">
            <v>Stockport</v>
          </cell>
          <cell r="C290" t="str">
            <v>E4207</v>
          </cell>
          <cell r="E290">
            <v>0</v>
          </cell>
          <cell r="F290">
            <v>49984</v>
          </cell>
          <cell r="G290">
            <v>0</v>
          </cell>
          <cell r="H290">
            <v>0</v>
          </cell>
          <cell r="I290">
            <v>416515</v>
          </cell>
          <cell r="K290">
            <v>2364154</v>
          </cell>
          <cell r="L290">
            <v>1357</v>
          </cell>
          <cell r="N290">
            <v>1545182</v>
          </cell>
          <cell r="O290">
            <v>816</v>
          </cell>
          <cell r="P290">
            <v>80774</v>
          </cell>
          <cell r="Q290">
            <v>4730304</v>
          </cell>
          <cell r="R290">
            <v>1560424.2</v>
          </cell>
          <cell r="S290">
            <v>0</v>
          </cell>
        </row>
        <row r="291">
          <cell r="A291">
            <v>284</v>
          </cell>
          <cell r="B291" t="str">
            <v>Stockton-on-Tees</v>
          </cell>
          <cell r="C291" t="str">
            <v>E0704</v>
          </cell>
          <cell r="E291">
            <v>13406</v>
          </cell>
          <cell r="F291">
            <v>74086</v>
          </cell>
          <cell r="G291">
            <v>1519</v>
          </cell>
          <cell r="H291">
            <v>0</v>
          </cell>
          <cell r="I291">
            <v>227153</v>
          </cell>
          <cell r="K291">
            <v>1331699</v>
          </cell>
          <cell r="L291">
            <v>4461</v>
          </cell>
          <cell r="N291">
            <v>1073105</v>
          </cell>
          <cell r="O291">
            <v>2025</v>
          </cell>
          <cell r="P291">
            <v>150000</v>
          </cell>
          <cell r="Q291">
            <v>2186464</v>
          </cell>
          <cell r="R291">
            <v>686407</v>
          </cell>
          <cell r="S291">
            <v>0</v>
          </cell>
        </row>
        <row r="292">
          <cell r="A292">
            <v>285</v>
          </cell>
          <cell r="B292" t="str">
            <v>Stoke-on-Trent</v>
          </cell>
          <cell r="C292" t="str">
            <v>E3401</v>
          </cell>
          <cell r="E292">
            <v>16619</v>
          </cell>
          <cell r="F292">
            <v>88422</v>
          </cell>
          <cell r="G292">
            <v>0</v>
          </cell>
          <cell r="H292">
            <v>0</v>
          </cell>
          <cell r="I292">
            <v>403671</v>
          </cell>
          <cell r="K292">
            <v>2295920</v>
          </cell>
          <cell r="L292">
            <v>23049</v>
          </cell>
          <cell r="N292">
            <v>1635274</v>
          </cell>
          <cell r="O292">
            <v>0</v>
          </cell>
          <cell r="P292">
            <v>0</v>
          </cell>
          <cell r="Q292">
            <v>4499326</v>
          </cell>
          <cell r="R292">
            <v>13491060</v>
          </cell>
          <cell r="S292">
            <v>0</v>
          </cell>
        </row>
        <row r="293">
          <cell r="A293">
            <v>286</v>
          </cell>
          <cell r="B293" t="str">
            <v>Stratford-on-Avon</v>
          </cell>
          <cell r="C293" t="str">
            <v>E3734</v>
          </cell>
          <cell r="E293">
            <v>0</v>
          </cell>
          <cell r="F293">
            <v>123985.91</v>
          </cell>
          <cell r="G293">
            <v>4000</v>
          </cell>
          <cell r="H293">
            <v>4000</v>
          </cell>
          <cell r="I293">
            <v>188308.27</v>
          </cell>
          <cell r="K293">
            <v>1863233</v>
          </cell>
          <cell r="L293">
            <v>15</v>
          </cell>
          <cell r="N293">
            <v>1431042.38</v>
          </cell>
          <cell r="O293">
            <v>17310.8</v>
          </cell>
          <cell r="P293">
            <v>155371</v>
          </cell>
          <cell r="Q293">
            <v>1173332.6399999999</v>
          </cell>
          <cell r="R293">
            <v>670259</v>
          </cell>
          <cell r="S293">
            <v>0</v>
          </cell>
        </row>
        <row r="294">
          <cell r="A294">
            <v>287</v>
          </cell>
          <cell r="B294" t="str">
            <v>Stroud</v>
          </cell>
          <cell r="C294" t="str">
            <v>E1635</v>
          </cell>
          <cell r="E294">
            <v>4438</v>
          </cell>
          <cell r="F294">
            <v>32722</v>
          </cell>
          <cell r="G294">
            <v>0</v>
          </cell>
          <cell r="H294">
            <v>0</v>
          </cell>
          <cell r="I294">
            <v>160355</v>
          </cell>
          <cell r="K294">
            <v>602613</v>
          </cell>
          <cell r="L294">
            <v>0</v>
          </cell>
          <cell r="N294">
            <v>756923</v>
          </cell>
          <cell r="O294">
            <v>13099</v>
          </cell>
          <cell r="P294">
            <v>205825</v>
          </cell>
          <cell r="Q294">
            <v>1601842</v>
          </cell>
          <cell r="R294">
            <v>630031.46</v>
          </cell>
          <cell r="S294">
            <v>0</v>
          </cell>
        </row>
        <row r="295">
          <cell r="A295">
            <v>288</v>
          </cell>
          <cell r="B295" t="str">
            <v>Suffolk Coastal</v>
          </cell>
          <cell r="C295" t="str">
            <v>E3536</v>
          </cell>
          <cell r="E295">
            <v>37103</v>
          </cell>
          <cell r="F295">
            <v>70476</v>
          </cell>
          <cell r="G295">
            <v>14715</v>
          </cell>
          <cell r="H295">
            <v>15253</v>
          </cell>
          <cell r="I295">
            <v>197306</v>
          </cell>
          <cell r="K295">
            <v>1235313</v>
          </cell>
          <cell r="L295">
            <v>1919</v>
          </cell>
          <cell r="N295">
            <v>806292</v>
          </cell>
          <cell r="O295">
            <v>15253</v>
          </cell>
          <cell r="P295">
            <v>75682</v>
          </cell>
          <cell r="Q295">
            <v>768667</v>
          </cell>
          <cell r="R295">
            <v>969713</v>
          </cell>
          <cell r="S295">
            <v>0</v>
          </cell>
        </row>
        <row r="296">
          <cell r="A296">
            <v>289</v>
          </cell>
          <cell r="B296" t="str">
            <v>Sunderland</v>
          </cell>
          <cell r="C296" t="str">
            <v>E4505</v>
          </cell>
          <cell r="E296">
            <v>31337.81</v>
          </cell>
          <cell r="F296">
            <v>74194.31</v>
          </cell>
          <cell r="G296">
            <v>0</v>
          </cell>
          <cell r="H296">
            <v>0</v>
          </cell>
          <cell r="I296">
            <v>323601.19</v>
          </cell>
          <cell r="K296">
            <v>2396370.59</v>
          </cell>
          <cell r="L296">
            <v>1526.71</v>
          </cell>
          <cell r="N296">
            <v>2268486.5699999998</v>
          </cell>
          <cell r="O296">
            <v>427.14</v>
          </cell>
          <cell r="P296">
            <v>214762.6</v>
          </cell>
          <cell r="Q296">
            <v>2810965.37</v>
          </cell>
          <cell r="R296">
            <v>1762058.5</v>
          </cell>
          <cell r="S296">
            <v>0</v>
          </cell>
        </row>
        <row r="297">
          <cell r="A297">
            <v>290</v>
          </cell>
          <cell r="B297" t="str">
            <v>Surrey Heath</v>
          </cell>
          <cell r="C297" t="str">
            <v>E3638</v>
          </cell>
          <cell r="E297">
            <v>5900</v>
          </cell>
          <cell r="F297">
            <v>56000</v>
          </cell>
          <cell r="G297">
            <v>0</v>
          </cell>
          <cell r="H297">
            <v>0</v>
          </cell>
          <cell r="I297">
            <v>130879</v>
          </cell>
          <cell r="K297">
            <v>873043</v>
          </cell>
          <cell r="L297">
            <v>54</v>
          </cell>
          <cell r="N297">
            <v>480000</v>
          </cell>
          <cell r="O297">
            <v>0</v>
          </cell>
          <cell r="P297">
            <v>30000</v>
          </cell>
          <cell r="Q297">
            <v>1225000</v>
          </cell>
          <cell r="R297">
            <v>263788</v>
          </cell>
          <cell r="S297">
            <v>0</v>
          </cell>
        </row>
        <row r="298">
          <cell r="A298">
            <v>291</v>
          </cell>
          <cell r="B298" t="str">
            <v>Sutton</v>
          </cell>
          <cell r="C298" t="str">
            <v>E5048</v>
          </cell>
          <cell r="E298">
            <v>0</v>
          </cell>
          <cell r="F298">
            <v>111184</v>
          </cell>
          <cell r="G298">
            <v>0</v>
          </cell>
          <cell r="H298">
            <v>0</v>
          </cell>
          <cell r="I298">
            <v>234978</v>
          </cell>
          <cell r="K298">
            <v>1006072</v>
          </cell>
          <cell r="L298">
            <v>1044</v>
          </cell>
          <cell r="N298">
            <v>1340954</v>
          </cell>
          <cell r="O298">
            <v>0</v>
          </cell>
          <cell r="P298">
            <v>0</v>
          </cell>
          <cell r="Q298">
            <v>1957944</v>
          </cell>
          <cell r="R298">
            <v>992371</v>
          </cell>
          <cell r="S298">
            <v>0</v>
          </cell>
        </row>
        <row r="299">
          <cell r="A299">
            <v>292</v>
          </cell>
          <cell r="B299" t="str">
            <v>Swale</v>
          </cell>
          <cell r="C299" t="str">
            <v>E2241</v>
          </cell>
          <cell r="E299">
            <v>14804</v>
          </cell>
          <cell r="F299">
            <v>71168</v>
          </cell>
          <cell r="G299">
            <v>4098</v>
          </cell>
          <cell r="H299">
            <v>0</v>
          </cell>
          <cell r="I299">
            <v>176296</v>
          </cell>
          <cell r="K299">
            <v>1441247</v>
          </cell>
          <cell r="L299">
            <v>37</v>
          </cell>
          <cell r="N299">
            <v>795446</v>
          </cell>
          <cell r="O299">
            <v>5464</v>
          </cell>
          <cell r="P299">
            <v>24989</v>
          </cell>
          <cell r="Q299">
            <v>2411202</v>
          </cell>
          <cell r="R299">
            <v>1076398.19</v>
          </cell>
          <cell r="S299">
            <v>0</v>
          </cell>
        </row>
        <row r="300">
          <cell r="A300">
            <v>293</v>
          </cell>
          <cell r="B300" t="str">
            <v>Swindon</v>
          </cell>
          <cell r="C300" t="str">
            <v>E3901</v>
          </cell>
          <cell r="E300">
            <v>28617.86</v>
          </cell>
          <cell r="F300">
            <v>77889.509999999995</v>
          </cell>
          <cell r="G300">
            <v>1161</v>
          </cell>
          <cell r="H300">
            <v>0</v>
          </cell>
          <cell r="I300">
            <v>279201</v>
          </cell>
          <cell r="K300">
            <v>817398.92</v>
          </cell>
          <cell r="L300">
            <v>53.17</v>
          </cell>
          <cell r="N300">
            <v>1228066</v>
          </cell>
          <cell r="O300">
            <v>2124</v>
          </cell>
          <cell r="P300">
            <v>127886.8</v>
          </cell>
          <cell r="Q300">
            <v>3731052.72</v>
          </cell>
          <cell r="R300">
            <v>1591699.04</v>
          </cell>
          <cell r="S300">
            <v>0</v>
          </cell>
        </row>
        <row r="301">
          <cell r="A301">
            <v>294</v>
          </cell>
          <cell r="B301" t="str">
            <v>Tameside</v>
          </cell>
          <cell r="C301" t="str">
            <v>E4208</v>
          </cell>
          <cell r="E301">
            <v>24222</v>
          </cell>
          <cell r="F301">
            <v>61667</v>
          </cell>
          <cell r="G301">
            <v>0</v>
          </cell>
          <cell r="H301">
            <v>0</v>
          </cell>
          <cell r="I301">
            <v>311345</v>
          </cell>
          <cell r="K301">
            <v>1631948</v>
          </cell>
          <cell r="L301">
            <v>295</v>
          </cell>
          <cell r="N301">
            <v>877234</v>
          </cell>
          <cell r="O301">
            <v>0</v>
          </cell>
          <cell r="P301">
            <v>149423</v>
          </cell>
          <cell r="Q301">
            <v>2429954</v>
          </cell>
          <cell r="R301">
            <v>2310747.67</v>
          </cell>
          <cell r="S301">
            <v>0</v>
          </cell>
        </row>
        <row r="302">
          <cell r="A302">
            <v>295</v>
          </cell>
          <cell r="B302" t="str">
            <v>Tamworth</v>
          </cell>
          <cell r="C302" t="str">
            <v>E3439</v>
          </cell>
          <cell r="E302">
            <v>2765.35</v>
          </cell>
          <cell r="F302">
            <v>24193.48</v>
          </cell>
          <cell r="G302">
            <v>0</v>
          </cell>
          <cell r="H302">
            <v>0</v>
          </cell>
          <cell r="I302">
            <v>95390.45</v>
          </cell>
          <cell r="K302">
            <v>1072002</v>
          </cell>
          <cell r="L302">
            <v>297</v>
          </cell>
          <cell r="N302">
            <v>241424.56</v>
          </cell>
          <cell r="O302">
            <v>0</v>
          </cell>
          <cell r="P302">
            <v>62341.9</v>
          </cell>
          <cell r="Q302">
            <v>791843.59</v>
          </cell>
          <cell r="R302">
            <v>1506395.6</v>
          </cell>
          <cell r="S302">
            <v>0</v>
          </cell>
        </row>
        <row r="303">
          <cell r="A303">
            <v>296</v>
          </cell>
          <cell r="B303" t="str">
            <v>Tandridge</v>
          </cell>
          <cell r="C303" t="str">
            <v>E3639</v>
          </cell>
          <cell r="E303">
            <v>3035</v>
          </cell>
          <cell r="F303">
            <v>29283</v>
          </cell>
          <cell r="G303">
            <v>3410</v>
          </cell>
          <cell r="H303">
            <v>586</v>
          </cell>
          <cell r="I303">
            <v>119627</v>
          </cell>
          <cell r="K303">
            <v>1136701</v>
          </cell>
          <cell r="L303">
            <v>0</v>
          </cell>
          <cell r="N303">
            <v>760744</v>
          </cell>
          <cell r="O303">
            <v>4548</v>
          </cell>
          <cell r="P303">
            <v>9340</v>
          </cell>
          <cell r="Q303">
            <v>814665</v>
          </cell>
          <cell r="R303">
            <v>289983</v>
          </cell>
          <cell r="S303">
            <v>0</v>
          </cell>
        </row>
        <row r="304">
          <cell r="A304">
            <v>297</v>
          </cell>
          <cell r="B304" t="str">
            <v>Taunton Deane</v>
          </cell>
          <cell r="C304" t="str">
            <v>E3333</v>
          </cell>
          <cell r="E304">
            <v>16513</v>
          </cell>
          <cell r="F304">
            <v>80681</v>
          </cell>
          <cell r="G304">
            <v>4875</v>
          </cell>
          <cell r="H304">
            <v>375</v>
          </cell>
          <cell r="I304">
            <v>161706</v>
          </cell>
          <cell r="K304">
            <v>729353</v>
          </cell>
          <cell r="L304">
            <v>5644</v>
          </cell>
          <cell r="N304">
            <v>1263085</v>
          </cell>
          <cell r="O304">
            <v>15000</v>
          </cell>
          <cell r="P304">
            <v>11000</v>
          </cell>
          <cell r="Q304">
            <v>1190657</v>
          </cell>
          <cell r="R304">
            <v>689352</v>
          </cell>
          <cell r="S304">
            <v>0</v>
          </cell>
        </row>
        <row r="305">
          <cell r="A305">
            <v>298</v>
          </cell>
          <cell r="B305" t="str">
            <v>Teesdale</v>
          </cell>
          <cell r="C305" t="str">
            <v>E1337</v>
          </cell>
          <cell r="E305">
            <v>718</v>
          </cell>
          <cell r="F305">
            <v>37238</v>
          </cell>
          <cell r="G305">
            <v>0</v>
          </cell>
          <cell r="H305">
            <v>0</v>
          </cell>
          <cell r="I305">
            <v>43447</v>
          </cell>
          <cell r="K305">
            <v>289807</v>
          </cell>
          <cell r="L305">
            <v>0</v>
          </cell>
          <cell r="N305">
            <v>119643</v>
          </cell>
          <cell r="O305">
            <v>5172</v>
          </cell>
          <cell r="P305">
            <v>1798</v>
          </cell>
          <cell r="Q305">
            <v>90702</v>
          </cell>
          <cell r="R305">
            <v>299197</v>
          </cell>
          <cell r="S305">
            <v>0</v>
          </cell>
        </row>
        <row r="306">
          <cell r="A306">
            <v>299</v>
          </cell>
          <cell r="B306" t="str">
            <v>Teignbridge</v>
          </cell>
          <cell r="C306" t="str">
            <v>E1137</v>
          </cell>
          <cell r="E306">
            <v>16122</v>
          </cell>
          <cell r="F306">
            <v>41934</v>
          </cell>
          <cell r="G306">
            <v>2508</v>
          </cell>
          <cell r="H306">
            <v>19447</v>
          </cell>
          <cell r="I306">
            <v>184161</v>
          </cell>
          <cell r="K306">
            <v>930153</v>
          </cell>
          <cell r="L306">
            <v>0</v>
          </cell>
          <cell r="N306">
            <v>662861</v>
          </cell>
          <cell r="O306">
            <v>16132</v>
          </cell>
          <cell r="P306">
            <v>12259</v>
          </cell>
          <cell r="Q306">
            <v>623834</v>
          </cell>
          <cell r="R306">
            <v>1168804</v>
          </cell>
          <cell r="S306">
            <v>0</v>
          </cell>
        </row>
        <row r="307">
          <cell r="A307">
            <v>300</v>
          </cell>
          <cell r="B307" t="str">
            <v>Telford and the Wrekin</v>
          </cell>
          <cell r="C307" t="str">
            <v>E3201</v>
          </cell>
          <cell r="E307">
            <v>15102</v>
          </cell>
          <cell r="F307">
            <v>15589</v>
          </cell>
          <cell r="G307">
            <v>2941</v>
          </cell>
          <cell r="H307">
            <v>602</v>
          </cell>
          <cell r="I307">
            <v>215564</v>
          </cell>
          <cell r="K307">
            <v>2064943</v>
          </cell>
          <cell r="L307">
            <v>5319</v>
          </cell>
          <cell r="N307">
            <v>1343155</v>
          </cell>
          <cell r="O307">
            <v>3921</v>
          </cell>
          <cell r="P307">
            <v>122970</v>
          </cell>
          <cell r="Q307">
            <v>2628474</v>
          </cell>
          <cell r="R307">
            <v>1277510</v>
          </cell>
          <cell r="S307">
            <v>0</v>
          </cell>
        </row>
        <row r="308">
          <cell r="A308">
            <v>301</v>
          </cell>
          <cell r="B308" t="str">
            <v>Tendring</v>
          </cell>
          <cell r="C308" t="str">
            <v>E1542</v>
          </cell>
          <cell r="E308">
            <v>313</v>
          </cell>
          <cell r="F308">
            <v>49076</v>
          </cell>
          <cell r="G308">
            <v>0</v>
          </cell>
          <cell r="H308">
            <v>0</v>
          </cell>
          <cell r="I308">
            <v>297926</v>
          </cell>
          <cell r="K308">
            <v>1071592</v>
          </cell>
          <cell r="L308">
            <v>238</v>
          </cell>
          <cell r="N308">
            <v>1035906</v>
          </cell>
          <cell r="O308">
            <v>15704</v>
          </cell>
          <cell r="P308">
            <v>1265</v>
          </cell>
          <cell r="Q308">
            <v>2568176</v>
          </cell>
          <cell r="R308">
            <v>437044</v>
          </cell>
          <cell r="S308">
            <v>0</v>
          </cell>
        </row>
        <row r="309">
          <cell r="A309">
            <v>302</v>
          </cell>
          <cell r="B309" t="str">
            <v>Test Valley</v>
          </cell>
          <cell r="C309" t="str">
            <v>E1742</v>
          </cell>
          <cell r="E309">
            <v>19477</v>
          </cell>
          <cell r="F309">
            <v>99823</v>
          </cell>
          <cell r="G309">
            <v>9176</v>
          </cell>
          <cell r="H309">
            <v>2251</v>
          </cell>
          <cell r="I309">
            <v>170443</v>
          </cell>
          <cell r="K309">
            <v>1265187</v>
          </cell>
          <cell r="L309">
            <v>295</v>
          </cell>
          <cell r="N309">
            <v>890575</v>
          </cell>
          <cell r="O309">
            <v>12235</v>
          </cell>
          <cell r="P309">
            <v>7034</v>
          </cell>
          <cell r="Q309">
            <v>1888977</v>
          </cell>
          <cell r="R309">
            <v>1063294</v>
          </cell>
          <cell r="S309">
            <v>0</v>
          </cell>
        </row>
        <row r="310">
          <cell r="A310">
            <v>303</v>
          </cell>
          <cell r="B310" t="str">
            <v>Tewkesbury</v>
          </cell>
          <cell r="C310" t="str">
            <v>E1636</v>
          </cell>
          <cell r="E310">
            <v>5540</v>
          </cell>
          <cell r="F310">
            <v>5501</v>
          </cell>
          <cell r="G310">
            <v>4674</v>
          </cell>
          <cell r="H310">
            <v>1996</v>
          </cell>
          <cell r="I310">
            <v>91939</v>
          </cell>
          <cell r="K310">
            <v>382538</v>
          </cell>
          <cell r="L310">
            <v>0</v>
          </cell>
          <cell r="N310">
            <v>341321</v>
          </cell>
          <cell r="O310">
            <v>6232</v>
          </cell>
          <cell r="P310">
            <v>1556</v>
          </cell>
          <cell r="Q310">
            <v>1120288</v>
          </cell>
          <cell r="R310">
            <v>246994</v>
          </cell>
          <cell r="S310">
            <v>0</v>
          </cell>
        </row>
        <row r="311">
          <cell r="A311">
            <v>304</v>
          </cell>
          <cell r="B311" t="str">
            <v>Thanet</v>
          </cell>
          <cell r="C311" t="str">
            <v>E2242</v>
          </cell>
          <cell r="E311">
            <v>7308</v>
          </cell>
          <cell r="F311">
            <v>57173</v>
          </cell>
          <cell r="G311">
            <v>794</v>
          </cell>
          <cell r="H311">
            <v>77</v>
          </cell>
          <cell r="I311">
            <v>205780</v>
          </cell>
          <cell r="K311">
            <v>847061</v>
          </cell>
          <cell r="L311">
            <v>13</v>
          </cell>
          <cell r="N311">
            <v>926442</v>
          </cell>
          <cell r="O311">
            <v>1938</v>
          </cell>
          <cell r="P311">
            <v>154530</v>
          </cell>
          <cell r="Q311">
            <v>1628020</v>
          </cell>
          <cell r="R311">
            <v>1038172</v>
          </cell>
          <cell r="S311">
            <v>0</v>
          </cell>
        </row>
        <row r="312">
          <cell r="A312">
            <v>305</v>
          </cell>
          <cell r="B312" t="str">
            <v>Three Rivers</v>
          </cell>
          <cell r="C312" t="str">
            <v>E1938</v>
          </cell>
          <cell r="E312">
            <v>5593</v>
          </cell>
          <cell r="F312">
            <v>47071</v>
          </cell>
          <cell r="G312">
            <v>10534</v>
          </cell>
          <cell r="H312">
            <v>34904</v>
          </cell>
          <cell r="I312">
            <v>101068</v>
          </cell>
          <cell r="K312">
            <v>355565</v>
          </cell>
          <cell r="L312">
            <v>145</v>
          </cell>
          <cell r="N312">
            <v>903665</v>
          </cell>
          <cell r="O312">
            <v>2690</v>
          </cell>
          <cell r="P312">
            <v>227802</v>
          </cell>
          <cell r="Q312">
            <v>1589591</v>
          </cell>
          <cell r="R312">
            <v>665257</v>
          </cell>
          <cell r="S312">
            <v>0</v>
          </cell>
        </row>
        <row r="313">
          <cell r="A313">
            <v>306</v>
          </cell>
          <cell r="B313" t="str">
            <v>Thurrock</v>
          </cell>
          <cell r="C313" t="str">
            <v>E1502</v>
          </cell>
          <cell r="E313">
            <v>3000</v>
          </cell>
          <cell r="F313">
            <v>24000</v>
          </cell>
          <cell r="G313">
            <v>1000</v>
          </cell>
          <cell r="H313">
            <v>1000</v>
          </cell>
          <cell r="I313">
            <v>228770</v>
          </cell>
          <cell r="K313">
            <v>1552271</v>
          </cell>
          <cell r="L313">
            <v>4688</v>
          </cell>
          <cell r="N313">
            <v>970000</v>
          </cell>
          <cell r="O313">
            <v>3000</v>
          </cell>
          <cell r="P313">
            <v>100000</v>
          </cell>
          <cell r="Q313">
            <v>5000000</v>
          </cell>
          <cell r="R313">
            <v>1395617</v>
          </cell>
          <cell r="S313">
            <v>0</v>
          </cell>
        </row>
        <row r="314">
          <cell r="A314">
            <v>307</v>
          </cell>
          <cell r="B314" t="str">
            <v>Tonbridge and Malling</v>
          </cell>
          <cell r="C314" t="str">
            <v>E2243</v>
          </cell>
          <cell r="E314">
            <v>9601</v>
          </cell>
          <cell r="F314">
            <v>59835</v>
          </cell>
          <cell r="G314">
            <v>3898</v>
          </cell>
          <cell r="H314">
            <v>4815</v>
          </cell>
          <cell r="I314">
            <v>159555</v>
          </cell>
          <cell r="K314">
            <v>1185138</v>
          </cell>
          <cell r="L314">
            <v>240</v>
          </cell>
          <cell r="N314">
            <v>1770465</v>
          </cell>
          <cell r="O314">
            <v>8666</v>
          </cell>
          <cell r="P314">
            <v>178297</v>
          </cell>
          <cell r="Q314">
            <v>1578747</v>
          </cell>
          <cell r="R314">
            <v>1242387</v>
          </cell>
          <cell r="S314">
            <v>0</v>
          </cell>
        </row>
        <row r="315">
          <cell r="A315">
            <v>308</v>
          </cell>
          <cell r="B315" t="str">
            <v>Torbay</v>
          </cell>
          <cell r="C315" t="str">
            <v>E1102</v>
          </cell>
          <cell r="E315">
            <v>10627</v>
          </cell>
          <cell r="F315">
            <v>30351</v>
          </cell>
          <cell r="G315">
            <v>1029</v>
          </cell>
          <cell r="H315">
            <v>0</v>
          </cell>
          <cell r="I315">
            <v>226663</v>
          </cell>
          <cell r="K315">
            <v>583015</v>
          </cell>
          <cell r="L315">
            <v>14122</v>
          </cell>
          <cell r="N315">
            <v>747145</v>
          </cell>
          <cell r="O315">
            <v>1372</v>
          </cell>
          <cell r="P315">
            <v>0</v>
          </cell>
          <cell r="Q315">
            <v>837628</v>
          </cell>
          <cell r="R315">
            <v>1026020</v>
          </cell>
          <cell r="S315">
            <v>0</v>
          </cell>
        </row>
        <row r="316">
          <cell r="A316">
            <v>309</v>
          </cell>
          <cell r="B316" t="str">
            <v>Torridge</v>
          </cell>
          <cell r="C316" t="str">
            <v>E1139</v>
          </cell>
          <cell r="E316">
            <v>4778</v>
          </cell>
          <cell r="F316">
            <v>30784</v>
          </cell>
          <cell r="G316">
            <v>6581</v>
          </cell>
          <cell r="H316">
            <v>15480</v>
          </cell>
          <cell r="I316">
            <v>99227</v>
          </cell>
          <cell r="K316">
            <v>560401</v>
          </cell>
          <cell r="L316">
            <v>1</v>
          </cell>
          <cell r="N316">
            <v>294618</v>
          </cell>
          <cell r="O316">
            <v>8775</v>
          </cell>
          <cell r="P316">
            <v>1000</v>
          </cell>
          <cell r="Q316">
            <v>384948</v>
          </cell>
          <cell r="R316">
            <v>460110</v>
          </cell>
          <cell r="S316">
            <v>0</v>
          </cell>
        </row>
        <row r="317">
          <cell r="A317">
            <v>310</v>
          </cell>
          <cell r="B317" t="str">
            <v>Tower Hamlets</v>
          </cell>
          <cell r="C317" t="str">
            <v>E5020</v>
          </cell>
          <cell r="E317">
            <v>28301</v>
          </cell>
          <cell r="F317">
            <v>54510</v>
          </cell>
          <cell r="G317">
            <v>0</v>
          </cell>
          <cell r="H317">
            <v>0</v>
          </cell>
          <cell r="I317">
            <v>738806</v>
          </cell>
          <cell r="K317">
            <v>4665348</v>
          </cell>
          <cell r="L317">
            <v>2109144</v>
          </cell>
          <cell r="N317">
            <v>4400000</v>
          </cell>
          <cell r="O317">
            <v>0</v>
          </cell>
          <cell r="P317">
            <v>500000</v>
          </cell>
          <cell r="Q317">
            <v>15000000</v>
          </cell>
          <cell r="R317">
            <v>9151803</v>
          </cell>
          <cell r="S317">
            <v>0</v>
          </cell>
        </row>
        <row r="318">
          <cell r="A318">
            <v>311</v>
          </cell>
          <cell r="B318" t="str">
            <v>Trafford</v>
          </cell>
          <cell r="C318" t="str">
            <v>E4209</v>
          </cell>
          <cell r="E318">
            <v>46906</v>
          </cell>
          <cell r="F318">
            <v>152945</v>
          </cell>
          <cell r="G318">
            <v>204</v>
          </cell>
          <cell r="H318">
            <v>0</v>
          </cell>
          <cell r="I318">
            <v>410908</v>
          </cell>
          <cell r="K318">
            <v>4783760</v>
          </cell>
          <cell r="L318">
            <v>0</v>
          </cell>
          <cell r="N318">
            <v>1681023</v>
          </cell>
          <cell r="O318">
            <v>204</v>
          </cell>
          <cell r="P318">
            <v>0</v>
          </cell>
          <cell r="Q318">
            <v>5994080</v>
          </cell>
          <cell r="R318">
            <v>4248417</v>
          </cell>
          <cell r="S318">
            <v>0</v>
          </cell>
        </row>
        <row r="319">
          <cell r="A319">
            <v>312</v>
          </cell>
          <cell r="B319" t="str">
            <v>Tunbridge Wells</v>
          </cell>
          <cell r="C319" t="str">
            <v>E2244</v>
          </cell>
          <cell r="E319">
            <v>2874</v>
          </cell>
          <cell r="F319">
            <v>29632</v>
          </cell>
          <cell r="G319">
            <v>750</v>
          </cell>
          <cell r="H319">
            <v>9207</v>
          </cell>
          <cell r="I319">
            <v>184429</v>
          </cell>
          <cell r="K319">
            <v>1751492</v>
          </cell>
          <cell r="L319">
            <v>0</v>
          </cell>
          <cell r="N319">
            <v>1529206</v>
          </cell>
          <cell r="O319">
            <v>7826</v>
          </cell>
          <cell r="P319">
            <v>0</v>
          </cell>
          <cell r="Q319">
            <v>1612752</v>
          </cell>
          <cell r="R319">
            <v>691240</v>
          </cell>
          <cell r="S319">
            <v>0</v>
          </cell>
        </row>
        <row r="320">
          <cell r="A320">
            <v>313</v>
          </cell>
          <cell r="B320" t="str">
            <v>Tynedale</v>
          </cell>
          <cell r="C320" t="str">
            <v>E2935</v>
          </cell>
          <cell r="E320">
            <v>17678</v>
          </cell>
          <cell r="F320">
            <v>35852</v>
          </cell>
          <cell r="G320">
            <v>0</v>
          </cell>
          <cell r="H320">
            <v>0</v>
          </cell>
          <cell r="I320">
            <v>96002</v>
          </cell>
          <cell r="K320">
            <v>733718</v>
          </cell>
          <cell r="L320">
            <v>51</v>
          </cell>
          <cell r="N320">
            <v>290354</v>
          </cell>
          <cell r="O320">
            <v>5000</v>
          </cell>
          <cell r="P320">
            <v>14030</v>
          </cell>
          <cell r="Q320">
            <v>264524</v>
          </cell>
          <cell r="R320">
            <v>395646</v>
          </cell>
          <cell r="S320">
            <v>0</v>
          </cell>
        </row>
        <row r="321">
          <cell r="A321">
            <v>314</v>
          </cell>
          <cell r="B321" t="str">
            <v>Uttlesford</v>
          </cell>
          <cell r="C321" t="str">
            <v>E1544</v>
          </cell>
          <cell r="E321">
            <v>2838</v>
          </cell>
          <cell r="F321">
            <v>48965</v>
          </cell>
          <cell r="G321">
            <v>0</v>
          </cell>
          <cell r="H321">
            <v>29866</v>
          </cell>
          <cell r="I321">
            <v>128521</v>
          </cell>
          <cell r="K321">
            <v>919846</v>
          </cell>
          <cell r="L321">
            <v>207</v>
          </cell>
          <cell r="N321">
            <v>711496</v>
          </cell>
          <cell r="O321">
            <v>7927</v>
          </cell>
          <cell r="P321">
            <v>0</v>
          </cell>
          <cell r="Q321">
            <v>1389691</v>
          </cell>
          <cell r="R321">
            <v>375449</v>
          </cell>
          <cell r="S321">
            <v>0</v>
          </cell>
        </row>
        <row r="322">
          <cell r="A322">
            <v>315</v>
          </cell>
          <cell r="B322" t="str">
            <v>Vale of White Horse</v>
          </cell>
          <cell r="C322" t="str">
            <v>E3134</v>
          </cell>
          <cell r="E322">
            <v>13584</v>
          </cell>
          <cell r="F322">
            <v>46607</v>
          </cell>
          <cell r="G322">
            <v>2366</v>
          </cell>
          <cell r="H322">
            <v>1508</v>
          </cell>
          <cell r="I322">
            <v>162760</v>
          </cell>
          <cell r="K322">
            <v>898622</v>
          </cell>
          <cell r="L322">
            <v>336</v>
          </cell>
          <cell r="N322">
            <v>1510776</v>
          </cell>
          <cell r="O322">
            <v>16127</v>
          </cell>
          <cell r="P322">
            <v>56627</v>
          </cell>
          <cell r="Q322">
            <v>1716552</v>
          </cell>
          <cell r="R322">
            <v>209199</v>
          </cell>
          <cell r="S322">
            <v>0</v>
          </cell>
        </row>
        <row r="323">
          <cell r="A323">
            <v>316</v>
          </cell>
          <cell r="B323" t="str">
            <v>Vale Royal</v>
          </cell>
          <cell r="C323" t="str">
            <v>E0637</v>
          </cell>
          <cell r="E323">
            <v>26130</v>
          </cell>
          <cell r="F323">
            <v>48008</v>
          </cell>
          <cell r="G323">
            <v>15131</v>
          </cell>
          <cell r="H323">
            <v>2280</v>
          </cell>
          <cell r="I323">
            <v>162553</v>
          </cell>
          <cell r="K323">
            <v>1222846</v>
          </cell>
          <cell r="L323">
            <v>506</v>
          </cell>
          <cell r="N323">
            <v>735838</v>
          </cell>
          <cell r="O323">
            <v>12044</v>
          </cell>
          <cell r="P323">
            <v>61992</v>
          </cell>
          <cell r="Q323">
            <v>1242099</v>
          </cell>
          <cell r="R323">
            <v>1105050</v>
          </cell>
          <cell r="S323">
            <v>0</v>
          </cell>
        </row>
        <row r="324">
          <cell r="A324">
            <v>317</v>
          </cell>
          <cell r="B324" t="str">
            <v>Wakefield</v>
          </cell>
          <cell r="C324" t="str">
            <v>E4705</v>
          </cell>
          <cell r="E324">
            <v>38596</v>
          </cell>
          <cell r="F324">
            <v>38486</v>
          </cell>
          <cell r="G324">
            <v>0</v>
          </cell>
          <cell r="H324">
            <v>0</v>
          </cell>
          <cell r="I324">
            <v>443864</v>
          </cell>
          <cell r="K324">
            <v>2834193</v>
          </cell>
          <cell r="L324">
            <v>103</v>
          </cell>
          <cell r="N324">
            <v>1655303</v>
          </cell>
          <cell r="O324">
            <v>2868</v>
          </cell>
          <cell r="P324">
            <v>21320</v>
          </cell>
          <cell r="Q324">
            <v>4090427</v>
          </cell>
          <cell r="R324">
            <v>608245.07999999996</v>
          </cell>
          <cell r="S324">
            <v>0</v>
          </cell>
        </row>
        <row r="325">
          <cell r="A325">
            <v>318</v>
          </cell>
          <cell r="B325" t="str">
            <v>Walsall</v>
          </cell>
          <cell r="C325" t="str">
            <v>E4606</v>
          </cell>
          <cell r="E325">
            <v>40758</v>
          </cell>
          <cell r="F325">
            <v>65387</v>
          </cell>
          <cell r="G325">
            <v>0</v>
          </cell>
          <cell r="H325">
            <v>0</v>
          </cell>
          <cell r="I325">
            <v>391188</v>
          </cell>
          <cell r="K325">
            <v>2677515</v>
          </cell>
          <cell r="L325">
            <v>52</v>
          </cell>
          <cell r="N325">
            <v>1581724</v>
          </cell>
          <cell r="O325">
            <v>0</v>
          </cell>
          <cell r="P325">
            <v>99024</v>
          </cell>
          <cell r="Q325">
            <v>4639432</v>
          </cell>
          <cell r="R325">
            <v>2927325</v>
          </cell>
          <cell r="S325">
            <v>0</v>
          </cell>
        </row>
        <row r="326">
          <cell r="A326">
            <v>319</v>
          </cell>
          <cell r="B326" t="str">
            <v>Waltham Forest</v>
          </cell>
          <cell r="C326" t="str">
            <v>E5049</v>
          </cell>
          <cell r="E326">
            <v>30335</v>
          </cell>
          <cell r="F326">
            <v>81577</v>
          </cell>
          <cell r="G326">
            <v>0</v>
          </cell>
          <cell r="H326">
            <v>0</v>
          </cell>
          <cell r="I326">
            <v>355678</v>
          </cell>
          <cell r="K326">
            <v>1792217</v>
          </cell>
          <cell r="L326">
            <v>1812</v>
          </cell>
          <cell r="N326">
            <v>1418453</v>
          </cell>
          <cell r="O326">
            <v>0</v>
          </cell>
          <cell r="P326">
            <v>14492</v>
          </cell>
          <cell r="Q326">
            <v>7687170</v>
          </cell>
          <cell r="R326">
            <v>15592828</v>
          </cell>
          <cell r="S326">
            <v>0</v>
          </cell>
        </row>
        <row r="327">
          <cell r="A327">
            <v>320</v>
          </cell>
          <cell r="B327" t="str">
            <v>Wandsworth</v>
          </cell>
          <cell r="C327" t="str">
            <v>E5021</v>
          </cell>
          <cell r="E327">
            <v>41940</v>
          </cell>
          <cell r="F327">
            <v>166784</v>
          </cell>
          <cell r="G327">
            <v>0</v>
          </cell>
          <cell r="H327">
            <v>0</v>
          </cell>
          <cell r="I327">
            <v>543574</v>
          </cell>
          <cell r="K327">
            <v>4977504</v>
          </cell>
          <cell r="L327">
            <v>36243</v>
          </cell>
          <cell r="N327">
            <v>3715339</v>
          </cell>
          <cell r="O327">
            <v>0</v>
          </cell>
          <cell r="P327">
            <v>58847</v>
          </cell>
          <cell r="Q327">
            <v>4269112</v>
          </cell>
          <cell r="R327">
            <v>10750864</v>
          </cell>
          <cell r="S327">
            <v>0</v>
          </cell>
        </row>
        <row r="328">
          <cell r="A328">
            <v>321</v>
          </cell>
          <cell r="B328" t="str">
            <v>Wansbeck</v>
          </cell>
          <cell r="C328" t="str">
            <v>E2936</v>
          </cell>
          <cell r="E328">
            <v>19009</v>
          </cell>
          <cell r="F328">
            <v>19980</v>
          </cell>
          <cell r="G328">
            <v>176</v>
          </cell>
          <cell r="H328">
            <v>295</v>
          </cell>
          <cell r="I328">
            <v>71720</v>
          </cell>
          <cell r="K328">
            <v>532300</v>
          </cell>
          <cell r="L328">
            <v>0</v>
          </cell>
          <cell r="N328">
            <v>448545</v>
          </cell>
          <cell r="O328">
            <v>235</v>
          </cell>
          <cell r="P328">
            <v>22336</v>
          </cell>
          <cell r="Q328">
            <v>319800</v>
          </cell>
          <cell r="R328">
            <v>473716</v>
          </cell>
          <cell r="S328">
            <v>0</v>
          </cell>
        </row>
        <row r="329">
          <cell r="A329">
            <v>322</v>
          </cell>
          <cell r="B329" t="str">
            <v>Warrington</v>
          </cell>
          <cell r="C329" t="str">
            <v>E0602</v>
          </cell>
          <cell r="E329">
            <v>13209</v>
          </cell>
          <cell r="F329">
            <v>29006</v>
          </cell>
          <cell r="G329">
            <v>1277</v>
          </cell>
          <cell r="H329">
            <v>3073</v>
          </cell>
          <cell r="I329">
            <v>298287</v>
          </cell>
          <cell r="K329">
            <v>4357721</v>
          </cell>
          <cell r="L329">
            <v>1997</v>
          </cell>
          <cell r="N329">
            <v>945491</v>
          </cell>
          <cell r="O329">
            <v>3406</v>
          </cell>
          <cell r="P329">
            <v>29050</v>
          </cell>
          <cell r="Q329">
            <v>4380012</v>
          </cell>
          <cell r="R329">
            <v>3000598.29</v>
          </cell>
          <cell r="S329">
            <v>0</v>
          </cell>
        </row>
        <row r="330">
          <cell r="A330">
            <v>323</v>
          </cell>
          <cell r="B330" t="str">
            <v>Warwick</v>
          </cell>
          <cell r="C330" t="str">
            <v>E3735</v>
          </cell>
          <cell r="E330">
            <v>6223</v>
          </cell>
          <cell r="F330">
            <v>91300</v>
          </cell>
          <cell r="G330">
            <v>2700</v>
          </cell>
          <cell r="H330">
            <v>6635</v>
          </cell>
          <cell r="I330">
            <v>219407</v>
          </cell>
          <cell r="K330">
            <v>2018111</v>
          </cell>
          <cell r="L330">
            <v>0</v>
          </cell>
          <cell r="N330">
            <v>1600000</v>
          </cell>
          <cell r="O330">
            <v>4900</v>
          </cell>
          <cell r="P330">
            <v>22350</v>
          </cell>
          <cell r="Q330">
            <v>2166900</v>
          </cell>
          <cell r="R330">
            <v>1356190</v>
          </cell>
          <cell r="S330">
            <v>0</v>
          </cell>
        </row>
        <row r="331">
          <cell r="A331">
            <v>324</v>
          </cell>
          <cell r="B331" t="str">
            <v>Watford</v>
          </cell>
          <cell r="C331" t="str">
            <v>E1939</v>
          </cell>
          <cell r="E331">
            <v>36627</v>
          </cell>
          <cell r="F331">
            <v>47509</v>
          </cell>
          <cell r="G331">
            <v>0</v>
          </cell>
          <cell r="H331">
            <v>0</v>
          </cell>
          <cell r="I331">
            <v>190367</v>
          </cell>
          <cell r="K331">
            <v>1210770</v>
          </cell>
          <cell r="L331">
            <v>122103</v>
          </cell>
          <cell r="N331">
            <v>570514</v>
          </cell>
          <cell r="O331">
            <v>0</v>
          </cell>
          <cell r="P331">
            <v>111231</v>
          </cell>
          <cell r="Q331">
            <v>551994</v>
          </cell>
          <cell r="R331">
            <v>1129722.1599999999</v>
          </cell>
          <cell r="S331">
            <v>0</v>
          </cell>
        </row>
        <row r="332">
          <cell r="A332">
            <v>325</v>
          </cell>
          <cell r="B332" t="str">
            <v>Waveney</v>
          </cell>
          <cell r="C332" t="str">
            <v>E3537</v>
          </cell>
          <cell r="E332">
            <v>12884</v>
          </cell>
          <cell r="F332">
            <v>30354</v>
          </cell>
          <cell r="G332">
            <v>2687</v>
          </cell>
          <cell r="H332">
            <v>850</v>
          </cell>
          <cell r="I332">
            <v>176138</v>
          </cell>
          <cell r="K332">
            <v>938500</v>
          </cell>
          <cell r="L332">
            <v>100</v>
          </cell>
          <cell r="N332">
            <v>442938</v>
          </cell>
          <cell r="O332">
            <v>4295</v>
          </cell>
          <cell r="P332">
            <v>131052</v>
          </cell>
          <cell r="Q332">
            <v>1289788</v>
          </cell>
          <cell r="R332">
            <v>825654</v>
          </cell>
          <cell r="S332">
            <v>0</v>
          </cell>
        </row>
        <row r="333">
          <cell r="A333">
            <v>326</v>
          </cell>
          <cell r="B333" t="str">
            <v>Waverley</v>
          </cell>
          <cell r="C333" t="str">
            <v>E3640</v>
          </cell>
          <cell r="E333">
            <v>7750</v>
          </cell>
          <cell r="F333">
            <v>23195</v>
          </cell>
          <cell r="G333">
            <v>3299</v>
          </cell>
          <cell r="H333">
            <v>9156</v>
          </cell>
          <cell r="I333">
            <v>176446</v>
          </cell>
          <cell r="K333">
            <v>1215443</v>
          </cell>
          <cell r="L333">
            <v>5281</v>
          </cell>
          <cell r="N333">
            <v>1980523</v>
          </cell>
          <cell r="O333">
            <v>7332</v>
          </cell>
          <cell r="P333">
            <v>87214</v>
          </cell>
          <cell r="Q333">
            <v>1442911</v>
          </cell>
          <cell r="R333">
            <v>1136006</v>
          </cell>
          <cell r="S333">
            <v>0</v>
          </cell>
        </row>
        <row r="334">
          <cell r="A334">
            <v>327</v>
          </cell>
          <cell r="B334" t="str">
            <v>Wealden</v>
          </cell>
          <cell r="C334" t="str">
            <v>E1437</v>
          </cell>
          <cell r="E334">
            <v>0</v>
          </cell>
          <cell r="F334">
            <v>35014</v>
          </cell>
          <cell r="G334">
            <v>10027</v>
          </cell>
          <cell r="H334">
            <v>0</v>
          </cell>
          <cell r="I334">
            <v>193289</v>
          </cell>
          <cell r="K334">
            <v>1635150</v>
          </cell>
          <cell r="L334">
            <v>2070</v>
          </cell>
          <cell r="N334">
            <v>805606</v>
          </cell>
          <cell r="O334">
            <v>23860</v>
          </cell>
          <cell r="P334">
            <v>76184</v>
          </cell>
          <cell r="Q334">
            <v>1056435</v>
          </cell>
          <cell r="R334">
            <v>1057426</v>
          </cell>
          <cell r="S334">
            <v>0</v>
          </cell>
        </row>
        <row r="335">
          <cell r="A335">
            <v>328</v>
          </cell>
          <cell r="B335" t="str">
            <v>Wear Valley</v>
          </cell>
          <cell r="C335" t="str">
            <v>E1338</v>
          </cell>
          <cell r="E335">
            <v>184</v>
          </cell>
          <cell r="F335">
            <v>49004</v>
          </cell>
          <cell r="G335">
            <v>407</v>
          </cell>
          <cell r="H335">
            <v>4913</v>
          </cell>
          <cell r="I335">
            <v>99154</v>
          </cell>
          <cell r="K335">
            <v>612468</v>
          </cell>
          <cell r="L335">
            <v>243</v>
          </cell>
          <cell r="N335">
            <v>344053</v>
          </cell>
          <cell r="O335">
            <v>7702</v>
          </cell>
          <cell r="P335">
            <v>128995</v>
          </cell>
          <cell r="Q335">
            <v>410006</v>
          </cell>
          <cell r="R335">
            <v>106369.32</v>
          </cell>
          <cell r="S335">
            <v>0</v>
          </cell>
        </row>
        <row r="336">
          <cell r="A336">
            <v>329</v>
          </cell>
          <cell r="B336" t="str">
            <v>Wellingborough</v>
          </cell>
          <cell r="C336" t="str">
            <v>E2837</v>
          </cell>
          <cell r="E336">
            <v>6781</v>
          </cell>
          <cell r="F336">
            <v>28981</v>
          </cell>
          <cell r="G336">
            <v>0</v>
          </cell>
          <cell r="H336">
            <v>0</v>
          </cell>
          <cell r="I336">
            <v>116699</v>
          </cell>
          <cell r="K336">
            <v>544070</v>
          </cell>
          <cell r="L336">
            <v>0</v>
          </cell>
          <cell r="N336">
            <v>658006</v>
          </cell>
          <cell r="O336">
            <v>4425</v>
          </cell>
          <cell r="P336">
            <v>223935</v>
          </cell>
          <cell r="Q336">
            <v>948628</v>
          </cell>
          <cell r="R336">
            <v>1236583</v>
          </cell>
          <cell r="S336">
            <v>0</v>
          </cell>
        </row>
        <row r="337">
          <cell r="A337">
            <v>330</v>
          </cell>
          <cell r="B337" t="str">
            <v>Welwyn Hatfield</v>
          </cell>
          <cell r="C337" t="str">
            <v>E1940</v>
          </cell>
          <cell r="E337">
            <v>21936</v>
          </cell>
          <cell r="F337">
            <v>60188</v>
          </cell>
          <cell r="G337">
            <v>0</v>
          </cell>
          <cell r="H337">
            <v>900</v>
          </cell>
          <cell r="I337">
            <v>151052</v>
          </cell>
          <cell r="K337">
            <v>372911</v>
          </cell>
          <cell r="L337">
            <v>8487</v>
          </cell>
          <cell r="N337">
            <v>2218451</v>
          </cell>
          <cell r="O337">
            <v>12226</v>
          </cell>
          <cell r="P337">
            <v>162635</v>
          </cell>
          <cell r="Q337">
            <v>2826393</v>
          </cell>
          <cell r="R337">
            <v>1035652</v>
          </cell>
          <cell r="S337">
            <v>0</v>
          </cell>
        </row>
        <row r="338">
          <cell r="A338">
            <v>331</v>
          </cell>
          <cell r="B338" t="str">
            <v>West Berkshire</v>
          </cell>
          <cell r="C338" t="str">
            <v>E0302</v>
          </cell>
          <cell r="E338">
            <v>62806</v>
          </cell>
          <cell r="F338">
            <v>3784</v>
          </cell>
          <cell r="G338">
            <v>1848</v>
          </cell>
          <cell r="H338">
            <v>7246</v>
          </cell>
          <cell r="I338">
            <v>228496</v>
          </cell>
          <cell r="K338">
            <v>2016906</v>
          </cell>
          <cell r="L338">
            <v>10786</v>
          </cell>
          <cell r="N338">
            <v>1575180</v>
          </cell>
          <cell r="O338">
            <v>7906</v>
          </cell>
          <cell r="P338">
            <v>47153</v>
          </cell>
          <cell r="Q338">
            <v>2390000</v>
          </cell>
          <cell r="R338">
            <v>875555.63</v>
          </cell>
          <cell r="S338">
            <v>0</v>
          </cell>
        </row>
        <row r="339">
          <cell r="A339">
            <v>332</v>
          </cell>
          <cell r="B339" t="str">
            <v>West Devon</v>
          </cell>
          <cell r="C339" t="str">
            <v>E1140</v>
          </cell>
          <cell r="E339">
            <v>3238</v>
          </cell>
          <cell r="F339">
            <v>10814</v>
          </cell>
          <cell r="G339">
            <v>709</v>
          </cell>
          <cell r="H339">
            <v>6350</v>
          </cell>
          <cell r="I339">
            <v>84690</v>
          </cell>
          <cell r="K339">
            <v>700889</v>
          </cell>
          <cell r="L339">
            <v>0</v>
          </cell>
          <cell r="N339">
            <v>260700</v>
          </cell>
          <cell r="O339">
            <v>7771</v>
          </cell>
          <cell r="P339">
            <v>0</v>
          </cell>
          <cell r="Q339">
            <v>206648</v>
          </cell>
          <cell r="R339">
            <v>392336</v>
          </cell>
          <cell r="S339">
            <v>0</v>
          </cell>
        </row>
        <row r="340">
          <cell r="A340">
            <v>333</v>
          </cell>
          <cell r="B340" t="str">
            <v>West Dorset</v>
          </cell>
          <cell r="C340" t="str">
            <v>E1237</v>
          </cell>
          <cell r="E340">
            <v>13496</v>
          </cell>
          <cell r="F340">
            <v>62376</v>
          </cell>
          <cell r="G340">
            <v>0</v>
          </cell>
          <cell r="H340">
            <v>0</v>
          </cell>
          <cell r="I340">
            <v>183049</v>
          </cell>
          <cell r="K340">
            <v>1752220</v>
          </cell>
          <cell r="L340">
            <v>13975</v>
          </cell>
          <cell r="N340">
            <v>822313</v>
          </cell>
          <cell r="O340">
            <v>13464</v>
          </cell>
          <cell r="P340">
            <v>0</v>
          </cell>
          <cell r="Q340">
            <v>815750</v>
          </cell>
          <cell r="R340">
            <v>1780315</v>
          </cell>
          <cell r="S340">
            <v>0</v>
          </cell>
        </row>
        <row r="341">
          <cell r="A341">
            <v>334</v>
          </cell>
          <cell r="B341" t="str">
            <v>West Lancashire</v>
          </cell>
          <cell r="C341" t="str">
            <v>E2343</v>
          </cell>
          <cell r="E341">
            <v>1070</v>
          </cell>
          <cell r="F341">
            <v>34553</v>
          </cell>
          <cell r="G341">
            <v>3563</v>
          </cell>
          <cell r="H341">
            <v>0</v>
          </cell>
          <cell r="I341">
            <v>123847</v>
          </cell>
          <cell r="K341">
            <v>713953</v>
          </cell>
          <cell r="L341">
            <v>999</v>
          </cell>
          <cell r="N341">
            <v>772925</v>
          </cell>
          <cell r="O341">
            <v>5159</v>
          </cell>
          <cell r="P341">
            <v>193473</v>
          </cell>
          <cell r="Q341">
            <v>931801</v>
          </cell>
          <cell r="R341">
            <v>2428283</v>
          </cell>
          <cell r="S341">
            <v>0</v>
          </cell>
        </row>
        <row r="342">
          <cell r="A342">
            <v>335</v>
          </cell>
          <cell r="B342" t="str">
            <v>West Lindsey</v>
          </cell>
          <cell r="C342" t="str">
            <v>E2537</v>
          </cell>
          <cell r="E342">
            <v>24073</v>
          </cell>
          <cell r="F342">
            <v>108602</v>
          </cell>
          <cell r="G342">
            <v>5882</v>
          </cell>
          <cell r="H342">
            <v>3203</v>
          </cell>
          <cell r="I342">
            <v>112487</v>
          </cell>
          <cell r="K342">
            <v>1083385</v>
          </cell>
          <cell r="L342">
            <v>0</v>
          </cell>
          <cell r="N342">
            <v>385161</v>
          </cell>
          <cell r="O342">
            <v>7843</v>
          </cell>
          <cell r="P342">
            <v>45832</v>
          </cell>
          <cell r="Q342">
            <v>2485984</v>
          </cell>
          <cell r="R342">
            <v>645171.13</v>
          </cell>
          <cell r="S342">
            <v>0</v>
          </cell>
        </row>
        <row r="343">
          <cell r="A343">
            <v>336</v>
          </cell>
          <cell r="B343" t="str">
            <v>West Oxfordshire</v>
          </cell>
          <cell r="C343" t="str">
            <v>E3135</v>
          </cell>
          <cell r="E343">
            <v>3000</v>
          </cell>
          <cell r="F343">
            <v>75000</v>
          </cell>
          <cell r="G343">
            <v>22500</v>
          </cell>
          <cell r="H343">
            <v>17500</v>
          </cell>
          <cell r="I343">
            <v>149983</v>
          </cell>
          <cell r="K343">
            <v>732338</v>
          </cell>
          <cell r="L343">
            <v>622</v>
          </cell>
          <cell r="N343">
            <v>522540</v>
          </cell>
          <cell r="O343">
            <v>30000</v>
          </cell>
          <cell r="P343">
            <v>10000</v>
          </cell>
          <cell r="Q343">
            <v>780684</v>
          </cell>
          <cell r="R343">
            <v>1162533</v>
          </cell>
          <cell r="S343">
            <v>0</v>
          </cell>
        </row>
        <row r="344">
          <cell r="A344">
            <v>337</v>
          </cell>
          <cell r="B344" t="str">
            <v>West Somerset</v>
          </cell>
          <cell r="C344" t="str">
            <v>E3335</v>
          </cell>
          <cell r="E344">
            <v>2510</v>
          </cell>
          <cell r="F344">
            <v>40139</v>
          </cell>
          <cell r="G344">
            <v>8045</v>
          </cell>
          <cell r="H344">
            <v>13586</v>
          </cell>
          <cell r="I344">
            <v>70121</v>
          </cell>
          <cell r="K344">
            <v>421998</v>
          </cell>
          <cell r="L344">
            <v>407</v>
          </cell>
          <cell r="N344">
            <v>144092</v>
          </cell>
          <cell r="O344">
            <v>10775</v>
          </cell>
          <cell r="P344">
            <v>5000</v>
          </cell>
          <cell r="Q344">
            <v>73913</v>
          </cell>
          <cell r="R344">
            <v>501374</v>
          </cell>
          <cell r="S344">
            <v>0</v>
          </cell>
        </row>
        <row r="345">
          <cell r="A345">
            <v>338</v>
          </cell>
          <cell r="B345" t="str">
            <v>West Wiltshire</v>
          </cell>
          <cell r="C345" t="str">
            <v>E3935</v>
          </cell>
          <cell r="E345">
            <v>11172</v>
          </cell>
          <cell r="F345">
            <v>27941</v>
          </cell>
          <cell r="G345">
            <v>7000</v>
          </cell>
          <cell r="H345">
            <v>50000</v>
          </cell>
          <cell r="I345">
            <v>156286</v>
          </cell>
          <cell r="K345">
            <v>635571</v>
          </cell>
          <cell r="L345">
            <v>108</v>
          </cell>
          <cell r="N345">
            <v>825626</v>
          </cell>
          <cell r="O345">
            <v>6384</v>
          </cell>
          <cell r="P345">
            <v>147157</v>
          </cell>
          <cell r="Q345">
            <v>713863</v>
          </cell>
          <cell r="R345">
            <v>430684</v>
          </cell>
          <cell r="S345">
            <v>0</v>
          </cell>
        </row>
        <row r="346">
          <cell r="A346">
            <v>339</v>
          </cell>
          <cell r="B346" t="str">
            <v>Westminster</v>
          </cell>
          <cell r="C346" t="str">
            <v>E5022</v>
          </cell>
          <cell r="E346">
            <v>16301</v>
          </cell>
          <cell r="F346">
            <v>71544</v>
          </cell>
          <cell r="G346">
            <v>0</v>
          </cell>
          <cell r="H346">
            <v>0</v>
          </cell>
          <cell r="I346">
            <v>2411982</v>
          </cell>
          <cell r="K346">
            <v>27341897</v>
          </cell>
          <cell r="L346">
            <v>831688</v>
          </cell>
          <cell r="N346">
            <v>24253167</v>
          </cell>
          <cell r="O346">
            <v>0</v>
          </cell>
          <cell r="P346">
            <v>0</v>
          </cell>
          <cell r="Q346">
            <v>40187470</v>
          </cell>
          <cell r="R346">
            <v>33443156</v>
          </cell>
          <cell r="S346">
            <v>0</v>
          </cell>
        </row>
        <row r="347">
          <cell r="A347">
            <v>340</v>
          </cell>
          <cell r="B347" t="str">
            <v>Weymouth and Portland</v>
          </cell>
          <cell r="C347" t="str">
            <v>E1238</v>
          </cell>
          <cell r="E347">
            <v>0</v>
          </cell>
          <cell r="F347">
            <v>53449</v>
          </cell>
          <cell r="G347">
            <v>0</v>
          </cell>
          <cell r="H347">
            <v>0</v>
          </cell>
          <cell r="I347">
            <v>112286</v>
          </cell>
          <cell r="K347">
            <v>596135</v>
          </cell>
          <cell r="L347">
            <v>401</v>
          </cell>
          <cell r="N347">
            <v>463305</v>
          </cell>
          <cell r="O347">
            <v>0</v>
          </cell>
          <cell r="P347">
            <v>6078</v>
          </cell>
          <cell r="Q347">
            <v>551400</v>
          </cell>
          <cell r="R347">
            <v>526696</v>
          </cell>
          <cell r="S347">
            <v>0</v>
          </cell>
        </row>
        <row r="348">
          <cell r="A348">
            <v>341</v>
          </cell>
          <cell r="B348" t="str">
            <v>Wigan</v>
          </cell>
          <cell r="C348" t="str">
            <v>E4210</v>
          </cell>
          <cell r="E348">
            <v>70849</v>
          </cell>
          <cell r="F348">
            <v>127035</v>
          </cell>
          <cell r="G348">
            <v>0</v>
          </cell>
          <cell r="H348">
            <v>3750</v>
          </cell>
          <cell r="I348">
            <v>396811</v>
          </cell>
          <cell r="K348">
            <v>3832749</v>
          </cell>
          <cell r="L348">
            <v>2399</v>
          </cell>
          <cell r="N348">
            <v>1697357</v>
          </cell>
          <cell r="O348">
            <v>0</v>
          </cell>
          <cell r="P348">
            <v>46544</v>
          </cell>
          <cell r="Q348">
            <v>2990858</v>
          </cell>
          <cell r="R348">
            <v>3505836</v>
          </cell>
          <cell r="S348">
            <v>0</v>
          </cell>
        </row>
        <row r="349">
          <cell r="A349">
            <v>342</v>
          </cell>
          <cell r="B349" t="str">
            <v>Winchester</v>
          </cell>
          <cell r="C349" t="str">
            <v>E1743</v>
          </cell>
          <cell r="E349">
            <v>19802</v>
          </cell>
          <cell r="F349">
            <v>21608</v>
          </cell>
          <cell r="G349">
            <v>8335</v>
          </cell>
          <cell r="H349">
            <v>1867</v>
          </cell>
          <cell r="I349">
            <v>168431</v>
          </cell>
          <cell r="K349">
            <v>1493896</v>
          </cell>
          <cell r="L349">
            <v>777</v>
          </cell>
          <cell r="N349">
            <v>1419597</v>
          </cell>
          <cell r="O349">
            <v>11544</v>
          </cell>
          <cell r="P349">
            <v>0</v>
          </cell>
          <cell r="Q349">
            <v>1635783</v>
          </cell>
          <cell r="R349">
            <v>1186874</v>
          </cell>
          <cell r="S349">
            <v>0</v>
          </cell>
        </row>
        <row r="350">
          <cell r="A350">
            <v>343</v>
          </cell>
          <cell r="B350" t="str">
            <v>Windsor and Maidenhead</v>
          </cell>
          <cell r="C350" t="str">
            <v>E0305</v>
          </cell>
          <cell r="E350">
            <v>12106</v>
          </cell>
          <cell r="F350">
            <v>123402</v>
          </cell>
          <cell r="G350">
            <v>0</v>
          </cell>
          <cell r="H350">
            <v>14739</v>
          </cell>
          <cell r="I350">
            <v>254139</v>
          </cell>
          <cell r="K350">
            <v>1315139</v>
          </cell>
          <cell r="L350">
            <v>9917</v>
          </cell>
          <cell r="N350">
            <v>2257158</v>
          </cell>
          <cell r="O350">
            <v>6684</v>
          </cell>
          <cell r="P350">
            <v>30000</v>
          </cell>
          <cell r="Q350">
            <v>2249138</v>
          </cell>
          <cell r="R350">
            <v>1125574</v>
          </cell>
          <cell r="S350">
            <v>0</v>
          </cell>
        </row>
        <row r="351">
          <cell r="A351">
            <v>344</v>
          </cell>
          <cell r="B351" t="str">
            <v>Wirral</v>
          </cell>
          <cell r="C351" t="str">
            <v>E4305</v>
          </cell>
          <cell r="E351">
            <v>67500</v>
          </cell>
          <cell r="F351">
            <v>160000</v>
          </cell>
          <cell r="G351">
            <v>563</v>
          </cell>
          <cell r="H351">
            <v>0</v>
          </cell>
          <cell r="I351">
            <v>384474</v>
          </cell>
          <cell r="K351">
            <v>1543198</v>
          </cell>
          <cell r="L351">
            <v>11611</v>
          </cell>
          <cell r="N351">
            <v>2200000</v>
          </cell>
          <cell r="O351">
            <v>750</v>
          </cell>
          <cell r="P351">
            <v>150000</v>
          </cell>
          <cell r="Q351">
            <v>3300000</v>
          </cell>
          <cell r="R351">
            <v>2388637</v>
          </cell>
          <cell r="S351">
            <v>0</v>
          </cell>
        </row>
        <row r="352">
          <cell r="A352">
            <v>345</v>
          </cell>
          <cell r="B352" t="str">
            <v>Woking</v>
          </cell>
          <cell r="C352" t="str">
            <v>E3641</v>
          </cell>
          <cell r="E352">
            <v>17475</v>
          </cell>
          <cell r="F352">
            <v>62255</v>
          </cell>
          <cell r="G352">
            <v>495</v>
          </cell>
          <cell r="H352">
            <v>0</v>
          </cell>
          <cell r="I352">
            <v>144817</v>
          </cell>
          <cell r="K352">
            <v>701144</v>
          </cell>
          <cell r="L352">
            <v>6338</v>
          </cell>
          <cell r="N352">
            <v>598000</v>
          </cell>
          <cell r="O352">
            <v>660</v>
          </cell>
          <cell r="P352">
            <v>0</v>
          </cell>
          <cell r="Q352">
            <v>1370115</v>
          </cell>
          <cell r="R352">
            <v>1991949</v>
          </cell>
          <cell r="S352">
            <v>0</v>
          </cell>
        </row>
        <row r="353">
          <cell r="A353">
            <v>346</v>
          </cell>
          <cell r="B353" t="str">
            <v>Wokingham</v>
          </cell>
          <cell r="C353" t="str">
            <v>E0306</v>
          </cell>
          <cell r="E353">
            <v>3238</v>
          </cell>
          <cell r="F353">
            <v>28695</v>
          </cell>
          <cell r="G353">
            <v>3000</v>
          </cell>
          <cell r="H353">
            <v>3000</v>
          </cell>
          <cell r="I353">
            <v>160352</v>
          </cell>
          <cell r="K353">
            <v>886194</v>
          </cell>
          <cell r="L353">
            <v>0</v>
          </cell>
          <cell r="N353">
            <v>1930212</v>
          </cell>
          <cell r="O353">
            <v>30000</v>
          </cell>
          <cell r="P353">
            <v>176271</v>
          </cell>
          <cell r="Q353">
            <v>2677001</v>
          </cell>
          <cell r="R353">
            <v>819420</v>
          </cell>
          <cell r="S353">
            <v>0</v>
          </cell>
        </row>
        <row r="354">
          <cell r="A354">
            <v>347</v>
          </cell>
          <cell r="B354" t="str">
            <v>Wolverhampton</v>
          </cell>
          <cell r="C354" t="str">
            <v>E4607</v>
          </cell>
          <cell r="E354">
            <v>56875</v>
          </cell>
          <cell r="F354">
            <v>40768</v>
          </cell>
          <cell r="G354">
            <v>0</v>
          </cell>
          <cell r="H354">
            <v>0</v>
          </cell>
          <cell r="I354">
            <v>375731</v>
          </cell>
          <cell r="K354">
            <v>4725361</v>
          </cell>
          <cell r="L354">
            <v>369</v>
          </cell>
          <cell r="N354">
            <v>2266937</v>
          </cell>
          <cell r="O354">
            <v>0</v>
          </cell>
          <cell r="P354">
            <v>15000</v>
          </cell>
          <cell r="Q354">
            <v>6291611</v>
          </cell>
          <cell r="R354">
            <v>1661369.8</v>
          </cell>
          <cell r="S354">
            <v>0</v>
          </cell>
        </row>
        <row r="355">
          <cell r="A355">
            <v>348</v>
          </cell>
          <cell r="B355" t="str">
            <v>Worcester</v>
          </cell>
          <cell r="C355" t="str">
            <v>E1837</v>
          </cell>
          <cell r="E355">
            <v>14694</v>
          </cell>
          <cell r="F355">
            <v>12337</v>
          </cell>
          <cell r="G355">
            <v>0</v>
          </cell>
          <cell r="H355">
            <v>0</v>
          </cell>
          <cell r="I355">
            <v>154607</v>
          </cell>
          <cell r="K355">
            <v>1151600</v>
          </cell>
          <cell r="L355">
            <v>0</v>
          </cell>
          <cell r="N355">
            <v>1083963</v>
          </cell>
          <cell r="O355">
            <v>0</v>
          </cell>
          <cell r="P355">
            <v>0</v>
          </cell>
          <cell r="Q355">
            <v>1799800</v>
          </cell>
          <cell r="R355">
            <v>1356887</v>
          </cell>
          <cell r="S355">
            <v>0</v>
          </cell>
        </row>
        <row r="356">
          <cell r="A356">
            <v>349</v>
          </cell>
          <cell r="B356" t="str">
            <v>Worthing</v>
          </cell>
          <cell r="C356" t="str">
            <v>E3837</v>
          </cell>
          <cell r="E356">
            <v>8041</v>
          </cell>
          <cell r="F356">
            <v>24098</v>
          </cell>
          <cell r="G356">
            <v>0</v>
          </cell>
          <cell r="H356">
            <v>0</v>
          </cell>
          <cell r="I356">
            <v>144253</v>
          </cell>
          <cell r="K356">
            <v>711072</v>
          </cell>
          <cell r="L356">
            <v>231</v>
          </cell>
          <cell r="N356">
            <v>783157</v>
          </cell>
          <cell r="O356">
            <v>0</v>
          </cell>
          <cell r="P356">
            <v>0</v>
          </cell>
          <cell r="Q356">
            <v>1402255</v>
          </cell>
          <cell r="R356">
            <v>1081915</v>
          </cell>
          <cell r="S356">
            <v>0</v>
          </cell>
        </row>
        <row r="357">
          <cell r="A357">
            <v>350</v>
          </cell>
          <cell r="B357" t="str">
            <v>Wychavon</v>
          </cell>
          <cell r="C357" t="str">
            <v>E1838</v>
          </cell>
          <cell r="E357">
            <v>12504</v>
          </cell>
          <cell r="F357">
            <v>57504</v>
          </cell>
          <cell r="G357">
            <v>14017</v>
          </cell>
          <cell r="H357">
            <v>11074</v>
          </cell>
          <cell r="I357">
            <v>173226</v>
          </cell>
          <cell r="K357">
            <v>1354672</v>
          </cell>
          <cell r="L357">
            <v>0</v>
          </cell>
          <cell r="N357">
            <v>570218</v>
          </cell>
          <cell r="O357">
            <v>20820</v>
          </cell>
          <cell r="P357">
            <v>59743</v>
          </cell>
          <cell r="Q357">
            <v>1019056</v>
          </cell>
          <cell r="R357">
            <v>288707</v>
          </cell>
          <cell r="S357">
            <v>0</v>
          </cell>
        </row>
        <row r="358">
          <cell r="A358">
            <v>351</v>
          </cell>
          <cell r="B358" t="str">
            <v>Wycombe</v>
          </cell>
          <cell r="C358" t="str">
            <v>E0435</v>
          </cell>
          <cell r="E358">
            <v>33958</v>
          </cell>
          <cell r="F358">
            <v>120717</v>
          </cell>
          <cell r="G358">
            <v>4212</v>
          </cell>
          <cell r="H358">
            <v>6905</v>
          </cell>
          <cell r="I358">
            <v>252201</v>
          </cell>
          <cell r="K358">
            <v>871325</v>
          </cell>
          <cell r="L358">
            <v>12908</v>
          </cell>
          <cell r="N358">
            <v>1748958</v>
          </cell>
          <cell r="O358">
            <v>6452</v>
          </cell>
          <cell r="P358">
            <v>197308</v>
          </cell>
          <cell r="Q358">
            <v>2610988</v>
          </cell>
          <cell r="R358">
            <v>567509.54</v>
          </cell>
          <cell r="S358">
            <v>0</v>
          </cell>
        </row>
        <row r="359">
          <cell r="A359">
            <v>352</v>
          </cell>
          <cell r="B359" t="str">
            <v>Wyre</v>
          </cell>
          <cell r="C359" t="str">
            <v>E2344</v>
          </cell>
          <cell r="E359">
            <v>926</v>
          </cell>
          <cell r="F359">
            <v>64851</v>
          </cell>
          <cell r="G359">
            <v>600</v>
          </cell>
          <cell r="H359">
            <v>236</v>
          </cell>
          <cell r="I359">
            <v>161828</v>
          </cell>
          <cell r="K359">
            <v>1486918</v>
          </cell>
          <cell r="L359">
            <v>168</v>
          </cell>
          <cell r="N359">
            <v>868875</v>
          </cell>
          <cell r="O359">
            <v>9931</v>
          </cell>
          <cell r="P359">
            <v>0</v>
          </cell>
          <cell r="Q359">
            <v>612478</v>
          </cell>
          <cell r="R359">
            <v>1706891</v>
          </cell>
          <cell r="S359">
            <v>0</v>
          </cell>
        </row>
        <row r="360">
          <cell r="A360">
            <v>353</v>
          </cell>
          <cell r="B360" t="str">
            <v>Wyre Forest</v>
          </cell>
          <cell r="C360" t="str">
            <v>E1839</v>
          </cell>
          <cell r="E360">
            <v>6409</v>
          </cell>
          <cell r="F360">
            <v>63183</v>
          </cell>
          <cell r="G360">
            <v>3518</v>
          </cell>
          <cell r="H360">
            <v>4691</v>
          </cell>
          <cell r="I360">
            <v>146743</v>
          </cell>
          <cell r="K360">
            <v>926143</v>
          </cell>
          <cell r="L360">
            <v>0</v>
          </cell>
          <cell r="N360">
            <v>430463</v>
          </cell>
          <cell r="O360">
            <v>4691</v>
          </cell>
          <cell r="P360">
            <v>41755</v>
          </cell>
          <cell r="Q360">
            <v>935301</v>
          </cell>
          <cell r="R360">
            <v>62840</v>
          </cell>
          <cell r="S360">
            <v>0</v>
          </cell>
        </row>
        <row r="361">
          <cell r="A361">
            <v>354</v>
          </cell>
          <cell r="B361" t="str">
            <v>York</v>
          </cell>
          <cell r="C361" t="str">
            <v>E2701</v>
          </cell>
          <cell r="E361">
            <v>25320</v>
          </cell>
          <cell r="F361">
            <v>70681</v>
          </cell>
          <cell r="G361">
            <v>3150</v>
          </cell>
          <cell r="H361">
            <v>6250</v>
          </cell>
          <cell r="I361">
            <v>267342</v>
          </cell>
          <cell r="K361">
            <v>6550000</v>
          </cell>
          <cell r="L361">
            <v>0</v>
          </cell>
          <cell r="N361">
            <v>2942261</v>
          </cell>
          <cell r="O361">
            <v>5600</v>
          </cell>
          <cell r="P361">
            <v>377138</v>
          </cell>
          <cell r="Q361">
            <v>2313006</v>
          </cell>
          <cell r="R361">
            <v>2832730</v>
          </cell>
          <cell r="S361">
            <v>0</v>
          </cell>
        </row>
        <row r="362">
          <cell r="A362">
            <v>355</v>
          </cell>
          <cell r="B362" t="str">
            <v>ZZZZ</v>
          </cell>
          <cell r="C362" t="str">
            <v>EZZZZ</v>
          </cell>
          <cell r="E362">
            <v>6409</v>
          </cell>
          <cell r="F362">
            <v>63183</v>
          </cell>
          <cell r="G362">
            <v>3518</v>
          </cell>
          <cell r="H362">
            <v>4691</v>
          </cell>
          <cell r="I362">
            <v>146743</v>
          </cell>
          <cell r="K362">
            <v>926143</v>
          </cell>
          <cell r="L362">
            <v>0</v>
          </cell>
          <cell r="N362">
            <v>430463</v>
          </cell>
          <cell r="O362">
            <v>4691</v>
          </cell>
          <cell r="P362">
            <v>41755</v>
          </cell>
          <cell r="Q362">
            <v>935301</v>
          </cell>
          <cell r="R362">
            <v>62840</v>
          </cell>
          <cell r="S36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Part 1"/>
      <sheetName val="Part 2"/>
      <sheetName val="Part 3"/>
      <sheetName val="Part 4"/>
      <sheetName val="Part 5"/>
      <sheetName val="Validation"/>
      <sheetName val="Parameters"/>
      <sheetName val="TierSplit"/>
      <sheetName val="Data"/>
      <sheetName val="Sheet1"/>
    </sheetNames>
    <sheetDataSet>
      <sheetData sheetId="0"/>
      <sheetData sheetId="1">
        <row r="21">
          <cell r="L21" t="str">
            <v>EZZZZ</v>
          </cell>
        </row>
      </sheetData>
      <sheetData sheetId="2">
        <row r="17">
          <cell r="J17">
            <v>0</v>
          </cell>
        </row>
      </sheetData>
      <sheetData sheetId="3">
        <row r="17">
          <cell r="V17">
            <v>0</v>
          </cell>
        </row>
      </sheetData>
      <sheetData sheetId="4">
        <row r="17">
          <cell r="V17">
            <v>0</v>
          </cell>
        </row>
      </sheetData>
      <sheetData sheetId="5">
        <row r="20">
          <cell r="K20">
            <v>0</v>
          </cell>
        </row>
      </sheetData>
      <sheetData sheetId="6"/>
      <sheetData sheetId="7"/>
      <sheetData sheetId="8">
        <row r="8">
          <cell r="A8">
            <v>1</v>
          </cell>
          <cell r="B8" t="str">
            <v>E3831</v>
          </cell>
          <cell r="C8" t="str">
            <v>Adur</v>
          </cell>
          <cell r="D8">
            <v>0.8</v>
          </cell>
          <cell r="E8" t="str">
            <v>E3820</v>
          </cell>
          <cell r="F8" t="str">
            <v>West Sussex</v>
          </cell>
          <cell r="G8">
            <v>0.2</v>
          </cell>
          <cell r="H8" t="str">
            <v>NA</v>
          </cell>
          <cell r="I8" t="str">
            <v>County</v>
          </cell>
          <cell r="J8">
            <v>0</v>
          </cell>
          <cell r="K8">
            <v>1</v>
          </cell>
        </row>
        <row r="9">
          <cell r="A9">
            <v>2</v>
          </cell>
          <cell r="B9" t="str">
            <v>E0931</v>
          </cell>
          <cell r="C9" t="str">
            <v>Allerdale</v>
          </cell>
          <cell r="D9">
            <v>0.8</v>
          </cell>
          <cell r="E9" t="str">
            <v>E0920</v>
          </cell>
          <cell r="F9" t="str">
            <v>Cumbria</v>
          </cell>
          <cell r="G9">
            <v>0.2</v>
          </cell>
          <cell r="H9" t="str">
            <v>NA</v>
          </cell>
          <cell r="I9" t="str">
            <v>County</v>
          </cell>
          <cell r="J9">
            <v>0</v>
          </cell>
          <cell r="K9">
            <v>1</v>
          </cell>
        </row>
        <row r="10">
          <cell r="A10">
            <v>3</v>
          </cell>
          <cell r="B10" t="str">
            <v>E1031</v>
          </cell>
          <cell r="C10" t="str">
            <v>Amber Valley</v>
          </cell>
          <cell r="D10">
            <v>0.8</v>
          </cell>
          <cell r="E10" t="str">
            <v>E1021</v>
          </cell>
          <cell r="F10" t="str">
            <v>Derbyshire</v>
          </cell>
          <cell r="G10">
            <v>0.18</v>
          </cell>
          <cell r="H10" t="str">
            <v>E6110</v>
          </cell>
          <cell r="I10" t="str">
            <v>Derbyshire Fire Authority</v>
          </cell>
          <cell r="J10">
            <v>0.02</v>
          </cell>
          <cell r="K10">
            <v>1</v>
          </cell>
        </row>
        <row r="11">
          <cell r="A11">
            <v>4</v>
          </cell>
          <cell r="B11" t="str">
            <v>E3832</v>
          </cell>
          <cell r="C11" t="str">
            <v>Arun</v>
          </cell>
          <cell r="D11">
            <v>0.8</v>
          </cell>
          <cell r="E11" t="str">
            <v>E3820</v>
          </cell>
          <cell r="F11" t="str">
            <v>West Sussex</v>
          </cell>
          <cell r="G11">
            <v>0.2</v>
          </cell>
          <cell r="H11" t="str">
            <v>NA</v>
          </cell>
          <cell r="I11" t="str">
            <v>County</v>
          </cell>
          <cell r="J11">
            <v>0</v>
          </cell>
          <cell r="K11">
            <v>1</v>
          </cell>
        </row>
        <row r="12">
          <cell r="A12">
            <v>5</v>
          </cell>
          <cell r="B12" t="str">
            <v>E3031</v>
          </cell>
          <cell r="C12" t="str">
            <v>Ashfield</v>
          </cell>
          <cell r="D12">
            <v>0.8</v>
          </cell>
          <cell r="E12" t="str">
            <v>E3021</v>
          </cell>
          <cell r="F12" t="str">
            <v>Nottinghamshire</v>
          </cell>
          <cell r="G12">
            <v>0.18</v>
          </cell>
          <cell r="H12" t="str">
            <v>E6130</v>
          </cell>
          <cell r="I12" t="str">
            <v>Nottinghamshire Fire Authority</v>
          </cell>
          <cell r="J12">
            <v>0.02</v>
          </cell>
          <cell r="K12">
            <v>1</v>
          </cell>
        </row>
        <row r="13">
          <cell r="A13">
            <v>6</v>
          </cell>
          <cell r="B13" t="str">
            <v>E2231</v>
          </cell>
          <cell r="C13" t="str">
            <v>Ashford</v>
          </cell>
          <cell r="D13">
            <v>0.8</v>
          </cell>
          <cell r="E13" t="str">
            <v>E2221</v>
          </cell>
          <cell r="F13" t="str">
            <v>Kent</v>
          </cell>
          <cell r="G13">
            <v>0.18</v>
          </cell>
          <cell r="H13" t="str">
            <v>E6122</v>
          </cell>
          <cell r="I13" t="str">
            <v>Kent Fire Authority</v>
          </cell>
          <cell r="J13">
            <v>0.02</v>
          </cell>
          <cell r="K13">
            <v>1</v>
          </cell>
        </row>
        <row r="14">
          <cell r="A14">
            <v>7</v>
          </cell>
          <cell r="B14" t="str">
            <v>E0431</v>
          </cell>
          <cell r="C14" t="str">
            <v>Aylesbury Vale</v>
          </cell>
          <cell r="D14">
            <v>0.8</v>
          </cell>
          <cell r="E14" t="str">
            <v>E0421</v>
          </cell>
          <cell r="F14" t="str">
            <v>Buckinghamshire</v>
          </cell>
          <cell r="G14">
            <v>0.18</v>
          </cell>
          <cell r="H14" t="str">
            <v>E6104</v>
          </cell>
          <cell r="I14" t="str">
            <v>Buckinghamshire Fire Authority</v>
          </cell>
          <cell r="J14">
            <v>0.02</v>
          </cell>
          <cell r="K14">
            <v>1</v>
          </cell>
        </row>
        <row r="15">
          <cell r="A15">
            <v>8</v>
          </cell>
          <cell r="B15" t="str">
            <v>E3531</v>
          </cell>
          <cell r="C15" t="str">
            <v>Babergh</v>
          </cell>
          <cell r="D15">
            <v>0.8</v>
          </cell>
          <cell r="E15" t="str">
            <v>E3520</v>
          </cell>
          <cell r="F15" t="str">
            <v>Suffolk</v>
          </cell>
          <cell r="G15">
            <v>0.2</v>
          </cell>
          <cell r="H15" t="str">
            <v>NA</v>
          </cell>
          <cell r="I15" t="str">
            <v>County</v>
          </cell>
          <cell r="J15">
            <v>0</v>
          </cell>
          <cell r="K15">
            <v>1</v>
          </cell>
        </row>
        <row r="16">
          <cell r="A16">
            <v>9</v>
          </cell>
          <cell r="B16" t="str">
            <v>E5030</v>
          </cell>
          <cell r="C16" t="str">
            <v>Barking &amp; Dagenham</v>
          </cell>
          <cell r="D16">
            <v>0.6</v>
          </cell>
          <cell r="E16" t="str">
            <v>E5100</v>
          </cell>
          <cell r="F16" t="str">
            <v>Greater London Authority</v>
          </cell>
          <cell r="G16">
            <v>0.4</v>
          </cell>
          <cell r="H16" t="str">
            <v>NA</v>
          </cell>
          <cell r="I16" t="str">
            <v>NA</v>
          </cell>
          <cell r="J16">
            <v>0</v>
          </cell>
          <cell r="K16">
            <v>1</v>
          </cell>
        </row>
        <row r="17">
          <cell r="A17">
            <v>10</v>
          </cell>
          <cell r="B17" t="str">
            <v>E5031</v>
          </cell>
          <cell r="C17" t="str">
            <v>Barnet</v>
          </cell>
          <cell r="D17">
            <v>0.6</v>
          </cell>
          <cell r="E17" t="str">
            <v>E5100</v>
          </cell>
          <cell r="F17" t="str">
            <v>Greater London Authority</v>
          </cell>
          <cell r="G17">
            <v>0.4</v>
          </cell>
          <cell r="H17" t="str">
            <v>NA</v>
          </cell>
          <cell r="I17" t="str">
            <v>NA</v>
          </cell>
          <cell r="J17">
            <v>0</v>
          </cell>
          <cell r="K17">
            <v>1</v>
          </cell>
        </row>
        <row r="18">
          <cell r="A18">
            <v>11</v>
          </cell>
          <cell r="B18" t="str">
            <v>E4401</v>
          </cell>
          <cell r="C18" t="str">
            <v>Barnsley</v>
          </cell>
          <cell r="D18">
            <v>0.98</v>
          </cell>
          <cell r="E18" t="str">
            <v>NA</v>
          </cell>
          <cell r="F18" t="str">
            <v>MD</v>
          </cell>
          <cell r="G18">
            <v>0</v>
          </cell>
          <cell r="H18" t="str">
            <v>E6144</v>
          </cell>
          <cell r="I18" t="str">
            <v>South Yorkshire Fire</v>
          </cell>
          <cell r="J18">
            <v>0.02</v>
          </cell>
          <cell r="K18">
            <v>1</v>
          </cell>
        </row>
        <row r="19">
          <cell r="A19">
            <v>12</v>
          </cell>
          <cell r="B19" t="str">
            <v>E0932</v>
          </cell>
          <cell r="C19" t="str">
            <v>Barrow-in-Furness</v>
          </cell>
          <cell r="D19">
            <v>0.8</v>
          </cell>
          <cell r="E19" t="str">
            <v>E0920</v>
          </cell>
          <cell r="F19" t="str">
            <v>Cumbria</v>
          </cell>
          <cell r="G19">
            <v>0.2</v>
          </cell>
          <cell r="H19" t="str">
            <v>NA</v>
          </cell>
          <cell r="I19" t="str">
            <v>County</v>
          </cell>
          <cell r="J19">
            <v>0</v>
          </cell>
          <cell r="K19">
            <v>1</v>
          </cell>
        </row>
        <row r="20">
          <cell r="A20">
            <v>13</v>
          </cell>
          <cell r="B20" t="str">
            <v>E1531</v>
          </cell>
          <cell r="C20" t="str">
            <v>Basildon</v>
          </cell>
          <cell r="D20">
            <v>0.8</v>
          </cell>
          <cell r="E20" t="str">
            <v>E1521</v>
          </cell>
          <cell r="F20" t="str">
            <v>Essex</v>
          </cell>
          <cell r="G20">
            <v>0.18</v>
          </cell>
          <cell r="H20" t="str">
            <v>E6115</v>
          </cell>
          <cell r="I20" t="str">
            <v>Essex Fire Authority</v>
          </cell>
          <cell r="J20">
            <v>0.02</v>
          </cell>
          <cell r="K20">
            <v>1</v>
          </cell>
        </row>
        <row r="21">
          <cell r="A21">
            <v>14</v>
          </cell>
          <cell r="B21" t="str">
            <v>E1731</v>
          </cell>
          <cell r="C21" t="str">
            <v>Basingstoke &amp; Deane</v>
          </cell>
          <cell r="D21">
            <v>0.8</v>
          </cell>
          <cell r="E21" t="str">
            <v>E1721</v>
          </cell>
          <cell r="F21" t="str">
            <v>Hampshire</v>
          </cell>
          <cell r="G21">
            <v>0.18</v>
          </cell>
          <cell r="H21" t="str">
            <v>E6117</v>
          </cell>
          <cell r="I21" t="str">
            <v>Hampshire Fire Authority</v>
          </cell>
          <cell r="J21">
            <v>0.02</v>
          </cell>
          <cell r="K21">
            <v>1</v>
          </cell>
        </row>
        <row r="22">
          <cell r="A22">
            <v>15</v>
          </cell>
          <cell r="B22" t="str">
            <v>E3032</v>
          </cell>
          <cell r="C22" t="str">
            <v>Bassetlaw</v>
          </cell>
          <cell r="D22">
            <v>0.8</v>
          </cell>
          <cell r="E22" t="str">
            <v>E3021</v>
          </cell>
          <cell r="F22" t="str">
            <v>Nottinghamshire</v>
          </cell>
          <cell r="G22">
            <v>0.18</v>
          </cell>
          <cell r="H22" t="str">
            <v>E6130</v>
          </cell>
          <cell r="I22" t="str">
            <v>Nottinghamshire Fire Authority</v>
          </cell>
          <cell r="J22">
            <v>0.02</v>
          </cell>
          <cell r="K22">
            <v>1</v>
          </cell>
        </row>
        <row r="23">
          <cell r="A23">
            <v>16</v>
          </cell>
          <cell r="B23" t="str">
            <v>E0101</v>
          </cell>
          <cell r="C23" t="str">
            <v>Bath &amp; North East Somerset</v>
          </cell>
          <cell r="D23">
            <v>0.98</v>
          </cell>
          <cell r="E23" t="str">
            <v>NA</v>
          </cell>
          <cell r="F23" t="str">
            <v>UA</v>
          </cell>
          <cell r="G23">
            <v>0</v>
          </cell>
          <cell r="H23" t="str">
            <v>E6101</v>
          </cell>
          <cell r="I23" t="str">
            <v>Avon Fire Authority</v>
          </cell>
          <cell r="J23">
            <v>0.02</v>
          </cell>
          <cell r="K23">
            <v>1</v>
          </cell>
        </row>
        <row r="24">
          <cell r="A24">
            <v>17</v>
          </cell>
          <cell r="B24" t="str">
            <v>E0202</v>
          </cell>
          <cell r="C24" t="str">
            <v>Bedford UA</v>
          </cell>
          <cell r="D24">
            <v>0.98</v>
          </cell>
          <cell r="E24" t="str">
            <v>NA</v>
          </cell>
          <cell r="F24" t="str">
            <v>UA</v>
          </cell>
          <cell r="G24">
            <v>0</v>
          </cell>
          <cell r="H24" t="str">
            <v>E6102</v>
          </cell>
          <cell r="I24" t="str">
            <v>Bedfordshire Fire Authority</v>
          </cell>
          <cell r="J24">
            <v>0.02</v>
          </cell>
          <cell r="K24">
            <v>1</v>
          </cell>
        </row>
        <row r="25">
          <cell r="A25">
            <v>18</v>
          </cell>
          <cell r="B25" t="str">
            <v>E5032</v>
          </cell>
          <cell r="C25" t="str">
            <v>Bexley</v>
          </cell>
          <cell r="D25">
            <v>0.6</v>
          </cell>
          <cell r="E25" t="str">
            <v>E5100</v>
          </cell>
          <cell r="F25" t="str">
            <v>Greater London Authority</v>
          </cell>
          <cell r="G25">
            <v>0.4</v>
          </cell>
          <cell r="H25" t="str">
            <v>NA</v>
          </cell>
          <cell r="I25" t="str">
            <v>NA</v>
          </cell>
          <cell r="J25">
            <v>0</v>
          </cell>
          <cell r="K25">
            <v>1</v>
          </cell>
        </row>
        <row r="26">
          <cell r="A26">
            <v>19</v>
          </cell>
          <cell r="B26" t="str">
            <v>E4601</v>
          </cell>
          <cell r="C26" t="str">
            <v>Birmingham</v>
          </cell>
          <cell r="D26">
            <v>0.98</v>
          </cell>
          <cell r="E26" t="str">
            <v>NA</v>
          </cell>
          <cell r="F26" t="str">
            <v>MD</v>
          </cell>
          <cell r="G26">
            <v>0</v>
          </cell>
          <cell r="H26" t="str">
            <v>E6146</v>
          </cell>
          <cell r="I26" t="str">
            <v>West Midlands Fire</v>
          </cell>
          <cell r="J26">
            <v>0.02</v>
          </cell>
          <cell r="K26">
            <v>1</v>
          </cell>
        </row>
        <row r="27">
          <cell r="A27">
            <v>20</v>
          </cell>
          <cell r="B27" t="str">
            <v>E2431</v>
          </cell>
          <cell r="C27" t="str">
            <v>Blaby</v>
          </cell>
          <cell r="D27">
            <v>0.8</v>
          </cell>
          <cell r="E27" t="str">
            <v>E2421</v>
          </cell>
          <cell r="F27" t="str">
            <v>Leicestershire</v>
          </cell>
          <cell r="G27">
            <v>0.18</v>
          </cell>
          <cell r="H27" t="str">
            <v>E6124</v>
          </cell>
          <cell r="I27" t="str">
            <v>Leicestershire Fire Authority</v>
          </cell>
          <cell r="J27">
            <v>0.02</v>
          </cell>
          <cell r="K27">
            <v>1</v>
          </cell>
        </row>
        <row r="28">
          <cell r="A28">
            <v>21</v>
          </cell>
          <cell r="B28" t="str">
            <v>E2301</v>
          </cell>
          <cell r="C28" t="str">
            <v>Blackburn with Darwen</v>
          </cell>
          <cell r="D28">
            <v>0.98</v>
          </cell>
          <cell r="E28" t="str">
            <v>NA</v>
          </cell>
          <cell r="F28" t="str">
            <v>UA</v>
          </cell>
          <cell r="G28">
            <v>0</v>
          </cell>
          <cell r="H28" t="str">
            <v>E6123</v>
          </cell>
          <cell r="I28" t="str">
            <v>Lancashire Fire Authority</v>
          </cell>
          <cell r="J28">
            <v>0.02</v>
          </cell>
          <cell r="K28">
            <v>1</v>
          </cell>
        </row>
        <row r="29">
          <cell r="A29">
            <v>22</v>
          </cell>
          <cell r="B29" t="str">
            <v>E2302</v>
          </cell>
          <cell r="C29" t="str">
            <v>Blackpool</v>
          </cell>
          <cell r="D29">
            <v>0.98</v>
          </cell>
          <cell r="E29" t="str">
            <v>NA</v>
          </cell>
          <cell r="F29" t="str">
            <v>UA</v>
          </cell>
          <cell r="G29">
            <v>0</v>
          </cell>
          <cell r="H29" t="str">
            <v>E6123</v>
          </cell>
          <cell r="I29" t="str">
            <v>Lancashire Fire Authority</v>
          </cell>
          <cell r="J29">
            <v>0.02</v>
          </cell>
          <cell r="K29">
            <v>1</v>
          </cell>
        </row>
        <row r="30">
          <cell r="A30">
            <v>23</v>
          </cell>
          <cell r="B30" t="str">
            <v>E1032</v>
          </cell>
          <cell r="C30" t="str">
            <v>Bolsover</v>
          </cell>
          <cell r="D30">
            <v>0.8</v>
          </cell>
          <cell r="E30" t="str">
            <v>E1021</v>
          </cell>
          <cell r="F30" t="str">
            <v>Derbyshire</v>
          </cell>
          <cell r="G30">
            <v>0.18</v>
          </cell>
          <cell r="H30" t="str">
            <v>E6110</v>
          </cell>
          <cell r="I30" t="str">
            <v>Derbyshire Fire Authority</v>
          </cell>
          <cell r="J30">
            <v>0.02</v>
          </cell>
          <cell r="K30">
            <v>1</v>
          </cell>
        </row>
        <row r="31">
          <cell r="A31">
            <v>24</v>
          </cell>
          <cell r="B31" t="str">
            <v>E4201</v>
          </cell>
          <cell r="C31" t="str">
            <v>Bolton</v>
          </cell>
          <cell r="D31">
            <v>0.98</v>
          </cell>
          <cell r="E31" t="str">
            <v>NA</v>
          </cell>
          <cell r="F31" t="str">
            <v>MD</v>
          </cell>
          <cell r="G31">
            <v>0</v>
          </cell>
          <cell r="H31" t="str">
            <v>E6142</v>
          </cell>
          <cell r="I31" t="str">
            <v>Greater Manchester Fire</v>
          </cell>
          <cell r="J31">
            <v>0.02</v>
          </cell>
          <cell r="K31">
            <v>1</v>
          </cell>
        </row>
        <row r="32">
          <cell r="A32">
            <v>25</v>
          </cell>
          <cell r="B32" t="str">
            <v>E2531</v>
          </cell>
          <cell r="C32" t="str">
            <v>Boston</v>
          </cell>
          <cell r="D32">
            <v>0.8</v>
          </cell>
          <cell r="E32" t="str">
            <v>E2520</v>
          </cell>
          <cell r="F32" t="str">
            <v>Lincolnshire</v>
          </cell>
          <cell r="G32">
            <v>0.2</v>
          </cell>
          <cell r="H32" t="str">
            <v>NA</v>
          </cell>
          <cell r="I32" t="str">
            <v>County</v>
          </cell>
          <cell r="J32">
            <v>0</v>
          </cell>
          <cell r="K32">
            <v>1</v>
          </cell>
        </row>
        <row r="33">
          <cell r="A33">
            <v>26</v>
          </cell>
          <cell r="B33" t="str">
            <v>E1202</v>
          </cell>
          <cell r="C33" t="str">
            <v>Bournemouth</v>
          </cell>
          <cell r="D33">
            <v>0.98</v>
          </cell>
          <cell r="E33" t="str">
            <v>NA</v>
          </cell>
          <cell r="F33" t="str">
            <v>UA</v>
          </cell>
          <cell r="G33">
            <v>0</v>
          </cell>
          <cell r="H33" t="str">
            <v>E6112</v>
          </cell>
          <cell r="I33" t="str">
            <v>Dorset Fire Authority</v>
          </cell>
          <cell r="J33">
            <v>0.02</v>
          </cell>
          <cell r="K33">
            <v>1</v>
          </cell>
        </row>
        <row r="34">
          <cell r="A34">
            <v>27</v>
          </cell>
          <cell r="B34" t="str">
            <v>E0301</v>
          </cell>
          <cell r="C34" t="str">
            <v>Bracknell Forest</v>
          </cell>
          <cell r="D34">
            <v>0.98</v>
          </cell>
          <cell r="E34" t="str">
            <v>NA</v>
          </cell>
          <cell r="F34" t="str">
            <v>UA</v>
          </cell>
          <cell r="G34">
            <v>0</v>
          </cell>
          <cell r="H34" t="str">
            <v>E6103</v>
          </cell>
          <cell r="I34" t="str">
            <v>Berkshire Fire Authority</v>
          </cell>
          <cell r="J34">
            <v>0.02</v>
          </cell>
          <cell r="K34">
            <v>1</v>
          </cell>
        </row>
        <row r="35">
          <cell r="A35">
            <v>28</v>
          </cell>
          <cell r="B35" t="str">
            <v>E4701</v>
          </cell>
          <cell r="C35" t="str">
            <v>Bradford</v>
          </cell>
          <cell r="D35">
            <v>0.98</v>
          </cell>
          <cell r="E35" t="str">
            <v>NA</v>
          </cell>
          <cell r="F35" t="str">
            <v>MD</v>
          </cell>
          <cell r="G35">
            <v>0</v>
          </cell>
          <cell r="H35" t="str">
            <v>E6147</v>
          </cell>
          <cell r="I35" t="str">
            <v>West Yorkshire Fire</v>
          </cell>
          <cell r="J35">
            <v>0.02</v>
          </cell>
          <cell r="K35">
            <v>1</v>
          </cell>
        </row>
        <row r="36">
          <cell r="A36">
            <v>29</v>
          </cell>
          <cell r="B36" t="str">
            <v>E1532</v>
          </cell>
          <cell r="C36" t="str">
            <v>Braintree</v>
          </cell>
          <cell r="D36">
            <v>0.8</v>
          </cell>
          <cell r="E36" t="str">
            <v>E1521</v>
          </cell>
          <cell r="F36" t="str">
            <v>Essex</v>
          </cell>
          <cell r="G36">
            <v>0.18</v>
          </cell>
          <cell r="H36" t="str">
            <v>E6115</v>
          </cell>
          <cell r="I36" t="str">
            <v>Essex Fire Authority</v>
          </cell>
          <cell r="J36">
            <v>0.02</v>
          </cell>
          <cell r="K36">
            <v>1</v>
          </cell>
        </row>
        <row r="37">
          <cell r="A37">
            <v>30</v>
          </cell>
          <cell r="B37" t="str">
            <v>E2631</v>
          </cell>
          <cell r="C37" t="str">
            <v>Breckland</v>
          </cell>
          <cell r="D37">
            <v>0.8</v>
          </cell>
          <cell r="E37" t="str">
            <v>E2620</v>
          </cell>
          <cell r="F37" t="str">
            <v>Norfolk</v>
          </cell>
          <cell r="G37">
            <v>0.2</v>
          </cell>
          <cell r="H37" t="str">
            <v>NA</v>
          </cell>
          <cell r="I37" t="str">
            <v>County</v>
          </cell>
          <cell r="J37">
            <v>0</v>
          </cell>
          <cell r="K37">
            <v>1</v>
          </cell>
        </row>
        <row r="38">
          <cell r="A38">
            <v>31</v>
          </cell>
          <cell r="B38" t="str">
            <v>E5033</v>
          </cell>
          <cell r="C38" t="str">
            <v>Brent</v>
          </cell>
          <cell r="D38">
            <v>0.6</v>
          </cell>
          <cell r="E38" t="str">
            <v>E5100</v>
          </cell>
          <cell r="F38" t="str">
            <v>Greater London Authority</v>
          </cell>
          <cell r="G38">
            <v>0.4</v>
          </cell>
          <cell r="H38" t="str">
            <v>NA</v>
          </cell>
          <cell r="I38" t="str">
            <v>NA</v>
          </cell>
          <cell r="J38">
            <v>0</v>
          </cell>
          <cell r="K38">
            <v>1</v>
          </cell>
        </row>
        <row r="39">
          <cell r="A39">
            <v>32</v>
          </cell>
          <cell r="B39" t="str">
            <v>E1533</v>
          </cell>
          <cell r="C39" t="str">
            <v>Brentwood</v>
          </cell>
          <cell r="D39">
            <v>0.8</v>
          </cell>
          <cell r="E39" t="str">
            <v>E1521</v>
          </cell>
          <cell r="F39" t="str">
            <v>Essex</v>
          </cell>
          <cell r="G39">
            <v>0.18</v>
          </cell>
          <cell r="H39" t="str">
            <v>E6115</v>
          </cell>
          <cell r="I39" t="str">
            <v>Essex Fire Authority</v>
          </cell>
          <cell r="J39">
            <v>0.02</v>
          </cell>
          <cell r="K39">
            <v>1</v>
          </cell>
        </row>
        <row r="40">
          <cell r="A40">
            <v>33</v>
          </cell>
          <cell r="B40" t="str">
            <v>E1401</v>
          </cell>
          <cell r="C40" t="str">
            <v>Brighton &amp; Hove</v>
          </cell>
          <cell r="D40">
            <v>0.98</v>
          </cell>
          <cell r="E40" t="str">
            <v>NA</v>
          </cell>
          <cell r="F40" t="str">
            <v>UA</v>
          </cell>
          <cell r="G40">
            <v>0</v>
          </cell>
          <cell r="H40" t="str">
            <v>E6114</v>
          </cell>
          <cell r="I40" t="str">
            <v>East Sussex Fire Authority</v>
          </cell>
          <cell r="J40">
            <v>0.02</v>
          </cell>
          <cell r="K40">
            <v>1</v>
          </cell>
        </row>
        <row r="41">
          <cell r="A41">
            <v>34</v>
          </cell>
          <cell r="B41" t="str">
            <v>E0102</v>
          </cell>
          <cell r="C41" t="str">
            <v>Bristol</v>
          </cell>
          <cell r="D41">
            <v>0.98</v>
          </cell>
          <cell r="E41" t="str">
            <v>NA</v>
          </cell>
          <cell r="F41" t="str">
            <v>UA</v>
          </cell>
          <cell r="G41">
            <v>0</v>
          </cell>
          <cell r="H41" t="str">
            <v>E6101</v>
          </cell>
          <cell r="I41" t="str">
            <v>Avon Fire Authority</v>
          </cell>
          <cell r="J41">
            <v>0.02</v>
          </cell>
          <cell r="K41">
            <v>1</v>
          </cell>
        </row>
        <row r="42">
          <cell r="A42">
            <v>35</v>
          </cell>
          <cell r="B42" t="str">
            <v>E2632</v>
          </cell>
          <cell r="C42" t="str">
            <v>Broadland</v>
          </cell>
          <cell r="D42">
            <v>0.8</v>
          </cell>
          <cell r="E42" t="str">
            <v>E2620</v>
          </cell>
          <cell r="F42" t="str">
            <v>Norfolk</v>
          </cell>
          <cell r="G42">
            <v>0.2</v>
          </cell>
          <cell r="H42" t="str">
            <v>NA</v>
          </cell>
          <cell r="I42" t="str">
            <v>County</v>
          </cell>
          <cell r="J42">
            <v>0</v>
          </cell>
          <cell r="K42">
            <v>1</v>
          </cell>
        </row>
        <row r="43">
          <cell r="A43">
            <v>36</v>
          </cell>
          <cell r="B43" t="str">
            <v>E5034</v>
          </cell>
          <cell r="C43" t="str">
            <v>Bromley</v>
          </cell>
          <cell r="D43">
            <v>0.6</v>
          </cell>
          <cell r="E43" t="str">
            <v>E5100</v>
          </cell>
          <cell r="F43" t="str">
            <v>Greater London Authority</v>
          </cell>
          <cell r="G43">
            <v>0.4</v>
          </cell>
          <cell r="H43" t="str">
            <v>NA</v>
          </cell>
          <cell r="I43" t="str">
            <v>NA</v>
          </cell>
          <cell r="J43">
            <v>0</v>
          </cell>
          <cell r="K43">
            <v>1</v>
          </cell>
        </row>
        <row r="44">
          <cell r="A44">
            <v>37</v>
          </cell>
          <cell r="B44" t="str">
            <v>E1831</v>
          </cell>
          <cell r="C44" t="str">
            <v>Bromsgrove</v>
          </cell>
          <cell r="D44">
            <v>0.8</v>
          </cell>
          <cell r="E44" t="str">
            <v>E1821</v>
          </cell>
          <cell r="F44" t="str">
            <v>Worcestershire</v>
          </cell>
          <cell r="G44">
            <v>0.18</v>
          </cell>
          <cell r="H44" t="str">
            <v>E6118</v>
          </cell>
          <cell r="I44" t="str">
            <v>Hereford and Worcester Fire Authority</v>
          </cell>
          <cell r="J44">
            <v>0.02</v>
          </cell>
          <cell r="K44">
            <v>1</v>
          </cell>
        </row>
        <row r="45">
          <cell r="A45">
            <v>38</v>
          </cell>
          <cell r="B45" t="str">
            <v>E1931</v>
          </cell>
          <cell r="C45" t="str">
            <v>Broxbourne</v>
          </cell>
          <cell r="D45">
            <v>0.8</v>
          </cell>
          <cell r="E45" t="str">
            <v>E1920</v>
          </cell>
          <cell r="F45" t="str">
            <v>Hertfordshire</v>
          </cell>
          <cell r="G45">
            <v>0.2</v>
          </cell>
          <cell r="H45" t="str">
            <v>NA</v>
          </cell>
          <cell r="I45" t="str">
            <v>County</v>
          </cell>
          <cell r="J45">
            <v>0</v>
          </cell>
          <cell r="K45">
            <v>1</v>
          </cell>
        </row>
        <row r="46">
          <cell r="A46">
            <v>39</v>
          </cell>
          <cell r="B46" t="str">
            <v>E3033</v>
          </cell>
          <cell r="C46" t="str">
            <v>Broxtowe</v>
          </cell>
          <cell r="D46">
            <v>0.8</v>
          </cell>
          <cell r="E46" t="str">
            <v>E3021</v>
          </cell>
          <cell r="F46" t="str">
            <v>Nottinghamshire</v>
          </cell>
          <cell r="G46">
            <v>0.18</v>
          </cell>
          <cell r="H46" t="str">
            <v>E6130</v>
          </cell>
          <cell r="I46" t="str">
            <v>Nottinghamshire Fire Authority</v>
          </cell>
          <cell r="J46">
            <v>0.02</v>
          </cell>
          <cell r="K46">
            <v>1</v>
          </cell>
        </row>
        <row r="47">
          <cell r="A47">
            <v>40</v>
          </cell>
          <cell r="B47" t="str">
            <v>E2333</v>
          </cell>
          <cell r="C47" t="str">
            <v>Burnley</v>
          </cell>
          <cell r="D47">
            <v>0.8</v>
          </cell>
          <cell r="E47" t="str">
            <v>E2321</v>
          </cell>
          <cell r="F47" t="str">
            <v>Lancashire</v>
          </cell>
          <cell r="G47">
            <v>0.18</v>
          </cell>
          <cell r="H47" t="str">
            <v>E6123</v>
          </cell>
          <cell r="I47" t="str">
            <v>Lancashire Fire Authority</v>
          </cell>
          <cell r="J47">
            <v>0.02</v>
          </cell>
          <cell r="K47">
            <v>1</v>
          </cell>
        </row>
        <row r="48">
          <cell r="A48">
            <v>41</v>
          </cell>
          <cell r="B48" t="str">
            <v>E4202</v>
          </cell>
          <cell r="C48" t="str">
            <v>Bury</v>
          </cell>
          <cell r="D48">
            <v>0.98</v>
          </cell>
          <cell r="E48" t="str">
            <v>NA</v>
          </cell>
          <cell r="F48" t="str">
            <v>MD</v>
          </cell>
          <cell r="G48">
            <v>0</v>
          </cell>
          <cell r="H48" t="str">
            <v>E6142</v>
          </cell>
          <cell r="I48" t="str">
            <v>Greater Manchester Fire</v>
          </cell>
          <cell r="J48">
            <v>0.02</v>
          </cell>
          <cell r="K48">
            <v>1</v>
          </cell>
        </row>
        <row r="49">
          <cell r="A49">
            <v>42</v>
          </cell>
          <cell r="B49" t="str">
            <v>E4702</v>
          </cell>
          <cell r="C49" t="str">
            <v>Calderdale</v>
          </cell>
          <cell r="D49">
            <v>0.98</v>
          </cell>
          <cell r="E49" t="str">
            <v>NA</v>
          </cell>
          <cell r="F49" t="str">
            <v>MD</v>
          </cell>
          <cell r="G49">
            <v>0</v>
          </cell>
          <cell r="H49" t="str">
            <v>E6147</v>
          </cell>
          <cell r="I49" t="str">
            <v>West Yorkshire Fire</v>
          </cell>
          <cell r="J49">
            <v>0.02</v>
          </cell>
          <cell r="K49">
            <v>1</v>
          </cell>
        </row>
        <row r="50">
          <cell r="A50">
            <v>43</v>
          </cell>
          <cell r="B50" t="str">
            <v>E0531</v>
          </cell>
          <cell r="C50" t="str">
            <v>Cambridge</v>
          </cell>
          <cell r="D50">
            <v>0.8</v>
          </cell>
          <cell r="E50" t="str">
            <v>E0521</v>
          </cell>
          <cell r="F50" t="str">
            <v>Cambridgeshire</v>
          </cell>
          <cell r="G50">
            <v>0.18</v>
          </cell>
          <cell r="H50" t="str">
            <v>E6105</v>
          </cell>
          <cell r="I50" t="str">
            <v>Cambridgeshire Fire Authority</v>
          </cell>
          <cell r="J50">
            <v>0.02</v>
          </cell>
          <cell r="K50">
            <v>1</v>
          </cell>
        </row>
        <row r="51">
          <cell r="A51">
            <v>44</v>
          </cell>
          <cell r="B51" t="str">
            <v>E5011</v>
          </cell>
          <cell r="C51" t="str">
            <v>Camden</v>
          </cell>
          <cell r="D51">
            <v>0.6</v>
          </cell>
          <cell r="E51" t="str">
            <v>E5100</v>
          </cell>
          <cell r="F51" t="str">
            <v>Greater London Authority</v>
          </cell>
          <cell r="G51">
            <v>0.4</v>
          </cell>
          <cell r="H51" t="str">
            <v>NA</v>
          </cell>
          <cell r="I51" t="str">
            <v>NA</v>
          </cell>
          <cell r="J51">
            <v>0</v>
          </cell>
          <cell r="K51">
            <v>1</v>
          </cell>
        </row>
        <row r="52">
          <cell r="A52">
            <v>45</v>
          </cell>
          <cell r="B52" t="str">
            <v>E3431</v>
          </cell>
          <cell r="C52" t="str">
            <v>Cannock Chase</v>
          </cell>
          <cell r="D52">
            <v>0.8</v>
          </cell>
          <cell r="E52" t="str">
            <v>E3421</v>
          </cell>
          <cell r="F52" t="str">
            <v>Staffordshire</v>
          </cell>
          <cell r="G52">
            <v>0.18</v>
          </cell>
          <cell r="H52" t="str">
            <v>E6134</v>
          </cell>
          <cell r="I52" t="str">
            <v>Staffordshire Fire Authority</v>
          </cell>
          <cell r="J52">
            <v>0.02</v>
          </cell>
          <cell r="K52">
            <v>1</v>
          </cell>
        </row>
        <row r="53">
          <cell r="A53">
            <v>46</v>
          </cell>
          <cell r="B53" t="str">
            <v>E2232</v>
          </cell>
          <cell r="C53" t="str">
            <v>Canterbury</v>
          </cell>
          <cell r="D53">
            <v>0.8</v>
          </cell>
          <cell r="E53" t="str">
            <v>E2221</v>
          </cell>
          <cell r="F53" t="str">
            <v>Kent</v>
          </cell>
          <cell r="G53">
            <v>0.18</v>
          </cell>
          <cell r="H53" t="str">
            <v>E6122</v>
          </cell>
          <cell r="I53" t="str">
            <v>Kent Fire Authority</v>
          </cell>
          <cell r="J53">
            <v>0.02</v>
          </cell>
          <cell r="K53">
            <v>1</v>
          </cell>
        </row>
        <row r="54">
          <cell r="A54">
            <v>47</v>
          </cell>
          <cell r="B54" t="str">
            <v>E0933</v>
          </cell>
          <cell r="C54" t="str">
            <v>Carlisle</v>
          </cell>
          <cell r="D54">
            <v>0.8</v>
          </cell>
          <cell r="E54" t="str">
            <v>E0920</v>
          </cell>
          <cell r="F54" t="str">
            <v>Cumbria</v>
          </cell>
          <cell r="G54">
            <v>0.2</v>
          </cell>
          <cell r="H54" t="str">
            <v>NA</v>
          </cell>
          <cell r="I54" t="str">
            <v>County</v>
          </cell>
          <cell r="J54">
            <v>0</v>
          </cell>
          <cell r="K54">
            <v>1</v>
          </cell>
        </row>
        <row r="55">
          <cell r="A55">
            <v>48</v>
          </cell>
          <cell r="B55" t="str">
            <v>E1534</v>
          </cell>
          <cell r="C55" t="str">
            <v>Castle Point</v>
          </cell>
          <cell r="D55">
            <v>0.8</v>
          </cell>
          <cell r="E55" t="str">
            <v>E1521</v>
          </cell>
          <cell r="F55" t="str">
            <v>Essex</v>
          </cell>
          <cell r="G55">
            <v>0.18</v>
          </cell>
          <cell r="H55" t="str">
            <v>E6115</v>
          </cell>
          <cell r="I55" t="str">
            <v>Essex Fire Authority</v>
          </cell>
          <cell r="J55">
            <v>0.02</v>
          </cell>
          <cell r="K55">
            <v>1</v>
          </cell>
        </row>
        <row r="56">
          <cell r="A56">
            <v>49</v>
          </cell>
          <cell r="B56" t="str">
            <v>E0203</v>
          </cell>
          <cell r="C56" t="str">
            <v>Central Bedfordshire UA</v>
          </cell>
          <cell r="D56">
            <v>0.98</v>
          </cell>
          <cell r="E56" t="str">
            <v>NA</v>
          </cell>
          <cell r="F56" t="str">
            <v>UA</v>
          </cell>
          <cell r="G56">
            <v>0</v>
          </cell>
          <cell r="H56" t="str">
            <v>E6102</v>
          </cell>
          <cell r="I56" t="str">
            <v>Bedfordshire Fire Authority</v>
          </cell>
          <cell r="J56">
            <v>0.02</v>
          </cell>
          <cell r="K56">
            <v>1</v>
          </cell>
        </row>
        <row r="57">
          <cell r="A57">
            <v>50</v>
          </cell>
          <cell r="B57" t="str">
            <v>E2432</v>
          </cell>
          <cell r="C57" t="str">
            <v>Charnwood</v>
          </cell>
          <cell r="D57">
            <v>0.8</v>
          </cell>
          <cell r="E57" t="str">
            <v>E2421</v>
          </cell>
          <cell r="F57" t="str">
            <v>Leicestershire</v>
          </cell>
          <cell r="G57">
            <v>0.18</v>
          </cell>
          <cell r="H57" t="str">
            <v>E6124</v>
          </cell>
          <cell r="I57" t="str">
            <v>Leicestershire Fire Authority</v>
          </cell>
          <cell r="J57">
            <v>0.02</v>
          </cell>
          <cell r="K57">
            <v>1</v>
          </cell>
        </row>
        <row r="58">
          <cell r="A58">
            <v>51</v>
          </cell>
          <cell r="B58" t="str">
            <v>E1535</v>
          </cell>
          <cell r="C58" t="str">
            <v>Chelmsford</v>
          </cell>
          <cell r="D58">
            <v>0.8</v>
          </cell>
          <cell r="E58" t="str">
            <v>E1521</v>
          </cell>
          <cell r="F58" t="str">
            <v>Essex</v>
          </cell>
          <cell r="G58">
            <v>0.18</v>
          </cell>
          <cell r="H58" t="str">
            <v>E6115</v>
          </cell>
          <cell r="I58" t="str">
            <v>Essex Fire Authority</v>
          </cell>
          <cell r="J58">
            <v>0.02</v>
          </cell>
          <cell r="K58">
            <v>1</v>
          </cell>
        </row>
        <row r="59">
          <cell r="A59">
            <v>52</v>
          </cell>
          <cell r="B59" t="str">
            <v>E1631</v>
          </cell>
          <cell r="C59" t="str">
            <v>Cheltenham</v>
          </cell>
          <cell r="D59">
            <v>0.8</v>
          </cell>
          <cell r="E59" t="str">
            <v>E1620</v>
          </cell>
          <cell r="F59" t="str">
            <v>Gloucestershire</v>
          </cell>
          <cell r="G59">
            <v>0.2</v>
          </cell>
          <cell r="H59" t="str">
            <v>NA</v>
          </cell>
          <cell r="I59" t="str">
            <v>County</v>
          </cell>
          <cell r="J59">
            <v>0</v>
          </cell>
          <cell r="K59">
            <v>1</v>
          </cell>
        </row>
        <row r="60">
          <cell r="A60">
            <v>53</v>
          </cell>
          <cell r="B60" t="str">
            <v>E3131</v>
          </cell>
          <cell r="C60" t="str">
            <v>Cherwell</v>
          </cell>
          <cell r="D60">
            <v>0.8</v>
          </cell>
          <cell r="E60" t="str">
            <v>E3120</v>
          </cell>
          <cell r="F60" t="str">
            <v>Oxfordshire</v>
          </cell>
          <cell r="G60">
            <v>0.2</v>
          </cell>
          <cell r="H60" t="str">
            <v>NA</v>
          </cell>
          <cell r="I60" t="str">
            <v>County</v>
          </cell>
          <cell r="J60">
            <v>0</v>
          </cell>
          <cell r="K60">
            <v>1</v>
          </cell>
        </row>
        <row r="61">
          <cell r="A61">
            <v>54</v>
          </cell>
          <cell r="B61" t="str">
            <v>E0603</v>
          </cell>
          <cell r="C61" t="str">
            <v>Cheshire East UA</v>
          </cell>
          <cell r="D61">
            <v>0.98</v>
          </cell>
          <cell r="E61" t="str">
            <v>NA</v>
          </cell>
          <cell r="F61" t="str">
            <v>UA</v>
          </cell>
          <cell r="G61">
            <v>0</v>
          </cell>
          <cell r="H61" t="str">
            <v>E6106</v>
          </cell>
          <cell r="I61" t="str">
            <v>Cheshire Fire Authority</v>
          </cell>
          <cell r="J61">
            <v>0.02</v>
          </cell>
          <cell r="K61">
            <v>1</v>
          </cell>
        </row>
        <row r="62">
          <cell r="A62">
            <v>55</v>
          </cell>
          <cell r="B62" t="str">
            <v>E0604</v>
          </cell>
          <cell r="C62" t="str">
            <v>Cheshire West and Chester</v>
          </cell>
          <cell r="D62">
            <v>0.98</v>
          </cell>
          <cell r="E62" t="str">
            <v>NA</v>
          </cell>
          <cell r="F62" t="str">
            <v>UA</v>
          </cell>
          <cell r="G62">
            <v>0</v>
          </cell>
          <cell r="H62" t="str">
            <v>E6106</v>
          </cell>
          <cell r="I62" t="str">
            <v>Cheshire Fire Authority</v>
          </cell>
          <cell r="J62">
            <v>0.02</v>
          </cell>
          <cell r="K62">
            <v>1</v>
          </cell>
        </row>
        <row r="63">
          <cell r="A63">
            <v>56</v>
          </cell>
          <cell r="B63" t="str">
            <v>E1033</v>
          </cell>
          <cell r="C63" t="str">
            <v>Chesterfield</v>
          </cell>
          <cell r="D63">
            <v>0.8</v>
          </cell>
          <cell r="E63" t="str">
            <v>E1021</v>
          </cell>
          <cell r="F63" t="str">
            <v>Derbyshire</v>
          </cell>
          <cell r="G63">
            <v>0.18</v>
          </cell>
          <cell r="H63" t="str">
            <v>E6110</v>
          </cell>
          <cell r="I63" t="str">
            <v>Derbyshire Fire Authority</v>
          </cell>
          <cell r="J63">
            <v>0.02</v>
          </cell>
          <cell r="K63">
            <v>1</v>
          </cell>
        </row>
        <row r="64">
          <cell r="A64">
            <v>57</v>
          </cell>
          <cell r="B64" t="str">
            <v>E3833</v>
          </cell>
          <cell r="C64" t="str">
            <v>Chichester</v>
          </cell>
          <cell r="D64">
            <v>0.8</v>
          </cell>
          <cell r="E64" t="str">
            <v>E3820</v>
          </cell>
          <cell r="F64" t="str">
            <v>West Sussex</v>
          </cell>
          <cell r="G64">
            <v>0.2</v>
          </cell>
          <cell r="H64" t="str">
            <v>NA</v>
          </cell>
          <cell r="I64" t="str">
            <v>County</v>
          </cell>
          <cell r="J64">
            <v>0</v>
          </cell>
          <cell r="K64">
            <v>1</v>
          </cell>
        </row>
        <row r="65">
          <cell r="A65">
            <v>58</v>
          </cell>
          <cell r="B65" t="str">
            <v>E0432</v>
          </cell>
          <cell r="C65" t="str">
            <v>Chiltern</v>
          </cell>
          <cell r="D65">
            <v>0.8</v>
          </cell>
          <cell r="E65" t="str">
            <v>E0421</v>
          </cell>
          <cell r="F65" t="str">
            <v>Buckinghamshire</v>
          </cell>
          <cell r="G65">
            <v>0.18</v>
          </cell>
          <cell r="H65" t="str">
            <v>E6104</v>
          </cell>
          <cell r="I65" t="str">
            <v>Buckinghamshire Fire Authority</v>
          </cell>
          <cell r="J65">
            <v>0.02</v>
          </cell>
          <cell r="K65">
            <v>1</v>
          </cell>
        </row>
        <row r="66">
          <cell r="A66">
            <v>59</v>
          </cell>
          <cell r="B66" t="str">
            <v>E2334</v>
          </cell>
          <cell r="C66" t="str">
            <v>Chorley</v>
          </cell>
          <cell r="D66">
            <v>0.8</v>
          </cell>
          <cell r="E66" t="str">
            <v>E2321</v>
          </cell>
          <cell r="F66" t="str">
            <v>Lancashire</v>
          </cell>
          <cell r="G66">
            <v>0.18</v>
          </cell>
          <cell r="H66" t="str">
            <v>E6123</v>
          </cell>
          <cell r="I66" t="str">
            <v>Lancashire Fire Authority</v>
          </cell>
          <cell r="J66">
            <v>0.02</v>
          </cell>
          <cell r="K66">
            <v>1</v>
          </cell>
        </row>
        <row r="67">
          <cell r="A67">
            <v>60</v>
          </cell>
          <cell r="B67" t="str">
            <v>E1232</v>
          </cell>
          <cell r="C67" t="str">
            <v>Christchurch</v>
          </cell>
          <cell r="D67">
            <v>0.8</v>
          </cell>
          <cell r="E67" t="str">
            <v>E1221</v>
          </cell>
          <cell r="F67" t="str">
            <v>Dorset</v>
          </cell>
          <cell r="G67">
            <v>0.18</v>
          </cell>
          <cell r="H67" t="str">
            <v>E6112</v>
          </cell>
          <cell r="I67" t="str">
            <v>Dorset Fire Authority</v>
          </cell>
          <cell r="J67">
            <v>0.02</v>
          </cell>
          <cell r="K67">
            <v>1</v>
          </cell>
        </row>
        <row r="68">
          <cell r="A68">
            <v>61</v>
          </cell>
          <cell r="B68" t="str">
            <v>E5010</v>
          </cell>
          <cell r="C68" t="str">
            <v>City of London</v>
          </cell>
          <cell r="D68">
            <v>0.6</v>
          </cell>
          <cell r="E68" t="str">
            <v>E51np</v>
          </cell>
          <cell r="F68" t="str">
            <v>GLA - functions exc police</v>
          </cell>
          <cell r="G68">
            <v>0.4</v>
          </cell>
          <cell r="H68" t="str">
            <v>NA</v>
          </cell>
          <cell r="I68" t="str">
            <v>NA</v>
          </cell>
          <cell r="J68">
            <v>0</v>
          </cell>
          <cell r="K68">
            <v>1</v>
          </cell>
        </row>
        <row r="69">
          <cell r="A69">
            <v>62</v>
          </cell>
          <cell r="B69" t="str">
            <v>E1536</v>
          </cell>
          <cell r="C69" t="str">
            <v>Colchester</v>
          </cell>
          <cell r="D69">
            <v>0.8</v>
          </cell>
          <cell r="E69" t="str">
            <v>E1521</v>
          </cell>
          <cell r="F69" t="str">
            <v>Essex</v>
          </cell>
          <cell r="G69">
            <v>0.18</v>
          </cell>
          <cell r="H69" t="str">
            <v>E6115</v>
          </cell>
          <cell r="I69" t="str">
            <v>Essex Fire Authority</v>
          </cell>
          <cell r="J69">
            <v>0.02</v>
          </cell>
          <cell r="K69">
            <v>1</v>
          </cell>
        </row>
        <row r="70">
          <cell r="A70">
            <v>63</v>
          </cell>
          <cell r="B70" t="str">
            <v>E0934</v>
          </cell>
          <cell r="C70" t="str">
            <v>Copeland</v>
          </cell>
          <cell r="D70">
            <v>0.8</v>
          </cell>
          <cell r="E70" t="str">
            <v>E0920</v>
          </cell>
          <cell r="F70" t="str">
            <v>Cumbria</v>
          </cell>
          <cell r="G70">
            <v>0.2</v>
          </cell>
          <cell r="H70" t="str">
            <v>NA</v>
          </cell>
          <cell r="I70" t="str">
            <v>County</v>
          </cell>
          <cell r="J70">
            <v>0</v>
          </cell>
          <cell r="K70">
            <v>1</v>
          </cell>
        </row>
        <row r="71">
          <cell r="A71">
            <v>64</v>
          </cell>
          <cell r="B71" t="str">
            <v>E2831</v>
          </cell>
          <cell r="C71" t="str">
            <v>Corby</v>
          </cell>
          <cell r="D71">
            <v>0.8</v>
          </cell>
          <cell r="E71" t="str">
            <v>E2820</v>
          </cell>
          <cell r="F71" t="str">
            <v>Northamptonshire</v>
          </cell>
          <cell r="G71">
            <v>0.2</v>
          </cell>
          <cell r="H71" t="str">
            <v>NA</v>
          </cell>
          <cell r="I71" t="str">
            <v>County</v>
          </cell>
          <cell r="J71">
            <v>0</v>
          </cell>
          <cell r="K71">
            <v>1</v>
          </cell>
        </row>
        <row r="72">
          <cell r="A72">
            <v>65</v>
          </cell>
          <cell r="B72" t="str">
            <v>E0801</v>
          </cell>
          <cell r="C72" t="str">
            <v>Cornwall UA</v>
          </cell>
          <cell r="D72">
            <v>1</v>
          </cell>
          <cell r="E72" t="str">
            <v>NA</v>
          </cell>
          <cell r="F72" t="str">
            <v>UA</v>
          </cell>
          <cell r="G72">
            <v>0</v>
          </cell>
          <cell r="H72" t="str">
            <v>NA</v>
          </cell>
          <cell r="I72" t="str">
            <v>County</v>
          </cell>
          <cell r="J72">
            <v>0</v>
          </cell>
          <cell r="K72">
            <v>1</v>
          </cell>
        </row>
        <row r="73">
          <cell r="A73">
            <v>66</v>
          </cell>
          <cell r="B73" t="str">
            <v>E1632</v>
          </cell>
          <cell r="C73" t="str">
            <v>Cotswold</v>
          </cell>
          <cell r="D73">
            <v>0.8</v>
          </cell>
          <cell r="E73" t="str">
            <v>E1620</v>
          </cell>
          <cell r="F73" t="str">
            <v>Gloucestershire</v>
          </cell>
          <cell r="G73">
            <v>0.2</v>
          </cell>
          <cell r="H73" t="str">
            <v>NA</v>
          </cell>
          <cell r="I73" t="str">
            <v>County</v>
          </cell>
          <cell r="J73">
            <v>0</v>
          </cell>
          <cell r="K73">
            <v>1</v>
          </cell>
        </row>
        <row r="74">
          <cell r="A74">
            <v>67</v>
          </cell>
          <cell r="B74" t="str">
            <v>E4602</v>
          </cell>
          <cell r="C74" t="str">
            <v>Coventry</v>
          </cell>
          <cell r="D74">
            <v>0.98</v>
          </cell>
          <cell r="E74" t="str">
            <v>NA</v>
          </cell>
          <cell r="F74" t="str">
            <v>MD</v>
          </cell>
          <cell r="G74">
            <v>0</v>
          </cell>
          <cell r="H74" t="str">
            <v>E6146</v>
          </cell>
          <cell r="I74" t="str">
            <v>West Midlands Fire</v>
          </cell>
          <cell r="J74">
            <v>0.02</v>
          </cell>
          <cell r="K74">
            <v>1</v>
          </cell>
        </row>
        <row r="75">
          <cell r="A75">
            <v>68</v>
          </cell>
          <cell r="B75" t="str">
            <v>E2731</v>
          </cell>
          <cell r="C75" t="str">
            <v>Craven</v>
          </cell>
          <cell r="D75">
            <v>0.8</v>
          </cell>
          <cell r="E75" t="str">
            <v>E2721</v>
          </cell>
          <cell r="F75" t="str">
            <v>North Yorkshire</v>
          </cell>
          <cell r="G75">
            <v>0.18</v>
          </cell>
          <cell r="H75" t="str">
            <v>E6127</v>
          </cell>
          <cell r="I75" t="str">
            <v>North Yorkshire Fire Authority</v>
          </cell>
          <cell r="J75">
            <v>0.02</v>
          </cell>
          <cell r="K75">
            <v>1</v>
          </cell>
        </row>
        <row r="76">
          <cell r="A76">
            <v>69</v>
          </cell>
          <cell r="B76" t="str">
            <v>E3834</v>
          </cell>
          <cell r="C76" t="str">
            <v>Crawley</v>
          </cell>
          <cell r="D76">
            <v>0.8</v>
          </cell>
          <cell r="E76" t="str">
            <v>E3820</v>
          </cell>
          <cell r="F76" t="str">
            <v>West Sussex</v>
          </cell>
          <cell r="G76">
            <v>0.2</v>
          </cell>
          <cell r="H76" t="str">
            <v>NA</v>
          </cell>
          <cell r="I76" t="str">
            <v>County</v>
          </cell>
          <cell r="J76">
            <v>0</v>
          </cell>
          <cell r="K76">
            <v>1</v>
          </cell>
        </row>
        <row r="77">
          <cell r="A77">
            <v>70</v>
          </cell>
          <cell r="B77" t="str">
            <v>E5035</v>
          </cell>
          <cell r="C77" t="str">
            <v>Croydon</v>
          </cell>
          <cell r="D77">
            <v>0.6</v>
          </cell>
          <cell r="E77" t="str">
            <v>E5100</v>
          </cell>
          <cell r="F77" t="str">
            <v>Greater London Authority</v>
          </cell>
          <cell r="G77">
            <v>0.4</v>
          </cell>
          <cell r="H77" t="str">
            <v>NA</v>
          </cell>
          <cell r="I77" t="str">
            <v>NA</v>
          </cell>
          <cell r="J77">
            <v>0</v>
          </cell>
          <cell r="K77">
            <v>1</v>
          </cell>
        </row>
        <row r="78">
          <cell r="A78">
            <v>71</v>
          </cell>
          <cell r="B78" t="str">
            <v>E1932</v>
          </cell>
          <cell r="C78" t="str">
            <v>Dacorum</v>
          </cell>
          <cell r="D78">
            <v>0.8</v>
          </cell>
          <cell r="E78" t="str">
            <v>E1920</v>
          </cell>
          <cell r="F78" t="str">
            <v>Hertfordshire</v>
          </cell>
          <cell r="G78">
            <v>0.2</v>
          </cell>
          <cell r="H78" t="str">
            <v>NA</v>
          </cell>
          <cell r="I78" t="str">
            <v>County</v>
          </cell>
          <cell r="J78">
            <v>0</v>
          </cell>
          <cell r="K78">
            <v>1</v>
          </cell>
        </row>
        <row r="79">
          <cell r="A79">
            <v>72</v>
          </cell>
          <cell r="B79" t="str">
            <v>E1301</v>
          </cell>
          <cell r="C79" t="str">
            <v>Darlington</v>
          </cell>
          <cell r="D79">
            <v>0.98</v>
          </cell>
          <cell r="E79" t="str">
            <v>NA</v>
          </cell>
          <cell r="F79" t="str">
            <v>UA</v>
          </cell>
          <cell r="G79">
            <v>0</v>
          </cell>
          <cell r="H79" t="str">
            <v>E6113</v>
          </cell>
          <cell r="I79" t="str">
            <v>Durham Fire Authority</v>
          </cell>
          <cell r="J79">
            <v>0.02</v>
          </cell>
          <cell r="K79">
            <v>1</v>
          </cell>
        </row>
        <row r="80">
          <cell r="A80">
            <v>73</v>
          </cell>
          <cell r="B80" t="str">
            <v>E2233</v>
          </cell>
          <cell r="C80" t="str">
            <v>Dartford</v>
          </cell>
          <cell r="D80">
            <v>0.8</v>
          </cell>
          <cell r="E80" t="str">
            <v>E2221</v>
          </cell>
          <cell r="F80" t="str">
            <v>Kent</v>
          </cell>
          <cell r="G80">
            <v>0.18</v>
          </cell>
          <cell r="H80" t="str">
            <v>E6122</v>
          </cell>
          <cell r="I80" t="str">
            <v>Kent Fire Authority</v>
          </cell>
          <cell r="J80">
            <v>0.02</v>
          </cell>
          <cell r="K80">
            <v>1</v>
          </cell>
        </row>
        <row r="81">
          <cell r="A81">
            <v>74</v>
          </cell>
          <cell r="B81" t="str">
            <v>E2832</v>
          </cell>
          <cell r="C81" t="str">
            <v>Daventry</v>
          </cell>
          <cell r="D81">
            <v>0.8</v>
          </cell>
          <cell r="E81" t="str">
            <v>E2820</v>
          </cell>
          <cell r="F81" t="str">
            <v>Northamptonshire</v>
          </cell>
          <cell r="G81">
            <v>0.2</v>
          </cell>
          <cell r="H81" t="str">
            <v>NA</v>
          </cell>
          <cell r="I81" t="str">
            <v>County</v>
          </cell>
          <cell r="J81">
            <v>0</v>
          </cell>
          <cell r="K81">
            <v>1</v>
          </cell>
        </row>
        <row r="82">
          <cell r="A82">
            <v>75</v>
          </cell>
          <cell r="B82" t="str">
            <v>E1001</v>
          </cell>
          <cell r="C82" t="str">
            <v>Derby</v>
          </cell>
          <cell r="D82">
            <v>0.98</v>
          </cell>
          <cell r="E82" t="str">
            <v>NA</v>
          </cell>
          <cell r="F82" t="str">
            <v>UA</v>
          </cell>
          <cell r="G82">
            <v>0</v>
          </cell>
          <cell r="H82" t="str">
            <v>E6110</v>
          </cell>
          <cell r="I82" t="str">
            <v>Derbyshire Fire Authority</v>
          </cell>
          <cell r="J82">
            <v>0.02</v>
          </cell>
          <cell r="K82">
            <v>1</v>
          </cell>
        </row>
        <row r="83">
          <cell r="A83">
            <v>76</v>
          </cell>
          <cell r="B83" t="str">
            <v>E1035</v>
          </cell>
          <cell r="C83" t="str">
            <v>Derbyshire Dales</v>
          </cell>
          <cell r="D83">
            <v>0.8</v>
          </cell>
          <cell r="E83" t="str">
            <v>E1021</v>
          </cell>
          <cell r="F83" t="str">
            <v>Derbyshire</v>
          </cell>
          <cell r="G83">
            <v>0.18</v>
          </cell>
          <cell r="H83" t="str">
            <v>E6110</v>
          </cell>
          <cell r="I83" t="str">
            <v>Derbyshire Fire Authority</v>
          </cell>
          <cell r="J83">
            <v>0.02</v>
          </cell>
          <cell r="K83">
            <v>1</v>
          </cell>
        </row>
        <row r="84">
          <cell r="A84">
            <v>77</v>
          </cell>
          <cell r="B84" t="str">
            <v>E4402</v>
          </cell>
          <cell r="C84" t="str">
            <v>Doncaster</v>
          </cell>
          <cell r="D84">
            <v>0.98</v>
          </cell>
          <cell r="E84" t="str">
            <v>NA</v>
          </cell>
          <cell r="F84" t="str">
            <v>MD</v>
          </cell>
          <cell r="G84">
            <v>0</v>
          </cell>
          <cell r="H84" t="str">
            <v>E6144</v>
          </cell>
          <cell r="I84" t="str">
            <v>South Yorkshire Fire</v>
          </cell>
          <cell r="J84">
            <v>0.02</v>
          </cell>
          <cell r="K84">
            <v>1</v>
          </cell>
        </row>
        <row r="85">
          <cell r="A85">
            <v>78</v>
          </cell>
          <cell r="B85" t="str">
            <v>E2234</v>
          </cell>
          <cell r="C85" t="str">
            <v>Dover</v>
          </cell>
          <cell r="D85">
            <v>0.8</v>
          </cell>
          <cell r="E85" t="str">
            <v>E2221</v>
          </cell>
          <cell r="F85" t="str">
            <v>Kent</v>
          </cell>
          <cell r="G85">
            <v>0.18</v>
          </cell>
          <cell r="H85" t="str">
            <v>E6122</v>
          </cell>
          <cell r="I85" t="str">
            <v>Kent Fire Authority</v>
          </cell>
          <cell r="J85">
            <v>0.02</v>
          </cell>
          <cell r="K85">
            <v>1</v>
          </cell>
        </row>
        <row r="86">
          <cell r="A86">
            <v>79</v>
          </cell>
          <cell r="B86" t="str">
            <v>E4603</v>
          </cell>
          <cell r="C86" t="str">
            <v>Dudley</v>
          </cell>
          <cell r="D86">
            <v>0.98</v>
          </cell>
          <cell r="E86" t="str">
            <v>NA</v>
          </cell>
          <cell r="F86" t="str">
            <v>MD</v>
          </cell>
          <cell r="G86">
            <v>0</v>
          </cell>
          <cell r="H86" t="str">
            <v>E6146</v>
          </cell>
          <cell r="I86" t="str">
            <v>West Midlands Fire</v>
          </cell>
          <cell r="J86">
            <v>0.02</v>
          </cell>
          <cell r="K86">
            <v>1</v>
          </cell>
        </row>
        <row r="87">
          <cell r="A87">
            <v>80</v>
          </cell>
          <cell r="B87" t="str">
            <v>E1302</v>
          </cell>
          <cell r="C87" t="str">
            <v>Durham UA</v>
          </cell>
          <cell r="D87">
            <v>0.98</v>
          </cell>
          <cell r="E87" t="str">
            <v>NA</v>
          </cell>
          <cell r="F87" t="str">
            <v>UA</v>
          </cell>
          <cell r="G87">
            <v>0</v>
          </cell>
          <cell r="H87" t="str">
            <v>E6113</v>
          </cell>
          <cell r="I87" t="str">
            <v>Durham Fire Authority</v>
          </cell>
          <cell r="J87">
            <v>0.02</v>
          </cell>
          <cell r="K87">
            <v>1</v>
          </cell>
        </row>
        <row r="88">
          <cell r="A88">
            <v>81</v>
          </cell>
          <cell r="B88" t="str">
            <v>E5036</v>
          </cell>
          <cell r="C88" t="str">
            <v>Ealing</v>
          </cell>
          <cell r="D88">
            <v>0.6</v>
          </cell>
          <cell r="E88" t="str">
            <v>E5100</v>
          </cell>
          <cell r="F88" t="str">
            <v>Greater London Authority</v>
          </cell>
          <cell r="G88">
            <v>0.4</v>
          </cell>
          <cell r="H88" t="str">
            <v>NA</v>
          </cell>
          <cell r="I88" t="str">
            <v>NA</v>
          </cell>
          <cell r="J88">
            <v>0</v>
          </cell>
          <cell r="K88">
            <v>1</v>
          </cell>
        </row>
        <row r="89">
          <cell r="A89">
            <v>82</v>
          </cell>
          <cell r="B89" t="str">
            <v>E0532</v>
          </cell>
          <cell r="C89" t="str">
            <v>East Cambridgeshire</v>
          </cell>
          <cell r="D89">
            <v>0.8</v>
          </cell>
          <cell r="E89" t="str">
            <v>E0521</v>
          </cell>
          <cell r="F89" t="str">
            <v>Cambridgeshire</v>
          </cell>
          <cell r="G89">
            <v>0.18</v>
          </cell>
          <cell r="H89" t="str">
            <v>E6105</v>
          </cell>
          <cell r="I89" t="str">
            <v>Cambridgeshire Fire Authority</v>
          </cell>
          <cell r="J89">
            <v>0.02</v>
          </cell>
          <cell r="K89">
            <v>1</v>
          </cell>
        </row>
        <row r="90">
          <cell r="A90">
            <v>83</v>
          </cell>
          <cell r="B90" t="str">
            <v>E1131</v>
          </cell>
          <cell r="C90" t="str">
            <v>East Devon</v>
          </cell>
          <cell r="D90">
            <v>0.8</v>
          </cell>
          <cell r="E90" t="str">
            <v>E1121</v>
          </cell>
          <cell r="F90" t="str">
            <v>Devon</v>
          </cell>
          <cell r="G90">
            <v>0.18</v>
          </cell>
          <cell r="H90" t="str">
            <v>E6161</v>
          </cell>
          <cell r="I90" t="str">
            <v>Devon and Somerset Fire Authority</v>
          </cell>
          <cell r="J90">
            <v>0.02</v>
          </cell>
          <cell r="K90">
            <v>1</v>
          </cell>
        </row>
        <row r="91">
          <cell r="A91">
            <v>84</v>
          </cell>
          <cell r="B91" t="str">
            <v>E1233</v>
          </cell>
          <cell r="C91" t="str">
            <v>East Dorset</v>
          </cell>
          <cell r="D91">
            <v>0.8</v>
          </cell>
          <cell r="E91" t="str">
            <v>E1221</v>
          </cell>
          <cell r="F91" t="str">
            <v>Dorset</v>
          </cell>
          <cell r="G91">
            <v>0.18</v>
          </cell>
          <cell r="H91" t="str">
            <v>E6112</v>
          </cell>
          <cell r="I91" t="str">
            <v>Dorset Fire Authority</v>
          </cell>
          <cell r="J91">
            <v>0.02</v>
          </cell>
          <cell r="K91">
            <v>1</v>
          </cell>
        </row>
        <row r="92">
          <cell r="A92">
            <v>85</v>
          </cell>
          <cell r="B92" t="str">
            <v>E1732</v>
          </cell>
          <cell r="C92" t="str">
            <v>East Hampshire</v>
          </cell>
          <cell r="D92">
            <v>0.8</v>
          </cell>
          <cell r="E92" t="str">
            <v>E1721</v>
          </cell>
          <cell r="F92" t="str">
            <v>Hampshire</v>
          </cell>
          <cell r="G92">
            <v>0.18</v>
          </cell>
          <cell r="H92" t="str">
            <v>E6117</v>
          </cell>
          <cell r="I92" t="str">
            <v>Hampshire Fire Authority</v>
          </cell>
          <cell r="J92">
            <v>0.02</v>
          </cell>
          <cell r="K92">
            <v>1</v>
          </cell>
        </row>
        <row r="93">
          <cell r="A93">
            <v>86</v>
          </cell>
          <cell r="B93" t="str">
            <v>E1933</v>
          </cell>
          <cell r="C93" t="str">
            <v>East Hertfordshire</v>
          </cell>
          <cell r="D93">
            <v>0.8</v>
          </cell>
          <cell r="E93" t="str">
            <v>E1920</v>
          </cell>
          <cell r="F93" t="str">
            <v>Hertfordshire</v>
          </cell>
          <cell r="G93">
            <v>0.2</v>
          </cell>
          <cell r="H93" t="str">
            <v>NA</v>
          </cell>
          <cell r="I93" t="str">
            <v>County</v>
          </cell>
          <cell r="J93">
            <v>0</v>
          </cell>
          <cell r="K93">
            <v>1</v>
          </cell>
        </row>
        <row r="94">
          <cell r="A94">
            <v>87</v>
          </cell>
          <cell r="B94" t="str">
            <v>E2532</v>
          </cell>
          <cell r="C94" t="str">
            <v>East Lindsey</v>
          </cell>
          <cell r="D94">
            <v>0.8</v>
          </cell>
          <cell r="E94" t="str">
            <v>E2520</v>
          </cell>
          <cell r="F94" t="str">
            <v>Lincolnshire</v>
          </cell>
          <cell r="G94">
            <v>0.2</v>
          </cell>
          <cell r="H94" t="str">
            <v>NA</v>
          </cell>
          <cell r="I94" t="str">
            <v>County</v>
          </cell>
          <cell r="J94">
            <v>0</v>
          </cell>
          <cell r="K94">
            <v>1</v>
          </cell>
        </row>
        <row r="95">
          <cell r="A95">
            <v>88</v>
          </cell>
          <cell r="B95" t="str">
            <v>E2833</v>
          </cell>
          <cell r="C95" t="str">
            <v>East Northamptonshire</v>
          </cell>
          <cell r="D95">
            <v>0.8</v>
          </cell>
          <cell r="E95" t="str">
            <v>E2820</v>
          </cell>
          <cell r="F95" t="str">
            <v>Northamptonshire</v>
          </cell>
          <cell r="G95">
            <v>0.2</v>
          </cell>
          <cell r="H95" t="str">
            <v>NA</v>
          </cell>
          <cell r="I95" t="str">
            <v>County</v>
          </cell>
          <cell r="J95">
            <v>0</v>
          </cell>
          <cell r="K95">
            <v>1</v>
          </cell>
        </row>
        <row r="96">
          <cell r="A96">
            <v>89</v>
          </cell>
          <cell r="B96" t="str">
            <v>E2001</v>
          </cell>
          <cell r="C96" t="str">
            <v>East Riding of Yorkshire</v>
          </cell>
          <cell r="D96">
            <v>0.98</v>
          </cell>
          <cell r="E96" t="str">
            <v>NA</v>
          </cell>
          <cell r="F96" t="str">
            <v>UA</v>
          </cell>
          <cell r="G96">
            <v>0</v>
          </cell>
          <cell r="H96" t="str">
            <v>E6120</v>
          </cell>
          <cell r="I96" t="str">
            <v>Humberside Fire Authority</v>
          </cell>
          <cell r="J96">
            <v>0.02</v>
          </cell>
          <cell r="K96">
            <v>1</v>
          </cell>
        </row>
        <row r="97">
          <cell r="A97">
            <v>90</v>
          </cell>
          <cell r="B97" t="str">
            <v>E3432</v>
          </cell>
          <cell r="C97" t="str">
            <v>East Staffordshire</v>
          </cell>
          <cell r="D97">
            <v>0.8</v>
          </cell>
          <cell r="E97" t="str">
            <v>E3421</v>
          </cell>
          <cell r="F97" t="str">
            <v>Staffordshire</v>
          </cell>
          <cell r="G97">
            <v>0.18</v>
          </cell>
          <cell r="H97" t="str">
            <v>E6134</v>
          </cell>
          <cell r="I97" t="str">
            <v>Staffordshire Fire Authority</v>
          </cell>
          <cell r="J97">
            <v>0.02</v>
          </cell>
          <cell r="K97">
            <v>1</v>
          </cell>
        </row>
        <row r="98">
          <cell r="A98">
            <v>91</v>
          </cell>
          <cell r="B98" t="str">
            <v>E1432</v>
          </cell>
          <cell r="C98" t="str">
            <v>Eastbourne</v>
          </cell>
          <cell r="D98">
            <v>0.8</v>
          </cell>
          <cell r="E98" t="str">
            <v>E1421</v>
          </cell>
          <cell r="F98" t="str">
            <v>East Sussex</v>
          </cell>
          <cell r="G98">
            <v>0.18</v>
          </cell>
          <cell r="H98" t="str">
            <v>E6114</v>
          </cell>
          <cell r="I98" t="str">
            <v>East Sussex Fire Authority</v>
          </cell>
          <cell r="J98">
            <v>0.02</v>
          </cell>
          <cell r="K98">
            <v>1</v>
          </cell>
        </row>
        <row r="99">
          <cell r="A99">
            <v>92</v>
          </cell>
          <cell r="B99" t="str">
            <v>E1733</v>
          </cell>
          <cell r="C99" t="str">
            <v>Eastleigh</v>
          </cell>
          <cell r="D99">
            <v>0.8</v>
          </cell>
          <cell r="E99" t="str">
            <v>E1721</v>
          </cell>
          <cell r="F99" t="str">
            <v>Hampshire</v>
          </cell>
          <cell r="G99">
            <v>0.18</v>
          </cell>
          <cell r="H99" t="str">
            <v>E6117</v>
          </cell>
          <cell r="I99" t="str">
            <v>Hampshire Fire Authority</v>
          </cell>
          <cell r="J99">
            <v>0.02</v>
          </cell>
          <cell r="K99">
            <v>1</v>
          </cell>
        </row>
        <row r="100">
          <cell r="A100">
            <v>93</v>
          </cell>
          <cell r="B100" t="str">
            <v>E0935</v>
          </cell>
          <cell r="C100" t="str">
            <v>Eden</v>
          </cell>
          <cell r="D100">
            <v>0.8</v>
          </cell>
          <cell r="E100" t="str">
            <v>E0920</v>
          </cell>
          <cell r="F100" t="str">
            <v>Cumbria</v>
          </cell>
          <cell r="G100">
            <v>0.2</v>
          </cell>
          <cell r="H100" t="str">
            <v>NA</v>
          </cell>
          <cell r="I100" t="str">
            <v>County</v>
          </cell>
          <cell r="J100">
            <v>0</v>
          </cell>
          <cell r="K100">
            <v>1</v>
          </cell>
        </row>
        <row r="101">
          <cell r="A101">
            <v>94</v>
          </cell>
          <cell r="B101" t="str">
            <v>E3631</v>
          </cell>
          <cell r="C101" t="str">
            <v>Elmbridge</v>
          </cell>
          <cell r="D101">
            <v>0.8</v>
          </cell>
          <cell r="E101" t="str">
            <v>E3620</v>
          </cell>
          <cell r="F101" t="str">
            <v>Surrey</v>
          </cell>
          <cell r="G101">
            <v>0.2</v>
          </cell>
          <cell r="H101" t="str">
            <v>NA</v>
          </cell>
          <cell r="I101" t="str">
            <v>County</v>
          </cell>
          <cell r="J101">
            <v>0</v>
          </cell>
          <cell r="K101">
            <v>1</v>
          </cell>
        </row>
        <row r="102">
          <cell r="A102">
            <v>95</v>
          </cell>
          <cell r="B102" t="str">
            <v>E5037</v>
          </cell>
          <cell r="C102" t="str">
            <v>Enfield</v>
          </cell>
          <cell r="D102">
            <v>0.6</v>
          </cell>
          <cell r="E102" t="str">
            <v>E5100</v>
          </cell>
          <cell r="F102" t="str">
            <v>Greater London Authority</v>
          </cell>
          <cell r="G102">
            <v>0.4</v>
          </cell>
          <cell r="H102" t="str">
            <v>NA</v>
          </cell>
          <cell r="I102" t="str">
            <v>NA</v>
          </cell>
          <cell r="J102">
            <v>0</v>
          </cell>
          <cell r="K102">
            <v>1</v>
          </cell>
        </row>
        <row r="103">
          <cell r="A103">
            <v>96</v>
          </cell>
          <cell r="B103" t="str">
            <v>E1537</v>
          </cell>
          <cell r="C103" t="str">
            <v>Epping Forest</v>
          </cell>
          <cell r="D103">
            <v>0.8</v>
          </cell>
          <cell r="E103" t="str">
            <v>E1521</v>
          </cell>
          <cell r="F103" t="str">
            <v>Essex</v>
          </cell>
          <cell r="G103">
            <v>0.18</v>
          </cell>
          <cell r="H103" t="str">
            <v>E6115</v>
          </cell>
          <cell r="I103" t="str">
            <v>Essex Fire Authority</v>
          </cell>
          <cell r="J103">
            <v>0.02</v>
          </cell>
          <cell r="K103">
            <v>1</v>
          </cell>
        </row>
        <row r="104">
          <cell r="A104">
            <v>97</v>
          </cell>
          <cell r="B104" t="str">
            <v>E3632</v>
          </cell>
          <cell r="C104" t="str">
            <v>Epsom &amp; Ewell</v>
          </cell>
          <cell r="D104">
            <v>0.8</v>
          </cell>
          <cell r="E104" t="str">
            <v>E3620</v>
          </cell>
          <cell r="F104" t="str">
            <v>Surrey</v>
          </cell>
          <cell r="G104">
            <v>0.2</v>
          </cell>
          <cell r="H104" t="str">
            <v>NA</v>
          </cell>
          <cell r="I104" t="str">
            <v>County</v>
          </cell>
          <cell r="J104">
            <v>0</v>
          </cell>
          <cell r="K104">
            <v>1</v>
          </cell>
        </row>
        <row r="105">
          <cell r="A105">
            <v>98</v>
          </cell>
          <cell r="B105" t="str">
            <v>E1036</v>
          </cell>
          <cell r="C105" t="str">
            <v>Erewash</v>
          </cell>
          <cell r="D105">
            <v>0.8</v>
          </cell>
          <cell r="E105" t="str">
            <v>E1021</v>
          </cell>
          <cell r="F105" t="str">
            <v>Derbyshire</v>
          </cell>
          <cell r="G105">
            <v>0.18</v>
          </cell>
          <cell r="H105" t="str">
            <v>E6110</v>
          </cell>
          <cell r="I105" t="str">
            <v>Derbyshire Fire Authority</v>
          </cell>
          <cell r="J105">
            <v>0.02</v>
          </cell>
          <cell r="K105">
            <v>1</v>
          </cell>
        </row>
        <row r="106">
          <cell r="A106">
            <v>99</v>
          </cell>
          <cell r="B106" t="str">
            <v>E1132</v>
          </cell>
          <cell r="C106" t="str">
            <v>Exeter</v>
          </cell>
          <cell r="D106">
            <v>0.8</v>
          </cell>
          <cell r="E106" t="str">
            <v>E1121</v>
          </cell>
          <cell r="F106" t="str">
            <v>Devon</v>
          </cell>
          <cell r="G106">
            <v>0.18</v>
          </cell>
          <cell r="H106" t="str">
            <v>E6161</v>
          </cell>
          <cell r="I106" t="str">
            <v>Devon and Somerset Fire Authority</v>
          </cell>
          <cell r="J106">
            <v>0.02</v>
          </cell>
          <cell r="K106">
            <v>1</v>
          </cell>
        </row>
        <row r="107">
          <cell r="A107">
            <v>100</v>
          </cell>
          <cell r="B107" t="str">
            <v>E1734</v>
          </cell>
          <cell r="C107" t="str">
            <v>Fareham</v>
          </cell>
          <cell r="D107">
            <v>0.8</v>
          </cell>
          <cell r="E107" t="str">
            <v>E1721</v>
          </cell>
          <cell r="F107" t="str">
            <v>Hampshire</v>
          </cell>
          <cell r="G107">
            <v>0.18</v>
          </cell>
          <cell r="H107" t="str">
            <v>E6117</v>
          </cell>
          <cell r="I107" t="str">
            <v>Hampshire Fire Authority</v>
          </cell>
          <cell r="J107">
            <v>0.02</v>
          </cell>
          <cell r="K107">
            <v>1</v>
          </cell>
        </row>
        <row r="108">
          <cell r="A108">
            <v>101</v>
          </cell>
          <cell r="B108" t="str">
            <v>E0533</v>
          </cell>
          <cell r="C108" t="str">
            <v>Fenland</v>
          </cell>
          <cell r="D108">
            <v>0.8</v>
          </cell>
          <cell r="E108" t="str">
            <v>E0521</v>
          </cell>
          <cell r="F108" t="str">
            <v>Cambridgeshire</v>
          </cell>
          <cell r="G108">
            <v>0.18</v>
          </cell>
          <cell r="H108" t="str">
            <v>E6105</v>
          </cell>
          <cell r="I108" t="str">
            <v>Cambridgeshire Fire Authority</v>
          </cell>
          <cell r="J108">
            <v>0.02</v>
          </cell>
          <cell r="K108">
            <v>1</v>
          </cell>
        </row>
        <row r="109">
          <cell r="A109">
            <v>102</v>
          </cell>
          <cell r="B109" t="str">
            <v>E3532</v>
          </cell>
          <cell r="C109" t="str">
            <v>Forest Heath</v>
          </cell>
          <cell r="D109">
            <v>0.8</v>
          </cell>
          <cell r="E109" t="str">
            <v>E3520</v>
          </cell>
          <cell r="F109" t="str">
            <v>Suffolk</v>
          </cell>
          <cell r="G109">
            <v>0.2</v>
          </cell>
          <cell r="H109" t="str">
            <v>NA</v>
          </cell>
          <cell r="I109" t="str">
            <v>County</v>
          </cell>
          <cell r="J109">
            <v>0</v>
          </cell>
          <cell r="K109">
            <v>1</v>
          </cell>
        </row>
        <row r="110">
          <cell r="A110">
            <v>103</v>
          </cell>
          <cell r="B110" t="str">
            <v>E1633</v>
          </cell>
          <cell r="C110" t="str">
            <v>Forest of Dean</v>
          </cell>
          <cell r="D110">
            <v>0.8</v>
          </cell>
          <cell r="E110" t="str">
            <v>E1620</v>
          </cell>
          <cell r="F110" t="str">
            <v>Gloucestershire</v>
          </cell>
          <cell r="G110">
            <v>0.2</v>
          </cell>
          <cell r="H110" t="str">
            <v>NA</v>
          </cell>
          <cell r="I110" t="str">
            <v>County</v>
          </cell>
          <cell r="J110">
            <v>0</v>
          </cell>
          <cell r="K110">
            <v>1</v>
          </cell>
        </row>
        <row r="111">
          <cell r="A111">
            <v>104</v>
          </cell>
          <cell r="B111" t="str">
            <v>E2335</v>
          </cell>
          <cell r="C111" t="str">
            <v>Fylde</v>
          </cell>
          <cell r="D111">
            <v>0.8</v>
          </cell>
          <cell r="E111" t="str">
            <v>E2321</v>
          </cell>
          <cell r="F111" t="str">
            <v>Lancashire</v>
          </cell>
          <cell r="G111">
            <v>0.18</v>
          </cell>
          <cell r="H111" t="str">
            <v>E6123</v>
          </cell>
          <cell r="I111" t="str">
            <v>Lancashire Fire Authority</v>
          </cell>
          <cell r="J111">
            <v>0.02</v>
          </cell>
          <cell r="K111">
            <v>1</v>
          </cell>
        </row>
        <row r="112">
          <cell r="A112">
            <v>105</v>
          </cell>
          <cell r="B112" t="str">
            <v>E4501</v>
          </cell>
          <cell r="C112" t="str">
            <v>Gateshead</v>
          </cell>
          <cell r="D112">
            <v>0.98</v>
          </cell>
          <cell r="E112" t="str">
            <v>NA</v>
          </cell>
          <cell r="F112" t="str">
            <v>MD</v>
          </cell>
          <cell r="G112">
            <v>0</v>
          </cell>
          <cell r="H112" t="str">
            <v>E6145</v>
          </cell>
          <cell r="I112" t="str">
            <v>Tyne and Wear Fire</v>
          </cell>
          <cell r="J112">
            <v>0.02</v>
          </cell>
          <cell r="K112">
            <v>1</v>
          </cell>
        </row>
        <row r="113">
          <cell r="A113">
            <v>106</v>
          </cell>
          <cell r="B113" t="str">
            <v>E3034</v>
          </cell>
          <cell r="C113" t="str">
            <v>Gedling</v>
          </cell>
          <cell r="D113">
            <v>0.8</v>
          </cell>
          <cell r="E113" t="str">
            <v>E3021</v>
          </cell>
          <cell r="F113" t="str">
            <v>Nottinghamshire</v>
          </cell>
          <cell r="G113">
            <v>0.18</v>
          </cell>
          <cell r="H113" t="str">
            <v>E6130</v>
          </cell>
          <cell r="I113" t="str">
            <v>Nottinghamshire Fire Authority</v>
          </cell>
          <cell r="J113">
            <v>0.02</v>
          </cell>
          <cell r="K113">
            <v>1</v>
          </cell>
        </row>
        <row r="114">
          <cell r="A114">
            <v>107</v>
          </cell>
          <cell r="B114" t="str">
            <v>E1634</v>
          </cell>
          <cell r="C114" t="str">
            <v>Gloucester</v>
          </cell>
          <cell r="D114">
            <v>0.8</v>
          </cell>
          <cell r="E114" t="str">
            <v>E1620</v>
          </cell>
          <cell r="F114" t="str">
            <v>Gloucestershire</v>
          </cell>
          <cell r="G114">
            <v>0.2</v>
          </cell>
          <cell r="H114" t="str">
            <v>NA</v>
          </cell>
          <cell r="I114" t="str">
            <v>County</v>
          </cell>
          <cell r="J114">
            <v>0</v>
          </cell>
          <cell r="K114">
            <v>1</v>
          </cell>
        </row>
        <row r="115">
          <cell r="A115">
            <v>108</v>
          </cell>
          <cell r="B115" t="str">
            <v>E1735</v>
          </cell>
          <cell r="C115" t="str">
            <v>Gosport</v>
          </cell>
          <cell r="D115">
            <v>0.8</v>
          </cell>
          <cell r="E115" t="str">
            <v>E1721</v>
          </cell>
          <cell r="F115" t="str">
            <v>Hampshire</v>
          </cell>
          <cell r="G115">
            <v>0.18</v>
          </cell>
          <cell r="H115" t="str">
            <v>E6117</v>
          </cell>
          <cell r="I115" t="str">
            <v>Hampshire Fire Authority</v>
          </cell>
          <cell r="J115">
            <v>0.02</v>
          </cell>
          <cell r="K115">
            <v>1</v>
          </cell>
        </row>
        <row r="116">
          <cell r="A116">
            <v>109</v>
          </cell>
          <cell r="B116" t="str">
            <v>E2236</v>
          </cell>
          <cell r="C116" t="str">
            <v>Gravesham</v>
          </cell>
          <cell r="D116">
            <v>0.8</v>
          </cell>
          <cell r="E116" t="str">
            <v>E2221</v>
          </cell>
          <cell r="F116" t="str">
            <v>Kent</v>
          </cell>
          <cell r="G116">
            <v>0.18</v>
          </cell>
          <cell r="H116" t="str">
            <v>E6122</v>
          </cell>
          <cell r="I116" t="str">
            <v>Kent Fire Authority</v>
          </cell>
          <cell r="J116">
            <v>0.02</v>
          </cell>
          <cell r="K116">
            <v>1</v>
          </cell>
        </row>
        <row r="117">
          <cell r="A117">
            <v>110</v>
          </cell>
          <cell r="B117" t="str">
            <v>E2633</v>
          </cell>
          <cell r="C117" t="str">
            <v>Great Yarmouth</v>
          </cell>
          <cell r="D117">
            <v>0.8</v>
          </cell>
          <cell r="E117" t="str">
            <v>E2620</v>
          </cell>
          <cell r="F117" t="str">
            <v>Norfolk</v>
          </cell>
          <cell r="G117">
            <v>0.2</v>
          </cell>
          <cell r="H117" t="str">
            <v>NA</v>
          </cell>
          <cell r="I117" t="str">
            <v>County</v>
          </cell>
          <cell r="J117">
            <v>0</v>
          </cell>
          <cell r="K117">
            <v>1</v>
          </cell>
        </row>
        <row r="118">
          <cell r="A118">
            <v>111</v>
          </cell>
          <cell r="B118" t="str">
            <v>E5012</v>
          </cell>
          <cell r="C118" t="str">
            <v>Greenwich</v>
          </cell>
          <cell r="D118">
            <v>0.6</v>
          </cell>
          <cell r="E118" t="str">
            <v>E5100</v>
          </cell>
          <cell r="F118" t="str">
            <v>Greater London Authority</v>
          </cell>
          <cell r="G118">
            <v>0.4</v>
          </cell>
          <cell r="H118" t="str">
            <v>NA</v>
          </cell>
          <cell r="I118" t="str">
            <v>NA</v>
          </cell>
          <cell r="J118">
            <v>0</v>
          </cell>
          <cell r="K118">
            <v>1</v>
          </cell>
        </row>
        <row r="119">
          <cell r="A119">
            <v>112</v>
          </cell>
          <cell r="B119" t="str">
            <v>E3633</v>
          </cell>
          <cell r="C119" t="str">
            <v>Guildford</v>
          </cell>
          <cell r="D119">
            <v>0.8</v>
          </cell>
          <cell r="E119" t="str">
            <v>E3620</v>
          </cell>
          <cell r="F119" t="str">
            <v>Surrey</v>
          </cell>
          <cell r="G119">
            <v>0.2</v>
          </cell>
          <cell r="H119" t="str">
            <v>NA</v>
          </cell>
          <cell r="I119" t="str">
            <v>County</v>
          </cell>
          <cell r="J119">
            <v>0</v>
          </cell>
          <cell r="K119">
            <v>1</v>
          </cell>
        </row>
        <row r="120">
          <cell r="A120">
            <v>113</v>
          </cell>
          <cell r="B120" t="str">
            <v>E5013</v>
          </cell>
          <cell r="C120" t="str">
            <v>Hackney</v>
          </cell>
          <cell r="D120">
            <v>0.6</v>
          </cell>
          <cell r="E120" t="str">
            <v>E5100</v>
          </cell>
          <cell r="F120" t="str">
            <v>Greater London Authority</v>
          </cell>
          <cell r="G120">
            <v>0.4</v>
          </cell>
          <cell r="H120" t="str">
            <v>NA</v>
          </cell>
          <cell r="I120" t="str">
            <v>NA</v>
          </cell>
          <cell r="J120">
            <v>0</v>
          </cell>
          <cell r="K120">
            <v>1</v>
          </cell>
        </row>
        <row r="121">
          <cell r="A121">
            <v>114</v>
          </cell>
          <cell r="B121" t="str">
            <v>E0601</v>
          </cell>
          <cell r="C121" t="str">
            <v>Halton</v>
          </cell>
          <cell r="D121">
            <v>0.98</v>
          </cell>
          <cell r="E121" t="str">
            <v>NA</v>
          </cell>
          <cell r="F121" t="str">
            <v>UA</v>
          </cell>
          <cell r="G121">
            <v>0</v>
          </cell>
          <cell r="H121" t="str">
            <v>E6106</v>
          </cell>
          <cell r="I121" t="str">
            <v>Cheshire Fire Authority</v>
          </cell>
          <cell r="J121">
            <v>0.02</v>
          </cell>
          <cell r="K121">
            <v>1</v>
          </cell>
        </row>
        <row r="122">
          <cell r="A122">
            <v>115</v>
          </cell>
          <cell r="B122" t="str">
            <v>E2732</v>
          </cell>
          <cell r="C122" t="str">
            <v>Hambleton</v>
          </cell>
          <cell r="D122">
            <v>0.8</v>
          </cell>
          <cell r="E122" t="str">
            <v>E2721</v>
          </cell>
          <cell r="F122" t="str">
            <v>North Yorkshire</v>
          </cell>
          <cell r="G122">
            <v>0.18</v>
          </cell>
          <cell r="H122" t="str">
            <v>E6127</v>
          </cell>
          <cell r="I122" t="str">
            <v>North Yorkshire Fire Authority</v>
          </cell>
          <cell r="J122">
            <v>0.02</v>
          </cell>
          <cell r="K122">
            <v>1</v>
          </cell>
        </row>
        <row r="123">
          <cell r="A123">
            <v>116</v>
          </cell>
          <cell r="B123" t="str">
            <v>E5014</v>
          </cell>
          <cell r="C123" t="str">
            <v>Hammersmith &amp; Fulham</v>
          </cell>
          <cell r="D123">
            <v>0.6</v>
          </cell>
          <cell r="E123" t="str">
            <v>E5100</v>
          </cell>
          <cell r="F123" t="str">
            <v>Greater London Authority</v>
          </cell>
          <cell r="G123">
            <v>0.4</v>
          </cell>
          <cell r="H123" t="str">
            <v>NA</v>
          </cell>
          <cell r="I123" t="str">
            <v>NA</v>
          </cell>
          <cell r="J123">
            <v>0</v>
          </cell>
          <cell r="K123">
            <v>1</v>
          </cell>
        </row>
        <row r="124">
          <cell r="A124">
            <v>117</v>
          </cell>
          <cell r="B124" t="str">
            <v>E2433</v>
          </cell>
          <cell r="C124" t="str">
            <v>Harborough</v>
          </cell>
          <cell r="D124">
            <v>0.8</v>
          </cell>
          <cell r="E124" t="str">
            <v>E2421</v>
          </cell>
          <cell r="F124" t="str">
            <v>Leicestershire</v>
          </cell>
          <cell r="G124">
            <v>0.18</v>
          </cell>
          <cell r="H124" t="str">
            <v>E6124</v>
          </cell>
          <cell r="I124" t="str">
            <v>Leicestershire Fire Authority</v>
          </cell>
          <cell r="J124">
            <v>0.02</v>
          </cell>
          <cell r="K124">
            <v>1</v>
          </cell>
        </row>
        <row r="125">
          <cell r="A125">
            <v>118</v>
          </cell>
          <cell r="B125" t="str">
            <v>E5038</v>
          </cell>
          <cell r="C125" t="str">
            <v>Haringey</v>
          </cell>
          <cell r="D125">
            <v>0.6</v>
          </cell>
          <cell r="E125" t="str">
            <v>E5100</v>
          </cell>
          <cell r="F125" t="str">
            <v>Greater London Authority</v>
          </cell>
          <cell r="G125">
            <v>0.4</v>
          </cell>
          <cell r="H125" t="str">
            <v>NA</v>
          </cell>
          <cell r="I125" t="str">
            <v>NA</v>
          </cell>
          <cell r="J125">
            <v>0</v>
          </cell>
          <cell r="K125">
            <v>1</v>
          </cell>
        </row>
        <row r="126">
          <cell r="A126">
            <v>119</v>
          </cell>
          <cell r="B126" t="str">
            <v>E1538</v>
          </cell>
          <cell r="C126" t="str">
            <v>Harlow</v>
          </cell>
          <cell r="D126">
            <v>0.8</v>
          </cell>
          <cell r="E126" t="str">
            <v>E1521</v>
          </cell>
          <cell r="F126" t="str">
            <v>Essex</v>
          </cell>
          <cell r="G126">
            <v>0.18</v>
          </cell>
          <cell r="H126" t="str">
            <v>E6115</v>
          </cell>
          <cell r="I126" t="str">
            <v>Essex Fire Authority</v>
          </cell>
          <cell r="J126">
            <v>0.02</v>
          </cell>
          <cell r="K126">
            <v>1</v>
          </cell>
        </row>
        <row r="127">
          <cell r="A127">
            <v>120</v>
          </cell>
          <cell r="B127" t="str">
            <v>E2753</v>
          </cell>
          <cell r="C127" t="str">
            <v>Harrogate</v>
          </cell>
          <cell r="D127">
            <v>0.8</v>
          </cell>
          <cell r="E127" t="str">
            <v>E2721</v>
          </cell>
          <cell r="F127" t="str">
            <v>North Yorkshire</v>
          </cell>
          <cell r="G127">
            <v>0.18</v>
          </cell>
          <cell r="H127" t="str">
            <v>E6127</v>
          </cell>
          <cell r="I127" t="str">
            <v>North Yorkshire Fire Authority</v>
          </cell>
          <cell r="J127">
            <v>0.02</v>
          </cell>
          <cell r="K127">
            <v>1</v>
          </cell>
        </row>
        <row r="128">
          <cell r="A128">
            <v>121</v>
          </cell>
          <cell r="B128" t="str">
            <v>E5039</v>
          </cell>
          <cell r="C128" t="str">
            <v>Harrow</v>
          </cell>
          <cell r="D128">
            <v>0.6</v>
          </cell>
          <cell r="E128" t="str">
            <v>E5100</v>
          </cell>
          <cell r="F128" t="str">
            <v>Greater London Authority</v>
          </cell>
          <cell r="G128">
            <v>0.4</v>
          </cell>
          <cell r="H128" t="str">
            <v>NA</v>
          </cell>
          <cell r="I128" t="str">
            <v>NA</v>
          </cell>
          <cell r="J128">
            <v>0</v>
          </cell>
          <cell r="K128">
            <v>1</v>
          </cell>
        </row>
        <row r="129">
          <cell r="A129">
            <v>122</v>
          </cell>
          <cell r="B129" t="str">
            <v>E1736</v>
          </cell>
          <cell r="C129" t="str">
            <v>Hart</v>
          </cell>
          <cell r="D129">
            <v>0.8</v>
          </cell>
          <cell r="E129" t="str">
            <v>E1721</v>
          </cell>
          <cell r="F129" t="str">
            <v>Hampshire</v>
          </cell>
          <cell r="G129">
            <v>0.18</v>
          </cell>
          <cell r="H129" t="str">
            <v>E6117</v>
          </cell>
          <cell r="I129" t="str">
            <v>Hampshire Fire Authority</v>
          </cell>
          <cell r="J129">
            <v>0.02</v>
          </cell>
          <cell r="K129">
            <v>1</v>
          </cell>
        </row>
        <row r="130">
          <cell r="A130">
            <v>123</v>
          </cell>
          <cell r="B130" t="str">
            <v>E0701</v>
          </cell>
          <cell r="C130" t="str">
            <v>Hartlepool</v>
          </cell>
          <cell r="D130">
            <v>0.98</v>
          </cell>
          <cell r="E130" t="str">
            <v>NA</v>
          </cell>
          <cell r="F130" t="str">
            <v>UA</v>
          </cell>
          <cell r="G130">
            <v>0</v>
          </cell>
          <cell r="H130" t="str">
            <v>E6107</v>
          </cell>
          <cell r="I130" t="str">
            <v>Cleveland Fire Authority</v>
          </cell>
          <cell r="J130">
            <v>0.02</v>
          </cell>
          <cell r="K130">
            <v>1</v>
          </cell>
        </row>
        <row r="131">
          <cell r="A131">
            <v>124</v>
          </cell>
          <cell r="B131" t="str">
            <v>E1433</v>
          </cell>
          <cell r="C131" t="str">
            <v>Hastings</v>
          </cell>
          <cell r="D131">
            <v>0.8</v>
          </cell>
          <cell r="E131" t="str">
            <v>E1421</v>
          </cell>
          <cell r="F131" t="str">
            <v>East Sussex</v>
          </cell>
          <cell r="G131">
            <v>0.18</v>
          </cell>
          <cell r="H131" t="str">
            <v>E6114</v>
          </cell>
          <cell r="I131" t="str">
            <v>East Sussex Fire Authority</v>
          </cell>
          <cell r="J131">
            <v>0.02</v>
          </cell>
          <cell r="K131">
            <v>1</v>
          </cell>
        </row>
        <row r="132">
          <cell r="A132">
            <v>125</v>
          </cell>
          <cell r="B132" t="str">
            <v>E1737</v>
          </cell>
          <cell r="C132" t="str">
            <v>Havant</v>
          </cell>
          <cell r="D132">
            <v>0.8</v>
          </cell>
          <cell r="E132" t="str">
            <v>E1721</v>
          </cell>
          <cell r="F132" t="str">
            <v>Hampshire</v>
          </cell>
          <cell r="G132">
            <v>0.18</v>
          </cell>
          <cell r="H132" t="str">
            <v>E6117</v>
          </cell>
          <cell r="I132" t="str">
            <v>Hampshire Fire Authority</v>
          </cell>
          <cell r="J132">
            <v>0.02</v>
          </cell>
          <cell r="K132">
            <v>1</v>
          </cell>
        </row>
        <row r="133">
          <cell r="A133">
            <v>126</v>
          </cell>
          <cell r="B133" t="str">
            <v>E5040</v>
          </cell>
          <cell r="C133" t="str">
            <v>Havering</v>
          </cell>
          <cell r="D133">
            <v>0.6</v>
          </cell>
          <cell r="E133" t="str">
            <v>E5100</v>
          </cell>
          <cell r="F133" t="str">
            <v>Greater London Authority</v>
          </cell>
          <cell r="G133">
            <v>0.4</v>
          </cell>
          <cell r="H133" t="str">
            <v>NA</v>
          </cell>
          <cell r="I133" t="str">
            <v>NA</v>
          </cell>
          <cell r="J133">
            <v>0</v>
          </cell>
          <cell r="K133">
            <v>1</v>
          </cell>
        </row>
        <row r="134">
          <cell r="A134">
            <v>127</v>
          </cell>
          <cell r="B134" t="str">
            <v>E1801</v>
          </cell>
          <cell r="C134" t="str">
            <v>Herefordshire</v>
          </cell>
          <cell r="D134">
            <v>0.98</v>
          </cell>
          <cell r="E134" t="str">
            <v>NA</v>
          </cell>
          <cell r="F134" t="str">
            <v>UA</v>
          </cell>
          <cell r="G134">
            <v>0</v>
          </cell>
          <cell r="H134" t="str">
            <v>E6118</v>
          </cell>
          <cell r="I134" t="str">
            <v>Hereford and Worcester Fire Authority</v>
          </cell>
          <cell r="J134">
            <v>0.02</v>
          </cell>
          <cell r="K134">
            <v>1</v>
          </cell>
        </row>
        <row r="135">
          <cell r="A135">
            <v>128</v>
          </cell>
          <cell r="B135" t="str">
            <v>E1934</v>
          </cell>
          <cell r="C135" t="str">
            <v>Hertsmere</v>
          </cell>
          <cell r="D135">
            <v>0.8</v>
          </cell>
          <cell r="E135" t="str">
            <v>E1920</v>
          </cell>
          <cell r="F135" t="str">
            <v>Hertfordshire</v>
          </cell>
          <cell r="G135">
            <v>0.2</v>
          </cell>
          <cell r="H135" t="str">
            <v>NA</v>
          </cell>
          <cell r="I135" t="str">
            <v>County</v>
          </cell>
          <cell r="J135">
            <v>0</v>
          </cell>
          <cell r="K135">
            <v>1</v>
          </cell>
        </row>
        <row r="136">
          <cell r="A136">
            <v>129</v>
          </cell>
          <cell r="B136" t="str">
            <v>E1037</v>
          </cell>
          <cell r="C136" t="str">
            <v>High Peak</v>
          </cell>
          <cell r="D136">
            <v>0.8</v>
          </cell>
          <cell r="E136" t="str">
            <v>E1021</v>
          </cell>
          <cell r="F136" t="str">
            <v>Derbyshire</v>
          </cell>
          <cell r="G136">
            <v>0.18</v>
          </cell>
          <cell r="H136" t="str">
            <v>E6110</v>
          </cell>
          <cell r="I136" t="str">
            <v>Derbyshire Fire Authority</v>
          </cell>
          <cell r="J136">
            <v>0.02</v>
          </cell>
          <cell r="K136">
            <v>1</v>
          </cell>
        </row>
        <row r="137">
          <cell r="A137">
            <v>130</v>
          </cell>
          <cell r="B137" t="str">
            <v>E5041</v>
          </cell>
          <cell r="C137" t="str">
            <v>Hillingdon</v>
          </cell>
          <cell r="D137">
            <v>0.6</v>
          </cell>
          <cell r="E137" t="str">
            <v>E5100</v>
          </cell>
          <cell r="F137" t="str">
            <v>Greater London Authority</v>
          </cell>
          <cell r="G137">
            <v>0.4</v>
          </cell>
          <cell r="H137" t="str">
            <v>NA</v>
          </cell>
          <cell r="I137" t="str">
            <v>NA</v>
          </cell>
          <cell r="J137">
            <v>0</v>
          </cell>
          <cell r="K137">
            <v>1</v>
          </cell>
        </row>
        <row r="138">
          <cell r="A138">
            <v>131</v>
          </cell>
          <cell r="B138" t="str">
            <v>E2434</v>
          </cell>
          <cell r="C138" t="str">
            <v>Hinckley &amp; Bosworth</v>
          </cell>
          <cell r="D138">
            <v>0.8</v>
          </cell>
          <cell r="E138" t="str">
            <v>E2421</v>
          </cell>
          <cell r="F138" t="str">
            <v>Leicestershire</v>
          </cell>
          <cell r="G138">
            <v>0.18</v>
          </cell>
          <cell r="H138" t="str">
            <v>E6124</v>
          </cell>
          <cell r="I138" t="str">
            <v>Leicestershire Fire Authority</v>
          </cell>
          <cell r="J138">
            <v>0.02</v>
          </cell>
          <cell r="K138">
            <v>1</v>
          </cell>
        </row>
        <row r="139">
          <cell r="A139">
            <v>132</v>
          </cell>
          <cell r="B139" t="str">
            <v>E3835</v>
          </cell>
          <cell r="C139" t="str">
            <v>Horsham</v>
          </cell>
          <cell r="D139">
            <v>0.8</v>
          </cell>
          <cell r="E139" t="str">
            <v>E3820</v>
          </cell>
          <cell r="F139" t="str">
            <v>West Sussex</v>
          </cell>
          <cell r="G139">
            <v>0.2</v>
          </cell>
          <cell r="H139" t="str">
            <v>NA</v>
          </cell>
          <cell r="I139" t="str">
            <v>County</v>
          </cell>
          <cell r="J139">
            <v>0</v>
          </cell>
          <cell r="K139">
            <v>1</v>
          </cell>
        </row>
        <row r="140">
          <cell r="A140">
            <v>133</v>
          </cell>
          <cell r="B140" t="str">
            <v>E5042</v>
          </cell>
          <cell r="C140" t="str">
            <v>Hounslow</v>
          </cell>
          <cell r="D140">
            <v>0.6</v>
          </cell>
          <cell r="E140" t="str">
            <v>E5100</v>
          </cell>
          <cell r="F140" t="str">
            <v>Greater London Authority</v>
          </cell>
          <cell r="G140">
            <v>0.4</v>
          </cell>
          <cell r="H140" t="str">
            <v>NA</v>
          </cell>
          <cell r="I140" t="str">
            <v>NA</v>
          </cell>
          <cell r="J140">
            <v>0</v>
          </cell>
          <cell r="K140">
            <v>1</v>
          </cell>
        </row>
        <row r="141">
          <cell r="A141">
            <v>134</v>
          </cell>
          <cell r="B141" t="str">
            <v>E0551</v>
          </cell>
          <cell r="C141" t="str">
            <v>Huntingdonshire</v>
          </cell>
          <cell r="D141">
            <v>0.8</v>
          </cell>
          <cell r="E141" t="str">
            <v>E0521</v>
          </cell>
          <cell r="F141" t="str">
            <v>Cambridgeshire</v>
          </cell>
          <cell r="G141">
            <v>0.18</v>
          </cell>
          <cell r="H141" t="str">
            <v>E6105</v>
          </cell>
          <cell r="I141" t="str">
            <v>Cambridgeshire Fire Authority</v>
          </cell>
          <cell r="J141">
            <v>0.02</v>
          </cell>
          <cell r="K141">
            <v>1</v>
          </cell>
        </row>
        <row r="142">
          <cell r="A142">
            <v>135</v>
          </cell>
          <cell r="B142" t="str">
            <v>E2336</v>
          </cell>
          <cell r="C142" t="str">
            <v>Hyndburn</v>
          </cell>
          <cell r="D142">
            <v>0.8</v>
          </cell>
          <cell r="E142" t="str">
            <v>E2321</v>
          </cell>
          <cell r="F142" t="str">
            <v>Lancashire</v>
          </cell>
          <cell r="G142">
            <v>0.18</v>
          </cell>
          <cell r="H142" t="str">
            <v>E6123</v>
          </cell>
          <cell r="I142" t="str">
            <v>Lancashire Fire Authority</v>
          </cell>
          <cell r="J142">
            <v>0.02</v>
          </cell>
          <cell r="K142">
            <v>1</v>
          </cell>
        </row>
        <row r="143">
          <cell r="A143">
            <v>136</v>
          </cell>
          <cell r="B143" t="str">
            <v>E3533</v>
          </cell>
          <cell r="C143" t="str">
            <v>Ipswich</v>
          </cell>
          <cell r="D143">
            <v>0.8</v>
          </cell>
          <cell r="E143" t="str">
            <v>E3520</v>
          </cell>
          <cell r="F143" t="str">
            <v>Suffolk</v>
          </cell>
          <cell r="G143">
            <v>0.2</v>
          </cell>
          <cell r="H143" t="str">
            <v>NA</v>
          </cell>
          <cell r="I143" t="str">
            <v>County</v>
          </cell>
          <cell r="J143">
            <v>0</v>
          </cell>
          <cell r="K143">
            <v>1</v>
          </cell>
        </row>
        <row r="144">
          <cell r="A144">
            <v>137</v>
          </cell>
          <cell r="B144" t="str">
            <v>E2101</v>
          </cell>
          <cell r="C144" t="str">
            <v>Isle of Wight Council</v>
          </cell>
          <cell r="D144">
            <v>1</v>
          </cell>
          <cell r="E144" t="str">
            <v>NA</v>
          </cell>
          <cell r="F144" t="str">
            <v>UA</v>
          </cell>
          <cell r="G144">
            <v>0</v>
          </cell>
          <cell r="H144" t="str">
            <v>NA</v>
          </cell>
          <cell r="I144" t="str">
            <v>County</v>
          </cell>
          <cell r="J144">
            <v>0</v>
          </cell>
          <cell r="K144">
            <v>1</v>
          </cell>
        </row>
        <row r="145">
          <cell r="A145">
            <v>138</v>
          </cell>
          <cell r="B145" t="str">
            <v>E4001</v>
          </cell>
          <cell r="C145" t="str">
            <v>Isles of Scilly</v>
          </cell>
          <cell r="D145">
            <v>1</v>
          </cell>
          <cell r="E145" t="str">
            <v>NA</v>
          </cell>
          <cell r="F145" t="str">
            <v>UA</v>
          </cell>
          <cell r="G145">
            <v>0</v>
          </cell>
          <cell r="H145" t="str">
            <v>NA</v>
          </cell>
          <cell r="I145" t="str">
            <v>County</v>
          </cell>
          <cell r="J145">
            <v>0</v>
          </cell>
          <cell r="K145">
            <v>1</v>
          </cell>
        </row>
        <row r="146">
          <cell r="A146">
            <v>139</v>
          </cell>
          <cell r="B146" t="str">
            <v>E5015</v>
          </cell>
          <cell r="C146" t="str">
            <v>Islington</v>
          </cell>
          <cell r="D146">
            <v>0.6</v>
          </cell>
          <cell r="E146" t="str">
            <v>E5100</v>
          </cell>
          <cell r="F146" t="str">
            <v>Greater London Authority</v>
          </cell>
          <cell r="G146">
            <v>0.4</v>
          </cell>
          <cell r="H146" t="str">
            <v>NA</v>
          </cell>
          <cell r="I146" t="str">
            <v>NA</v>
          </cell>
          <cell r="J146">
            <v>0</v>
          </cell>
          <cell r="K146">
            <v>1</v>
          </cell>
        </row>
        <row r="147">
          <cell r="A147">
            <v>140</v>
          </cell>
          <cell r="B147" t="str">
            <v>E5016</v>
          </cell>
          <cell r="C147" t="str">
            <v>Kensington &amp; Chelsea</v>
          </cell>
          <cell r="D147">
            <v>0.6</v>
          </cell>
          <cell r="E147" t="str">
            <v>E5100</v>
          </cell>
          <cell r="F147" t="str">
            <v>Greater London Authority</v>
          </cell>
          <cell r="G147">
            <v>0.4</v>
          </cell>
          <cell r="H147" t="str">
            <v>NA</v>
          </cell>
          <cell r="I147" t="str">
            <v>NA</v>
          </cell>
          <cell r="J147">
            <v>0</v>
          </cell>
          <cell r="K147">
            <v>1</v>
          </cell>
        </row>
        <row r="148">
          <cell r="A148">
            <v>141</v>
          </cell>
          <cell r="B148" t="str">
            <v>E2834</v>
          </cell>
          <cell r="C148" t="str">
            <v>Kettering</v>
          </cell>
          <cell r="D148">
            <v>0.8</v>
          </cell>
          <cell r="E148" t="str">
            <v>E2820</v>
          </cell>
          <cell r="F148" t="str">
            <v>Northamptonshire</v>
          </cell>
          <cell r="G148">
            <v>0.2</v>
          </cell>
          <cell r="H148" t="str">
            <v>NA</v>
          </cell>
          <cell r="I148" t="str">
            <v>County</v>
          </cell>
          <cell r="J148">
            <v>0</v>
          </cell>
          <cell r="K148">
            <v>1</v>
          </cell>
        </row>
        <row r="149">
          <cell r="A149">
            <v>142</v>
          </cell>
          <cell r="B149" t="str">
            <v>E2634</v>
          </cell>
          <cell r="C149" t="str">
            <v>King's Lynn &amp; West Norfolk</v>
          </cell>
          <cell r="D149">
            <v>0.8</v>
          </cell>
          <cell r="E149" t="str">
            <v>E2620</v>
          </cell>
          <cell r="F149" t="str">
            <v>Norfolk</v>
          </cell>
          <cell r="G149">
            <v>0.2</v>
          </cell>
          <cell r="H149" t="str">
            <v>NA</v>
          </cell>
          <cell r="I149" t="str">
            <v>County</v>
          </cell>
          <cell r="J149">
            <v>0</v>
          </cell>
          <cell r="K149">
            <v>1</v>
          </cell>
        </row>
        <row r="150">
          <cell r="A150">
            <v>143</v>
          </cell>
          <cell r="B150" t="str">
            <v>E2002</v>
          </cell>
          <cell r="C150" t="str">
            <v>Kingston-upon-Hull</v>
          </cell>
          <cell r="D150">
            <v>0.98</v>
          </cell>
          <cell r="E150" t="str">
            <v>NA</v>
          </cell>
          <cell r="F150" t="str">
            <v>UA</v>
          </cell>
          <cell r="G150">
            <v>0</v>
          </cell>
          <cell r="H150" t="str">
            <v>E6120</v>
          </cell>
          <cell r="I150" t="str">
            <v>Humberside Fire Authority</v>
          </cell>
          <cell r="J150">
            <v>0.02</v>
          </cell>
          <cell r="K150">
            <v>1</v>
          </cell>
        </row>
        <row r="151">
          <cell r="A151">
            <v>144</v>
          </cell>
          <cell r="B151" t="str">
            <v>E5043</v>
          </cell>
          <cell r="C151" t="str">
            <v>Kingston-upon-Thames</v>
          </cell>
          <cell r="D151">
            <v>0.6</v>
          </cell>
          <cell r="E151" t="str">
            <v>E5100</v>
          </cell>
          <cell r="F151" t="str">
            <v>Greater London Authority</v>
          </cell>
          <cell r="G151">
            <v>0.4</v>
          </cell>
          <cell r="H151" t="str">
            <v>NA</v>
          </cell>
          <cell r="I151" t="str">
            <v>NA</v>
          </cell>
          <cell r="J151">
            <v>0</v>
          </cell>
          <cell r="K151">
            <v>1</v>
          </cell>
        </row>
        <row r="152">
          <cell r="A152">
            <v>145</v>
          </cell>
          <cell r="B152" t="str">
            <v>E4703</v>
          </cell>
          <cell r="C152" t="str">
            <v>Kirklees</v>
          </cell>
          <cell r="D152">
            <v>0.98</v>
          </cell>
          <cell r="E152" t="str">
            <v>NA</v>
          </cell>
          <cell r="F152" t="str">
            <v>MD</v>
          </cell>
          <cell r="G152">
            <v>0</v>
          </cell>
          <cell r="H152" t="str">
            <v>E6147</v>
          </cell>
          <cell r="I152" t="str">
            <v>West Yorkshire Fire</v>
          </cell>
          <cell r="J152">
            <v>0.02</v>
          </cell>
          <cell r="K152">
            <v>1</v>
          </cell>
        </row>
        <row r="153">
          <cell r="A153">
            <v>146</v>
          </cell>
          <cell r="B153" t="str">
            <v>E4301</v>
          </cell>
          <cell r="C153" t="str">
            <v>Knowsley</v>
          </cell>
          <cell r="D153">
            <v>0.98</v>
          </cell>
          <cell r="E153" t="str">
            <v>NA</v>
          </cell>
          <cell r="F153" t="str">
            <v>MD</v>
          </cell>
          <cell r="G153">
            <v>0</v>
          </cell>
          <cell r="H153" t="str">
            <v>E6143</v>
          </cell>
          <cell r="I153" t="str">
            <v>Merseyside Fire</v>
          </cell>
          <cell r="J153">
            <v>0.02</v>
          </cell>
          <cell r="K153">
            <v>1</v>
          </cell>
        </row>
        <row r="154">
          <cell r="A154">
            <v>147</v>
          </cell>
          <cell r="B154" t="str">
            <v>E5017</v>
          </cell>
          <cell r="C154" t="str">
            <v>Lambeth</v>
          </cell>
          <cell r="D154">
            <v>0.6</v>
          </cell>
          <cell r="E154" t="str">
            <v>E5100</v>
          </cell>
          <cell r="F154" t="str">
            <v>Greater London Authority</v>
          </cell>
          <cell r="G154">
            <v>0.4</v>
          </cell>
          <cell r="H154" t="str">
            <v>NA</v>
          </cell>
          <cell r="I154" t="str">
            <v>NA</v>
          </cell>
          <cell r="J154">
            <v>0</v>
          </cell>
          <cell r="K154">
            <v>1</v>
          </cell>
        </row>
        <row r="155">
          <cell r="A155">
            <v>148</v>
          </cell>
          <cell r="B155" t="str">
            <v>E2337</v>
          </cell>
          <cell r="C155" t="str">
            <v>Lancaster</v>
          </cell>
          <cell r="D155">
            <v>0.8</v>
          </cell>
          <cell r="E155" t="str">
            <v>E2321</v>
          </cell>
          <cell r="F155" t="str">
            <v>Lancashire</v>
          </cell>
          <cell r="G155">
            <v>0.18</v>
          </cell>
          <cell r="H155" t="str">
            <v>E6123</v>
          </cell>
          <cell r="I155" t="str">
            <v>Lancashire Fire Authority</v>
          </cell>
          <cell r="J155">
            <v>0.02</v>
          </cell>
          <cell r="K155">
            <v>1</v>
          </cell>
        </row>
        <row r="156">
          <cell r="A156">
            <v>149</v>
          </cell>
          <cell r="B156" t="str">
            <v>E4704</v>
          </cell>
          <cell r="C156" t="str">
            <v>Leeds</v>
          </cell>
          <cell r="D156">
            <v>0.98</v>
          </cell>
          <cell r="E156" t="str">
            <v>NA</v>
          </cell>
          <cell r="F156" t="str">
            <v>MD</v>
          </cell>
          <cell r="G156">
            <v>0</v>
          </cell>
          <cell r="H156" t="str">
            <v>E6147</v>
          </cell>
          <cell r="I156" t="str">
            <v>West Yorkshire Fire</v>
          </cell>
          <cell r="J156">
            <v>0.02</v>
          </cell>
          <cell r="K156">
            <v>1</v>
          </cell>
        </row>
        <row r="157">
          <cell r="A157">
            <v>150</v>
          </cell>
          <cell r="B157" t="str">
            <v>E2401</v>
          </cell>
          <cell r="C157" t="str">
            <v>Leicester</v>
          </cell>
          <cell r="D157">
            <v>0.98</v>
          </cell>
          <cell r="E157" t="str">
            <v>NA</v>
          </cell>
          <cell r="F157" t="str">
            <v>UA</v>
          </cell>
          <cell r="G157">
            <v>0</v>
          </cell>
          <cell r="H157" t="str">
            <v>E6124</v>
          </cell>
          <cell r="I157" t="str">
            <v>Leicestershire Fire Authority</v>
          </cell>
          <cell r="J157">
            <v>0.02</v>
          </cell>
          <cell r="K157">
            <v>1</v>
          </cell>
        </row>
        <row r="158">
          <cell r="A158">
            <v>151</v>
          </cell>
          <cell r="B158" t="str">
            <v>E1435</v>
          </cell>
          <cell r="C158" t="str">
            <v>Lewes</v>
          </cell>
          <cell r="D158">
            <v>0.8</v>
          </cell>
          <cell r="E158" t="str">
            <v>E1421</v>
          </cell>
          <cell r="F158" t="str">
            <v>East Sussex</v>
          </cell>
          <cell r="G158">
            <v>0.18</v>
          </cell>
          <cell r="H158" t="str">
            <v>E6114</v>
          </cell>
          <cell r="I158" t="str">
            <v>East Sussex Fire Authority</v>
          </cell>
          <cell r="J158">
            <v>0.02</v>
          </cell>
          <cell r="K158">
            <v>1</v>
          </cell>
        </row>
        <row r="159">
          <cell r="A159">
            <v>152</v>
          </cell>
          <cell r="B159" t="str">
            <v>E5018</v>
          </cell>
          <cell r="C159" t="str">
            <v>Lewisham</v>
          </cell>
          <cell r="D159">
            <v>0.6</v>
          </cell>
          <cell r="E159" t="str">
            <v>E5100</v>
          </cell>
          <cell r="F159" t="str">
            <v>Greater London Authority</v>
          </cell>
          <cell r="G159">
            <v>0.4</v>
          </cell>
          <cell r="H159" t="str">
            <v>NA</v>
          </cell>
          <cell r="I159" t="str">
            <v>NA</v>
          </cell>
          <cell r="J159">
            <v>0</v>
          </cell>
          <cell r="K159">
            <v>1</v>
          </cell>
        </row>
        <row r="160">
          <cell r="A160">
            <v>153</v>
          </cell>
          <cell r="B160" t="str">
            <v>E3433</v>
          </cell>
          <cell r="C160" t="str">
            <v>Lichfield</v>
          </cell>
          <cell r="D160">
            <v>0.8</v>
          </cell>
          <cell r="E160" t="str">
            <v>E3421</v>
          </cell>
          <cell r="F160" t="str">
            <v>Staffordshire</v>
          </cell>
          <cell r="G160">
            <v>0.18</v>
          </cell>
          <cell r="H160" t="str">
            <v>E6134</v>
          </cell>
          <cell r="I160" t="str">
            <v>Staffordshire Fire Authority</v>
          </cell>
          <cell r="J160">
            <v>0.02</v>
          </cell>
          <cell r="K160">
            <v>1</v>
          </cell>
        </row>
        <row r="161">
          <cell r="A161">
            <v>154</v>
          </cell>
          <cell r="B161" t="str">
            <v>E2533</v>
          </cell>
          <cell r="C161" t="str">
            <v>Lincoln</v>
          </cell>
          <cell r="D161">
            <v>0.8</v>
          </cell>
          <cell r="E161" t="str">
            <v>E2520</v>
          </cell>
          <cell r="F161" t="str">
            <v>Lincolnshire</v>
          </cell>
          <cell r="G161">
            <v>0.2</v>
          </cell>
          <cell r="H161" t="str">
            <v>NA</v>
          </cell>
          <cell r="I161" t="str">
            <v>County</v>
          </cell>
          <cell r="J161">
            <v>0</v>
          </cell>
          <cell r="K161">
            <v>1</v>
          </cell>
        </row>
        <row r="162">
          <cell r="A162">
            <v>155</v>
          </cell>
          <cell r="B162" t="str">
            <v>E4302</v>
          </cell>
          <cell r="C162" t="str">
            <v>Liverpool</v>
          </cell>
          <cell r="D162">
            <v>0.98</v>
          </cell>
          <cell r="E162" t="str">
            <v>NA</v>
          </cell>
          <cell r="F162" t="str">
            <v>MD</v>
          </cell>
          <cell r="G162">
            <v>0</v>
          </cell>
          <cell r="H162" t="str">
            <v>E6143</v>
          </cell>
          <cell r="I162" t="str">
            <v>Merseyside Fire</v>
          </cell>
          <cell r="J162">
            <v>0.02</v>
          </cell>
          <cell r="K162">
            <v>1</v>
          </cell>
        </row>
        <row r="163">
          <cell r="A163">
            <v>156</v>
          </cell>
          <cell r="B163" t="str">
            <v>E0201</v>
          </cell>
          <cell r="C163" t="str">
            <v>Luton</v>
          </cell>
          <cell r="D163">
            <v>0.98</v>
          </cell>
          <cell r="E163" t="str">
            <v>NA</v>
          </cell>
          <cell r="F163" t="str">
            <v>UA</v>
          </cell>
          <cell r="G163">
            <v>0</v>
          </cell>
          <cell r="H163" t="str">
            <v>E6102</v>
          </cell>
          <cell r="I163" t="str">
            <v>Bedfordshire Fire Authority</v>
          </cell>
          <cell r="J163">
            <v>0.02</v>
          </cell>
          <cell r="K163">
            <v>1</v>
          </cell>
        </row>
        <row r="164">
          <cell r="A164">
            <v>157</v>
          </cell>
          <cell r="B164" t="str">
            <v>E2237</v>
          </cell>
          <cell r="C164" t="str">
            <v>Maidstone</v>
          </cell>
          <cell r="D164">
            <v>0.8</v>
          </cell>
          <cell r="E164" t="str">
            <v>E2221</v>
          </cell>
          <cell r="F164" t="str">
            <v>Kent</v>
          </cell>
          <cell r="G164">
            <v>0.18</v>
          </cell>
          <cell r="H164" t="str">
            <v>E6122</v>
          </cell>
          <cell r="I164" t="str">
            <v>Kent Fire Authority</v>
          </cell>
          <cell r="J164">
            <v>0.02</v>
          </cell>
          <cell r="K164">
            <v>1</v>
          </cell>
        </row>
        <row r="165">
          <cell r="A165">
            <v>158</v>
          </cell>
          <cell r="B165" t="str">
            <v>E1539</v>
          </cell>
          <cell r="C165" t="str">
            <v>Maldon</v>
          </cell>
          <cell r="D165">
            <v>0.8</v>
          </cell>
          <cell r="E165" t="str">
            <v>E1521</v>
          </cell>
          <cell r="F165" t="str">
            <v>Essex</v>
          </cell>
          <cell r="G165">
            <v>0.18</v>
          </cell>
          <cell r="H165" t="str">
            <v>E6115</v>
          </cell>
          <cell r="I165" t="str">
            <v>Essex Fire Authority</v>
          </cell>
          <cell r="J165">
            <v>0.02</v>
          </cell>
          <cell r="K165">
            <v>1</v>
          </cell>
        </row>
        <row r="166">
          <cell r="A166">
            <v>159</v>
          </cell>
          <cell r="B166" t="str">
            <v>E1851</v>
          </cell>
          <cell r="C166" t="str">
            <v>Malvern Hills</v>
          </cell>
          <cell r="D166">
            <v>0.8</v>
          </cell>
          <cell r="E166" t="str">
            <v>E1821</v>
          </cell>
          <cell r="F166" t="str">
            <v>Worcestershire</v>
          </cell>
          <cell r="G166">
            <v>0.18</v>
          </cell>
          <cell r="H166" t="str">
            <v>E6118</v>
          </cell>
          <cell r="I166" t="str">
            <v>Hereford and Worcester Fire Authority</v>
          </cell>
          <cell r="J166">
            <v>0.02</v>
          </cell>
          <cell r="K166">
            <v>1</v>
          </cell>
        </row>
        <row r="167">
          <cell r="A167">
            <v>160</v>
          </cell>
          <cell r="B167" t="str">
            <v>E4203</v>
          </cell>
          <cell r="C167" t="str">
            <v>Manchester</v>
          </cell>
          <cell r="D167">
            <v>0.98</v>
          </cell>
          <cell r="E167" t="str">
            <v>NA</v>
          </cell>
          <cell r="F167" t="str">
            <v>MD</v>
          </cell>
          <cell r="G167">
            <v>0</v>
          </cell>
          <cell r="H167" t="str">
            <v>E6142</v>
          </cell>
          <cell r="I167" t="str">
            <v>Greater Manchester Fire</v>
          </cell>
          <cell r="J167">
            <v>0.02</v>
          </cell>
          <cell r="K167">
            <v>1</v>
          </cell>
        </row>
        <row r="168">
          <cell r="A168">
            <v>161</v>
          </cell>
          <cell r="B168" t="str">
            <v>E3035</v>
          </cell>
          <cell r="C168" t="str">
            <v>Mansfield</v>
          </cell>
          <cell r="D168">
            <v>0.8</v>
          </cell>
          <cell r="E168" t="str">
            <v>E3021</v>
          </cell>
          <cell r="F168" t="str">
            <v>Nottinghamshire</v>
          </cell>
          <cell r="G168">
            <v>0.18</v>
          </cell>
          <cell r="H168" t="str">
            <v>E6130</v>
          </cell>
          <cell r="I168" t="str">
            <v>Nottinghamshire Fire Authority</v>
          </cell>
          <cell r="J168">
            <v>0.02</v>
          </cell>
          <cell r="K168">
            <v>1</v>
          </cell>
        </row>
        <row r="169">
          <cell r="A169">
            <v>162</v>
          </cell>
          <cell r="B169" t="str">
            <v>E2201</v>
          </cell>
          <cell r="C169" t="str">
            <v>Medway</v>
          </cell>
          <cell r="D169">
            <v>0.98</v>
          </cell>
          <cell r="E169" t="str">
            <v>NA</v>
          </cell>
          <cell r="F169" t="str">
            <v>UA</v>
          </cell>
          <cell r="G169">
            <v>0</v>
          </cell>
          <cell r="H169" t="str">
            <v>E6122</v>
          </cell>
          <cell r="I169" t="str">
            <v>Kent Fire Authority</v>
          </cell>
          <cell r="J169">
            <v>0.02</v>
          </cell>
          <cell r="K169">
            <v>1</v>
          </cell>
        </row>
        <row r="170">
          <cell r="A170">
            <v>163</v>
          </cell>
          <cell r="B170" t="str">
            <v>E2436</v>
          </cell>
          <cell r="C170" t="str">
            <v>Melton</v>
          </cell>
          <cell r="D170">
            <v>0.8</v>
          </cell>
          <cell r="E170" t="str">
            <v>E2421</v>
          </cell>
          <cell r="F170" t="str">
            <v>Leicestershire</v>
          </cell>
          <cell r="G170">
            <v>0.18</v>
          </cell>
          <cell r="H170" t="str">
            <v>E6124</v>
          </cell>
          <cell r="I170" t="str">
            <v>Leicestershire Fire Authority</v>
          </cell>
          <cell r="J170">
            <v>0.02</v>
          </cell>
          <cell r="K170">
            <v>1</v>
          </cell>
        </row>
        <row r="171">
          <cell r="A171">
            <v>164</v>
          </cell>
          <cell r="B171" t="str">
            <v>E3331</v>
          </cell>
          <cell r="C171" t="str">
            <v>Mendip</v>
          </cell>
          <cell r="D171">
            <v>0.8</v>
          </cell>
          <cell r="E171" t="str">
            <v>E3320</v>
          </cell>
          <cell r="F171" t="str">
            <v>Somerset</v>
          </cell>
          <cell r="G171">
            <v>0.18</v>
          </cell>
          <cell r="H171" t="str">
            <v>E6161</v>
          </cell>
          <cell r="I171" t="str">
            <v>Devon and Somerset Fire Authority</v>
          </cell>
          <cell r="J171">
            <v>0.02</v>
          </cell>
          <cell r="K171">
            <v>1</v>
          </cell>
        </row>
        <row r="172">
          <cell r="A172">
            <v>165</v>
          </cell>
          <cell r="B172" t="str">
            <v>E5044</v>
          </cell>
          <cell r="C172" t="str">
            <v>Merton</v>
          </cell>
          <cell r="D172">
            <v>0.6</v>
          </cell>
          <cell r="E172" t="str">
            <v>E5100</v>
          </cell>
          <cell r="F172" t="str">
            <v>Greater London Authority</v>
          </cell>
          <cell r="G172">
            <v>0.4</v>
          </cell>
          <cell r="H172" t="str">
            <v>NA</v>
          </cell>
          <cell r="I172" t="str">
            <v>NA</v>
          </cell>
          <cell r="J172">
            <v>0</v>
          </cell>
          <cell r="K172">
            <v>1</v>
          </cell>
        </row>
        <row r="173">
          <cell r="A173">
            <v>166</v>
          </cell>
          <cell r="B173" t="str">
            <v>E1133</v>
          </cell>
          <cell r="C173" t="str">
            <v>Mid Devon</v>
          </cell>
          <cell r="D173">
            <v>0.8</v>
          </cell>
          <cell r="E173" t="str">
            <v>E1121</v>
          </cell>
          <cell r="F173" t="str">
            <v>Devon</v>
          </cell>
          <cell r="G173">
            <v>0.18</v>
          </cell>
          <cell r="H173" t="str">
            <v>E6161</v>
          </cell>
          <cell r="I173" t="str">
            <v>Devon and Somerset Fire Authority</v>
          </cell>
          <cell r="J173">
            <v>0.02</v>
          </cell>
          <cell r="K173">
            <v>1</v>
          </cell>
        </row>
        <row r="174">
          <cell r="A174">
            <v>167</v>
          </cell>
          <cell r="B174" t="str">
            <v>E3534</v>
          </cell>
          <cell r="C174" t="str">
            <v>Mid Suffolk</v>
          </cell>
          <cell r="D174">
            <v>0.8</v>
          </cell>
          <cell r="E174" t="str">
            <v>E3520</v>
          </cell>
          <cell r="F174" t="str">
            <v>Suffolk</v>
          </cell>
          <cell r="G174">
            <v>0.2</v>
          </cell>
          <cell r="H174" t="str">
            <v>NA</v>
          </cell>
          <cell r="I174" t="str">
            <v>County</v>
          </cell>
          <cell r="J174">
            <v>0</v>
          </cell>
          <cell r="K174">
            <v>1</v>
          </cell>
        </row>
        <row r="175">
          <cell r="A175">
            <v>168</v>
          </cell>
          <cell r="B175" t="str">
            <v>E3836</v>
          </cell>
          <cell r="C175" t="str">
            <v>Mid Sussex</v>
          </cell>
          <cell r="D175">
            <v>0.8</v>
          </cell>
          <cell r="E175" t="str">
            <v>E3820</v>
          </cell>
          <cell r="F175" t="str">
            <v>West Sussex</v>
          </cell>
          <cell r="G175">
            <v>0.2</v>
          </cell>
          <cell r="H175" t="str">
            <v>NA</v>
          </cell>
          <cell r="I175" t="str">
            <v>County</v>
          </cell>
          <cell r="J175">
            <v>0</v>
          </cell>
          <cell r="K175">
            <v>1</v>
          </cell>
        </row>
        <row r="176">
          <cell r="A176">
            <v>169</v>
          </cell>
          <cell r="B176" t="str">
            <v>E0702</v>
          </cell>
          <cell r="C176" t="str">
            <v>Middlesbrough</v>
          </cell>
          <cell r="D176">
            <v>0.98</v>
          </cell>
          <cell r="E176" t="str">
            <v>NA</v>
          </cell>
          <cell r="F176" t="str">
            <v>UA</v>
          </cell>
          <cell r="G176">
            <v>0</v>
          </cell>
          <cell r="H176" t="str">
            <v>E6107</v>
          </cell>
          <cell r="I176" t="str">
            <v>Cleveland Fire Authority</v>
          </cell>
          <cell r="J176">
            <v>0.02</v>
          </cell>
          <cell r="K176">
            <v>1</v>
          </cell>
        </row>
        <row r="177">
          <cell r="A177">
            <v>170</v>
          </cell>
          <cell r="B177" t="str">
            <v>E0401</v>
          </cell>
          <cell r="C177" t="str">
            <v>Milton Keynes</v>
          </cell>
          <cell r="D177">
            <v>0.98</v>
          </cell>
          <cell r="E177" t="str">
            <v>NA</v>
          </cell>
          <cell r="F177" t="str">
            <v>UA</v>
          </cell>
          <cell r="G177">
            <v>0</v>
          </cell>
          <cell r="H177" t="str">
            <v>E6104</v>
          </cell>
          <cell r="I177" t="str">
            <v>Buckinghamshire Fire Authority</v>
          </cell>
          <cell r="J177">
            <v>0.02</v>
          </cell>
          <cell r="K177">
            <v>1</v>
          </cell>
        </row>
        <row r="178">
          <cell r="A178">
            <v>171</v>
          </cell>
          <cell r="B178" t="str">
            <v>E3634</v>
          </cell>
          <cell r="C178" t="str">
            <v>Mole Valley</v>
          </cell>
          <cell r="D178">
            <v>0.8</v>
          </cell>
          <cell r="E178" t="str">
            <v>E3620</v>
          </cell>
          <cell r="F178" t="str">
            <v>Surrey</v>
          </cell>
          <cell r="G178">
            <v>0.2</v>
          </cell>
          <cell r="H178" t="str">
            <v>NA</v>
          </cell>
          <cell r="I178" t="str">
            <v>County</v>
          </cell>
          <cell r="J178">
            <v>0</v>
          </cell>
          <cell r="K178">
            <v>1</v>
          </cell>
        </row>
        <row r="179">
          <cell r="A179">
            <v>172</v>
          </cell>
          <cell r="B179" t="str">
            <v>E1738</v>
          </cell>
          <cell r="C179" t="str">
            <v>New Forest</v>
          </cell>
          <cell r="D179">
            <v>0.8</v>
          </cell>
          <cell r="E179" t="str">
            <v>E1721</v>
          </cell>
          <cell r="F179" t="str">
            <v>Hampshire</v>
          </cell>
          <cell r="G179">
            <v>0.18</v>
          </cell>
          <cell r="H179" t="str">
            <v>E6117</v>
          </cell>
          <cell r="I179" t="str">
            <v>Hampshire Fire Authority</v>
          </cell>
          <cell r="J179">
            <v>0.02</v>
          </cell>
          <cell r="K179">
            <v>1</v>
          </cell>
        </row>
        <row r="180">
          <cell r="A180">
            <v>173</v>
          </cell>
          <cell r="B180" t="str">
            <v>E3036</v>
          </cell>
          <cell r="C180" t="str">
            <v>Newark &amp; Sherwood</v>
          </cell>
          <cell r="D180">
            <v>0.8</v>
          </cell>
          <cell r="E180" t="str">
            <v>E3021</v>
          </cell>
          <cell r="F180" t="str">
            <v>Nottinghamshire</v>
          </cell>
          <cell r="G180">
            <v>0.18</v>
          </cell>
          <cell r="H180" t="str">
            <v>E6130</v>
          </cell>
          <cell r="I180" t="str">
            <v>Nottinghamshire Fire Authority</v>
          </cell>
          <cell r="J180">
            <v>0.02</v>
          </cell>
          <cell r="K180">
            <v>1</v>
          </cell>
        </row>
        <row r="181">
          <cell r="A181">
            <v>174</v>
          </cell>
          <cell r="B181" t="str">
            <v>E4502</v>
          </cell>
          <cell r="C181" t="str">
            <v>Newcastle-upon-Tyne</v>
          </cell>
          <cell r="D181">
            <v>0.98</v>
          </cell>
          <cell r="E181" t="str">
            <v>NA</v>
          </cell>
          <cell r="F181" t="str">
            <v>MD</v>
          </cell>
          <cell r="G181">
            <v>0</v>
          </cell>
          <cell r="H181" t="str">
            <v>E6145</v>
          </cell>
          <cell r="I181" t="str">
            <v>Tyne and Wear Fire</v>
          </cell>
          <cell r="J181">
            <v>0.02</v>
          </cell>
          <cell r="K181">
            <v>1</v>
          </cell>
        </row>
        <row r="182">
          <cell r="A182">
            <v>175</v>
          </cell>
          <cell r="B182" t="str">
            <v>E3434</v>
          </cell>
          <cell r="C182" t="str">
            <v>Newcastle-under-Lyme</v>
          </cell>
          <cell r="D182">
            <v>0.8</v>
          </cell>
          <cell r="E182" t="str">
            <v>E3421</v>
          </cell>
          <cell r="F182" t="str">
            <v>Staffordshire</v>
          </cell>
          <cell r="G182">
            <v>0.18</v>
          </cell>
          <cell r="H182" t="str">
            <v>E6134</v>
          </cell>
          <cell r="I182" t="str">
            <v>Staffordshire Fire Authority</v>
          </cell>
          <cell r="J182">
            <v>0.02</v>
          </cell>
          <cell r="K182">
            <v>1</v>
          </cell>
        </row>
        <row r="183">
          <cell r="A183">
            <v>176</v>
          </cell>
          <cell r="B183" t="str">
            <v>E5045</v>
          </cell>
          <cell r="C183" t="str">
            <v>Newham</v>
          </cell>
          <cell r="D183">
            <v>0.6</v>
          </cell>
          <cell r="E183" t="str">
            <v>E5100</v>
          </cell>
          <cell r="F183" t="str">
            <v>Greater London Authority</v>
          </cell>
          <cell r="G183">
            <v>0.4</v>
          </cell>
          <cell r="H183" t="str">
            <v>NA</v>
          </cell>
          <cell r="I183" t="str">
            <v>NA</v>
          </cell>
          <cell r="J183">
            <v>0</v>
          </cell>
          <cell r="K183">
            <v>1</v>
          </cell>
        </row>
        <row r="184">
          <cell r="A184">
            <v>177</v>
          </cell>
          <cell r="B184" t="str">
            <v>E1134</v>
          </cell>
          <cell r="C184" t="str">
            <v>North Devon</v>
          </cell>
          <cell r="D184">
            <v>0.8</v>
          </cell>
          <cell r="E184" t="str">
            <v>E1121</v>
          </cell>
          <cell r="F184" t="str">
            <v>Devon</v>
          </cell>
          <cell r="G184">
            <v>0.18</v>
          </cell>
          <cell r="H184" t="str">
            <v>E6161</v>
          </cell>
          <cell r="I184" t="str">
            <v>Devon and Somerset Fire Authority</v>
          </cell>
          <cell r="J184">
            <v>0.02</v>
          </cell>
          <cell r="K184">
            <v>1</v>
          </cell>
        </row>
        <row r="185">
          <cell r="A185">
            <v>178</v>
          </cell>
          <cell r="B185" t="str">
            <v>E1234</v>
          </cell>
          <cell r="C185" t="str">
            <v>North Dorset</v>
          </cell>
          <cell r="D185">
            <v>0.8</v>
          </cell>
          <cell r="E185" t="str">
            <v>E1221</v>
          </cell>
          <cell r="F185" t="str">
            <v>Dorset</v>
          </cell>
          <cell r="G185">
            <v>0.18</v>
          </cell>
          <cell r="H185" t="str">
            <v>E6112</v>
          </cell>
          <cell r="I185" t="str">
            <v>Dorset Fire Authority</v>
          </cell>
          <cell r="J185">
            <v>0.02</v>
          </cell>
          <cell r="K185">
            <v>1</v>
          </cell>
        </row>
        <row r="186">
          <cell r="A186">
            <v>179</v>
          </cell>
          <cell r="B186" t="str">
            <v>E1038</v>
          </cell>
          <cell r="C186" t="str">
            <v>North East Derbyshire</v>
          </cell>
          <cell r="D186">
            <v>0.8</v>
          </cell>
          <cell r="E186" t="str">
            <v>E1021</v>
          </cell>
          <cell r="F186" t="str">
            <v>Derbyshire</v>
          </cell>
          <cell r="G186">
            <v>0.18</v>
          </cell>
          <cell r="H186" t="str">
            <v>E6110</v>
          </cell>
          <cell r="I186" t="str">
            <v>Derbyshire Fire Authority</v>
          </cell>
          <cell r="J186">
            <v>0.02</v>
          </cell>
          <cell r="K186">
            <v>1</v>
          </cell>
        </row>
        <row r="187">
          <cell r="A187">
            <v>180</v>
          </cell>
          <cell r="B187" t="str">
            <v>E2003</v>
          </cell>
          <cell r="C187" t="str">
            <v>North East Lincolnshire</v>
          </cell>
          <cell r="D187">
            <v>0.98</v>
          </cell>
          <cell r="E187" t="str">
            <v>NA</v>
          </cell>
          <cell r="F187" t="str">
            <v>UA</v>
          </cell>
          <cell r="G187">
            <v>0</v>
          </cell>
          <cell r="H187" t="str">
            <v>E6120</v>
          </cell>
          <cell r="I187" t="str">
            <v>Humberside Fire Authority</v>
          </cell>
          <cell r="J187">
            <v>0.02</v>
          </cell>
          <cell r="K187">
            <v>1</v>
          </cell>
        </row>
        <row r="188">
          <cell r="A188">
            <v>181</v>
          </cell>
          <cell r="B188" t="str">
            <v>E1935</v>
          </cell>
          <cell r="C188" t="str">
            <v>North Hertfordshire</v>
          </cell>
          <cell r="D188">
            <v>0.8</v>
          </cell>
          <cell r="E188" t="str">
            <v>E1920</v>
          </cell>
          <cell r="F188" t="str">
            <v>Hertfordshire</v>
          </cell>
          <cell r="G188">
            <v>0.2</v>
          </cell>
          <cell r="H188" t="str">
            <v>NA</v>
          </cell>
          <cell r="I188" t="str">
            <v>County</v>
          </cell>
          <cell r="J188">
            <v>0</v>
          </cell>
          <cell r="K188">
            <v>1</v>
          </cell>
        </row>
        <row r="189">
          <cell r="A189">
            <v>182</v>
          </cell>
          <cell r="B189" t="str">
            <v>E2534</v>
          </cell>
          <cell r="C189" t="str">
            <v>North Kesteven</v>
          </cell>
          <cell r="D189">
            <v>0.8</v>
          </cell>
          <cell r="E189" t="str">
            <v>E2520</v>
          </cell>
          <cell r="F189" t="str">
            <v>Lincolnshire</v>
          </cell>
          <cell r="G189">
            <v>0.2</v>
          </cell>
          <cell r="H189" t="str">
            <v>NA</v>
          </cell>
          <cell r="I189" t="str">
            <v>County</v>
          </cell>
          <cell r="J189">
            <v>0</v>
          </cell>
          <cell r="K189">
            <v>1</v>
          </cell>
        </row>
        <row r="190">
          <cell r="A190">
            <v>183</v>
          </cell>
          <cell r="B190" t="str">
            <v>E2004</v>
          </cell>
          <cell r="C190" t="str">
            <v>North Lincolnshire</v>
          </cell>
          <cell r="D190">
            <v>0.98</v>
          </cell>
          <cell r="E190" t="str">
            <v>NA</v>
          </cell>
          <cell r="F190" t="str">
            <v>UA</v>
          </cell>
          <cell r="G190">
            <v>0</v>
          </cell>
          <cell r="H190" t="str">
            <v>E6120</v>
          </cell>
          <cell r="I190" t="str">
            <v>Humberside Fire Authority</v>
          </cell>
          <cell r="J190">
            <v>0.02</v>
          </cell>
          <cell r="K190">
            <v>1</v>
          </cell>
        </row>
        <row r="191">
          <cell r="A191">
            <v>184</v>
          </cell>
          <cell r="B191" t="str">
            <v>E2635</v>
          </cell>
          <cell r="C191" t="str">
            <v>North Norfolk</v>
          </cell>
          <cell r="D191">
            <v>0.8</v>
          </cell>
          <cell r="E191" t="str">
            <v>E2620</v>
          </cell>
          <cell r="F191" t="str">
            <v>Norfolk</v>
          </cell>
          <cell r="G191">
            <v>0.2</v>
          </cell>
          <cell r="H191" t="str">
            <v>NA</v>
          </cell>
          <cell r="I191" t="str">
            <v>County</v>
          </cell>
          <cell r="J191">
            <v>0</v>
          </cell>
          <cell r="K191">
            <v>1</v>
          </cell>
        </row>
        <row r="192">
          <cell r="A192">
            <v>185</v>
          </cell>
          <cell r="B192" t="str">
            <v>E0104</v>
          </cell>
          <cell r="C192" t="str">
            <v>North Somerset</v>
          </cell>
          <cell r="D192">
            <v>0.98</v>
          </cell>
          <cell r="E192" t="str">
            <v>NA</v>
          </cell>
          <cell r="F192" t="str">
            <v>UA</v>
          </cell>
          <cell r="G192">
            <v>0</v>
          </cell>
          <cell r="H192" t="str">
            <v>E6101</v>
          </cell>
          <cell r="I192" t="str">
            <v>Avon Fire Authority</v>
          </cell>
          <cell r="J192">
            <v>0.02</v>
          </cell>
          <cell r="K192">
            <v>1</v>
          </cell>
        </row>
        <row r="193">
          <cell r="A193">
            <v>186</v>
          </cell>
          <cell r="B193" t="str">
            <v>E4503</v>
          </cell>
          <cell r="C193" t="str">
            <v>North Tyneside</v>
          </cell>
          <cell r="D193">
            <v>0.98</v>
          </cell>
          <cell r="E193" t="str">
            <v>NA</v>
          </cell>
          <cell r="F193" t="str">
            <v>MD</v>
          </cell>
          <cell r="G193">
            <v>0</v>
          </cell>
          <cell r="H193" t="str">
            <v>E6145</v>
          </cell>
          <cell r="I193" t="str">
            <v>Tyne and Wear Fire</v>
          </cell>
          <cell r="J193">
            <v>0.02</v>
          </cell>
          <cell r="K193">
            <v>1</v>
          </cell>
        </row>
        <row r="194">
          <cell r="A194">
            <v>187</v>
          </cell>
          <cell r="B194" t="str">
            <v>E3731</v>
          </cell>
          <cell r="C194" t="str">
            <v>North Warwickshire</v>
          </cell>
          <cell r="D194">
            <v>0.8</v>
          </cell>
          <cell r="E194" t="str">
            <v>E3720</v>
          </cell>
          <cell r="F194" t="str">
            <v>Warwickshire</v>
          </cell>
          <cell r="G194">
            <v>0.2</v>
          </cell>
          <cell r="H194" t="str">
            <v>NA</v>
          </cell>
          <cell r="I194" t="str">
            <v>County</v>
          </cell>
          <cell r="J194">
            <v>0</v>
          </cell>
          <cell r="K194">
            <v>1</v>
          </cell>
        </row>
        <row r="195">
          <cell r="A195">
            <v>188</v>
          </cell>
          <cell r="B195" t="str">
            <v>E2437</v>
          </cell>
          <cell r="C195" t="str">
            <v>North West Leicestershire</v>
          </cell>
          <cell r="D195">
            <v>0.8</v>
          </cell>
          <cell r="E195" t="str">
            <v>E2421</v>
          </cell>
          <cell r="F195" t="str">
            <v>Leicestershire</v>
          </cell>
          <cell r="G195">
            <v>0.18</v>
          </cell>
          <cell r="H195" t="str">
            <v>E6124</v>
          </cell>
          <cell r="I195" t="str">
            <v>Leicestershire Fire Authority</v>
          </cell>
          <cell r="J195">
            <v>0.02</v>
          </cell>
          <cell r="K195">
            <v>1</v>
          </cell>
        </row>
        <row r="196">
          <cell r="A196">
            <v>189</v>
          </cell>
          <cell r="B196" t="str">
            <v>E2835</v>
          </cell>
          <cell r="C196" t="str">
            <v>Northampton</v>
          </cell>
          <cell r="D196">
            <v>0.8</v>
          </cell>
          <cell r="E196" t="str">
            <v>E2820</v>
          </cell>
          <cell r="F196" t="str">
            <v>Northamptonshire</v>
          </cell>
          <cell r="G196">
            <v>0.2</v>
          </cell>
          <cell r="H196" t="str">
            <v>NA</v>
          </cell>
          <cell r="I196" t="str">
            <v>County</v>
          </cell>
          <cell r="J196">
            <v>0</v>
          </cell>
          <cell r="K196">
            <v>1</v>
          </cell>
        </row>
        <row r="197">
          <cell r="A197">
            <v>190</v>
          </cell>
          <cell r="B197" t="str">
            <v>E2901</v>
          </cell>
          <cell r="C197" t="str">
            <v>Northumberland UA</v>
          </cell>
          <cell r="D197">
            <v>1</v>
          </cell>
          <cell r="E197" t="str">
            <v>NA</v>
          </cell>
          <cell r="F197" t="str">
            <v>UA</v>
          </cell>
          <cell r="G197">
            <v>0</v>
          </cell>
          <cell r="H197" t="str">
            <v>NA</v>
          </cell>
          <cell r="I197" t="str">
            <v>County</v>
          </cell>
          <cell r="J197">
            <v>0</v>
          </cell>
          <cell r="K197">
            <v>1</v>
          </cell>
        </row>
        <row r="198">
          <cell r="A198">
            <v>191</v>
          </cell>
          <cell r="B198" t="str">
            <v>E2636</v>
          </cell>
          <cell r="C198" t="str">
            <v>Norwich</v>
          </cell>
          <cell r="D198">
            <v>0.8</v>
          </cell>
          <cell r="E198" t="str">
            <v>E2620</v>
          </cell>
          <cell r="F198" t="str">
            <v>Norfolk</v>
          </cell>
          <cell r="G198">
            <v>0.2</v>
          </cell>
          <cell r="H198" t="str">
            <v>NA</v>
          </cell>
          <cell r="I198" t="str">
            <v>County</v>
          </cell>
          <cell r="J198">
            <v>0</v>
          </cell>
          <cell r="K198">
            <v>1</v>
          </cell>
        </row>
        <row r="199">
          <cell r="A199">
            <v>192</v>
          </cell>
          <cell r="B199" t="str">
            <v>E3001</v>
          </cell>
          <cell r="C199" t="str">
            <v>Nottingham</v>
          </cell>
          <cell r="D199">
            <v>0.98</v>
          </cell>
          <cell r="E199" t="str">
            <v>NA</v>
          </cell>
          <cell r="F199" t="str">
            <v>UA</v>
          </cell>
          <cell r="G199">
            <v>0</v>
          </cell>
          <cell r="H199" t="str">
            <v>E6130</v>
          </cell>
          <cell r="I199" t="str">
            <v>Nottinghamshire Fire Authority</v>
          </cell>
          <cell r="J199">
            <v>0.02</v>
          </cell>
          <cell r="K199">
            <v>1</v>
          </cell>
        </row>
        <row r="200">
          <cell r="A200">
            <v>193</v>
          </cell>
          <cell r="B200" t="str">
            <v>E3732</v>
          </cell>
          <cell r="C200" t="str">
            <v>Nuneaton &amp; Bedworth</v>
          </cell>
          <cell r="D200">
            <v>0.8</v>
          </cell>
          <cell r="E200" t="str">
            <v>E3720</v>
          </cell>
          <cell r="F200" t="str">
            <v>Warwickshire</v>
          </cell>
          <cell r="G200">
            <v>0.2</v>
          </cell>
          <cell r="H200" t="str">
            <v>NA</v>
          </cell>
          <cell r="I200" t="str">
            <v>County</v>
          </cell>
          <cell r="J200">
            <v>0</v>
          </cell>
          <cell r="K200">
            <v>1</v>
          </cell>
        </row>
        <row r="201">
          <cell r="A201">
            <v>194</v>
          </cell>
          <cell r="B201" t="str">
            <v>E2438</v>
          </cell>
          <cell r="C201" t="str">
            <v>Oadby &amp; Wigston</v>
          </cell>
          <cell r="D201">
            <v>0.8</v>
          </cell>
          <cell r="E201" t="str">
            <v>E2421</v>
          </cell>
          <cell r="F201" t="str">
            <v>Leicestershire</v>
          </cell>
          <cell r="G201">
            <v>0.18</v>
          </cell>
          <cell r="H201" t="str">
            <v>E6124</v>
          </cell>
          <cell r="I201" t="str">
            <v>Leicestershire Fire Authority</v>
          </cell>
          <cell r="J201">
            <v>0.02</v>
          </cell>
          <cell r="K201">
            <v>1</v>
          </cell>
        </row>
        <row r="202">
          <cell r="A202">
            <v>195</v>
          </cell>
          <cell r="B202" t="str">
            <v>E4204</v>
          </cell>
          <cell r="C202" t="str">
            <v>Oldham</v>
          </cell>
          <cell r="D202">
            <v>0.98</v>
          </cell>
          <cell r="E202" t="str">
            <v>NA</v>
          </cell>
          <cell r="F202" t="str">
            <v>MD</v>
          </cell>
          <cell r="G202">
            <v>0</v>
          </cell>
          <cell r="H202" t="str">
            <v>E6142</v>
          </cell>
          <cell r="I202" t="str">
            <v>Greater Manchester Fire</v>
          </cell>
          <cell r="J202">
            <v>0.02</v>
          </cell>
          <cell r="K202">
            <v>1</v>
          </cell>
        </row>
        <row r="203">
          <cell r="A203">
            <v>196</v>
          </cell>
          <cell r="B203" t="str">
            <v>E3132</v>
          </cell>
          <cell r="C203" t="str">
            <v>Oxford</v>
          </cell>
          <cell r="D203">
            <v>0.8</v>
          </cell>
          <cell r="E203" t="str">
            <v>E3120</v>
          </cell>
          <cell r="F203" t="str">
            <v>Oxfordshire</v>
          </cell>
          <cell r="G203">
            <v>0.2</v>
          </cell>
          <cell r="H203" t="str">
            <v>NA</v>
          </cell>
          <cell r="I203" t="str">
            <v>County</v>
          </cell>
          <cell r="J203">
            <v>0</v>
          </cell>
          <cell r="K203">
            <v>1</v>
          </cell>
        </row>
        <row r="204">
          <cell r="A204">
            <v>197</v>
          </cell>
          <cell r="B204" t="str">
            <v>E2338</v>
          </cell>
          <cell r="C204" t="str">
            <v>Pendle</v>
          </cell>
          <cell r="D204">
            <v>0.8</v>
          </cell>
          <cell r="E204" t="str">
            <v>E2321</v>
          </cell>
          <cell r="F204" t="str">
            <v>Lancashire</v>
          </cell>
          <cell r="G204">
            <v>0.18</v>
          </cell>
          <cell r="H204" t="str">
            <v>E6123</v>
          </cell>
          <cell r="I204" t="str">
            <v>Lancashire Fire Authority</v>
          </cell>
          <cell r="J204">
            <v>0.02</v>
          </cell>
          <cell r="K204">
            <v>1</v>
          </cell>
        </row>
        <row r="205">
          <cell r="A205">
            <v>198</v>
          </cell>
          <cell r="B205" t="str">
            <v>E0501</v>
          </cell>
          <cell r="C205" t="str">
            <v>Peterborough</v>
          </cell>
          <cell r="D205">
            <v>0.98</v>
          </cell>
          <cell r="E205" t="str">
            <v>NA</v>
          </cell>
          <cell r="F205" t="str">
            <v>UA</v>
          </cell>
          <cell r="G205">
            <v>0</v>
          </cell>
          <cell r="H205" t="str">
            <v>E6105</v>
          </cell>
          <cell r="I205" t="str">
            <v>Cambridgeshire Fire Authority</v>
          </cell>
          <cell r="J205">
            <v>0.02</v>
          </cell>
          <cell r="K205">
            <v>1</v>
          </cell>
        </row>
        <row r="206">
          <cell r="A206">
            <v>199</v>
          </cell>
          <cell r="B206" t="str">
            <v>E1101</v>
          </cell>
          <cell r="C206" t="str">
            <v>Plymouth</v>
          </cell>
          <cell r="D206">
            <v>0.98</v>
          </cell>
          <cell r="E206" t="str">
            <v>NA</v>
          </cell>
          <cell r="F206" t="str">
            <v>UA</v>
          </cell>
          <cell r="G206">
            <v>0</v>
          </cell>
          <cell r="H206" t="str">
            <v>E6161</v>
          </cell>
          <cell r="I206" t="str">
            <v>Devon and Somerset Fire Authority</v>
          </cell>
          <cell r="J206">
            <v>0.02</v>
          </cell>
          <cell r="K206">
            <v>1</v>
          </cell>
        </row>
        <row r="207">
          <cell r="A207">
            <v>200</v>
          </cell>
          <cell r="B207" t="str">
            <v>E1201</v>
          </cell>
          <cell r="C207" t="str">
            <v>Poole</v>
          </cell>
          <cell r="D207">
            <v>0.98</v>
          </cell>
          <cell r="E207" t="str">
            <v>NA</v>
          </cell>
          <cell r="F207" t="str">
            <v>UA</v>
          </cell>
          <cell r="G207">
            <v>0</v>
          </cell>
          <cell r="H207" t="str">
            <v>E6112</v>
          </cell>
          <cell r="I207" t="str">
            <v>Dorset Fire Authority</v>
          </cell>
          <cell r="J207">
            <v>0.02</v>
          </cell>
          <cell r="K207">
            <v>1</v>
          </cell>
        </row>
        <row r="208">
          <cell r="A208">
            <v>201</v>
          </cell>
          <cell r="B208" t="str">
            <v>E1701</v>
          </cell>
          <cell r="C208" t="str">
            <v>Portsmouth</v>
          </cell>
          <cell r="D208">
            <v>0.98</v>
          </cell>
          <cell r="E208" t="str">
            <v>NA</v>
          </cell>
          <cell r="F208" t="str">
            <v>UA</v>
          </cell>
          <cell r="G208">
            <v>0</v>
          </cell>
          <cell r="H208" t="str">
            <v>E6117</v>
          </cell>
          <cell r="I208" t="str">
            <v>Hampshire Fire Authority</v>
          </cell>
          <cell r="J208">
            <v>0.02</v>
          </cell>
          <cell r="K208">
            <v>1</v>
          </cell>
        </row>
        <row r="209">
          <cell r="A209">
            <v>202</v>
          </cell>
          <cell r="B209" t="str">
            <v>E2339</v>
          </cell>
          <cell r="C209" t="str">
            <v>Preston</v>
          </cell>
          <cell r="D209">
            <v>0.8</v>
          </cell>
          <cell r="E209" t="str">
            <v>E2321</v>
          </cell>
          <cell r="F209" t="str">
            <v>Lancashire</v>
          </cell>
          <cell r="G209">
            <v>0.18</v>
          </cell>
          <cell r="H209" t="str">
            <v>E6123</v>
          </cell>
          <cell r="I209" t="str">
            <v>Lancashire Fire Authority</v>
          </cell>
          <cell r="J209">
            <v>0.02</v>
          </cell>
          <cell r="K209">
            <v>1</v>
          </cell>
        </row>
        <row r="210">
          <cell r="A210">
            <v>203</v>
          </cell>
          <cell r="B210" t="str">
            <v>E1236</v>
          </cell>
          <cell r="C210" t="str">
            <v>Purbeck</v>
          </cell>
          <cell r="D210">
            <v>0.8</v>
          </cell>
          <cell r="E210" t="str">
            <v>E1221</v>
          </cell>
          <cell r="F210" t="str">
            <v>Dorset</v>
          </cell>
          <cell r="G210">
            <v>0.18</v>
          </cell>
          <cell r="H210" t="str">
            <v>E6112</v>
          </cell>
          <cell r="I210" t="str">
            <v>Dorset Fire Authority</v>
          </cell>
          <cell r="J210">
            <v>0.02</v>
          </cell>
          <cell r="K210">
            <v>1</v>
          </cell>
        </row>
        <row r="211">
          <cell r="A211">
            <v>204</v>
          </cell>
          <cell r="B211" t="str">
            <v>E0303</v>
          </cell>
          <cell r="C211" t="str">
            <v>Reading</v>
          </cell>
          <cell r="D211">
            <v>0.98</v>
          </cell>
          <cell r="E211" t="str">
            <v>NA</v>
          </cell>
          <cell r="F211" t="str">
            <v>UA</v>
          </cell>
          <cell r="G211">
            <v>0</v>
          </cell>
          <cell r="H211" t="str">
            <v>E6103</v>
          </cell>
          <cell r="I211" t="str">
            <v>Berkshire Fire Authority</v>
          </cell>
          <cell r="J211">
            <v>0.02</v>
          </cell>
          <cell r="K211">
            <v>1</v>
          </cell>
        </row>
        <row r="212">
          <cell r="A212">
            <v>205</v>
          </cell>
          <cell r="B212" t="str">
            <v>E5046</v>
          </cell>
          <cell r="C212" t="str">
            <v>Redbridge</v>
          </cell>
          <cell r="D212">
            <v>0.6</v>
          </cell>
          <cell r="E212" t="str">
            <v>E5100</v>
          </cell>
          <cell r="F212" t="str">
            <v>Greater London Authority</v>
          </cell>
          <cell r="G212">
            <v>0.4</v>
          </cell>
          <cell r="H212" t="str">
            <v>NA</v>
          </cell>
          <cell r="I212" t="str">
            <v>NA</v>
          </cell>
          <cell r="J212">
            <v>0</v>
          </cell>
          <cell r="K212">
            <v>1</v>
          </cell>
        </row>
        <row r="213">
          <cell r="A213">
            <v>206</v>
          </cell>
          <cell r="B213" t="str">
            <v>E0703</v>
          </cell>
          <cell r="C213" t="str">
            <v>Redcar &amp; Cleveland</v>
          </cell>
          <cell r="D213">
            <v>0.98</v>
          </cell>
          <cell r="E213" t="str">
            <v>NA</v>
          </cell>
          <cell r="F213" t="str">
            <v>UA</v>
          </cell>
          <cell r="G213">
            <v>0</v>
          </cell>
          <cell r="H213" t="str">
            <v>E6107</v>
          </cell>
          <cell r="I213" t="str">
            <v>Cleveland Fire Authority</v>
          </cell>
          <cell r="J213">
            <v>0.02</v>
          </cell>
          <cell r="K213">
            <v>1</v>
          </cell>
        </row>
        <row r="214">
          <cell r="A214">
            <v>207</v>
          </cell>
          <cell r="B214" t="str">
            <v>E1835</v>
          </cell>
          <cell r="C214" t="str">
            <v>Redditch</v>
          </cell>
          <cell r="D214">
            <v>0.8</v>
          </cell>
          <cell r="E214" t="str">
            <v>E1821</v>
          </cell>
          <cell r="F214" t="str">
            <v>Worcestershire</v>
          </cell>
          <cell r="G214">
            <v>0.18</v>
          </cell>
          <cell r="H214" t="str">
            <v>E6118</v>
          </cell>
          <cell r="I214" t="str">
            <v>Hereford and Worcester Fire Authority</v>
          </cell>
          <cell r="J214">
            <v>0.02</v>
          </cell>
          <cell r="K214">
            <v>1</v>
          </cell>
        </row>
        <row r="215">
          <cell r="A215">
            <v>208</v>
          </cell>
          <cell r="B215" t="str">
            <v>E3635</v>
          </cell>
          <cell r="C215" t="str">
            <v>Reigate &amp; Banstead</v>
          </cell>
          <cell r="D215">
            <v>0.8</v>
          </cell>
          <cell r="E215" t="str">
            <v>E3620</v>
          </cell>
          <cell r="F215" t="str">
            <v>Surrey</v>
          </cell>
          <cell r="G215">
            <v>0.2</v>
          </cell>
          <cell r="H215" t="str">
            <v>NA</v>
          </cell>
          <cell r="I215" t="str">
            <v>County</v>
          </cell>
          <cell r="J215">
            <v>0</v>
          </cell>
          <cell r="K215">
            <v>1</v>
          </cell>
        </row>
        <row r="216">
          <cell r="A216">
            <v>209</v>
          </cell>
          <cell r="B216" t="str">
            <v>E2340</v>
          </cell>
          <cell r="C216" t="str">
            <v>Ribble Valley</v>
          </cell>
          <cell r="D216">
            <v>0.8</v>
          </cell>
          <cell r="E216" t="str">
            <v>E2321</v>
          </cell>
          <cell r="F216" t="str">
            <v>Lancashire</v>
          </cell>
          <cell r="G216">
            <v>0.18</v>
          </cell>
          <cell r="H216" t="str">
            <v>E6123</v>
          </cell>
          <cell r="I216" t="str">
            <v>Lancashire Fire Authority</v>
          </cell>
          <cell r="J216">
            <v>0.02</v>
          </cell>
          <cell r="K216">
            <v>1</v>
          </cell>
        </row>
        <row r="217">
          <cell r="A217">
            <v>210</v>
          </cell>
          <cell r="B217" t="str">
            <v>E5047</v>
          </cell>
          <cell r="C217" t="str">
            <v>Richmond-upon-Thames</v>
          </cell>
          <cell r="D217">
            <v>0.6</v>
          </cell>
          <cell r="E217" t="str">
            <v>E5100</v>
          </cell>
          <cell r="F217" t="str">
            <v>Greater London Authority</v>
          </cell>
          <cell r="G217">
            <v>0.4</v>
          </cell>
          <cell r="H217" t="str">
            <v>NA</v>
          </cell>
          <cell r="I217" t="str">
            <v>NA</v>
          </cell>
          <cell r="J217">
            <v>0</v>
          </cell>
          <cell r="K217">
            <v>1</v>
          </cell>
        </row>
        <row r="218">
          <cell r="A218">
            <v>211</v>
          </cell>
          <cell r="B218" t="str">
            <v>E2734</v>
          </cell>
          <cell r="C218" t="str">
            <v>Richmondshire</v>
          </cell>
          <cell r="D218">
            <v>0.8</v>
          </cell>
          <cell r="E218" t="str">
            <v>E2721</v>
          </cell>
          <cell r="F218" t="str">
            <v>North Yorkshire</v>
          </cell>
          <cell r="G218">
            <v>0.18</v>
          </cell>
          <cell r="H218" t="str">
            <v>E6127</v>
          </cell>
          <cell r="I218" t="str">
            <v>North Yorkshire Fire Authority</v>
          </cell>
          <cell r="J218">
            <v>0.02</v>
          </cell>
          <cell r="K218">
            <v>1</v>
          </cell>
        </row>
        <row r="219">
          <cell r="A219">
            <v>212</v>
          </cell>
          <cell r="B219" t="str">
            <v>E4205</v>
          </cell>
          <cell r="C219" t="str">
            <v>Rochdale</v>
          </cell>
          <cell r="D219">
            <v>0.98</v>
          </cell>
          <cell r="E219" t="str">
            <v>NA</v>
          </cell>
          <cell r="F219" t="str">
            <v>MD</v>
          </cell>
          <cell r="G219">
            <v>0</v>
          </cell>
          <cell r="H219" t="str">
            <v>E6142</v>
          </cell>
          <cell r="I219" t="str">
            <v>Greater Manchester Fire</v>
          </cell>
          <cell r="J219">
            <v>0.02</v>
          </cell>
          <cell r="K219">
            <v>1</v>
          </cell>
        </row>
        <row r="220">
          <cell r="A220">
            <v>213</v>
          </cell>
          <cell r="B220" t="str">
            <v>E1540</v>
          </cell>
          <cell r="C220" t="str">
            <v>Rochford</v>
          </cell>
          <cell r="D220">
            <v>0.8</v>
          </cell>
          <cell r="E220" t="str">
            <v>E1521</v>
          </cell>
          <cell r="F220" t="str">
            <v>Essex</v>
          </cell>
          <cell r="G220">
            <v>0.18</v>
          </cell>
          <cell r="H220" t="str">
            <v>E6115</v>
          </cell>
          <cell r="I220" t="str">
            <v>Essex Fire Authority</v>
          </cell>
          <cell r="J220">
            <v>0.02</v>
          </cell>
          <cell r="K220">
            <v>1</v>
          </cell>
        </row>
        <row r="221">
          <cell r="A221">
            <v>214</v>
          </cell>
          <cell r="B221" t="str">
            <v>E2341</v>
          </cell>
          <cell r="C221" t="str">
            <v>Rossendale</v>
          </cell>
          <cell r="D221">
            <v>0.8</v>
          </cell>
          <cell r="E221" t="str">
            <v>E2321</v>
          </cell>
          <cell r="F221" t="str">
            <v>Lancashire</v>
          </cell>
          <cell r="G221">
            <v>0.18</v>
          </cell>
          <cell r="H221" t="str">
            <v>E6123</v>
          </cell>
          <cell r="I221" t="str">
            <v>Lancashire Fire Authority</v>
          </cell>
          <cell r="J221">
            <v>0.02</v>
          </cell>
          <cell r="K221">
            <v>1</v>
          </cell>
        </row>
        <row r="222">
          <cell r="A222">
            <v>215</v>
          </cell>
          <cell r="B222" t="str">
            <v>E1436</v>
          </cell>
          <cell r="C222" t="str">
            <v>Rother</v>
          </cell>
          <cell r="D222">
            <v>0.8</v>
          </cell>
          <cell r="E222" t="str">
            <v>E1421</v>
          </cell>
          <cell r="F222" t="str">
            <v>East Sussex</v>
          </cell>
          <cell r="G222">
            <v>0.18</v>
          </cell>
          <cell r="H222" t="str">
            <v>E6114</v>
          </cell>
          <cell r="I222" t="str">
            <v>East Sussex Fire Authority</v>
          </cell>
          <cell r="J222">
            <v>0.02</v>
          </cell>
          <cell r="K222">
            <v>1</v>
          </cell>
        </row>
        <row r="223">
          <cell r="A223">
            <v>216</v>
          </cell>
          <cell r="B223" t="str">
            <v>E4403</v>
          </cell>
          <cell r="C223" t="str">
            <v>Rotherham</v>
          </cell>
          <cell r="D223">
            <v>0.98</v>
          </cell>
          <cell r="E223" t="str">
            <v>NA</v>
          </cell>
          <cell r="F223" t="str">
            <v>MD</v>
          </cell>
          <cell r="G223">
            <v>0</v>
          </cell>
          <cell r="H223" t="str">
            <v>E6144</v>
          </cell>
          <cell r="I223" t="str">
            <v>South Yorkshire Fire</v>
          </cell>
          <cell r="J223">
            <v>0.02</v>
          </cell>
          <cell r="K223">
            <v>1</v>
          </cell>
        </row>
        <row r="224">
          <cell r="A224">
            <v>217</v>
          </cell>
          <cell r="B224" t="str">
            <v>E3733</v>
          </cell>
          <cell r="C224" t="str">
            <v>Rugby</v>
          </cell>
          <cell r="D224">
            <v>0.8</v>
          </cell>
          <cell r="E224" t="str">
            <v>E3720</v>
          </cell>
          <cell r="F224" t="str">
            <v>Warwickshire</v>
          </cell>
          <cell r="G224">
            <v>0.2</v>
          </cell>
          <cell r="H224" t="str">
            <v>NA</v>
          </cell>
          <cell r="I224" t="str">
            <v>County</v>
          </cell>
          <cell r="J224">
            <v>0</v>
          </cell>
          <cell r="K224">
            <v>1</v>
          </cell>
        </row>
        <row r="225">
          <cell r="A225">
            <v>218</v>
          </cell>
          <cell r="B225" t="str">
            <v>E3636</v>
          </cell>
          <cell r="C225" t="str">
            <v>Runnymede</v>
          </cell>
          <cell r="D225">
            <v>0.8</v>
          </cell>
          <cell r="E225" t="str">
            <v>E3620</v>
          </cell>
          <cell r="F225" t="str">
            <v>Surrey</v>
          </cell>
          <cell r="G225">
            <v>0.2</v>
          </cell>
          <cell r="H225" t="str">
            <v>NA</v>
          </cell>
          <cell r="I225" t="str">
            <v>County</v>
          </cell>
          <cell r="J225">
            <v>0</v>
          </cell>
          <cell r="K225">
            <v>1</v>
          </cell>
        </row>
        <row r="226">
          <cell r="A226">
            <v>219</v>
          </cell>
          <cell r="B226" t="str">
            <v>E3038</v>
          </cell>
          <cell r="C226" t="str">
            <v>Rushcliffe</v>
          </cell>
          <cell r="D226">
            <v>0.8</v>
          </cell>
          <cell r="E226" t="str">
            <v>E3021</v>
          </cell>
          <cell r="F226" t="str">
            <v>Nottinghamshire</v>
          </cell>
          <cell r="G226">
            <v>0.18</v>
          </cell>
          <cell r="H226" t="str">
            <v>E6130</v>
          </cell>
          <cell r="I226" t="str">
            <v>Nottinghamshire Fire Authority</v>
          </cell>
          <cell r="J226">
            <v>0.02</v>
          </cell>
          <cell r="K226">
            <v>1</v>
          </cell>
        </row>
        <row r="227">
          <cell r="A227">
            <v>220</v>
          </cell>
          <cell r="B227" t="str">
            <v>E1740</v>
          </cell>
          <cell r="C227" t="str">
            <v>Rushmoor</v>
          </cell>
          <cell r="D227">
            <v>0.8</v>
          </cell>
          <cell r="E227" t="str">
            <v>E1721</v>
          </cell>
          <cell r="F227" t="str">
            <v>Hampshire</v>
          </cell>
          <cell r="G227">
            <v>0.18</v>
          </cell>
          <cell r="H227" t="str">
            <v>E6117</v>
          </cell>
          <cell r="I227" t="str">
            <v>Hampshire Fire Authority</v>
          </cell>
          <cell r="J227">
            <v>0.02</v>
          </cell>
          <cell r="K227">
            <v>1</v>
          </cell>
        </row>
        <row r="228">
          <cell r="A228">
            <v>221</v>
          </cell>
          <cell r="B228" t="str">
            <v>E2402</v>
          </cell>
          <cell r="C228" t="str">
            <v>Rutland</v>
          </cell>
          <cell r="D228">
            <v>0.98</v>
          </cell>
          <cell r="E228" t="str">
            <v>NA</v>
          </cell>
          <cell r="F228" t="str">
            <v>UA</v>
          </cell>
          <cell r="G228">
            <v>0</v>
          </cell>
          <cell r="H228" t="str">
            <v>E6124</v>
          </cell>
          <cell r="I228" t="str">
            <v>Leicestershire Fire Authority</v>
          </cell>
          <cell r="J228">
            <v>0.02</v>
          </cell>
          <cell r="K228">
            <v>1</v>
          </cell>
        </row>
        <row r="229">
          <cell r="A229">
            <v>222</v>
          </cell>
          <cell r="B229" t="str">
            <v>E2755</v>
          </cell>
          <cell r="C229" t="str">
            <v>Ryedale</v>
          </cell>
          <cell r="D229">
            <v>0.8</v>
          </cell>
          <cell r="E229" t="str">
            <v>E2721</v>
          </cell>
          <cell r="F229" t="str">
            <v>North Yorkshire</v>
          </cell>
          <cell r="G229">
            <v>0.18</v>
          </cell>
          <cell r="H229" t="str">
            <v>E6127</v>
          </cell>
          <cell r="I229" t="str">
            <v>North Yorkshire Fire Authority</v>
          </cell>
          <cell r="J229">
            <v>0.02</v>
          </cell>
          <cell r="K229">
            <v>1</v>
          </cell>
        </row>
        <row r="230">
          <cell r="A230">
            <v>223</v>
          </cell>
          <cell r="B230" t="str">
            <v>E4206</v>
          </cell>
          <cell r="C230" t="str">
            <v>Salford</v>
          </cell>
          <cell r="D230">
            <v>0.98</v>
          </cell>
          <cell r="E230" t="str">
            <v>NA</v>
          </cell>
          <cell r="F230" t="str">
            <v>MD</v>
          </cell>
          <cell r="G230">
            <v>0</v>
          </cell>
          <cell r="H230" t="str">
            <v>E6142</v>
          </cell>
          <cell r="I230" t="str">
            <v>Greater Manchester Fire</v>
          </cell>
          <cell r="J230">
            <v>0.02</v>
          </cell>
          <cell r="K230">
            <v>1</v>
          </cell>
        </row>
        <row r="231">
          <cell r="A231">
            <v>224</v>
          </cell>
          <cell r="B231" t="str">
            <v>E4604</v>
          </cell>
          <cell r="C231" t="str">
            <v>Sandwell</v>
          </cell>
          <cell r="D231">
            <v>0.98</v>
          </cell>
          <cell r="E231" t="str">
            <v>NA</v>
          </cell>
          <cell r="F231" t="str">
            <v>MD</v>
          </cell>
          <cell r="G231">
            <v>0</v>
          </cell>
          <cell r="H231" t="str">
            <v>E6146</v>
          </cell>
          <cell r="I231" t="str">
            <v>West Midlands Fire</v>
          </cell>
          <cell r="J231">
            <v>0.02</v>
          </cell>
          <cell r="K231">
            <v>1</v>
          </cell>
        </row>
        <row r="232">
          <cell r="A232">
            <v>225</v>
          </cell>
          <cell r="B232" t="str">
            <v>E2736</v>
          </cell>
          <cell r="C232" t="str">
            <v>Scarborough</v>
          </cell>
          <cell r="D232">
            <v>0.8</v>
          </cell>
          <cell r="E232" t="str">
            <v>E2721</v>
          </cell>
          <cell r="F232" t="str">
            <v>North Yorkshire</v>
          </cell>
          <cell r="G232">
            <v>0.18</v>
          </cell>
          <cell r="H232" t="str">
            <v>E6127</v>
          </cell>
          <cell r="I232" t="str">
            <v>North Yorkshire Fire Authority</v>
          </cell>
          <cell r="J232">
            <v>0.02</v>
          </cell>
          <cell r="K232">
            <v>1</v>
          </cell>
        </row>
        <row r="233">
          <cell r="A233">
            <v>226</v>
          </cell>
          <cell r="B233" t="str">
            <v>E3332</v>
          </cell>
          <cell r="C233" t="str">
            <v>Sedgemoor</v>
          </cell>
          <cell r="D233">
            <v>0.8</v>
          </cell>
          <cell r="E233" t="str">
            <v>E3320</v>
          </cell>
          <cell r="F233" t="str">
            <v>Somerset</v>
          </cell>
          <cell r="G233">
            <v>0.18</v>
          </cell>
          <cell r="H233" t="str">
            <v>E6161</v>
          </cell>
          <cell r="I233" t="str">
            <v>Devon and Somerset Fire Authority</v>
          </cell>
          <cell r="J233">
            <v>0.02</v>
          </cell>
          <cell r="K233">
            <v>1</v>
          </cell>
        </row>
        <row r="234">
          <cell r="A234">
            <v>227</v>
          </cell>
          <cell r="B234" t="str">
            <v>E4304</v>
          </cell>
          <cell r="C234" t="str">
            <v>Sefton</v>
          </cell>
          <cell r="D234">
            <v>0.98</v>
          </cell>
          <cell r="E234" t="str">
            <v>NA</v>
          </cell>
          <cell r="F234" t="str">
            <v>MD</v>
          </cell>
          <cell r="G234">
            <v>0</v>
          </cell>
          <cell r="H234" t="str">
            <v>E6143</v>
          </cell>
          <cell r="I234" t="str">
            <v>Merseyside Fire</v>
          </cell>
          <cell r="J234">
            <v>0.02</v>
          </cell>
          <cell r="K234">
            <v>1</v>
          </cell>
        </row>
        <row r="235">
          <cell r="A235">
            <v>228</v>
          </cell>
          <cell r="B235" t="str">
            <v>E2757</v>
          </cell>
          <cell r="C235" t="str">
            <v>Selby</v>
          </cell>
          <cell r="D235">
            <v>0.8</v>
          </cell>
          <cell r="E235" t="str">
            <v>E2721</v>
          </cell>
          <cell r="F235" t="str">
            <v>North Yorkshire</v>
          </cell>
          <cell r="G235">
            <v>0.18</v>
          </cell>
          <cell r="H235" t="str">
            <v>E6127</v>
          </cell>
          <cell r="I235" t="str">
            <v>North Yorkshire Fire Authority</v>
          </cell>
          <cell r="J235">
            <v>0.02</v>
          </cell>
          <cell r="K235">
            <v>1</v>
          </cell>
        </row>
        <row r="236">
          <cell r="A236">
            <v>229</v>
          </cell>
          <cell r="B236" t="str">
            <v>E2239</v>
          </cell>
          <cell r="C236" t="str">
            <v>Sevenoaks</v>
          </cell>
          <cell r="D236">
            <v>0.8</v>
          </cell>
          <cell r="E236" t="str">
            <v>E2221</v>
          </cell>
          <cell r="F236" t="str">
            <v>Kent</v>
          </cell>
          <cell r="G236">
            <v>0.18</v>
          </cell>
          <cell r="H236" t="str">
            <v>E6122</v>
          </cell>
          <cell r="I236" t="str">
            <v>Kent Fire Authority</v>
          </cell>
          <cell r="J236">
            <v>0.02</v>
          </cell>
          <cell r="K236">
            <v>1</v>
          </cell>
        </row>
        <row r="237">
          <cell r="A237">
            <v>230</v>
          </cell>
          <cell r="B237" t="str">
            <v>E4404</v>
          </cell>
          <cell r="C237" t="str">
            <v>Sheffield</v>
          </cell>
          <cell r="D237">
            <v>0.98</v>
          </cell>
          <cell r="E237" t="str">
            <v>NA</v>
          </cell>
          <cell r="F237" t="str">
            <v>MD</v>
          </cell>
          <cell r="G237">
            <v>0</v>
          </cell>
          <cell r="H237" t="str">
            <v>E6144</v>
          </cell>
          <cell r="I237" t="str">
            <v>South Yorkshire Fire</v>
          </cell>
          <cell r="J237">
            <v>0.02</v>
          </cell>
          <cell r="K237">
            <v>1</v>
          </cell>
        </row>
        <row r="238">
          <cell r="A238">
            <v>231</v>
          </cell>
          <cell r="B238" t="str">
            <v>E2240</v>
          </cell>
          <cell r="C238" t="str">
            <v>Shepway</v>
          </cell>
          <cell r="D238">
            <v>0.8</v>
          </cell>
          <cell r="E238" t="str">
            <v>E2221</v>
          </cell>
          <cell r="F238" t="str">
            <v>Kent</v>
          </cell>
          <cell r="G238">
            <v>0.18</v>
          </cell>
          <cell r="H238" t="str">
            <v>E6122</v>
          </cell>
          <cell r="I238" t="str">
            <v>Kent Fire Authority</v>
          </cell>
          <cell r="J238">
            <v>0.02</v>
          </cell>
          <cell r="K238">
            <v>1</v>
          </cell>
        </row>
        <row r="239">
          <cell r="A239">
            <v>232</v>
          </cell>
          <cell r="B239" t="str">
            <v>E3202</v>
          </cell>
          <cell r="C239" t="str">
            <v>Shropshire UA</v>
          </cell>
          <cell r="D239">
            <v>0.98</v>
          </cell>
          <cell r="E239" t="str">
            <v>NA</v>
          </cell>
          <cell r="F239" t="str">
            <v>UA</v>
          </cell>
          <cell r="G239">
            <v>0</v>
          </cell>
          <cell r="H239" t="str">
            <v>E6132</v>
          </cell>
          <cell r="I239" t="str">
            <v>Shropshire Fire Authority</v>
          </cell>
          <cell r="J239">
            <v>0.02</v>
          </cell>
          <cell r="K239">
            <v>1</v>
          </cell>
        </row>
        <row r="240">
          <cell r="A240">
            <v>233</v>
          </cell>
          <cell r="B240" t="str">
            <v>E0304</v>
          </cell>
          <cell r="C240" t="str">
            <v>Slough</v>
          </cell>
          <cell r="D240">
            <v>0.98</v>
          </cell>
          <cell r="E240" t="str">
            <v>NA</v>
          </cell>
          <cell r="F240" t="str">
            <v>UA</v>
          </cell>
          <cell r="G240">
            <v>0</v>
          </cell>
          <cell r="H240" t="str">
            <v>E6103</v>
          </cell>
          <cell r="I240" t="str">
            <v>Berkshire Fire Authority</v>
          </cell>
          <cell r="J240">
            <v>0.02</v>
          </cell>
          <cell r="K240">
            <v>1</v>
          </cell>
        </row>
        <row r="241">
          <cell r="A241">
            <v>234</v>
          </cell>
          <cell r="B241" t="str">
            <v>E4605</v>
          </cell>
          <cell r="C241" t="str">
            <v>Solihull</v>
          </cell>
          <cell r="D241">
            <v>0.98</v>
          </cell>
          <cell r="E241" t="str">
            <v>NA</v>
          </cell>
          <cell r="F241" t="str">
            <v>MD</v>
          </cell>
          <cell r="G241">
            <v>0</v>
          </cell>
          <cell r="H241" t="str">
            <v>E6146</v>
          </cell>
          <cell r="I241" t="str">
            <v>West Midlands Fire</v>
          </cell>
          <cell r="J241">
            <v>0.02</v>
          </cell>
          <cell r="K241">
            <v>1</v>
          </cell>
        </row>
        <row r="242">
          <cell r="A242">
            <v>235</v>
          </cell>
          <cell r="B242" t="str">
            <v>E0434</v>
          </cell>
          <cell r="C242" t="str">
            <v>South Bucks</v>
          </cell>
          <cell r="D242">
            <v>0.8</v>
          </cell>
          <cell r="E242" t="str">
            <v>E0421</v>
          </cell>
          <cell r="F242" t="str">
            <v>Buckinghamshire</v>
          </cell>
          <cell r="G242">
            <v>0.18</v>
          </cell>
          <cell r="H242" t="str">
            <v>E6104</v>
          </cell>
          <cell r="I242" t="str">
            <v>Buckinghamshire Fire Authority</v>
          </cell>
          <cell r="J242">
            <v>0.02</v>
          </cell>
          <cell r="K242">
            <v>1</v>
          </cell>
        </row>
        <row r="243">
          <cell r="A243">
            <v>236</v>
          </cell>
          <cell r="B243" t="str">
            <v>E0536</v>
          </cell>
          <cell r="C243" t="str">
            <v>South Cambridgeshire</v>
          </cell>
          <cell r="D243">
            <v>0.8</v>
          </cell>
          <cell r="E243" t="str">
            <v>E0521</v>
          </cell>
          <cell r="F243" t="str">
            <v>Cambridgeshire</v>
          </cell>
          <cell r="G243">
            <v>0.18</v>
          </cell>
          <cell r="H243" t="str">
            <v>E6105</v>
          </cell>
          <cell r="I243" t="str">
            <v>Cambridgeshire Fire Authority</v>
          </cell>
          <cell r="J243">
            <v>0.02</v>
          </cell>
          <cell r="K243">
            <v>1</v>
          </cell>
        </row>
        <row r="244">
          <cell r="A244">
            <v>237</v>
          </cell>
          <cell r="B244" t="str">
            <v>E1039</v>
          </cell>
          <cell r="C244" t="str">
            <v>South Derbyshire</v>
          </cell>
          <cell r="D244">
            <v>0.8</v>
          </cell>
          <cell r="E244" t="str">
            <v>E1021</v>
          </cell>
          <cell r="F244" t="str">
            <v>Derbyshire</v>
          </cell>
          <cell r="G244">
            <v>0.18</v>
          </cell>
          <cell r="H244" t="str">
            <v>E6110</v>
          </cell>
          <cell r="I244" t="str">
            <v>Derbyshire Fire Authority</v>
          </cell>
          <cell r="J244">
            <v>0.02</v>
          </cell>
          <cell r="K244">
            <v>1</v>
          </cell>
        </row>
        <row r="245">
          <cell r="A245">
            <v>238</v>
          </cell>
          <cell r="B245" t="str">
            <v>E0103</v>
          </cell>
          <cell r="C245" t="str">
            <v>South Gloucestershire</v>
          </cell>
          <cell r="D245">
            <v>0.98</v>
          </cell>
          <cell r="E245" t="str">
            <v>NA</v>
          </cell>
          <cell r="F245" t="str">
            <v>UA</v>
          </cell>
          <cell r="G245">
            <v>0</v>
          </cell>
          <cell r="H245" t="str">
            <v>E6101</v>
          </cell>
          <cell r="I245" t="str">
            <v>Avon Fire Authority</v>
          </cell>
          <cell r="J245">
            <v>0.02</v>
          </cell>
          <cell r="K245">
            <v>1</v>
          </cell>
        </row>
        <row r="246">
          <cell r="A246">
            <v>239</v>
          </cell>
          <cell r="B246" t="str">
            <v>E1136</v>
          </cell>
          <cell r="C246" t="str">
            <v>South Hams</v>
          </cell>
          <cell r="D246">
            <v>0.8</v>
          </cell>
          <cell r="E246" t="str">
            <v>E1121</v>
          </cell>
          <cell r="F246" t="str">
            <v>Devon</v>
          </cell>
          <cell r="G246">
            <v>0.18</v>
          </cell>
          <cell r="H246" t="str">
            <v>E6161</v>
          </cell>
          <cell r="I246" t="str">
            <v>Devon and Somerset Fire Authority</v>
          </cell>
          <cell r="J246">
            <v>0.02</v>
          </cell>
          <cell r="K246">
            <v>1</v>
          </cell>
        </row>
        <row r="247">
          <cell r="A247">
            <v>240</v>
          </cell>
          <cell r="B247" t="str">
            <v>E2535</v>
          </cell>
          <cell r="C247" t="str">
            <v>South Holland</v>
          </cell>
          <cell r="D247">
            <v>0.8</v>
          </cell>
          <cell r="E247" t="str">
            <v>E2520</v>
          </cell>
          <cell r="F247" t="str">
            <v>Lincolnshire</v>
          </cell>
          <cell r="G247">
            <v>0.2</v>
          </cell>
          <cell r="H247" t="str">
            <v>NA</v>
          </cell>
          <cell r="I247" t="str">
            <v>County</v>
          </cell>
          <cell r="J247">
            <v>0</v>
          </cell>
          <cell r="K247">
            <v>1</v>
          </cell>
        </row>
        <row r="248">
          <cell r="A248">
            <v>241</v>
          </cell>
          <cell r="B248" t="str">
            <v>E2536</v>
          </cell>
          <cell r="C248" t="str">
            <v>South Kesteven</v>
          </cell>
          <cell r="D248">
            <v>0.8</v>
          </cell>
          <cell r="E248" t="str">
            <v>E2520</v>
          </cell>
          <cell r="F248" t="str">
            <v>Lincolnshire</v>
          </cell>
          <cell r="G248">
            <v>0.2</v>
          </cell>
          <cell r="H248" t="str">
            <v>NA</v>
          </cell>
          <cell r="I248" t="str">
            <v>County</v>
          </cell>
          <cell r="J248">
            <v>0</v>
          </cell>
          <cell r="K248">
            <v>1</v>
          </cell>
        </row>
        <row r="249">
          <cell r="A249">
            <v>242</v>
          </cell>
          <cell r="B249" t="str">
            <v>E0936</v>
          </cell>
          <cell r="C249" t="str">
            <v>South Lakeland</v>
          </cell>
          <cell r="D249">
            <v>0.8</v>
          </cell>
          <cell r="E249" t="str">
            <v>E0920</v>
          </cell>
          <cell r="F249" t="str">
            <v>Cumbria</v>
          </cell>
          <cell r="G249">
            <v>0.2</v>
          </cell>
          <cell r="H249" t="str">
            <v>NA</v>
          </cell>
          <cell r="I249" t="str">
            <v>County</v>
          </cell>
          <cell r="J249">
            <v>0</v>
          </cell>
          <cell r="K249">
            <v>1</v>
          </cell>
        </row>
        <row r="250">
          <cell r="A250">
            <v>243</v>
          </cell>
          <cell r="B250" t="str">
            <v>E2637</v>
          </cell>
          <cell r="C250" t="str">
            <v>South Norfolk</v>
          </cell>
          <cell r="D250">
            <v>0.8</v>
          </cell>
          <cell r="E250" t="str">
            <v>E2620</v>
          </cell>
          <cell r="F250" t="str">
            <v>Norfolk</v>
          </cell>
          <cell r="G250">
            <v>0.2</v>
          </cell>
          <cell r="H250" t="str">
            <v>NA</v>
          </cell>
          <cell r="I250" t="str">
            <v>County</v>
          </cell>
          <cell r="J250">
            <v>0</v>
          </cell>
          <cell r="K250">
            <v>1</v>
          </cell>
        </row>
        <row r="251">
          <cell r="A251">
            <v>244</v>
          </cell>
          <cell r="B251" t="str">
            <v>E2836</v>
          </cell>
          <cell r="C251" t="str">
            <v>South Northamptonshire</v>
          </cell>
          <cell r="D251">
            <v>0.8</v>
          </cell>
          <cell r="E251" t="str">
            <v>E2820</v>
          </cell>
          <cell r="F251" t="str">
            <v>Northamptonshire</v>
          </cell>
          <cell r="G251">
            <v>0.2</v>
          </cell>
          <cell r="H251" t="str">
            <v>NA</v>
          </cell>
          <cell r="I251" t="str">
            <v>County</v>
          </cell>
          <cell r="J251">
            <v>0</v>
          </cell>
          <cell r="K251">
            <v>1</v>
          </cell>
        </row>
        <row r="252">
          <cell r="A252">
            <v>245</v>
          </cell>
          <cell r="B252" t="str">
            <v>E3133</v>
          </cell>
          <cell r="C252" t="str">
            <v>South Oxfordshire</v>
          </cell>
          <cell r="D252">
            <v>0.8</v>
          </cell>
          <cell r="E252" t="str">
            <v>E3120</v>
          </cell>
          <cell r="F252" t="str">
            <v>Oxfordshire</v>
          </cell>
          <cell r="G252">
            <v>0.2</v>
          </cell>
          <cell r="H252" t="str">
            <v>NA</v>
          </cell>
          <cell r="I252" t="str">
            <v>County</v>
          </cell>
          <cell r="J252">
            <v>0</v>
          </cell>
          <cell r="K252">
            <v>1</v>
          </cell>
        </row>
        <row r="253">
          <cell r="A253">
            <v>246</v>
          </cell>
          <cell r="B253" t="str">
            <v>E2342</v>
          </cell>
          <cell r="C253" t="str">
            <v>South Ribble</v>
          </cell>
          <cell r="D253">
            <v>0.8</v>
          </cell>
          <cell r="E253" t="str">
            <v>E2321</v>
          </cell>
          <cell r="F253" t="str">
            <v>Lancashire</v>
          </cell>
          <cell r="G253">
            <v>0.18</v>
          </cell>
          <cell r="H253" t="str">
            <v>E6123</v>
          </cell>
          <cell r="I253" t="str">
            <v>Lancashire Fire Authority</v>
          </cell>
          <cell r="J253">
            <v>0.02</v>
          </cell>
          <cell r="K253">
            <v>1</v>
          </cell>
        </row>
        <row r="254">
          <cell r="A254">
            <v>247</v>
          </cell>
          <cell r="B254" t="str">
            <v>E3334</v>
          </cell>
          <cell r="C254" t="str">
            <v>South Somerset</v>
          </cell>
          <cell r="D254">
            <v>0.8</v>
          </cell>
          <cell r="E254" t="str">
            <v>E3320</v>
          </cell>
          <cell r="F254" t="str">
            <v>Somerset</v>
          </cell>
          <cell r="G254">
            <v>0.18</v>
          </cell>
          <cell r="H254" t="str">
            <v>E6161</v>
          </cell>
          <cell r="I254" t="str">
            <v>Devon and Somerset Fire Authority</v>
          </cell>
          <cell r="J254">
            <v>0.02</v>
          </cell>
          <cell r="K254">
            <v>1</v>
          </cell>
        </row>
        <row r="255">
          <cell r="A255">
            <v>248</v>
          </cell>
          <cell r="B255" t="str">
            <v>E3435</v>
          </cell>
          <cell r="C255" t="str">
            <v>South Staffordshire</v>
          </cell>
          <cell r="D255">
            <v>0.8</v>
          </cell>
          <cell r="E255" t="str">
            <v>E3421</v>
          </cell>
          <cell r="F255" t="str">
            <v>Staffordshire</v>
          </cell>
          <cell r="G255">
            <v>0.18</v>
          </cell>
          <cell r="H255" t="str">
            <v>E6134</v>
          </cell>
          <cell r="I255" t="str">
            <v>Staffordshire Fire Authority</v>
          </cell>
          <cell r="J255">
            <v>0.02</v>
          </cell>
          <cell r="K255">
            <v>1</v>
          </cell>
        </row>
        <row r="256">
          <cell r="A256">
            <v>249</v>
          </cell>
          <cell r="B256" t="str">
            <v>E4504</v>
          </cell>
          <cell r="C256" t="str">
            <v>South Tyneside</v>
          </cell>
          <cell r="D256">
            <v>0.98</v>
          </cell>
          <cell r="E256" t="str">
            <v>NA</v>
          </cell>
          <cell r="F256" t="str">
            <v>MD</v>
          </cell>
          <cell r="G256">
            <v>0</v>
          </cell>
          <cell r="H256" t="str">
            <v>E6145</v>
          </cell>
          <cell r="I256" t="str">
            <v>Tyne and Wear Fire</v>
          </cell>
          <cell r="J256">
            <v>0.02</v>
          </cell>
          <cell r="K256">
            <v>1</v>
          </cell>
        </row>
        <row r="257">
          <cell r="A257">
            <v>250</v>
          </cell>
          <cell r="B257" t="str">
            <v>E1702</v>
          </cell>
          <cell r="C257" t="str">
            <v>Southampton</v>
          </cell>
          <cell r="D257">
            <v>0.98</v>
          </cell>
          <cell r="E257" t="str">
            <v>NA</v>
          </cell>
          <cell r="F257" t="str">
            <v>UA</v>
          </cell>
          <cell r="G257">
            <v>0</v>
          </cell>
          <cell r="H257" t="str">
            <v>E6117</v>
          </cell>
          <cell r="I257" t="str">
            <v>Hampshire Fire Authority</v>
          </cell>
          <cell r="J257">
            <v>0.02</v>
          </cell>
          <cell r="K257">
            <v>1</v>
          </cell>
        </row>
        <row r="258">
          <cell r="A258">
            <v>251</v>
          </cell>
          <cell r="B258" t="str">
            <v>E1501</v>
          </cell>
          <cell r="C258" t="str">
            <v>Southend-on-Sea</v>
          </cell>
          <cell r="D258">
            <v>0.98</v>
          </cell>
          <cell r="E258" t="str">
            <v>NA</v>
          </cell>
          <cell r="F258" t="str">
            <v>UA</v>
          </cell>
          <cell r="G258">
            <v>0</v>
          </cell>
          <cell r="H258" t="str">
            <v>E6115</v>
          </cell>
          <cell r="I258" t="str">
            <v>Essex Fire Authority</v>
          </cell>
          <cell r="J258">
            <v>0.02</v>
          </cell>
          <cell r="K258">
            <v>1</v>
          </cell>
        </row>
        <row r="259">
          <cell r="A259">
            <v>252</v>
          </cell>
          <cell r="B259" t="str">
            <v>E5019</v>
          </cell>
          <cell r="C259" t="str">
            <v>Southwark</v>
          </cell>
          <cell r="D259">
            <v>0.6</v>
          </cell>
          <cell r="E259" t="str">
            <v>E5100</v>
          </cell>
          <cell r="F259" t="str">
            <v>Greater London Authority</v>
          </cell>
          <cell r="G259">
            <v>0.4</v>
          </cell>
          <cell r="H259" t="str">
            <v>NA</v>
          </cell>
          <cell r="I259" t="str">
            <v>NA</v>
          </cell>
          <cell r="J259">
            <v>0</v>
          </cell>
          <cell r="K259">
            <v>1</v>
          </cell>
        </row>
        <row r="260">
          <cell r="A260">
            <v>253</v>
          </cell>
          <cell r="B260" t="str">
            <v>E3637</v>
          </cell>
          <cell r="C260" t="str">
            <v>Spelthorne</v>
          </cell>
          <cell r="D260">
            <v>0.8</v>
          </cell>
          <cell r="E260" t="str">
            <v>E3620</v>
          </cell>
          <cell r="F260" t="str">
            <v>Surrey</v>
          </cell>
          <cell r="G260">
            <v>0.2</v>
          </cell>
          <cell r="H260" t="str">
            <v>NA</v>
          </cell>
          <cell r="I260" t="str">
            <v>County</v>
          </cell>
          <cell r="J260">
            <v>0</v>
          </cell>
          <cell r="K260">
            <v>1</v>
          </cell>
        </row>
        <row r="261">
          <cell r="A261">
            <v>254</v>
          </cell>
          <cell r="B261" t="str">
            <v>E1936</v>
          </cell>
          <cell r="C261" t="str">
            <v>St Albans</v>
          </cell>
          <cell r="D261">
            <v>0.8</v>
          </cell>
          <cell r="E261" t="str">
            <v>E1920</v>
          </cell>
          <cell r="F261" t="str">
            <v>Hertfordshire</v>
          </cell>
          <cell r="G261">
            <v>0.2</v>
          </cell>
          <cell r="H261" t="str">
            <v>NA</v>
          </cell>
          <cell r="I261" t="str">
            <v>County</v>
          </cell>
          <cell r="J261">
            <v>0</v>
          </cell>
          <cell r="K261">
            <v>1</v>
          </cell>
        </row>
        <row r="262">
          <cell r="A262">
            <v>255</v>
          </cell>
          <cell r="B262" t="str">
            <v>E3535</v>
          </cell>
          <cell r="C262" t="str">
            <v>St Edmundsbury</v>
          </cell>
          <cell r="D262">
            <v>0.8</v>
          </cell>
          <cell r="E262" t="str">
            <v>E3520</v>
          </cell>
          <cell r="F262" t="str">
            <v>Suffolk</v>
          </cell>
          <cell r="G262">
            <v>0.2</v>
          </cell>
          <cell r="H262" t="str">
            <v>NA</v>
          </cell>
          <cell r="I262" t="str">
            <v>County</v>
          </cell>
          <cell r="J262">
            <v>0</v>
          </cell>
          <cell r="K262">
            <v>1</v>
          </cell>
        </row>
        <row r="263">
          <cell r="A263">
            <v>256</v>
          </cell>
          <cell r="B263" t="str">
            <v>E4303</v>
          </cell>
          <cell r="C263" t="str">
            <v>St Helens</v>
          </cell>
          <cell r="D263">
            <v>0.98</v>
          </cell>
          <cell r="E263" t="str">
            <v>NA</v>
          </cell>
          <cell r="F263" t="str">
            <v>MD</v>
          </cell>
          <cell r="G263">
            <v>0</v>
          </cell>
          <cell r="H263" t="str">
            <v>E6143</v>
          </cell>
          <cell r="I263" t="str">
            <v>Merseyside Fire</v>
          </cell>
          <cell r="J263">
            <v>0.02</v>
          </cell>
          <cell r="K263">
            <v>1</v>
          </cell>
        </row>
        <row r="264">
          <cell r="A264">
            <v>257</v>
          </cell>
          <cell r="B264" t="str">
            <v>E3436</v>
          </cell>
          <cell r="C264" t="str">
            <v>Stafford</v>
          </cell>
          <cell r="D264">
            <v>0.8</v>
          </cell>
          <cell r="E264" t="str">
            <v>E3421</v>
          </cell>
          <cell r="F264" t="str">
            <v>Staffordshire</v>
          </cell>
          <cell r="G264">
            <v>0.18</v>
          </cell>
          <cell r="H264" t="str">
            <v>E6134</v>
          </cell>
          <cell r="I264" t="str">
            <v>Staffordshire Fire Authority</v>
          </cell>
          <cell r="J264">
            <v>0.02</v>
          </cell>
          <cell r="K264">
            <v>1</v>
          </cell>
        </row>
        <row r="265">
          <cell r="A265">
            <v>258</v>
          </cell>
          <cell r="B265" t="str">
            <v>E3437</v>
          </cell>
          <cell r="C265" t="str">
            <v>Staffordshire Moorlands</v>
          </cell>
          <cell r="D265">
            <v>0.8</v>
          </cell>
          <cell r="E265" t="str">
            <v>E3421</v>
          </cell>
          <cell r="F265" t="str">
            <v>Staffordshire</v>
          </cell>
          <cell r="G265">
            <v>0.18</v>
          </cell>
          <cell r="H265" t="str">
            <v>E6134</v>
          </cell>
          <cell r="I265" t="str">
            <v>Staffordshire Fire Authority</v>
          </cell>
          <cell r="J265">
            <v>0.02</v>
          </cell>
          <cell r="K265">
            <v>1</v>
          </cell>
        </row>
        <row r="266">
          <cell r="A266">
            <v>259</v>
          </cell>
          <cell r="B266" t="str">
            <v>E1937</v>
          </cell>
          <cell r="C266" t="str">
            <v>Stevenage</v>
          </cell>
          <cell r="D266">
            <v>0.8</v>
          </cell>
          <cell r="E266" t="str">
            <v>E1920</v>
          </cell>
          <cell r="F266" t="str">
            <v>Hertfordshire</v>
          </cell>
          <cell r="G266">
            <v>0.2</v>
          </cell>
          <cell r="H266" t="str">
            <v>NA</v>
          </cell>
          <cell r="I266" t="str">
            <v>County</v>
          </cell>
          <cell r="J266">
            <v>0</v>
          </cell>
          <cell r="K266">
            <v>1</v>
          </cell>
        </row>
        <row r="267">
          <cell r="A267">
            <v>260</v>
          </cell>
          <cell r="B267" t="str">
            <v>E4207</v>
          </cell>
          <cell r="C267" t="str">
            <v>Stockport</v>
          </cell>
          <cell r="D267">
            <v>0.98</v>
          </cell>
          <cell r="E267" t="str">
            <v>NA</v>
          </cell>
          <cell r="F267" t="str">
            <v>MD</v>
          </cell>
          <cell r="G267">
            <v>0</v>
          </cell>
          <cell r="H267" t="str">
            <v>E6142</v>
          </cell>
          <cell r="I267" t="str">
            <v>Greater Manchester Fire</v>
          </cell>
          <cell r="J267">
            <v>0.02</v>
          </cell>
          <cell r="K267">
            <v>1</v>
          </cell>
        </row>
        <row r="268">
          <cell r="A268">
            <v>261</v>
          </cell>
          <cell r="B268" t="str">
            <v>E0704</v>
          </cell>
          <cell r="C268" t="str">
            <v>Stockton-on-Tees</v>
          </cell>
          <cell r="D268">
            <v>0.98</v>
          </cell>
          <cell r="E268" t="str">
            <v>NA</v>
          </cell>
          <cell r="F268" t="str">
            <v>UA</v>
          </cell>
          <cell r="G268">
            <v>0</v>
          </cell>
          <cell r="H268" t="str">
            <v>E6107</v>
          </cell>
          <cell r="I268" t="str">
            <v>Cleveland Fire Authority</v>
          </cell>
          <cell r="J268">
            <v>0.02</v>
          </cell>
          <cell r="K268">
            <v>1</v>
          </cell>
        </row>
        <row r="269">
          <cell r="A269">
            <v>262</v>
          </cell>
          <cell r="B269" t="str">
            <v>E3401</v>
          </cell>
          <cell r="C269" t="str">
            <v>Stoke-on-Trent</v>
          </cell>
          <cell r="D269">
            <v>0.98</v>
          </cell>
          <cell r="E269" t="str">
            <v>NA</v>
          </cell>
          <cell r="F269" t="str">
            <v>UA</v>
          </cell>
          <cell r="G269">
            <v>0</v>
          </cell>
          <cell r="H269" t="str">
            <v>E6134</v>
          </cell>
          <cell r="I269" t="str">
            <v>Staffordshire Fire Authority</v>
          </cell>
          <cell r="J269">
            <v>0.02</v>
          </cell>
          <cell r="K269">
            <v>1</v>
          </cell>
        </row>
        <row r="270">
          <cell r="A270">
            <v>263</v>
          </cell>
          <cell r="B270" t="str">
            <v>E3734</v>
          </cell>
          <cell r="C270" t="str">
            <v>Stratford-on-Avon</v>
          </cell>
          <cell r="D270">
            <v>0.8</v>
          </cell>
          <cell r="E270" t="str">
            <v>E3720</v>
          </cell>
          <cell r="F270" t="str">
            <v>Warwickshire</v>
          </cell>
          <cell r="G270">
            <v>0.2</v>
          </cell>
          <cell r="H270" t="str">
            <v>NA</v>
          </cell>
          <cell r="I270" t="str">
            <v>County</v>
          </cell>
          <cell r="J270">
            <v>0</v>
          </cell>
          <cell r="K270">
            <v>1</v>
          </cell>
        </row>
        <row r="271">
          <cell r="A271">
            <v>264</v>
          </cell>
          <cell r="B271" t="str">
            <v>E1635</v>
          </cell>
          <cell r="C271" t="str">
            <v>Stroud</v>
          </cell>
          <cell r="D271">
            <v>0.8</v>
          </cell>
          <cell r="E271" t="str">
            <v>E1620</v>
          </cell>
          <cell r="F271" t="str">
            <v>Gloucestershire</v>
          </cell>
          <cell r="G271">
            <v>0.2</v>
          </cell>
          <cell r="H271" t="str">
            <v>NA</v>
          </cell>
          <cell r="I271" t="str">
            <v>County</v>
          </cell>
          <cell r="J271">
            <v>0</v>
          </cell>
          <cell r="K271">
            <v>1</v>
          </cell>
        </row>
        <row r="272">
          <cell r="A272">
            <v>265</v>
          </cell>
          <cell r="B272" t="str">
            <v>E3536</v>
          </cell>
          <cell r="C272" t="str">
            <v>Suffolk Coastal</v>
          </cell>
          <cell r="D272">
            <v>0.8</v>
          </cell>
          <cell r="E272" t="str">
            <v>E3520</v>
          </cell>
          <cell r="F272" t="str">
            <v>Suffolk</v>
          </cell>
          <cell r="G272">
            <v>0.2</v>
          </cell>
          <cell r="H272" t="str">
            <v>NA</v>
          </cell>
          <cell r="I272" t="str">
            <v>County</v>
          </cell>
          <cell r="J272">
            <v>0</v>
          </cell>
          <cell r="K272">
            <v>1</v>
          </cell>
        </row>
        <row r="273">
          <cell r="A273">
            <v>266</v>
          </cell>
          <cell r="B273" t="str">
            <v>E4505</v>
          </cell>
          <cell r="C273" t="str">
            <v>Sunderland</v>
          </cell>
          <cell r="D273">
            <v>0.98</v>
          </cell>
          <cell r="E273" t="str">
            <v>NA</v>
          </cell>
          <cell r="F273" t="str">
            <v>MD</v>
          </cell>
          <cell r="G273">
            <v>0</v>
          </cell>
          <cell r="H273" t="str">
            <v>E6145</v>
          </cell>
          <cell r="I273" t="str">
            <v>Tyne and Wear Fire</v>
          </cell>
          <cell r="J273">
            <v>0.02</v>
          </cell>
          <cell r="K273">
            <v>1</v>
          </cell>
        </row>
        <row r="274">
          <cell r="A274">
            <v>267</v>
          </cell>
          <cell r="B274" t="str">
            <v>E3638</v>
          </cell>
          <cell r="C274" t="str">
            <v>Surrey Heath</v>
          </cell>
          <cell r="D274">
            <v>0.8</v>
          </cell>
          <cell r="E274" t="str">
            <v>E3620</v>
          </cell>
          <cell r="F274" t="str">
            <v>Surrey</v>
          </cell>
          <cell r="G274">
            <v>0.2</v>
          </cell>
          <cell r="H274" t="str">
            <v>NA</v>
          </cell>
          <cell r="I274" t="str">
            <v>County</v>
          </cell>
          <cell r="J274">
            <v>0</v>
          </cell>
          <cell r="K274">
            <v>1</v>
          </cell>
        </row>
        <row r="275">
          <cell r="A275">
            <v>268</v>
          </cell>
          <cell r="B275" t="str">
            <v>E5048</v>
          </cell>
          <cell r="C275" t="str">
            <v>Sutton</v>
          </cell>
          <cell r="D275">
            <v>0.6</v>
          </cell>
          <cell r="E275" t="str">
            <v>E5100</v>
          </cell>
          <cell r="F275" t="str">
            <v>Greater London Authority</v>
          </cell>
          <cell r="G275">
            <v>0.4</v>
          </cell>
          <cell r="H275" t="str">
            <v>NA</v>
          </cell>
          <cell r="I275" t="str">
            <v>NA</v>
          </cell>
          <cell r="J275">
            <v>0</v>
          </cell>
          <cell r="K275">
            <v>1</v>
          </cell>
        </row>
        <row r="276">
          <cell r="A276">
            <v>269</v>
          </cell>
          <cell r="B276" t="str">
            <v>E2241</v>
          </cell>
          <cell r="C276" t="str">
            <v>Swale</v>
          </cell>
          <cell r="D276">
            <v>0.8</v>
          </cell>
          <cell r="E276" t="str">
            <v>E2221</v>
          </cell>
          <cell r="F276" t="str">
            <v>Kent</v>
          </cell>
          <cell r="G276">
            <v>0.18</v>
          </cell>
          <cell r="H276" t="str">
            <v>E6122</v>
          </cell>
          <cell r="I276" t="str">
            <v>Kent Fire Authority</v>
          </cell>
          <cell r="J276">
            <v>0.02</v>
          </cell>
          <cell r="K276">
            <v>1</v>
          </cell>
        </row>
        <row r="277">
          <cell r="A277">
            <v>270</v>
          </cell>
          <cell r="B277" t="str">
            <v>E3901</v>
          </cell>
          <cell r="C277" t="str">
            <v>Swindon</v>
          </cell>
          <cell r="D277">
            <v>0.98</v>
          </cell>
          <cell r="E277" t="str">
            <v>NA</v>
          </cell>
          <cell r="F277" t="str">
            <v>UA</v>
          </cell>
          <cell r="G277">
            <v>0</v>
          </cell>
          <cell r="H277" t="str">
            <v>E6139</v>
          </cell>
          <cell r="I277" t="str">
            <v>Wiltshire Fire Authority</v>
          </cell>
          <cell r="J277">
            <v>0.02</v>
          </cell>
          <cell r="K277">
            <v>1</v>
          </cell>
        </row>
        <row r="278">
          <cell r="A278">
            <v>271</v>
          </cell>
          <cell r="B278" t="str">
            <v>E4208</v>
          </cell>
          <cell r="C278" t="str">
            <v>Tameside</v>
          </cell>
          <cell r="D278">
            <v>0.98</v>
          </cell>
          <cell r="E278" t="str">
            <v>NA</v>
          </cell>
          <cell r="F278" t="str">
            <v>MD</v>
          </cell>
          <cell r="G278">
            <v>0</v>
          </cell>
          <cell r="H278" t="str">
            <v>E6142</v>
          </cell>
          <cell r="I278" t="str">
            <v>Greater Manchester Fire</v>
          </cell>
          <cell r="J278">
            <v>0.02</v>
          </cell>
          <cell r="K278">
            <v>1</v>
          </cell>
        </row>
        <row r="279">
          <cell r="A279">
            <v>272</v>
          </cell>
          <cell r="B279" t="str">
            <v>E3439</v>
          </cell>
          <cell r="C279" t="str">
            <v>Tamworth</v>
          </cell>
          <cell r="D279">
            <v>0.8</v>
          </cell>
          <cell r="E279" t="str">
            <v>E3421</v>
          </cell>
          <cell r="F279" t="str">
            <v>Staffordshire</v>
          </cell>
          <cell r="G279">
            <v>0.18</v>
          </cell>
          <cell r="H279" t="str">
            <v>E6134</v>
          </cell>
          <cell r="I279" t="str">
            <v>Staffordshire Fire Authority</v>
          </cell>
          <cell r="J279">
            <v>0.02</v>
          </cell>
          <cell r="K279">
            <v>1</v>
          </cell>
        </row>
        <row r="280">
          <cell r="A280">
            <v>273</v>
          </cell>
          <cell r="B280" t="str">
            <v>E3639</v>
          </cell>
          <cell r="C280" t="str">
            <v>Tandridge</v>
          </cell>
          <cell r="D280">
            <v>0.8</v>
          </cell>
          <cell r="E280" t="str">
            <v>E3620</v>
          </cell>
          <cell r="F280" t="str">
            <v>Surrey</v>
          </cell>
          <cell r="G280">
            <v>0.2</v>
          </cell>
          <cell r="H280" t="str">
            <v>NA</v>
          </cell>
          <cell r="I280" t="str">
            <v>County</v>
          </cell>
          <cell r="J280">
            <v>0</v>
          </cell>
          <cell r="K280">
            <v>1</v>
          </cell>
        </row>
        <row r="281">
          <cell r="A281">
            <v>274</v>
          </cell>
          <cell r="B281" t="str">
            <v>E3333</v>
          </cell>
          <cell r="C281" t="str">
            <v>Taunton Deane</v>
          </cell>
          <cell r="D281">
            <v>0.8</v>
          </cell>
          <cell r="E281" t="str">
            <v>E3320</v>
          </cell>
          <cell r="F281" t="str">
            <v>Somerset</v>
          </cell>
          <cell r="G281">
            <v>0.18</v>
          </cell>
          <cell r="H281" t="str">
            <v>E6161</v>
          </cell>
          <cell r="I281" t="str">
            <v>Devon and Somerset Fire Authority</v>
          </cell>
          <cell r="J281">
            <v>0.02</v>
          </cell>
          <cell r="K281">
            <v>1</v>
          </cell>
        </row>
        <row r="282">
          <cell r="A282">
            <v>275</v>
          </cell>
          <cell r="B282" t="str">
            <v>E1137</v>
          </cell>
          <cell r="C282" t="str">
            <v>Teignbridge</v>
          </cell>
          <cell r="D282">
            <v>0.8</v>
          </cell>
          <cell r="E282" t="str">
            <v>E1121</v>
          </cell>
          <cell r="F282" t="str">
            <v>Devon</v>
          </cell>
          <cell r="G282">
            <v>0.18</v>
          </cell>
          <cell r="H282" t="str">
            <v>E6161</v>
          </cell>
          <cell r="I282" t="str">
            <v>Devon and Somerset Fire Authority</v>
          </cell>
          <cell r="J282">
            <v>0.02</v>
          </cell>
          <cell r="K282">
            <v>1</v>
          </cell>
        </row>
        <row r="283">
          <cell r="A283">
            <v>276</v>
          </cell>
          <cell r="B283" t="str">
            <v>E3201</v>
          </cell>
          <cell r="C283" t="str">
            <v>Telford &amp; Wrekin</v>
          </cell>
          <cell r="D283">
            <v>0.98</v>
          </cell>
          <cell r="E283" t="str">
            <v>NA</v>
          </cell>
          <cell r="F283" t="str">
            <v>UA</v>
          </cell>
          <cell r="G283">
            <v>0</v>
          </cell>
          <cell r="H283" t="str">
            <v>E6132</v>
          </cell>
          <cell r="I283" t="str">
            <v>Shropshire Fire Authority</v>
          </cell>
          <cell r="J283">
            <v>0.02</v>
          </cell>
          <cell r="K283">
            <v>1</v>
          </cell>
        </row>
        <row r="284">
          <cell r="A284">
            <v>277</v>
          </cell>
          <cell r="B284" t="str">
            <v>E1542</v>
          </cell>
          <cell r="C284" t="str">
            <v>Tendring</v>
          </cell>
          <cell r="D284">
            <v>0.8</v>
          </cell>
          <cell r="E284" t="str">
            <v>E1521</v>
          </cell>
          <cell r="F284" t="str">
            <v>Essex</v>
          </cell>
          <cell r="G284">
            <v>0.18</v>
          </cell>
          <cell r="H284" t="str">
            <v>E6115</v>
          </cell>
          <cell r="I284" t="str">
            <v>Essex Fire Authority</v>
          </cell>
          <cell r="J284">
            <v>0.02</v>
          </cell>
          <cell r="K284">
            <v>1</v>
          </cell>
        </row>
        <row r="285">
          <cell r="A285">
            <v>278</v>
          </cell>
          <cell r="B285" t="str">
            <v>E1742</v>
          </cell>
          <cell r="C285" t="str">
            <v>Test Valley</v>
          </cell>
          <cell r="D285">
            <v>0.8</v>
          </cell>
          <cell r="E285" t="str">
            <v>E1721</v>
          </cell>
          <cell r="F285" t="str">
            <v>Hampshire</v>
          </cell>
          <cell r="G285">
            <v>0.18</v>
          </cell>
          <cell r="H285" t="str">
            <v>E6117</v>
          </cell>
          <cell r="I285" t="str">
            <v>Hampshire Fire Authority</v>
          </cell>
          <cell r="J285">
            <v>0.02</v>
          </cell>
          <cell r="K285">
            <v>1</v>
          </cell>
        </row>
        <row r="286">
          <cell r="A286">
            <v>279</v>
          </cell>
          <cell r="B286" t="str">
            <v>E1636</v>
          </cell>
          <cell r="C286" t="str">
            <v>Tewkesbury</v>
          </cell>
          <cell r="D286">
            <v>0.8</v>
          </cell>
          <cell r="E286" t="str">
            <v>E1620</v>
          </cell>
          <cell r="F286" t="str">
            <v>Gloucestershire</v>
          </cell>
          <cell r="G286">
            <v>0.2</v>
          </cell>
          <cell r="H286" t="str">
            <v>NA</v>
          </cell>
          <cell r="I286" t="str">
            <v>County</v>
          </cell>
          <cell r="J286">
            <v>0</v>
          </cell>
          <cell r="K286">
            <v>1</v>
          </cell>
        </row>
        <row r="287">
          <cell r="A287">
            <v>280</v>
          </cell>
          <cell r="B287" t="str">
            <v>E2242</v>
          </cell>
          <cell r="C287" t="str">
            <v>Thanet</v>
          </cell>
          <cell r="D287">
            <v>0.8</v>
          </cell>
          <cell r="E287" t="str">
            <v>E2221</v>
          </cell>
          <cell r="F287" t="str">
            <v>Kent</v>
          </cell>
          <cell r="G287">
            <v>0.18</v>
          </cell>
          <cell r="H287" t="str">
            <v>E6122</v>
          </cell>
          <cell r="I287" t="str">
            <v>Kent Fire Authority</v>
          </cell>
          <cell r="J287">
            <v>0.02</v>
          </cell>
          <cell r="K287">
            <v>1</v>
          </cell>
        </row>
        <row r="288">
          <cell r="A288">
            <v>281</v>
          </cell>
          <cell r="B288" t="str">
            <v>E1938</v>
          </cell>
          <cell r="C288" t="str">
            <v>Three Rivers</v>
          </cell>
          <cell r="D288">
            <v>0.8</v>
          </cell>
          <cell r="E288" t="str">
            <v>E1920</v>
          </cell>
          <cell r="F288" t="str">
            <v>Hertfordshire</v>
          </cell>
          <cell r="G288">
            <v>0.2</v>
          </cell>
          <cell r="H288" t="str">
            <v>NA</v>
          </cell>
          <cell r="I288" t="str">
            <v>County</v>
          </cell>
          <cell r="J288">
            <v>0</v>
          </cell>
          <cell r="K288">
            <v>1</v>
          </cell>
        </row>
        <row r="289">
          <cell r="A289">
            <v>282</v>
          </cell>
          <cell r="B289" t="str">
            <v>E1502</v>
          </cell>
          <cell r="C289" t="str">
            <v>Thurrock</v>
          </cell>
          <cell r="D289">
            <v>0.98</v>
          </cell>
          <cell r="E289" t="str">
            <v>NA</v>
          </cell>
          <cell r="F289" t="str">
            <v>UA</v>
          </cell>
          <cell r="G289">
            <v>0</v>
          </cell>
          <cell r="H289" t="str">
            <v>E6115</v>
          </cell>
          <cell r="I289" t="str">
            <v>Essex Fire Authority</v>
          </cell>
          <cell r="J289">
            <v>0.02</v>
          </cell>
          <cell r="K289">
            <v>1</v>
          </cell>
        </row>
        <row r="290">
          <cell r="A290">
            <v>283</v>
          </cell>
          <cell r="B290" t="str">
            <v>E2243</v>
          </cell>
          <cell r="C290" t="str">
            <v>Tonbridge &amp; Malling</v>
          </cell>
          <cell r="D290">
            <v>0.8</v>
          </cell>
          <cell r="E290" t="str">
            <v>E2221</v>
          </cell>
          <cell r="F290" t="str">
            <v>Kent</v>
          </cell>
          <cell r="G290">
            <v>0.18</v>
          </cell>
          <cell r="H290" t="str">
            <v>E6122</v>
          </cell>
          <cell r="I290" t="str">
            <v>Kent Fire Authority</v>
          </cell>
          <cell r="J290">
            <v>0.02</v>
          </cell>
          <cell r="K290">
            <v>1</v>
          </cell>
        </row>
        <row r="291">
          <cell r="A291">
            <v>284</v>
          </cell>
          <cell r="B291" t="str">
            <v>E1102</v>
          </cell>
          <cell r="C291" t="str">
            <v>Torbay</v>
          </cell>
          <cell r="D291">
            <v>0.98</v>
          </cell>
          <cell r="E291" t="str">
            <v>NA</v>
          </cell>
          <cell r="F291" t="str">
            <v>UA</v>
          </cell>
          <cell r="G291">
            <v>0</v>
          </cell>
          <cell r="H291" t="str">
            <v>E6161</v>
          </cell>
          <cell r="I291" t="str">
            <v>Devon and Somerset Fire Authority</v>
          </cell>
          <cell r="J291">
            <v>0.02</v>
          </cell>
          <cell r="K291">
            <v>1</v>
          </cell>
        </row>
        <row r="292">
          <cell r="A292">
            <v>285</v>
          </cell>
          <cell r="B292" t="str">
            <v>E1139</v>
          </cell>
          <cell r="C292" t="str">
            <v>Torridge</v>
          </cell>
          <cell r="D292">
            <v>0.8</v>
          </cell>
          <cell r="E292" t="str">
            <v>E1121</v>
          </cell>
          <cell r="F292" t="str">
            <v>Devon</v>
          </cell>
          <cell r="G292">
            <v>0.18</v>
          </cell>
          <cell r="H292" t="str">
            <v>E6161</v>
          </cell>
          <cell r="I292" t="str">
            <v>Devon and Somerset Fire Authority</v>
          </cell>
          <cell r="J292">
            <v>0.02</v>
          </cell>
          <cell r="K292">
            <v>1</v>
          </cell>
        </row>
        <row r="293">
          <cell r="A293">
            <v>286</v>
          </cell>
          <cell r="B293" t="str">
            <v>E5020</v>
          </cell>
          <cell r="C293" t="str">
            <v>Tower Hamlets</v>
          </cell>
          <cell r="D293">
            <v>0.6</v>
          </cell>
          <cell r="E293" t="str">
            <v>E5100</v>
          </cell>
          <cell r="F293" t="str">
            <v>Greater London Authority</v>
          </cell>
          <cell r="G293">
            <v>0.4</v>
          </cell>
          <cell r="H293" t="str">
            <v>NA</v>
          </cell>
          <cell r="I293" t="str">
            <v>NA</v>
          </cell>
          <cell r="J293">
            <v>0</v>
          </cell>
          <cell r="K293">
            <v>1</v>
          </cell>
        </row>
        <row r="294">
          <cell r="A294">
            <v>287</v>
          </cell>
          <cell r="B294" t="str">
            <v>E4209</v>
          </cell>
          <cell r="C294" t="str">
            <v>Trafford</v>
          </cell>
          <cell r="D294">
            <v>0.98</v>
          </cell>
          <cell r="E294" t="str">
            <v>NA</v>
          </cell>
          <cell r="F294" t="str">
            <v>MD</v>
          </cell>
          <cell r="G294">
            <v>0</v>
          </cell>
          <cell r="H294" t="str">
            <v>E6142</v>
          </cell>
          <cell r="I294" t="str">
            <v>Greater Manchester Fire</v>
          </cell>
          <cell r="J294">
            <v>0.02</v>
          </cell>
          <cell r="K294">
            <v>1</v>
          </cell>
        </row>
        <row r="295">
          <cell r="A295">
            <v>288</v>
          </cell>
          <cell r="B295" t="str">
            <v>E2244</v>
          </cell>
          <cell r="C295" t="str">
            <v>Tunbridge Wells</v>
          </cell>
          <cell r="D295">
            <v>0.8</v>
          </cell>
          <cell r="E295" t="str">
            <v>E2221</v>
          </cell>
          <cell r="F295" t="str">
            <v>Kent</v>
          </cell>
          <cell r="G295">
            <v>0.18</v>
          </cell>
          <cell r="H295" t="str">
            <v>E6122</v>
          </cell>
          <cell r="I295" t="str">
            <v>Kent Fire Authority</v>
          </cell>
          <cell r="J295">
            <v>0.02</v>
          </cell>
          <cell r="K295">
            <v>1</v>
          </cell>
        </row>
        <row r="296">
          <cell r="A296">
            <v>289</v>
          </cell>
          <cell r="B296" t="str">
            <v>E1544</v>
          </cell>
          <cell r="C296" t="str">
            <v>Uttlesford</v>
          </cell>
          <cell r="D296">
            <v>0.8</v>
          </cell>
          <cell r="E296" t="str">
            <v>E1521</v>
          </cell>
          <cell r="F296" t="str">
            <v>Essex</v>
          </cell>
          <cell r="G296">
            <v>0.18</v>
          </cell>
          <cell r="H296" t="str">
            <v>E6115</v>
          </cell>
          <cell r="I296" t="str">
            <v>Essex Fire Authority</v>
          </cell>
          <cell r="J296">
            <v>0.02</v>
          </cell>
          <cell r="K296">
            <v>1</v>
          </cell>
        </row>
        <row r="297">
          <cell r="A297">
            <v>290</v>
          </cell>
          <cell r="B297" t="str">
            <v>E3134</v>
          </cell>
          <cell r="C297" t="str">
            <v>Vale of White Horse</v>
          </cell>
          <cell r="D297">
            <v>0.8</v>
          </cell>
          <cell r="E297" t="str">
            <v>E3120</v>
          </cell>
          <cell r="F297" t="str">
            <v>Oxfordshire</v>
          </cell>
          <cell r="G297">
            <v>0.2</v>
          </cell>
          <cell r="H297" t="str">
            <v>NA</v>
          </cell>
          <cell r="I297" t="str">
            <v>County</v>
          </cell>
          <cell r="J297">
            <v>0</v>
          </cell>
          <cell r="K297">
            <v>1</v>
          </cell>
        </row>
        <row r="298">
          <cell r="A298">
            <v>291</v>
          </cell>
          <cell r="B298" t="str">
            <v>E4705</v>
          </cell>
          <cell r="C298" t="str">
            <v>Wakefield</v>
          </cell>
          <cell r="D298">
            <v>0.98</v>
          </cell>
          <cell r="E298" t="str">
            <v>NA</v>
          </cell>
          <cell r="F298" t="str">
            <v>MD</v>
          </cell>
          <cell r="G298">
            <v>0</v>
          </cell>
          <cell r="H298" t="str">
            <v>E6147</v>
          </cell>
          <cell r="I298" t="str">
            <v>West Yorkshire Fire</v>
          </cell>
          <cell r="J298">
            <v>0.02</v>
          </cell>
          <cell r="K298">
            <v>1</v>
          </cell>
        </row>
        <row r="299">
          <cell r="A299">
            <v>292</v>
          </cell>
          <cell r="B299" t="str">
            <v>E4606</v>
          </cell>
          <cell r="C299" t="str">
            <v>Walsall</v>
          </cell>
          <cell r="D299">
            <v>0.98</v>
          </cell>
          <cell r="E299" t="str">
            <v>NA</v>
          </cell>
          <cell r="F299" t="str">
            <v>MD</v>
          </cell>
          <cell r="G299">
            <v>0</v>
          </cell>
          <cell r="H299" t="str">
            <v>E6146</v>
          </cell>
          <cell r="I299" t="str">
            <v>West Midlands Fire</v>
          </cell>
          <cell r="J299">
            <v>0.02</v>
          </cell>
          <cell r="K299">
            <v>1</v>
          </cell>
        </row>
        <row r="300">
          <cell r="A300">
            <v>293</v>
          </cell>
          <cell r="B300" t="str">
            <v>E5049</v>
          </cell>
          <cell r="C300" t="str">
            <v>Waltham Forest</v>
          </cell>
          <cell r="D300">
            <v>0.6</v>
          </cell>
          <cell r="E300" t="str">
            <v>E5100</v>
          </cell>
          <cell r="F300" t="str">
            <v>Greater London Authority</v>
          </cell>
          <cell r="G300">
            <v>0.4</v>
          </cell>
          <cell r="H300" t="str">
            <v>NA</v>
          </cell>
          <cell r="I300" t="str">
            <v>NA</v>
          </cell>
          <cell r="J300">
            <v>0</v>
          </cell>
          <cell r="K300">
            <v>1</v>
          </cell>
        </row>
        <row r="301">
          <cell r="A301">
            <v>294</v>
          </cell>
          <cell r="B301" t="str">
            <v>E5021</v>
          </cell>
          <cell r="C301" t="str">
            <v>Wandsworth</v>
          </cell>
          <cell r="D301">
            <v>0.6</v>
          </cell>
          <cell r="E301" t="str">
            <v>E5100</v>
          </cell>
          <cell r="F301" t="str">
            <v>Greater London Authority</v>
          </cell>
          <cell r="G301">
            <v>0.4</v>
          </cell>
          <cell r="H301" t="str">
            <v>NA</v>
          </cell>
          <cell r="I301" t="str">
            <v>NA</v>
          </cell>
          <cell r="J301">
            <v>0</v>
          </cell>
          <cell r="K301">
            <v>1</v>
          </cell>
        </row>
        <row r="302">
          <cell r="A302">
            <v>295</v>
          </cell>
          <cell r="B302" t="str">
            <v>E0602</v>
          </cell>
          <cell r="C302" t="str">
            <v>Warrington</v>
          </cell>
          <cell r="D302">
            <v>0.98</v>
          </cell>
          <cell r="E302" t="str">
            <v>NA</v>
          </cell>
          <cell r="F302" t="str">
            <v>UA</v>
          </cell>
          <cell r="G302">
            <v>0</v>
          </cell>
          <cell r="H302" t="str">
            <v>E6106</v>
          </cell>
          <cell r="I302" t="str">
            <v>Cheshire Fire Authority</v>
          </cell>
          <cell r="J302">
            <v>0.02</v>
          </cell>
          <cell r="K302">
            <v>1</v>
          </cell>
        </row>
        <row r="303">
          <cell r="A303">
            <v>296</v>
          </cell>
          <cell r="B303" t="str">
            <v>E3735</v>
          </cell>
          <cell r="C303" t="str">
            <v>Warwick</v>
          </cell>
          <cell r="D303">
            <v>0.8</v>
          </cell>
          <cell r="E303" t="str">
            <v>E3720</v>
          </cell>
          <cell r="F303" t="str">
            <v>Warwickshire</v>
          </cell>
          <cell r="G303">
            <v>0.2</v>
          </cell>
          <cell r="H303" t="str">
            <v>NA</v>
          </cell>
          <cell r="I303" t="str">
            <v>County</v>
          </cell>
          <cell r="J303">
            <v>0</v>
          </cell>
          <cell r="K303">
            <v>1</v>
          </cell>
        </row>
        <row r="304">
          <cell r="A304">
            <v>297</v>
          </cell>
          <cell r="B304" t="str">
            <v>E1939</v>
          </cell>
          <cell r="C304" t="str">
            <v>Watford</v>
          </cell>
          <cell r="D304">
            <v>0.8</v>
          </cell>
          <cell r="E304" t="str">
            <v>E1920</v>
          </cell>
          <cell r="F304" t="str">
            <v>Hertfordshire</v>
          </cell>
          <cell r="G304">
            <v>0.2</v>
          </cell>
          <cell r="H304" t="str">
            <v>NA</v>
          </cell>
          <cell r="I304" t="str">
            <v>County</v>
          </cell>
          <cell r="J304">
            <v>0</v>
          </cell>
          <cell r="K304">
            <v>1</v>
          </cell>
        </row>
        <row r="305">
          <cell r="A305">
            <v>298</v>
          </cell>
          <cell r="B305" t="str">
            <v>E3537</v>
          </cell>
          <cell r="C305" t="str">
            <v>Waveney</v>
          </cell>
          <cell r="D305">
            <v>0.8</v>
          </cell>
          <cell r="E305" t="str">
            <v>E3520</v>
          </cell>
          <cell r="F305" t="str">
            <v>Suffolk</v>
          </cell>
          <cell r="G305">
            <v>0.2</v>
          </cell>
          <cell r="H305" t="str">
            <v>NA</v>
          </cell>
          <cell r="I305" t="str">
            <v>County</v>
          </cell>
          <cell r="J305">
            <v>0</v>
          </cell>
          <cell r="K305">
            <v>1</v>
          </cell>
        </row>
        <row r="306">
          <cell r="A306">
            <v>299</v>
          </cell>
          <cell r="B306" t="str">
            <v>E3640</v>
          </cell>
          <cell r="C306" t="str">
            <v>Waverley</v>
          </cell>
          <cell r="D306">
            <v>0.8</v>
          </cell>
          <cell r="E306" t="str">
            <v>E3620</v>
          </cell>
          <cell r="F306" t="str">
            <v>Surrey</v>
          </cell>
          <cell r="G306">
            <v>0.2</v>
          </cell>
          <cell r="H306" t="str">
            <v>NA</v>
          </cell>
          <cell r="I306" t="str">
            <v>County</v>
          </cell>
          <cell r="J306">
            <v>0</v>
          </cell>
          <cell r="K306">
            <v>1</v>
          </cell>
        </row>
        <row r="307">
          <cell r="A307">
            <v>300</v>
          </cell>
          <cell r="B307" t="str">
            <v>E1437</v>
          </cell>
          <cell r="C307" t="str">
            <v>Wealden</v>
          </cell>
          <cell r="D307">
            <v>0.8</v>
          </cell>
          <cell r="E307" t="str">
            <v>E1421</v>
          </cell>
          <cell r="F307" t="str">
            <v>East Sussex</v>
          </cell>
          <cell r="G307">
            <v>0.18</v>
          </cell>
          <cell r="H307" t="str">
            <v>E6114</v>
          </cell>
          <cell r="I307" t="str">
            <v>East Sussex Fire Authority</v>
          </cell>
          <cell r="J307">
            <v>0.02</v>
          </cell>
          <cell r="K307">
            <v>1</v>
          </cell>
        </row>
        <row r="308">
          <cell r="A308">
            <v>301</v>
          </cell>
          <cell r="B308" t="str">
            <v>E2837</v>
          </cell>
          <cell r="C308" t="str">
            <v>Wellingborough</v>
          </cell>
          <cell r="D308">
            <v>0.8</v>
          </cell>
          <cell r="E308" t="str">
            <v>E2820</v>
          </cell>
          <cell r="F308" t="str">
            <v>Northamptonshire</v>
          </cell>
          <cell r="G308">
            <v>0.2</v>
          </cell>
          <cell r="H308" t="str">
            <v>NA</v>
          </cell>
          <cell r="I308" t="str">
            <v>County</v>
          </cell>
          <cell r="J308">
            <v>0</v>
          </cell>
          <cell r="K308">
            <v>1</v>
          </cell>
        </row>
        <row r="309">
          <cell r="A309">
            <v>302</v>
          </cell>
          <cell r="B309" t="str">
            <v>E1940</v>
          </cell>
          <cell r="C309" t="str">
            <v>Welwyn Hatfield</v>
          </cell>
          <cell r="D309">
            <v>0.8</v>
          </cell>
          <cell r="E309" t="str">
            <v>E1920</v>
          </cell>
          <cell r="F309" t="str">
            <v>Hertfordshire</v>
          </cell>
          <cell r="G309">
            <v>0.2</v>
          </cell>
          <cell r="H309" t="str">
            <v>NA</v>
          </cell>
          <cell r="I309" t="str">
            <v>County</v>
          </cell>
          <cell r="J309">
            <v>0</v>
          </cell>
          <cell r="K309">
            <v>1</v>
          </cell>
        </row>
        <row r="310">
          <cell r="A310">
            <v>303</v>
          </cell>
          <cell r="B310" t="str">
            <v>E0302</v>
          </cell>
          <cell r="C310" t="str">
            <v>West Berkshire</v>
          </cell>
          <cell r="D310">
            <v>0.98</v>
          </cell>
          <cell r="E310" t="str">
            <v>NA</v>
          </cell>
          <cell r="F310" t="str">
            <v>UA</v>
          </cell>
          <cell r="G310">
            <v>0</v>
          </cell>
          <cell r="H310" t="str">
            <v>E6103</v>
          </cell>
          <cell r="I310" t="str">
            <v>Berkshire Fire Authority</v>
          </cell>
          <cell r="J310">
            <v>0.02</v>
          </cell>
          <cell r="K310">
            <v>1</v>
          </cell>
        </row>
        <row r="311">
          <cell r="A311">
            <v>304</v>
          </cell>
          <cell r="B311" t="str">
            <v>E1140</v>
          </cell>
          <cell r="C311" t="str">
            <v>West Devon</v>
          </cell>
          <cell r="D311">
            <v>0.8</v>
          </cell>
          <cell r="E311" t="str">
            <v>E1121</v>
          </cell>
          <cell r="F311" t="str">
            <v>Devon</v>
          </cell>
          <cell r="G311">
            <v>0.18</v>
          </cell>
          <cell r="H311" t="str">
            <v>E6161</v>
          </cell>
          <cell r="I311" t="str">
            <v>Devon and Somerset Fire Authority</v>
          </cell>
          <cell r="J311">
            <v>0.02</v>
          </cell>
          <cell r="K311">
            <v>1</v>
          </cell>
        </row>
        <row r="312">
          <cell r="A312">
            <v>305</v>
          </cell>
          <cell r="B312" t="str">
            <v>E1237</v>
          </cell>
          <cell r="C312" t="str">
            <v>West Dorset</v>
          </cell>
          <cell r="D312">
            <v>0.8</v>
          </cell>
          <cell r="E312" t="str">
            <v>E1221</v>
          </cell>
          <cell r="F312" t="str">
            <v>Dorset</v>
          </cell>
          <cell r="G312">
            <v>0.18</v>
          </cell>
          <cell r="H312" t="str">
            <v>E6112</v>
          </cell>
          <cell r="I312" t="str">
            <v>Dorset Fire Authority</v>
          </cell>
          <cell r="J312">
            <v>0.02</v>
          </cell>
          <cell r="K312">
            <v>1</v>
          </cell>
        </row>
        <row r="313">
          <cell r="A313">
            <v>306</v>
          </cell>
          <cell r="B313" t="str">
            <v>E2343</v>
          </cell>
          <cell r="C313" t="str">
            <v>West Lancashire</v>
          </cell>
          <cell r="D313">
            <v>0.8</v>
          </cell>
          <cell r="E313" t="str">
            <v>E2321</v>
          </cell>
          <cell r="F313" t="str">
            <v>Lancashire</v>
          </cell>
          <cell r="G313">
            <v>0.18</v>
          </cell>
          <cell r="H313" t="str">
            <v>E6123</v>
          </cell>
          <cell r="I313" t="str">
            <v>Lancashire Fire Authority</v>
          </cell>
          <cell r="J313">
            <v>0.02</v>
          </cell>
          <cell r="K313">
            <v>1</v>
          </cell>
        </row>
        <row r="314">
          <cell r="A314">
            <v>307</v>
          </cell>
          <cell r="B314" t="str">
            <v>E2537</v>
          </cell>
          <cell r="C314" t="str">
            <v>West Lindsey</v>
          </cell>
          <cell r="D314">
            <v>0.8</v>
          </cell>
          <cell r="E314" t="str">
            <v>E2520</v>
          </cell>
          <cell r="F314" t="str">
            <v>Lincolnshire</v>
          </cell>
          <cell r="G314">
            <v>0.2</v>
          </cell>
          <cell r="H314" t="str">
            <v>NA</v>
          </cell>
          <cell r="I314" t="str">
            <v>County</v>
          </cell>
          <cell r="J314">
            <v>0</v>
          </cell>
          <cell r="K314">
            <v>1</v>
          </cell>
        </row>
        <row r="315">
          <cell r="A315">
            <v>308</v>
          </cell>
          <cell r="B315" t="str">
            <v>E3135</v>
          </cell>
          <cell r="C315" t="str">
            <v>West Oxfordshire</v>
          </cell>
          <cell r="D315">
            <v>0.8</v>
          </cell>
          <cell r="E315" t="str">
            <v>E3120</v>
          </cell>
          <cell r="F315" t="str">
            <v>Oxfordshire</v>
          </cell>
          <cell r="G315">
            <v>0.2</v>
          </cell>
          <cell r="H315" t="str">
            <v>NA</v>
          </cell>
          <cell r="I315" t="str">
            <v>County</v>
          </cell>
          <cell r="J315">
            <v>0</v>
          </cell>
          <cell r="K315">
            <v>1</v>
          </cell>
        </row>
        <row r="316">
          <cell r="A316">
            <v>309</v>
          </cell>
          <cell r="B316" t="str">
            <v>E3335</v>
          </cell>
          <cell r="C316" t="str">
            <v>West Somerset</v>
          </cell>
          <cell r="D316">
            <v>0.8</v>
          </cell>
          <cell r="E316" t="str">
            <v>E3320</v>
          </cell>
          <cell r="F316" t="str">
            <v>Somerset</v>
          </cell>
          <cell r="G316">
            <v>0.18</v>
          </cell>
          <cell r="H316" t="str">
            <v>E6161</v>
          </cell>
          <cell r="I316" t="str">
            <v>Devon and Somerset Fire Authority</v>
          </cell>
          <cell r="J316">
            <v>0.02</v>
          </cell>
          <cell r="K316">
            <v>1</v>
          </cell>
        </row>
        <row r="317">
          <cell r="A317">
            <v>310</v>
          </cell>
          <cell r="B317" t="str">
            <v>E5022</v>
          </cell>
          <cell r="C317" t="str">
            <v>Westminster</v>
          </cell>
          <cell r="D317">
            <v>0.6</v>
          </cell>
          <cell r="E317" t="str">
            <v>E5100</v>
          </cell>
          <cell r="F317" t="str">
            <v>Greater London Authority</v>
          </cell>
          <cell r="G317">
            <v>0.4</v>
          </cell>
          <cell r="H317" t="str">
            <v>NA</v>
          </cell>
          <cell r="I317" t="str">
            <v>NA</v>
          </cell>
          <cell r="J317">
            <v>0</v>
          </cell>
          <cell r="K317">
            <v>1</v>
          </cell>
        </row>
        <row r="318">
          <cell r="A318">
            <v>311</v>
          </cell>
          <cell r="B318" t="str">
            <v>E1238</v>
          </cell>
          <cell r="C318" t="str">
            <v>Weymouth &amp; Portland</v>
          </cell>
          <cell r="D318">
            <v>0.8</v>
          </cell>
          <cell r="E318" t="str">
            <v>E1221</v>
          </cell>
          <cell r="F318" t="str">
            <v>Dorset</v>
          </cell>
          <cell r="G318">
            <v>0.18</v>
          </cell>
          <cell r="H318" t="str">
            <v>E6112</v>
          </cell>
          <cell r="I318" t="str">
            <v>Dorset Fire Authority</v>
          </cell>
          <cell r="J318">
            <v>0.02</v>
          </cell>
          <cell r="K318">
            <v>1</v>
          </cell>
        </row>
        <row r="319">
          <cell r="A319">
            <v>312</v>
          </cell>
          <cell r="B319" t="str">
            <v>E4210</v>
          </cell>
          <cell r="C319" t="str">
            <v>Wigan</v>
          </cell>
          <cell r="D319">
            <v>0.98</v>
          </cell>
          <cell r="E319" t="str">
            <v>NA</v>
          </cell>
          <cell r="F319" t="str">
            <v>MD</v>
          </cell>
          <cell r="G319">
            <v>0</v>
          </cell>
          <cell r="H319" t="str">
            <v>E6142</v>
          </cell>
          <cell r="I319" t="str">
            <v>Greater Manchester Fire</v>
          </cell>
          <cell r="J319">
            <v>0.02</v>
          </cell>
          <cell r="K319">
            <v>1</v>
          </cell>
        </row>
        <row r="320">
          <cell r="A320">
            <v>313</v>
          </cell>
          <cell r="B320" t="str">
            <v>E3902</v>
          </cell>
          <cell r="C320" t="str">
            <v>Wiltshire UA</v>
          </cell>
          <cell r="D320">
            <v>0.98</v>
          </cell>
          <cell r="E320" t="str">
            <v>NA</v>
          </cell>
          <cell r="F320" t="str">
            <v>UA</v>
          </cell>
          <cell r="G320">
            <v>0</v>
          </cell>
          <cell r="H320" t="str">
            <v>E6139</v>
          </cell>
          <cell r="I320" t="str">
            <v>Wiltshire Fire Authority</v>
          </cell>
          <cell r="J320">
            <v>0.02</v>
          </cell>
          <cell r="K320">
            <v>1</v>
          </cell>
        </row>
        <row r="321">
          <cell r="A321">
            <v>314</v>
          </cell>
          <cell r="B321" t="str">
            <v>E1743</v>
          </cell>
          <cell r="C321" t="str">
            <v>Winchester</v>
          </cell>
          <cell r="D321">
            <v>0.8</v>
          </cell>
          <cell r="E321" t="str">
            <v>E1721</v>
          </cell>
          <cell r="F321" t="str">
            <v>Hampshire</v>
          </cell>
          <cell r="G321">
            <v>0.18</v>
          </cell>
          <cell r="H321" t="str">
            <v>E6117</v>
          </cell>
          <cell r="I321" t="str">
            <v>Hampshire Fire Authority</v>
          </cell>
          <cell r="J321">
            <v>0.02</v>
          </cell>
          <cell r="K321">
            <v>1</v>
          </cell>
        </row>
        <row r="322">
          <cell r="A322">
            <v>315</v>
          </cell>
          <cell r="B322" t="str">
            <v>E0305</v>
          </cell>
          <cell r="C322" t="str">
            <v>Windsor &amp; Maidenhead</v>
          </cell>
          <cell r="D322">
            <v>0.98</v>
          </cell>
          <cell r="E322" t="str">
            <v>NA</v>
          </cell>
          <cell r="F322" t="str">
            <v>UA</v>
          </cell>
          <cell r="G322">
            <v>0</v>
          </cell>
          <cell r="H322" t="str">
            <v>E6103</v>
          </cell>
          <cell r="I322" t="str">
            <v>Berkshire Fire Authority</v>
          </cell>
          <cell r="J322">
            <v>0.02</v>
          </cell>
          <cell r="K322">
            <v>1</v>
          </cell>
        </row>
        <row r="323">
          <cell r="A323">
            <v>316</v>
          </cell>
          <cell r="B323" t="str">
            <v>E4305</v>
          </cell>
          <cell r="C323" t="str">
            <v>Wirral</v>
          </cell>
          <cell r="D323">
            <v>0.98</v>
          </cell>
          <cell r="E323" t="str">
            <v>NA</v>
          </cell>
          <cell r="F323" t="str">
            <v>MD</v>
          </cell>
          <cell r="G323">
            <v>0</v>
          </cell>
          <cell r="H323" t="str">
            <v>E6143</v>
          </cell>
          <cell r="I323" t="str">
            <v>Merseyside Fire</v>
          </cell>
          <cell r="J323">
            <v>0.02</v>
          </cell>
          <cell r="K323">
            <v>1</v>
          </cell>
        </row>
        <row r="324">
          <cell r="A324">
            <v>317</v>
          </cell>
          <cell r="B324" t="str">
            <v>E3641</v>
          </cell>
          <cell r="C324" t="str">
            <v>Woking</v>
          </cell>
          <cell r="D324">
            <v>0.8</v>
          </cell>
          <cell r="E324" t="str">
            <v>E3620</v>
          </cell>
          <cell r="F324" t="str">
            <v>Surrey</v>
          </cell>
          <cell r="G324">
            <v>0.2</v>
          </cell>
          <cell r="H324" t="str">
            <v>NA</v>
          </cell>
          <cell r="I324" t="str">
            <v>County</v>
          </cell>
          <cell r="J324">
            <v>0</v>
          </cell>
          <cell r="K324">
            <v>1</v>
          </cell>
        </row>
        <row r="325">
          <cell r="A325">
            <v>318</v>
          </cell>
          <cell r="B325" t="str">
            <v>E0306</v>
          </cell>
          <cell r="C325" t="str">
            <v>Wokingham</v>
          </cell>
          <cell r="D325">
            <v>0.98</v>
          </cell>
          <cell r="E325" t="str">
            <v>NA</v>
          </cell>
          <cell r="F325" t="str">
            <v>UA</v>
          </cell>
          <cell r="G325">
            <v>0</v>
          </cell>
          <cell r="H325" t="str">
            <v>E6103</v>
          </cell>
          <cell r="I325" t="str">
            <v>Berkshire Fire Authority</v>
          </cell>
          <cell r="J325">
            <v>0.02</v>
          </cell>
          <cell r="K325">
            <v>1</v>
          </cell>
        </row>
        <row r="326">
          <cell r="A326">
            <v>319</v>
          </cell>
          <cell r="B326" t="str">
            <v>E4607</v>
          </cell>
          <cell r="C326" t="str">
            <v>Wolverhampton</v>
          </cell>
          <cell r="D326">
            <v>0.98</v>
          </cell>
          <cell r="E326" t="str">
            <v>NA</v>
          </cell>
          <cell r="F326" t="str">
            <v>MD</v>
          </cell>
          <cell r="G326">
            <v>0</v>
          </cell>
          <cell r="H326" t="str">
            <v>E6146</v>
          </cell>
          <cell r="I326" t="str">
            <v>West Midlands Fire</v>
          </cell>
          <cell r="J326">
            <v>0.02</v>
          </cell>
          <cell r="K326">
            <v>1</v>
          </cell>
        </row>
        <row r="327">
          <cell r="A327">
            <v>320</v>
          </cell>
          <cell r="B327" t="str">
            <v>E1837</v>
          </cell>
          <cell r="C327" t="str">
            <v>Worcester</v>
          </cell>
          <cell r="D327">
            <v>0.8</v>
          </cell>
          <cell r="E327" t="str">
            <v>E1821</v>
          </cell>
          <cell r="F327" t="str">
            <v>Worcestershire</v>
          </cell>
          <cell r="G327">
            <v>0.18</v>
          </cell>
          <cell r="H327" t="str">
            <v>E6118</v>
          </cell>
          <cell r="I327" t="str">
            <v>Hereford and Worcester Fire Authority</v>
          </cell>
          <cell r="J327">
            <v>0.02</v>
          </cell>
          <cell r="K327">
            <v>1</v>
          </cell>
        </row>
        <row r="328">
          <cell r="A328">
            <v>321</v>
          </cell>
          <cell r="B328" t="str">
            <v>E3837</v>
          </cell>
          <cell r="C328" t="str">
            <v>Worthing</v>
          </cell>
          <cell r="D328">
            <v>0.8</v>
          </cell>
          <cell r="E328" t="str">
            <v>E3820</v>
          </cell>
          <cell r="F328" t="str">
            <v>West Sussex</v>
          </cell>
          <cell r="G328">
            <v>0.2</v>
          </cell>
          <cell r="H328" t="str">
            <v>NA</v>
          </cell>
          <cell r="I328" t="str">
            <v>County</v>
          </cell>
          <cell r="J328">
            <v>0</v>
          </cell>
          <cell r="K328">
            <v>1</v>
          </cell>
        </row>
        <row r="329">
          <cell r="A329">
            <v>322</v>
          </cell>
          <cell r="B329" t="str">
            <v>E1838</v>
          </cell>
          <cell r="C329" t="str">
            <v>Wychavon</v>
          </cell>
          <cell r="D329">
            <v>0.8</v>
          </cell>
          <cell r="E329" t="str">
            <v>E1821</v>
          </cell>
          <cell r="F329" t="str">
            <v>Worcestershire</v>
          </cell>
          <cell r="G329">
            <v>0.18</v>
          </cell>
          <cell r="H329" t="str">
            <v>E6118</v>
          </cell>
          <cell r="I329" t="str">
            <v>Hereford and Worcester Fire Authority</v>
          </cell>
          <cell r="J329">
            <v>0.02</v>
          </cell>
          <cell r="K329">
            <v>1</v>
          </cell>
        </row>
        <row r="330">
          <cell r="A330">
            <v>323</v>
          </cell>
          <cell r="B330" t="str">
            <v>E0435</v>
          </cell>
          <cell r="C330" t="str">
            <v>Wycombe</v>
          </cell>
          <cell r="D330">
            <v>0.8</v>
          </cell>
          <cell r="E330" t="str">
            <v>E0421</v>
          </cell>
          <cell r="F330" t="str">
            <v>Buckinghamshire</v>
          </cell>
          <cell r="G330">
            <v>0.18</v>
          </cell>
          <cell r="H330" t="str">
            <v>E6104</v>
          </cell>
          <cell r="I330" t="str">
            <v>Buckinghamshire Fire Authority</v>
          </cell>
          <cell r="J330">
            <v>0.02</v>
          </cell>
          <cell r="K330">
            <v>1</v>
          </cell>
        </row>
        <row r="331">
          <cell r="A331">
            <v>324</v>
          </cell>
          <cell r="B331" t="str">
            <v>E2344</v>
          </cell>
          <cell r="C331" t="str">
            <v>Wyre</v>
          </cell>
          <cell r="D331">
            <v>0.8</v>
          </cell>
          <cell r="E331" t="str">
            <v>E2321</v>
          </cell>
          <cell r="F331" t="str">
            <v>Lancashire</v>
          </cell>
          <cell r="G331">
            <v>0.18</v>
          </cell>
          <cell r="H331" t="str">
            <v>E6123</v>
          </cell>
          <cell r="I331" t="str">
            <v>Lancashire Fire Authority</v>
          </cell>
          <cell r="J331">
            <v>0.02</v>
          </cell>
          <cell r="K331">
            <v>1</v>
          </cell>
        </row>
        <row r="332">
          <cell r="A332">
            <v>325</v>
          </cell>
          <cell r="B332" t="str">
            <v>E1839</v>
          </cell>
          <cell r="C332" t="str">
            <v>Wyre Forest</v>
          </cell>
          <cell r="D332">
            <v>0.8</v>
          </cell>
          <cell r="E332" t="str">
            <v>E1821</v>
          </cell>
          <cell r="F332" t="str">
            <v>Worcestershire</v>
          </cell>
          <cell r="G332">
            <v>0.18</v>
          </cell>
          <cell r="H332" t="str">
            <v>E6118</v>
          </cell>
          <cell r="I332" t="str">
            <v>Hereford and Worcester Fire Authority</v>
          </cell>
          <cell r="J332">
            <v>0.02</v>
          </cell>
          <cell r="K332">
            <v>1</v>
          </cell>
        </row>
        <row r="333">
          <cell r="A333">
            <v>326</v>
          </cell>
          <cell r="B333" t="str">
            <v>E2701</v>
          </cell>
          <cell r="C333" t="str">
            <v>York</v>
          </cell>
          <cell r="D333">
            <v>0.98</v>
          </cell>
          <cell r="E333" t="str">
            <v>NA</v>
          </cell>
          <cell r="F333" t="str">
            <v>UA</v>
          </cell>
          <cell r="G333">
            <v>0</v>
          </cell>
          <cell r="H333" t="str">
            <v>E6127</v>
          </cell>
          <cell r="I333" t="str">
            <v>North Yorkshire Fire Authority</v>
          </cell>
          <cell r="J333">
            <v>0.02</v>
          </cell>
          <cell r="K333">
            <v>1</v>
          </cell>
        </row>
        <row r="334">
          <cell r="A334">
            <v>327</v>
          </cell>
          <cell r="B334" t="str">
            <v>E9999</v>
          </cell>
          <cell r="C334">
            <v>0</v>
          </cell>
          <cell r="D334">
            <v>0</v>
          </cell>
          <cell r="E334">
            <v>0</v>
          </cell>
          <cell r="F334">
            <v>0</v>
          </cell>
          <cell r="G334">
            <v>0</v>
          </cell>
          <cell r="H334">
            <v>0</v>
          </cell>
          <cell r="I334">
            <v>0</v>
          </cell>
          <cell r="J334">
            <v>0</v>
          </cell>
          <cell r="K334">
            <v>0</v>
          </cell>
        </row>
      </sheetData>
      <sheetData sheetId="9">
        <row r="8">
          <cell r="A8">
            <v>1</v>
          </cell>
          <cell r="B8" t="str">
            <v>Adur</v>
          </cell>
          <cell r="C8" t="str">
            <v>E3831</v>
          </cell>
          <cell r="D8">
            <v>84623</v>
          </cell>
          <cell r="E8">
            <v>0</v>
          </cell>
          <cell r="F8">
            <v>0</v>
          </cell>
          <cell r="G8">
            <v>0</v>
          </cell>
          <cell r="H8">
            <v>0</v>
          </cell>
          <cell r="I8">
            <v>0</v>
          </cell>
          <cell r="J8">
            <v>0</v>
          </cell>
          <cell r="K8">
            <v>0</v>
          </cell>
          <cell r="L8">
            <v>0</v>
          </cell>
          <cell r="M8">
            <v>0</v>
          </cell>
          <cell r="N8">
            <v>240295</v>
          </cell>
          <cell r="O8">
            <v>192236</v>
          </cell>
          <cell r="P8">
            <v>48059</v>
          </cell>
          <cell r="Q8">
            <v>0</v>
          </cell>
          <cell r="R8">
            <v>70972.95</v>
          </cell>
          <cell r="S8">
            <v>0</v>
          </cell>
          <cell r="T8">
            <v>0</v>
          </cell>
          <cell r="U8">
            <v>158699.64000000001</v>
          </cell>
          <cell r="V8">
            <v>0</v>
          </cell>
          <cell r="W8">
            <v>0</v>
          </cell>
          <cell r="X8">
            <v>0</v>
          </cell>
          <cell r="Y8">
            <v>0</v>
          </cell>
          <cell r="Z8">
            <v>0</v>
          </cell>
          <cell r="AA8">
            <v>0</v>
          </cell>
          <cell r="AB8">
            <v>0</v>
          </cell>
          <cell r="AC8">
            <v>0</v>
          </cell>
          <cell r="AD8">
            <v>0</v>
          </cell>
          <cell r="AE8">
            <v>0</v>
          </cell>
          <cell r="AF8">
            <v>7852402</v>
          </cell>
          <cell r="AG8">
            <v>6281922</v>
          </cell>
          <cell r="AH8">
            <v>1570480</v>
          </cell>
          <cell r="AI8">
            <v>0</v>
          </cell>
          <cell r="AJ8">
            <v>255962.07</v>
          </cell>
          <cell r="AK8">
            <v>1040134.06</v>
          </cell>
          <cell r="AL8">
            <v>1150949.42</v>
          </cell>
          <cell r="AM8">
            <v>62463.87</v>
          </cell>
          <cell r="AN8">
            <v>0</v>
          </cell>
          <cell r="AO8">
            <v>923.84</v>
          </cell>
          <cell r="AP8">
            <v>363408.41</v>
          </cell>
          <cell r="AQ8">
            <v>7974.49</v>
          </cell>
          <cell r="AR8">
            <v>7357.5</v>
          </cell>
          <cell r="AS8">
            <v>9.7899999999999991</v>
          </cell>
          <cell r="AT8">
            <v>0</v>
          </cell>
          <cell r="AU8">
            <v>0</v>
          </cell>
          <cell r="AV8">
            <v>0</v>
          </cell>
        </row>
        <row r="9">
          <cell r="A9">
            <v>2</v>
          </cell>
          <cell r="B9" t="str">
            <v>Allerdale</v>
          </cell>
          <cell r="C9" t="str">
            <v>E0931</v>
          </cell>
          <cell r="D9">
            <v>182676</v>
          </cell>
          <cell r="E9">
            <v>0</v>
          </cell>
          <cell r="F9">
            <v>0</v>
          </cell>
          <cell r="G9">
            <v>0</v>
          </cell>
          <cell r="H9">
            <v>0</v>
          </cell>
          <cell r="I9">
            <v>0</v>
          </cell>
          <cell r="J9">
            <v>0</v>
          </cell>
          <cell r="K9">
            <v>0</v>
          </cell>
          <cell r="L9">
            <v>0</v>
          </cell>
          <cell r="M9">
            <v>0</v>
          </cell>
          <cell r="N9">
            <v>639807</v>
          </cell>
          <cell r="O9">
            <v>511845.60000000003</v>
          </cell>
          <cell r="P9">
            <v>127961.40000000001</v>
          </cell>
          <cell r="Q9">
            <v>0</v>
          </cell>
          <cell r="R9">
            <v>175867.28</v>
          </cell>
          <cell r="S9">
            <v>0</v>
          </cell>
          <cell r="T9">
            <v>0</v>
          </cell>
          <cell r="U9">
            <v>210568.2</v>
          </cell>
          <cell r="V9">
            <v>0</v>
          </cell>
          <cell r="W9">
            <v>0</v>
          </cell>
          <cell r="X9">
            <v>0</v>
          </cell>
          <cell r="Y9">
            <v>0</v>
          </cell>
          <cell r="Z9">
            <v>0</v>
          </cell>
          <cell r="AA9">
            <v>0</v>
          </cell>
          <cell r="AB9">
            <v>0</v>
          </cell>
          <cell r="AC9">
            <v>0</v>
          </cell>
          <cell r="AD9">
            <v>0</v>
          </cell>
          <cell r="AE9">
            <v>0</v>
          </cell>
          <cell r="AF9">
            <v>12332000</v>
          </cell>
          <cell r="AG9">
            <v>9865600</v>
          </cell>
          <cell r="AH9">
            <v>2466400</v>
          </cell>
          <cell r="AI9">
            <v>0</v>
          </cell>
          <cell r="AJ9">
            <v>427672.19</v>
          </cell>
          <cell r="AK9">
            <v>2769318.18</v>
          </cell>
          <cell r="AL9">
            <v>1348757.14</v>
          </cell>
          <cell r="AM9">
            <v>64612.82</v>
          </cell>
          <cell r="AN9">
            <v>36686.46</v>
          </cell>
          <cell r="AO9">
            <v>0</v>
          </cell>
          <cell r="AP9">
            <v>697522.26</v>
          </cell>
          <cell r="AQ9">
            <v>28393.26</v>
          </cell>
          <cell r="AR9">
            <v>62899.58</v>
          </cell>
          <cell r="AS9">
            <v>286.25</v>
          </cell>
          <cell r="AT9">
            <v>1482.87</v>
          </cell>
          <cell r="AU9">
            <v>0</v>
          </cell>
          <cell r="AV9">
            <v>0</v>
          </cell>
        </row>
        <row r="10">
          <cell r="A10">
            <v>3</v>
          </cell>
          <cell r="B10" t="str">
            <v>Amber Valley</v>
          </cell>
          <cell r="C10" t="str">
            <v>E1031</v>
          </cell>
          <cell r="D10">
            <v>154747</v>
          </cell>
          <cell r="E10">
            <v>0</v>
          </cell>
          <cell r="F10">
            <v>0</v>
          </cell>
          <cell r="G10">
            <v>0</v>
          </cell>
          <cell r="H10">
            <v>0</v>
          </cell>
          <cell r="I10">
            <v>0</v>
          </cell>
          <cell r="J10">
            <v>0</v>
          </cell>
          <cell r="K10">
            <v>0</v>
          </cell>
          <cell r="L10">
            <v>0</v>
          </cell>
          <cell r="M10">
            <v>0</v>
          </cell>
          <cell r="N10">
            <v>534579</v>
          </cell>
          <cell r="O10">
            <v>427663.2</v>
          </cell>
          <cell r="P10">
            <v>96224.22</v>
          </cell>
          <cell r="Q10">
            <v>10691.58</v>
          </cell>
          <cell r="R10">
            <v>48245</v>
          </cell>
          <cell r="S10">
            <v>0</v>
          </cell>
          <cell r="T10">
            <v>0</v>
          </cell>
          <cell r="U10">
            <v>361566</v>
          </cell>
          <cell r="V10">
            <v>0</v>
          </cell>
          <cell r="W10">
            <v>0</v>
          </cell>
          <cell r="X10">
            <v>0</v>
          </cell>
          <cell r="Y10">
            <v>0</v>
          </cell>
          <cell r="Z10">
            <v>0</v>
          </cell>
          <cell r="AA10">
            <v>0</v>
          </cell>
          <cell r="AB10">
            <v>0</v>
          </cell>
          <cell r="AC10">
            <v>0</v>
          </cell>
          <cell r="AD10">
            <v>0</v>
          </cell>
          <cell r="AE10">
            <v>0</v>
          </cell>
          <cell r="AF10">
            <v>14450263</v>
          </cell>
          <cell r="AG10">
            <v>11560210</v>
          </cell>
          <cell r="AH10">
            <v>2601047</v>
          </cell>
          <cell r="AI10">
            <v>289005</v>
          </cell>
          <cell r="AJ10">
            <v>510951.99</v>
          </cell>
          <cell r="AK10">
            <v>2350579.19</v>
          </cell>
          <cell r="AL10">
            <v>1512533.93</v>
          </cell>
          <cell r="AM10">
            <v>38655.199999999997</v>
          </cell>
          <cell r="AN10">
            <v>18725.59</v>
          </cell>
          <cell r="AO10">
            <v>56207.93</v>
          </cell>
          <cell r="AP10">
            <v>1435867.21</v>
          </cell>
          <cell r="AQ10">
            <v>11250.05</v>
          </cell>
          <cell r="AR10">
            <v>45825.32</v>
          </cell>
          <cell r="AS10">
            <v>0</v>
          </cell>
          <cell r="AT10">
            <v>13760.7</v>
          </cell>
          <cell r="AU10">
            <v>1492.04</v>
          </cell>
          <cell r="AV10">
            <v>0</v>
          </cell>
        </row>
        <row r="11">
          <cell r="A11">
            <v>4</v>
          </cell>
          <cell r="B11" t="str">
            <v>Arun</v>
          </cell>
          <cell r="C11" t="str">
            <v>E3832</v>
          </cell>
          <cell r="D11">
            <v>173257</v>
          </cell>
          <cell r="E11">
            <v>0</v>
          </cell>
          <cell r="F11">
            <v>0</v>
          </cell>
          <cell r="G11">
            <v>0</v>
          </cell>
          <cell r="H11">
            <v>0</v>
          </cell>
          <cell r="I11">
            <v>0</v>
          </cell>
          <cell r="J11">
            <v>0</v>
          </cell>
          <cell r="K11">
            <v>0</v>
          </cell>
          <cell r="L11">
            <v>0</v>
          </cell>
          <cell r="M11">
            <v>0</v>
          </cell>
          <cell r="N11">
            <v>644847</v>
          </cell>
          <cell r="O11">
            <v>515877.60000000003</v>
          </cell>
          <cell r="P11">
            <v>128969.40000000001</v>
          </cell>
          <cell r="Q11">
            <v>0</v>
          </cell>
          <cell r="R11">
            <v>9266.19</v>
          </cell>
          <cell r="S11">
            <v>0</v>
          </cell>
          <cell r="T11">
            <v>0</v>
          </cell>
          <cell r="U11">
            <v>311241.88</v>
          </cell>
          <cell r="V11">
            <v>0</v>
          </cell>
          <cell r="W11">
            <v>0</v>
          </cell>
          <cell r="X11">
            <v>0</v>
          </cell>
          <cell r="Y11">
            <v>0</v>
          </cell>
          <cell r="Z11">
            <v>0</v>
          </cell>
          <cell r="AA11">
            <v>0</v>
          </cell>
          <cell r="AB11">
            <v>0</v>
          </cell>
          <cell r="AC11">
            <v>0</v>
          </cell>
          <cell r="AD11">
            <v>0</v>
          </cell>
          <cell r="AE11">
            <v>0</v>
          </cell>
          <cell r="AF11">
            <v>16089703</v>
          </cell>
          <cell r="AG11">
            <v>12871762</v>
          </cell>
          <cell r="AH11">
            <v>3217941</v>
          </cell>
          <cell r="AI11">
            <v>0</v>
          </cell>
          <cell r="AJ11">
            <v>503447.26</v>
          </cell>
          <cell r="AK11">
            <v>2770985.69</v>
          </cell>
          <cell r="AL11">
            <v>1999832.11</v>
          </cell>
          <cell r="AM11">
            <v>77224.56</v>
          </cell>
          <cell r="AN11">
            <v>7242.33</v>
          </cell>
          <cell r="AO11">
            <v>7985.62</v>
          </cell>
          <cell r="AP11">
            <v>859091.12</v>
          </cell>
          <cell r="AQ11">
            <v>23845.53</v>
          </cell>
          <cell r="AR11">
            <v>9844.58</v>
          </cell>
          <cell r="AS11">
            <v>131.75</v>
          </cell>
          <cell r="AT11">
            <v>2928.02</v>
          </cell>
          <cell r="AU11">
            <v>0</v>
          </cell>
          <cell r="AV11">
            <v>0</v>
          </cell>
        </row>
        <row r="12">
          <cell r="A12">
            <v>5</v>
          </cell>
          <cell r="B12" t="str">
            <v>Ashfield</v>
          </cell>
          <cell r="C12" t="str">
            <v>E3031</v>
          </cell>
          <cell r="D12">
            <v>127890</v>
          </cell>
          <cell r="E12">
            <v>0</v>
          </cell>
          <cell r="F12">
            <v>0</v>
          </cell>
          <cell r="G12">
            <v>0</v>
          </cell>
          <cell r="H12">
            <v>0</v>
          </cell>
          <cell r="I12">
            <v>0</v>
          </cell>
          <cell r="J12">
            <v>0</v>
          </cell>
          <cell r="K12">
            <v>0</v>
          </cell>
          <cell r="L12">
            <v>0</v>
          </cell>
          <cell r="M12">
            <v>0</v>
          </cell>
          <cell r="N12">
            <v>370903</v>
          </cell>
          <cell r="O12">
            <v>296722.40000000002</v>
          </cell>
          <cell r="P12">
            <v>66762.539999999994</v>
          </cell>
          <cell r="Q12">
            <v>7418.06</v>
          </cell>
          <cell r="R12">
            <v>-11036.7</v>
          </cell>
          <cell r="S12">
            <v>0</v>
          </cell>
          <cell r="T12">
            <v>0</v>
          </cell>
          <cell r="U12">
            <v>330923</v>
          </cell>
          <cell r="V12">
            <v>0</v>
          </cell>
          <cell r="W12">
            <v>0</v>
          </cell>
          <cell r="X12">
            <v>0</v>
          </cell>
          <cell r="Y12">
            <v>0</v>
          </cell>
          <cell r="Z12">
            <v>0</v>
          </cell>
          <cell r="AA12">
            <v>0</v>
          </cell>
          <cell r="AB12">
            <v>0</v>
          </cell>
          <cell r="AC12">
            <v>0</v>
          </cell>
          <cell r="AD12">
            <v>0</v>
          </cell>
          <cell r="AE12">
            <v>0</v>
          </cell>
          <cell r="AF12">
            <v>15666967</v>
          </cell>
          <cell r="AG12">
            <v>12533573</v>
          </cell>
          <cell r="AH12">
            <v>2820054</v>
          </cell>
          <cell r="AI12">
            <v>313339</v>
          </cell>
          <cell r="AJ12">
            <v>542261.25</v>
          </cell>
          <cell r="AK12">
            <v>1585909.54</v>
          </cell>
          <cell r="AL12">
            <v>1137375.52</v>
          </cell>
          <cell r="AM12">
            <v>3813.67</v>
          </cell>
          <cell r="AN12">
            <v>13533.91</v>
          </cell>
          <cell r="AO12">
            <v>30142.46</v>
          </cell>
          <cell r="AP12">
            <v>823987.29</v>
          </cell>
          <cell r="AQ12">
            <v>65941.59</v>
          </cell>
          <cell r="AR12">
            <v>-297987.17</v>
          </cell>
          <cell r="AS12">
            <v>0</v>
          </cell>
          <cell r="AT12">
            <v>6153.02</v>
          </cell>
          <cell r="AU12">
            <v>3076.08</v>
          </cell>
          <cell r="AV12">
            <v>0</v>
          </cell>
        </row>
        <row r="13">
          <cell r="A13">
            <v>6</v>
          </cell>
          <cell r="B13" t="str">
            <v>Ashford</v>
          </cell>
          <cell r="C13" t="str">
            <v>E2231</v>
          </cell>
          <cell r="D13">
            <v>179047</v>
          </cell>
          <cell r="E13">
            <v>0</v>
          </cell>
          <cell r="F13">
            <v>0</v>
          </cell>
          <cell r="G13">
            <v>0</v>
          </cell>
          <cell r="H13">
            <v>0</v>
          </cell>
          <cell r="I13">
            <v>0</v>
          </cell>
          <cell r="J13">
            <v>0</v>
          </cell>
          <cell r="K13">
            <v>0</v>
          </cell>
          <cell r="L13">
            <v>0</v>
          </cell>
          <cell r="M13">
            <v>0</v>
          </cell>
          <cell r="N13">
            <v>485571</v>
          </cell>
          <cell r="O13">
            <v>388456.80000000005</v>
          </cell>
          <cell r="P13">
            <v>87402.78</v>
          </cell>
          <cell r="Q13">
            <v>9711.42</v>
          </cell>
          <cell r="R13">
            <v>11103.75</v>
          </cell>
          <cell r="S13">
            <v>0</v>
          </cell>
          <cell r="T13">
            <v>0</v>
          </cell>
          <cell r="U13">
            <v>550000</v>
          </cell>
          <cell r="V13">
            <v>0</v>
          </cell>
          <cell r="W13">
            <v>0</v>
          </cell>
          <cell r="X13">
            <v>0</v>
          </cell>
          <cell r="Y13">
            <v>0</v>
          </cell>
          <cell r="Z13">
            <v>0</v>
          </cell>
          <cell r="AA13">
            <v>0</v>
          </cell>
          <cell r="AB13">
            <v>0</v>
          </cell>
          <cell r="AC13">
            <v>0</v>
          </cell>
          <cell r="AD13">
            <v>0</v>
          </cell>
          <cell r="AE13">
            <v>0</v>
          </cell>
          <cell r="AF13">
            <v>22269411</v>
          </cell>
          <cell r="AG13">
            <v>17815529</v>
          </cell>
          <cell r="AH13">
            <v>4008494</v>
          </cell>
          <cell r="AI13">
            <v>445388</v>
          </cell>
          <cell r="AJ13">
            <v>794157.21</v>
          </cell>
          <cell r="AK13">
            <v>2106197.09</v>
          </cell>
          <cell r="AL13">
            <v>2604141.12</v>
          </cell>
          <cell r="AM13">
            <v>79367.64</v>
          </cell>
          <cell r="AN13">
            <v>37755.370000000003</v>
          </cell>
          <cell r="AO13">
            <v>44274.16</v>
          </cell>
          <cell r="AP13">
            <v>2480411.17</v>
          </cell>
          <cell r="AQ13">
            <v>42747.93</v>
          </cell>
          <cell r="AR13">
            <v>87807.78</v>
          </cell>
          <cell r="AS13">
            <v>3624.26</v>
          </cell>
          <cell r="AT13">
            <v>11153.69</v>
          </cell>
          <cell r="AU13">
            <v>38459.629999999997</v>
          </cell>
          <cell r="AV13">
            <v>0</v>
          </cell>
        </row>
        <row r="14">
          <cell r="A14">
            <v>7</v>
          </cell>
          <cell r="B14" t="str">
            <v>Aylesbury Vale</v>
          </cell>
          <cell r="C14" t="str">
            <v>E0431</v>
          </cell>
          <cell r="D14">
            <v>223664</v>
          </cell>
          <cell r="E14">
            <v>0</v>
          </cell>
          <cell r="F14">
            <v>0</v>
          </cell>
          <cell r="G14">
            <v>0</v>
          </cell>
          <cell r="H14">
            <v>0</v>
          </cell>
          <cell r="I14">
            <v>0</v>
          </cell>
          <cell r="J14">
            <v>0</v>
          </cell>
          <cell r="K14">
            <v>0</v>
          </cell>
          <cell r="L14">
            <v>0</v>
          </cell>
          <cell r="M14">
            <v>0</v>
          </cell>
          <cell r="N14">
            <v>623227</v>
          </cell>
          <cell r="O14">
            <v>498581.60000000003</v>
          </cell>
          <cell r="P14">
            <v>112180.86</v>
          </cell>
          <cell r="Q14">
            <v>12464.54</v>
          </cell>
          <cell r="R14">
            <v>-66922</v>
          </cell>
          <cell r="S14">
            <v>0</v>
          </cell>
          <cell r="T14">
            <v>0</v>
          </cell>
          <cell r="U14">
            <v>150000</v>
          </cell>
          <cell r="V14">
            <v>0</v>
          </cell>
          <cell r="W14">
            <v>0</v>
          </cell>
          <cell r="X14">
            <v>0</v>
          </cell>
          <cell r="Y14">
            <v>0</v>
          </cell>
          <cell r="Z14">
            <v>0</v>
          </cell>
          <cell r="AA14">
            <v>0</v>
          </cell>
          <cell r="AB14">
            <v>0</v>
          </cell>
          <cell r="AC14">
            <v>0</v>
          </cell>
          <cell r="AD14">
            <v>0</v>
          </cell>
          <cell r="AE14">
            <v>0</v>
          </cell>
          <cell r="AF14">
            <v>24244942</v>
          </cell>
          <cell r="AG14">
            <v>19395954</v>
          </cell>
          <cell r="AH14">
            <v>4364090</v>
          </cell>
          <cell r="AI14">
            <v>484899</v>
          </cell>
          <cell r="AJ14">
            <v>839827.82</v>
          </cell>
          <cell r="AK14">
            <v>2640510.27</v>
          </cell>
          <cell r="AL14">
            <v>3172258.5</v>
          </cell>
          <cell r="AM14">
            <v>18761.509999999998</v>
          </cell>
          <cell r="AN14">
            <v>56237.48</v>
          </cell>
          <cell r="AO14">
            <v>64398.14</v>
          </cell>
          <cell r="AP14">
            <v>2749943.86</v>
          </cell>
          <cell r="AQ14">
            <v>31466.16</v>
          </cell>
          <cell r="AR14">
            <v>328466</v>
          </cell>
          <cell r="AS14">
            <v>50.27</v>
          </cell>
          <cell r="AT14">
            <v>0</v>
          </cell>
          <cell r="AU14">
            <v>0</v>
          </cell>
          <cell r="AV14">
            <v>0</v>
          </cell>
        </row>
        <row r="15">
          <cell r="A15">
            <v>8</v>
          </cell>
          <cell r="B15" t="str">
            <v>Babergh</v>
          </cell>
          <cell r="C15" t="str">
            <v>E3531</v>
          </cell>
          <cell r="D15">
            <v>126602</v>
          </cell>
          <cell r="E15">
            <v>0</v>
          </cell>
          <cell r="F15">
            <v>0</v>
          </cell>
          <cell r="G15">
            <v>0</v>
          </cell>
          <cell r="H15">
            <v>0</v>
          </cell>
          <cell r="I15">
            <v>0</v>
          </cell>
          <cell r="J15">
            <v>0</v>
          </cell>
          <cell r="K15">
            <v>0</v>
          </cell>
          <cell r="L15">
            <v>0</v>
          </cell>
          <cell r="M15">
            <v>0</v>
          </cell>
          <cell r="N15">
            <v>425855</v>
          </cell>
          <cell r="O15">
            <v>340684</v>
          </cell>
          <cell r="P15">
            <v>85171</v>
          </cell>
          <cell r="Q15">
            <v>0</v>
          </cell>
          <cell r="R15">
            <v>93935.05</v>
          </cell>
          <cell r="S15">
            <v>0</v>
          </cell>
          <cell r="T15">
            <v>0</v>
          </cell>
          <cell r="U15">
            <v>209923</v>
          </cell>
          <cell r="V15">
            <v>0</v>
          </cell>
          <cell r="W15">
            <v>0</v>
          </cell>
          <cell r="X15">
            <v>0</v>
          </cell>
          <cell r="Y15">
            <v>0</v>
          </cell>
          <cell r="Z15">
            <v>0</v>
          </cell>
          <cell r="AA15">
            <v>0</v>
          </cell>
          <cell r="AB15">
            <v>0</v>
          </cell>
          <cell r="AC15">
            <v>0</v>
          </cell>
          <cell r="AD15">
            <v>0</v>
          </cell>
          <cell r="AE15">
            <v>0</v>
          </cell>
          <cell r="AF15">
            <v>11006237</v>
          </cell>
          <cell r="AG15">
            <v>8804990</v>
          </cell>
          <cell r="AH15">
            <v>2201247</v>
          </cell>
          <cell r="AI15">
            <v>0</v>
          </cell>
          <cell r="AJ15">
            <v>371440.17</v>
          </cell>
          <cell r="AK15">
            <v>1817944.98</v>
          </cell>
          <cell r="AL15">
            <v>1478711.59</v>
          </cell>
          <cell r="AM15">
            <v>50863.69</v>
          </cell>
          <cell r="AN15">
            <v>89318.1</v>
          </cell>
          <cell r="AO15">
            <v>25932.37</v>
          </cell>
          <cell r="AP15">
            <v>808531.34</v>
          </cell>
          <cell r="AQ15">
            <v>9567.66</v>
          </cell>
          <cell r="AR15">
            <v>2014.92</v>
          </cell>
          <cell r="AS15">
            <v>1670.79</v>
          </cell>
          <cell r="AT15">
            <v>56268.46</v>
          </cell>
          <cell r="AU15">
            <v>15656.99</v>
          </cell>
          <cell r="AV15">
            <v>0</v>
          </cell>
        </row>
        <row r="16">
          <cell r="A16">
            <v>9</v>
          </cell>
          <cell r="B16" t="str">
            <v>Barking and Dagenham</v>
          </cell>
          <cell r="C16" t="str">
            <v>E5030</v>
          </cell>
          <cell r="D16">
            <v>205809</v>
          </cell>
          <cell r="E16">
            <v>0</v>
          </cell>
          <cell r="F16">
            <v>0</v>
          </cell>
          <cell r="G16">
            <v>0</v>
          </cell>
          <cell r="H16">
            <v>0</v>
          </cell>
          <cell r="I16">
            <v>0</v>
          </cell>
          <cell r="J16">
            <v>0</v>
          </cell>
          <cell r="K16">
            <v>0</v>
          </cell>
          <cell r="L16">
            <v>0</v>
          </cell>
          <cell r="M16">
            <v>0</v>
          </cell>
          <cell r="N16">
            <v>471431</v>
          </cell>
          <cell r="O16">
            <v>282858.59999999998</v>
          </cell>
          <cell r="P16">
            <v>188572.40000000002</v>
          </cell>
          <cell r="Q16">
            <v>0</v>
          </cell>
          <cell r="R16">
            <v>-1528503.5</v>
          </cell>
          <cell r="S16">
            <v>0</v>
          </cell>
          <cell r="T16">
            <v>0</v>
          </cell>
          <cell r="U16">
            <v>1080000</v>
          </cell>
          <cell r="V16">
            <v>0</v>
          </cell>
          <cell r="W16">
            <v>0</v>
          </cell>
          <cell r="X16">
            <v>0</v>
          </cell>
          <cell r="Y16">
            <v>0</v>
          </cell>
          <cell r="Z16">
            <v>0</v>
          </cell>
          <cell r="AA16">
            <v>0</v>
          </cell>
          <cell r="AB16">
            <v>0</v>
          </cell>
          <cell r="AC16">
            <v>0</v>
          </cell>
          <cell r="AD16">
            <v>0</v>
          </cell>
          <cell r="AE16">
            <v>0</v>
          </cell>
          <cell r="AF16">
            <v>29662951</v>
          </cell>
          <cell r="AG16">
            <v>17797770</v>
          </cell>
          <cell r="AH16">
            <v>11865180</v>
          </cell>
          <cell r="AI16">
            <v>0</v>
          </cell>
          <cell r="AJ16">
            <v>983240.56</v>
          </cell>
          <cell r="AK16">
            <v>2093846.9</v>
          </cell>
          <cell r="AL16">
            <v>2093552.63</v>
          </cell>
          <cell r="AM16">
            <v>29128.799999999999</v>
          </cell>
          <cell r="AN16">
            <v>0</v>
          </cell>
          <cell r="AO16">
            <v>774730.44</v>
          </cell>
          <cell r="AP16">
            <v>3021716.86</v>
          </cell>
          <cell r="AQ16">
            <v>60499.27</v>
          </cell>
          <cell r="AR16">
            <v>23772.53</v>
          </cell>
          <cell r="AS16">
            <v>1820.55</v>
          </cell>
          <cell r="AT16">
            <v>0</v>
          </cell>
          <cell r="AU16">
            <v>0</v>
          </cell>
          <cell r="AV16">
            <v>0</v>
          </cell>
        </row>
        <row r="17">
          <cell r="A17">
            <v>10</v>
          </cell>
          <cell r="B17" t="str">
            <v>Barnet</v>
          </cell>
          <cell r="C17" t="str">
            <v>E5031</v>
          </cell>
          <cell r="D17">
            <v>419218</v>
          </cell>
          <cell r="E17">
            <v>0</v>
          </cell>
          <cell r="F17">
            <v>0</v>
          </cell>
          <cell r="G17">
            <v>0</v>
          </cell>
          <cell r="H17">
            <v>0</v>
          </cell>
          <cell r="I17">
            <v>0</v>
          </cell>
          <cell r="J17">
            <v>0</v>
          </cell>
          <cell r="K17">
            <v>0</v>
          </cell>
          <cell r="L17">
            <v>0</v>
          </cell>
          <cell r="M17">
            <v>0</v>
          </cell>
          <cell r="N17">
            <v>689642</v>
          </cell>
          <cell r="O17">
            <v>413785.2</v>
          </cell>
          <cell r="P17">
            <v>275856.8</v>
          </cell>
          <cell r="Q17">
            <v>0</v>
          </cell>
          <cell r="R17">
            <v>634495.89</v>
          </cell>
          <cell r="S17">
            <v>0</v>
          </cell>
          <cell r="T17">
            <v>0</v>
          </cell>
          <cell r="U17">
            <v>1500000</v>
          </cell>
          <cell r="V17">
            <v>0</v>
          </cell>
          <cell r="W17">
            <v>0</v>
          </cell>
          <cell r="X17">
            <v>0</v>
          </cell>
          <cell r="Y17">
            <v>0</v>
          </cell>
          <cell r="Z17">
            <v>0</v>
          </cell>
          <cell r="AA17">
            <v>0</v>
          </cell>
          <cell r="AB17">
            <v>0</v>
          </cell>
          <cell r="AC17">
            <v>0</v>
          </cell>
          <cell r="AD17">
            <v>0</v>
          </cell>
          <cell r="AE17">
            <v>0</v>
          </cell>
          <cell r="AF17">
            <v>56013351</v>
          </cell>
          <cell r="AG17">
            <v>33608010</v>
          </cell>
          <cell r="AH17">
            <v>22405340</v>
          </cell>
          <cell r="AI17">
            <v>0</v>
          </cell>
          <cell r="AJ17">
            <v>1816219.39</v>
          </cell>
          <cell r="AK17">
            <v>2963978.92</v>
          </cell>
          <cell r="AL17">
            <v>9697922.8599999994</v>
          </cell>
          <cell r="AM17">
            <v>216121.04</v>
          </cell>
          <cell r="AN17">
            <v>0</v>
          </cell>
          <cell r="AO17">
            <v>0</v>
          </cell>
          <cell r="AP17">
            <v>2113112.65</v>
          </cell>
          <cell r="AQ17">
            <v>185993.64</v>
          </cell>
          <cell r="AR17">
            <v>73985.240000000005</v>
          </cell>
          <cell r="AS17">
            <v>0</v>
          </cell>
          <cell r="AT17">
            <v>0</v>
          </cell>
          <cell r="AU17">
            <v>0</v>
          </cell>
          <cell r="AV17">
            <v>0</v>
          </cell>
        </row>
        <row r="18">
          <cell r="A18">
            <v>11</v>
          </cell>
          <cell r="B18" t="str">
            <v>Barnsley</v>
          </cell>
          <cell r="C18" t="str">
            <v>E4401</v>
          </cell>
          <cell r="D18">
            <v>271283</v>
          </cell>
          <cell r="E18">
            <v>0</v>
          </cell>
          <cell r="F18">
            <v>366400</v>
          </cell>
          <cell r="G18">
            <v>0</v>
          </cell>
          <cell r="H18">
            <v>0</v>
          </cell>
          <cell r="I18">
            <v>0</v>
          </cell>
          <cell r="J18">
            <v>110000</v>
          </cell>
          <cell r="K18">
            <v>0</v>
          </cell>
          <cell r="L18">
            <v>0</v>
          </cell>
          <cell r="M18">
            <v>0</v>
          </cell>
          <cell r="N18">
            <v>930514</v>
          </cell>
          <cell r="O18">
            <v>911903.72</v>
          </cell>
          <cell r="P18">
            <v>0</v>
          </cell>
          <cell r="Q18">
            <v>18610.28</v>
          </cell>
          <cell r="R18">
            <v>115756</v>
          </cell>
          <cell r="S18">
            <v>0</v>
          </cell>
          <cell r="T18">
            <v>0</v>
          </cell>
          <cell r="U18">
            <v>783880.79</v>
          </cell>
          <cell r="V18">
            <v>0</v>
          </cell>
          <cell r="W18">
            <v>0</v>
          </cell>
          <cell r="X18">
            <v>0</v>
          </cell>
          <cell r="Y18">
            <v>0</v>
          </cell>
          <cell r="Z18">
            <v>0</v>
          </cell>
          <cell r="AA18">
            <v>0</v>
          </cell>
          <cell r="AB18">
            <v>0</v>
          </cell>
          <cell r="AC18">
            <v>0</v>
          </cell>
          <cell r="AD18">
            <v>0</v>
          </cell>
          <cell r="AE18">
            <v>0</v>
          </cell>
          <cell r="AF18">
            <v>24680577</v>
          </cell>
          <cell r="AG18">
            <v>24294765</v>
          </cell>
          <cell r="AH18">
            <v>0</v>
          </cell>
          <cell r="AI18">
            <v>495812</v>
          </cell>
          <cell r="AJ18">
            <v>894624.32</v>
          </cell>
          <cell r="AK18">
            <v>4103419.74</v>
          </cell>
          <cell r="AL18">
            <v>2603019.65</v>
          </cell>
          <cell r="AM18">
            <v>51909.72</v>
          </cell>
          <cell r="AN18">
            <v>6035.01</v>
          </cell>
          <cell r="AO18">
            <v>175167.96</v>
          </cell>
          <cell r="AP18">
            <v>1995478.79</v>
          </cell>
          <cell r="AQ18">
            <v>65299.8</v>
          </cell>
          <cell r="AR18">
            <v>28065.32</v>
          </cell>
          <cell r="AS18">
            <v>0</v>
          </cell>
          <cell r="AT18">
            <v>1846.31</v>
          </cell>
          <cell r="AU18">
            <v>0</v>
          </cell>
          <cell r="AV18">
            <v>0</v>
          </cell>
        </row>
        <row r="19">
          <cell r="A19">
            <v>12</v>
          </cell>
          <cell r="B19" t="str">
            <v>Barrow-in-Furness</v>
          </cell>
          <cell r="C19" t="str">
            <v>E0932</v>
          </cell>
          <cell r="D19">
            <v>99249</v>
          </cell>
          <cell r="E19">
            <v>0</v>
          </cell>
          <cell r="F19">
            <v>0</v>
          </cell>
          <cell r="G19">
            <v>0</v>
          </cell>
          <cell r="H19">
            <v>0</v>
          </cell>
          <cell r="I19">
            <v>0</v>
          </cell>
          <cell r="J19">
            <v>0</v>
          </cell>
          <cell r="K19">
            <v>0</v>
          </cell>
          <cell r="L19">
            <v>0</v>
          </cell>
          <cell r="M19">
            <v>0</v>
          </cell>
          <cell r="N19">
            <v>263796</v>
          </cell>
          <cell r="O19">
            <v>211036.80000000002</v>
          </cell>
          <cell r="P19">
            <v>52759.200000000004</v>
          </cell>
          <cell r="Q19">
            <v>0</v>
          </cell>
          <cell r="R19">
            <v>210651.16</v>
          </cell>
          <cell r="S19">
            <v>0</v>
          </cell>
          <cell r="T19">
            <v>0</v>
          </cell>
          <cell r="U19">
            <v>230733.79</v>
          </cell>
          <cell r="V19">
            <v>0</v>
          </cell>
          <cell r="W19">
            <v>0</v>
          </cell>
          <cell r="X19">
            <v>0</v>
          </cell>
          <cell r="Y19">
            <v>0</v>
          </cell>
          <cell r="Z19">
            <v>0</v>
          </cell>
          <cell r="AA19">
            <v>0</v>
          </cell>
          <cell r="AB19">
            <v>0</v>
          </cell>
          <cell r="AC19">
            <v>0</v>
          </cell>
          <cell r="AD19">
            <v>0</v>
          </cell>
          <cell r="AE19">
            <v>0</v>
          </cell>
          <cell r="AF19">
            <v>11526648</v>
          </cell>
          <cell r="AG19">
            <v>9221318</v>
          </cell>
          <cell r="AH19">
            <v>2305330</v>
          </cell>
          <cell r="AI19">
            <v>0</v>
          </cell>
          <cell r="AJ19">
            <v>408362.12</v>
          </cell>
          <cell r="AK19">
            <v>1169929.3700000001</v>
          </cell>
          <cell r="AL19">
            <v>1248933.42</v>
          </cell>
          <cell r="AM19">
            <v>86719.4</v>
          </cell>
          <cell r="AN19">
            <v>687</v>
          </cell>
          <cell r="AO19">
            <v>350846.76</v>
          </cell>
          <cell r="AP19">
            <v>508568.38</v>
          </cell>
          <cell r="AQ19">
            <v>14431.51</v>
          </cell>
          <cell r="AR19">
            <v>57380.92</v>
          </cell>
          <cell r="AS19">
            <v>5145.16</v>
          </cell>
          <cell r="AT19">
            <v>515.25</v>
          </cell>
          <cell r="AU19">
            <v>0</v>
          </cell>
          <cell r="AV19">
            <v>0</v>
          </cell>
        </row>
        <row r="20">
          <cell r="A20">
            <v>13</v>
          </cell>
          <cell r="B20" t="str">
            <v>Basildon</v>
          </cell>
          <cell r="C20" t="str">
            <v>E1531</v>
          </cell>
          <cell r="D20">
            <v>236652</v>
          </cell>
          <cell r="E20">
            <v>0</v>
          </cell>
          <cell r="F20">
            <v>0</v>
          </cell>
          <cell r="G20">
            <v>0</v>
          </cell>
          <cell r="H20">
            <v>0</v>
          </cell>
          <cell r="I20">
            <v>0</v>
          </cell>
          <cell r="J20">
            <v>0</v>
          </cell>
          <cell r="K20">
            <v>0</v>
          </cell>
          <cell r="L20">
            <v>0</v>
          </cell>
          <cell r="M20">
            <v>0</v>
          </cell>
          <cell r="N20">
            <v>464515</v>
          </cell>
          <cell r="O20">
            <v>371612</v>
          </cell>
          <cell r="P20">
            <v>83612.7</v>
          </cell>
          <cell r="Q20">
            <v>9290.3000000000011</v>
          </cell>
          <cell r="R20">
            <v>-239147.82</v>
          </cell>
          <cell r="S20">
            <v>0</v>
          </cell>
          <cell r="T20">
            <v>0</v>
          </cell>
          <cell r="U20">
            <v>1650108.41</v>
          </cell>
          <cell r="V20">
            <v>0</v>
          </cell>
          <cell r="W20">
            <v>0</v>
          </cell>
          <cell r="X20">
            <v>0</v>
          </cell>
          <cell r="Y20">
            <v>0</v>
          </cell>
          <cell r="Z20">
            <v>0</v>
          </cell>
          <cell r="AA20">
            <v>0</v>
          </cell>
          <cell r="AB20">
            <v>0</v>
          </cell>
          <cell r="AC20">
            <v>0</v>
          </cell>
          <cell r="AD20">
            <v>0</v>
          </cell>
          <cell r="AE20">
            <v>0</v>
          </cell>
          <cell r="AF20">
            <v>35499106</v>
          </cell>
          <cell r="AG20">
            <v>28399284</v>
          </cell>
          <cell r="AH20">
            <v>6389839</v>
          </cell>
          <cell r="AI20">
            <v>709982</v>
          </cell>
          <cell r="AJ20">
            <v>1374767.64</v>
          </cell>
          <cell r="AK20">
            <v>2012754.09</v>
          </cell>
          <cell r="AL20">
            <v>3118131.49</v>
          </cell>
          <cell r="AM20">
            <v>29387.06</v>
          </cell>
          <cell r="AN20">
            <v>3228.9</v>
          </cell>
          <cell r="AO20">
            <v>1346.82</v>
          </cell>
          <cell r="AP20">
            <v>3787955.73</v>
          </cell>
          <cell r="AQ20">
            <v>4969.17</v>
          </cell>
          <cell r="AR20">
            <v>17923.53</v>
          </cell>
          <cell r="AS20">
            <v>0</v>
          </cell>
          <cell r="AT20">
            <v>0</v>
          </cell>
          <cell r="AU20">
            <v>0</v>
          </cell>
          <cell r="AV20">
            <v>0</v>
          </cell>
        </row>
        <row r="21">
          <cell r="A21">
            <v>14</v>
          </cell>
          <cell r="B21" t="str">
            <v>Basingstoke &amp; Deane</v>
          </cell>
          <cell r="C21" t="str">
            <v>E1731</v>
          </cell>
          <cell r="D21">
            <v>206499</v>
          </cell>
          <cell r="E21">
            <v>0</v>
          </cell>
          <cell r="F21">
            <v>0</v>
          </cell>
          <cell r="G21">
            <v>0</v>
          </cell>
          <cell r="H21">
            <v>0</v>
          </cell>
          <cell r="I21">
            <v>0</v>
          </cell>
          <cell r="J21">
            <v>0</v>
          </cell>
          <cell r="K21">
            <v>0</v>
          </cell>
          <cell r="L21">
            <v>0</v>
          </cell>
          <cell r="M21">
            <v>0</v>
          </cell>
          <cell r="N21">
            <v>322158</v>
          </cell>
          <cell r="O21">
            <v>257726.40000000002</v>
          </cell>
          <cell r="P21">
            <v>57988.439999999995</v>
          </cell>
          <cell r="Q21">
            <v>6443.16</v>
          </cell>
          <cell r="R21">
            <v>837254.6</v>
          </cell>
          <cell r="S21">
            <v>0</v>
          </cell>
          <cell r="T21">
            <v>0</v>
          </cell>
          <cell r="U21">
            <v>1079684</v>
          </cell>
          <cell r="V21">
            <v>0</v>
          </cell>
          <cell r="W21">
            <v>0</v>
          </cell>
          <cell r="X21">
            <v>0</v>
          </cell>
          <cell r="Y21">
            <v>0</v>
          </cell>
          <cell r="Z21">
            <v>0</v>
          </cell>
          <cell r="AA21">
            <v>0</v>
          </cell>
          <cell r="AB21">
            <v>0</v>
          </cell>
          <cell r="AC21">
            <v>0</v>
          </cell>
          <cell r="AD21">
            <v>0</v>
          </cell>
          <cell r="AE21">
            <v>0</v>
          </cell>
          <cell r="AF21">
            <v>35765010</v>
          </cell>
          <cell r="AG21">
            <v>28612008</v>
          </cell>
          <cell r="AH21">
            <v>6437702</v>
          </cell>
          <cell r="AI21">
            <v>715300</v>
          </cell>
          <cell r="AJ21">
            <v>1296738.82</v>
          </cell>
          <cell r="AK21">
            <v>1392831.31</v>
          </cell>
          <cell r="AL21">
            <v>2678903.39</v>
          </cell>
          <cell r="AM21">
            <v>10229.459999999999</v>
          </cell>
          <cell r="AN21">
            <v>37079.769999999997</v>
          </cell>
          <cell r="AO21">
            <v>630692.28</v>
          </cell>
          <cell r="AP21">
            <v>3282445.04</v>
          </cell>
          <cell r="AQ21">
            <v>83513.460000000006</v>
          </cell>
          <cell r="AR21">
            <v>108072.45</v>
          </cell>
          <cell r="AS21">
            <v>639.34</v>
          </cell>
          <cell r="AT21">
            <v>24345.33</v>
          </cell>
          <cell r="AU21">
            <v>49444.37</v>
          </cell>
          <cell r="AV21">
            <v>0</v>
          </cell>
        </row>
        <row r="22">
          <cell r="A22">
            <v>15</v>
          </cell>
          <cell r="B22" t="str">
            <v>Bassetlaw</v>
          </cell>
          <cell r="C22" t="str">
            <v>E3032</v>
          </cell>
          <cell r="D22">
            <v>167257</v>
          </cell>
          <cell r="E22">
            <v>0</v>
          </cell>
          <cell r="F22">
            <v>0</v>
          </cell>
          <cell r="G22">
            <v>0</v>
          </cell>
          <cell r="H22">
            <v>0</v>
          </cell>
          <cell r="I22">
            <v>0</v>
          </cell>
          <cell r="J22">
            <v>0</v>
          </cell>
          <cell r="K22">
            <v>0</v>
          </cell>
          <cell r="L22">
            <v>0</v>
          </cell>
          <cell r="M22">
            <v>0</v>
          </cell>
          <cell r="N22">
            <v>232938</v>
          </cell>
          <cell r="O22">
            <v>186350.40000000002</v>
          </cell>
          <cell r="P22">
            <v>41928.839999999997</v>
          </cell>
          <cell r="Q22">
            <v>4658.76</v>
          </cell>
          <cell r="R22">
            <v>1702753</v>
          </cell>
          <cell r="S22">
            <v>0</v>
          </cell>
          <cell r="T22">
            <v>0</v>
          </cell>
          <cell r="U22">
            <v>481144</v>
          </cell>
          <cell r="V22">
            <v>0</v>
          </cell>
          <cell r="W22">
            <v>0</v>
          </cell>
          <cell r="X22">
            <v>0</v>
          </cell>
          <cell r="Y22">
            <v>0</v>
          </cell>
          <cell r="Z22">
            <v>0</v>
          </cell>
          <cell r="AA22">
            <v>0</v>
          </cell>
          <cell r="AB22">
            <v>0</v>
          </cell>
          <cell r="AC22">
            <v>0</v>
          </cell>
          <cell r="AD22">
            <v>0</v>
          </cell>
          <cell r="AE22">
            <v>0</v>
          </cell>
          <cell r="AF22">
            <v>22818533</v>
          </cell>
          <cell r="AG22">
            <v>18254826</v>
          </cell>
          <cell r="AH22">
            <v>4107336</v>
          </cell>
          <cell r="AI22">
            <v>456371</v>
          </cell>
          <cell r="AJ22">
            <v>787347.1</v>
          </cell>
          <cell r="AK22">
            <v>2009604.17</v>
          </cell>
          <cell r="AL22">
            <v>2729704.12</v>
          </cell>
          <cell r="AM22">
            <v>4122</v>
          </cell>
          <cell r="AN22">
            <v>35591.19</v>
          </cell>
          <cell r="AO22">
            <v>1415586.66</v>
          </cell>
          <cell r="AP22">
            <v>1360992.15</v>
          </cell>
          <cell r="AQ22">
            <v>25474.04</v>
          </cell>
          <cell r="AR22">
            <v>82678.850000000006</v>
          </cell>
          <cell r="AS22">
            <v>257.63</v>
          </cell>
          <cell r="AT22">
            <v>28666.46</v>
          </cell>
          <cell r="AU22">
            <v>7089.32</v>
          </cell>
          <cell r="AV22">
            <v>0</v>
          </cell>
        </row>
        <row r="23">
          <cell r="A23">
            <v>16</v>
          </cell>
          <cell r="B23" t="str">
            <v>Bath &amp; North East Somerset</v>
          </cell>
          <cell r="C23" t="str">
            <v>E0101</v>
          </cell>
          <cell r="D23">
            <v>260612</v>
          </cell>
          <cell r="E23">
            <v>0</v>
          </cell>
          <cell r="F23">
            <v>0</v>
          </cell>
          <cell r="G23">
            <v>0</v>
          </cell>
          <cell r="H23">
            <v>0</v>
          </cell>
          <cell r="I23">
            <v>0</v>
          </cell>
          <cell r="J23">
            <v>0</v>
          </cell>
          <cell r="K23">
            <v>0</v>
          </cell>
          <cell r="L23">
            <v>0</v>
          </cell>
          <cell r="M23">
            <v>0</v>
          </cell>
          <cell r="N23">
            <v>739624</v>
          </cell>
          <cell r="O23">
            <v>724831.52</v>
          </cell>
          <cell r="P23">
            <v>0</v>
          </cell>
          <cell r="Q23">
            <v>14792.48</v>
          </cell>
          <cell r="R23">
            <v>266204.37</v>
          </cell>
          <cell r="S23">
            <v>0</v>
          </cell>
          <cell r="T23">
            <v>0</v>
          </cell>
          <cell r="U23">
            <v>722122.46</v>
          </cell>
          <cell r="V23">
            <v>0</v>
          </cell>
          <cell r="W23">
            <v>0</v>
          </cell>
          <cell r="X23">
            <v>0</v>
          </cell>
          <cell r="Y23">
            <v>0</v>
          </cell>
          <cell r="Z23">
            <v>0</v>
          </cell>
          <cell r="AA23">
            <v>0</v>
          </cell>
          <cell r="AB23">
            <v>0</v>
          </cell>
          <cell r="AC23">
            <v>0</v>
          </cell>
          <cell r="AD23">
            <v>0</v>
          </cell>
          <cell r="AE23">
            <v>0</v>
          </cell>
          <cell r="AF23">
            <v>30336871</v>
          </cell>
          <cell r="AG23">
            <v>29730133</v>
          </cell>
          <cell r="AH23">
            <v>0</v>
          </cell>
          <cell r="AI23">
            <v>606737</v>
          </cell>
          <cell r="AJ23">
            <v>1142308.75</v>
          </cell>
          <cell r="AK23">
            <v>3191054.49</v>
          </cell>
          <cell r="AL23">
            <v>5937063.2999999998</v>
          </cell>
          <cell r="AM23">
            <v>141967.17000000001</v>
          </cell>
          <cell r="AN23">
            <v>19940.349999999999</v>
          </cell>
          <cell r="AO23">
            <v>10722.43</v>
          </cell>
          <cell r="AP23">
            <v>3198588.28</v>
          </cell>
          <cell r="AQ23">
            <v>16767.59</v>
          </cell>
          <cell r="AR23">
            <v>19472.650000000001</v>
          </cell>
          <cell r="AS23">
            <v>4988.0200000000004</v>
          </cell>
          <cell r="AT23">
            <v>7111.25</v>
          </cell>
          <cell r="AU23">
            <v>24935.8</v>
          </cell>
          <cell r="AV23">
            <v>0</v>
          </cell>
        </row>
        <row r="24">
          <cell r="A24">
            <v>17</v>
          </cell>
          <cell r="B24" t="str">
            <v>Bedford UA</v>
          </cell>
          <cell r="C24" t="str">
            <v>E0202</v>
          </cell>
          <cell r="D24">
            <v>233924</v>
          </cell>
          <cell r="E24">
            <v>0</v>
          </cell>
          <cell r="F24">
            <v>0</v>
          </cell>
          <cell r="G24">
            <v>0</v>
          </cell>
          <cell r="H24">
            <v>0</v>
          </cell>
          <cell r="I24">
            <v>0</v>
          </cell>
          <cell r="J24">
            <v>0</v>
          </cell>
          <cell r="K24">
            <v>0</v>
          </cell>
          <cell r="L24">
            <v>0</v>
          </cell>
          <cell r="M24">
            <v>0</v>
          </cell>
          <cell r="N24">
            <v>596162</v>
          </cell>
          <cell r="O24">
            <v>584238.76</v>
          </cell>
          <cell r="P24">
            <v>0</v>
          </cell>
          <cell r="Q24">
            <v>11923.24</v>
          </cell>
          <cell r="R24">
            <v>769599.67</v>
          </cell>
          <cell r="S24">
            <v>0</v>
          </cell>
          <cell r="T24">
            <v>0</v>
          </cell>
          <cell r="U24">
            <v>670000</v>
          </cell>
          <cell r="V24">
            <v>0</v>
          </cell>
          <cell r="W24">
            <v>0</v>
          </cell>
          <cell r="X24">
            <v>0</v>
          </cell>
          <cell r="Y24">
            <v>0</v>
          </cell>
          <cell r="Z24">
            <v>0</v>
          </cell>
          <cell r="AA24">
            <v>0</v>
          </cell>
          <cell r="AB24">
            <v>0</v>
          </cell>
          <cell r="AC24">
            <v>0</v>
          </cell>
          <cell r="AD24">
            <v>0</v>
          </cell>
          <cell r="AE24">
            <v>0</v>
          </cell>
          <cell r="AF24">
            <v>30336287</v>
          </cell>
          <cell r="AG24">
            <v>29729561</v>
          </cell>
          <cell r="AH24">
            <v>0</v>
          </cell>
          <cell r="AI24">
            <v>606726</v>
          </cell>
          <cell r="AJ24">
            <v>1132517.8600000001</v>
          </cell>
          <cell r="AK24">
            <v>2582565.77</v>
          </cell>
          <cell r="AL24">
            <v>4201885.96</v>
          </cell>
          <cell r="AM24">
            <v>145192.10999999999</v>
          </cell>
          <cell r="AN24">
            <v>39222.31</v>
          </cell>
          <cell r="AO24">
            <v>750255.4</v>
          </cell>
          <cell r="AP24">
            <v>2689690.57</v>
          </cell>
          <cell r="AQ24">
            <v>26954.5</v>
          </cell>
          <cell r="AR24">
            <v>18338.95</v>
          </cell>
          <cell r="AS24">
            <v>261.83</v>
          </cell>
          <cell r="AT24">
            <v>25788.86</v>
          </cell>
          <cell r="AU24">
            <v>19084.05</v>
          </cell>
          <cell r="AV24">
            <v>0</v>
          </cell>
        </row>
        <row r="25">
          <cell r="A25">
            <v>18</v>
          </cell>
          <cell r="B25" t="str">
            <v>Bexley</v>
          </cell>
          <cell r="C25" t="str">
            <v>E5032</v>
          </cell>
          <cell r="D25">
            <v>263898</v>
          </cell>
          <cell r="E25">
            <v>0</v>
          </cell>
          <cell r="F25">
            <v>0</v>
          </cell>
          <cell r="G25">
            <v>0</v>
          </cell>
          <cell r="H25">
            <v>0</v>
          </cell>
          <cell r="I25">
            <v>0</v>
          </cell>
          <cell r="J25">
            <v>0</v>
          </cell>
          <cell r="K25">
            <v>0</v>
          </cell>
          <cell r="L25">
            <v>0</v>
          </cell>
          <cell r="M25">
            <v>0</v>
          </cell>
          <cell r="N25">
            <v>808321</v>
          </cell>
          <cell r="O25">
            <v>484992.6</v>
          </cell>
          <cell r="P25">
            <v>323328.40000000002</v>
          </cell>
          <cell r="Q25">
            <v>0</v>
          </cell>
          <cell r="R25">
            <v>-304775.07</v>
          </cell>
          <cell r="S25">
            <v>0</v>
          </cell>
          <cell r="T25">
            <v>0</v>
          </cell>
          <cell r="U25">
            <v>1073970.46</v>
          </cell>
          <cell r="V25">
            <v>0</v>
          </cell>
          <cell r="W25">
            <v>0</v>
          </cell>
          <cell r="X25">
            <v>0</v>
          </cell>
          <cell r="Y25">
            <v>0</v>
          </cell>
          <cell r="Z25">
            <v>0</v>
          </cell>
          <cell r="AA25">
            <v>0</v>
          </cell>
          <cell r="AB25">
            <v>0</v>
          </cell>
          <cell r="AC25">
            <v>0</v>
          </cell>
          <cell r="AD25">
            <v>0</v>
          </cell>
          <cell r="AE25">
            <v>0</v>
          </cell>
          <cell r="AF25">
            <v>32838575</v>
          </cell>
          <cell r="AG25">
            <v>19703145</v>
          </cell>
          <cell r="AH25">
            <v>13135430</v>
          </cell>
          <cell r="AI25">
            <v>0</v>
          </cell>
          <cell r="AJ25">
            <v>1158664.56</v>
          </cell>
          <cell r="AK25">
            <v>3530745.89</v>
          </cell>
          <cell r="AL25">
            <v>5376933.3399999999</v>
          </cell>
          <cell r="AM25">
            <v>93651.839999999997</v>
          </cell>
          <cell r="AN25">
            <v>0</v>
          </cell>
          <cell r="AO25">
            <v>98566.58</v>
          </cell>
          <cell r="AP25">
            <v>2686055.99</v>
          </cell>
          <cell r="AQ25">
            <v>0</v>
          </cell>
          <cell r="AR25">
            <v>0</v>
          </cell>
          <cell r="AS25">
            <v>0</v>
          </cell>
          <cell r="AT25">
            <v>0</v>
          </cell>
          <cell r="AU25">
            <v>0</v>
          </cell>
          <cell r="AV25">
            <v>0</v>
          </cell>
        </row>
        <row r="26">
          <cell r="A26">
            <v>19</v>
          </cell>
          <cell r="B26" t="str">
            <v>Birmingham</v>
          </cell>
          <cell r="C26" t="str">
            <v>E4601</v>
          </cell>
          <cell r="D26">
            <v>1925174</v>
          </cell>
          <cell r="E26">
            <v>0</v>
          </cell>
          <cell r="F26">
            <v>1800000</v>
          </cell>
          <cell r="G26">
            <v>0</v>
          </cell>
          <cell r="H26">
            <v>187552.41</v>
          </cell>
          <cell r="I26">
            <v>0</v>
          </cell>
          <cell r="J26">
            <v>191030.87</v>
          </cell>
          <cell r="K26">
            <v>0</v>
          </cell>
          <cell r="L26">
            <v>0</v>
          </cell>
          <cell r="M26">
            <v>0</v>
          </cell>
          <cell r="N26">
            <v>4061473</v>
          </cell>
          <cell r="O26">
            <v>3980243.54</v>
          </cell>
          <cell r="P26">
            <v>0</v>
          </cell>
          <cell r="Q26">
            <v>81229.460000000006</v>
          </cell>
          <cell r="R26">
            <v>-1134009.5900000001</v>
          </cell>
          <cell r="S26">
            <v>0</v>
          </cell>
          <cell r="T26">
            <v>0</v>
          </cell>
          <cell r="U26">
            <v>8521964.5399999991</v>
          </cell>
          <cell r="V26">
            <v>0</v>
          </cell>
          <cell r="W26">
            <v>0</v>
          </cell>
          <cell r="X26">
            <v>0</v>
          </cell>
          <cell r="Y26">
            <v>0</v>
          </cell>
          <cell r="Z26">
            <v>0</v>
          </cell>
          <cell r="AA26">
            <v>0</v>
          </cell>
          <cell r="AB26">
            <v>0</v>
          </cell>
          <cell r="AC26">
            <v>0</v>
          </cell>
          <cell r="AD26">
            <v>0</v>
          </cell>
          <cell r="AE26">
            <v>0</v>
          </cell>
          <cell r="AF26">
            <v>195246944.13</v>
          </cell>
          <cell r="AG26">
            <v>191529216</v>
          </cell>
          <cell r="AH26">
            <v>0</v>
          </cell>
          <cell r="AI26">
            <v>3908760</v>
          </cell>
          <cell r="AJ26">
            <v>7324961.3700000001</v>
          </cell>
          <cell r="AK26">
            <v>17833495.739999998</v>
          </cell>
          <cell r="AL26">
            <v>24047641.989999998</v>
          </cell>
          <cell r="AM26">
            <v>126319.71</v>
          </cell>
          <cell r="AN26">
            <v>0</v>
          </cell>
          <cell r="AO26">
            <v>444131.23</v>
          </cell>
          <cell r="AP26">
            <v>25590091.460000001</v>
          </cell>
          <cell r="AQ26">
            <v>5846.02</v>
          </cell>
          <cell r="AR26">
            <v>566321.35</v>
          </cell>
          <cell r="AS26">
            <v>0</v>
          </cell>
          <cell r="AT26">
            <v>0</v>
          </cell>
          <cell r="AU26">
            <v>0</v>
          </cell>
          <cell r="AV26">
            <v>232099.79</v>
          </cell>
        </row>
        <row r="27">
          <cell r="A27">
            <v>20</v>
          </cell>
          <cell r="B27" t="str">
            <v>Blaby</v>
          </cell>
          <cell r="C27" t="str">
            <v>E2431</v>
          </cell>
          <cell r="D27">
            <v>101281</v>
          </cell>
          <cell r="E27">
            <v>0</v>
          </cell>
          <cell r="F27">
            <v>0</v>
          </cell>
          <cell r="G27">
            <v>0</v>
          </cell>
          <cell r="H27">
            <v>0</v>
          </cell>
          <cell r="I27">
            <v>0</v>
          </cell>
          <cell r="J27">
            <v>0</v>
          </cell>
          <cell r="K27">
            <v>0</v>
          </cell>
          <cell r="L27">
            <v>0</v>
          </cell>
          <cell r="M27">
            <v>0</v>
          </cell>
          <cell r="N27">
            <v>232032</v>
          </cell>
          <cell r="O27">
            <v>185625.60000000001</v>
          </cell>
          <cell r="P27">
            <v>41765.760000000002</v>
          </cell>
          <cell r="Q27">
            <v>4640.6400000000003</v>
          </cell>
          <cell r="R27">
            <v>-125791</v>
          </cell>
          <cell r="S27">
            <v>0</v>
          </cell>
          <cell r="T27">
            <v>0</v>
          </cell>
          <cell r="U27">
            <v>119700</v>
          </cell>
          <cell r="V27">
            <v>0</v>
          </cell>
          <cell r="W27">
            <v>0</v>
          </cell>
          <cell r="X27">
            <v>0</v>
          </cell>
          <cell r="Y27">
            <v>0</v>
          </cell>
          <cell r="Z27">
            <v>0</v>
          </cell>
          <cell r="AA27">
            <v>0</v>
          </cell>
          <cell r="AB27">
            <v>0</v>
          </cell>
          <cell r="AC27">
            <v>0</v>
          </cell>
          <cell r="AD27">
            <v>0</v>
          </cell>
          <cell r="AE27">
            <v>0</v>
          </cell>
          <cell r="AF27">
            <v>19421081</v>
          </cell>
          <cell r="AG27">
            <v>15536864</v>
          </cell>
          <cell r="AH27">
            <v>3495794</v>
          </cell>
          <cell r="AI27">
            <v>388422</v>
          </cell>
          <cell r="AJ27">
            <v>698619.81</v>
          </cell>
          <cell r="AK27">
            <v>1004493.26</v>
          </cell>
          <cell r="AL27">
            <v>676127.8</v>
          </cell>
          <cell r="AM27">
            <v>27010.11</v>
          </cell>
          <cell r="AN27">
            <v>996.16</v>
          </cell>
          <cell r="AO27">
            <v>294736.67</v>
          </cell>
          <cell r="AP27">
            <v>629574.71</v>
          </cell>
          <cell r="AQ27">
            <v>11759.67</v>
          </cell>
          <cell r="AR27">
            <v>8785.7000000000007</v>
          </cell>
          <cell r="AS27">
            <v>825.3</v>
          </cell>
          <cell r="AT27">
            <v>0</v>
          </cell>
          <cell r="AU27">
            <v>0</v>
          </cell>
          <cell r="AV27">
            <v>0</v>
          </cell>
        </row>
        <row r="28">
          <cell r="A28">
            <v>21</v>
          </cell>
          <cell r="B28" t="str">
            <v>Blackburn with Darwen</v>
          </cell>
          <cell r="C28" t="str">
            <v>E2301</v>
          </cell>
          <cell r="D28">
            <v>252639</v>
          </cell>
          <cell r="E28">
            <v>0</v>
          </cell>
          <cell r="F28">
            <v>0</v>
          </cell>
          <cell r="G28">
            <v>0</v>
          </cell>
          <cell r="H28">
            <v>0</v>
          </cell>
          <cell r="I28">
            <v>0</v>
          </cell>
          <cell r="J28">
            <v>0</v>
          </cell>
          <cell r="K28">
            <v>0</v>
          </cell>
          <cell r="L28">
            <v>0</v>
          </cell>
          <cell r="M28">
            <v>0</v>
          </cell>
          <cell r="N28">
            <v>987464</v>
          </cell>
          <cell r="O28">
            <v>967714.72</v>
          </cell>
          <cell r="P28">
            <v>0</v>
          </cell>
          <cell r="Q28">
            <v>19749.28</v>
          </cell>
          <cell r="R28">
            <v>141357.04</v>
          </cell>
          <cell r="S28">
            <v>0</v>
          </cell>
          <cell r="T28">
            <v>0</v>
          </cell>
          <cell r="U28">
            <v>544281.74</v>
          </cell>
          <cell r="V28">
            <v>0</v>
          </cell>
          <cell r="W28">
            <v>0</v>
          </cell>
          <cell r="X28">
            <v>0</v>
          </cell>
          <cell r="Y28">
            <v>0</v>
          </cell>
          <cell r="Z28">
            <v>0</v>
          </cell>
          <cell r="AA28">
            <v>0</v>
          </cell>
          <cell r="AB28">
            <v>0</v>
          </cell>
          <cell r="AC28">
            <v>0</v>
          </cell>
          <cell r="AD28">
            <v>0</v>
          </cell>
          <cell r="AE28">
            <v>0</v>
          </cell>
          <cell r="AF28">
            <v>22214500</v>
          </cell>
          <cell r="AG28">
            <v>21770210</v>
          </cell>
          <cell r="AH28">
            <v>0</v>
          </cell>
          <cell r="AI28">
            <v>444290</v>
          </cell>
          <cell r="AJ28">
            <v>859129.09</v>
          </cell>
          <cell r="AK28">
            <v>4135616.89</v>
          </cell>
          <cell r="AL28">
            <v>2989404.1600000001</v>
          </cell>
          <cell r="AM28">
            <v>70941.64</v>
          </cell>
          <cell r="AN28">
            <v>2599.15</v>
          </cell>
          <cell r="AO28">
            <v>152678.72</v>
          </cell>
          <cell r="AP28">
            <v>3452092.12</v>
          </cell>
          <cell r="AQ28">
            <v>12874.5</v>
          </cell>
          <cell r="AR28">
            <v>7232.02</v>
          </cell>
          <cell r="AS28">
            <v>-142.54</v>
          </cell>
          <cell r="AT28">
            <v>974.69</v>
          </cell>
          <cell r="AU28">
            <v>0</v>
          </cell>
          <cell r="AV28">
            <v>0</v>
          </cell>
        </row>
        <row r="29">
          <cell r="A29">
            <v>22</v>
          </cell>
          <cell r="B29" t="str">
            <v>Blackpool</v>
          </cell>
          <cell r="C29" t="str">
            <v>E2302</v>
          </cell>
          <cell r="D29">
            <v>279753</v>
          </cell>
          <cell r="E29">
            <v>0</v>
          </cell>
          <cell r="F29">
            <v>0</v>
          </cell>
          <cell r="G29">
            <v>0</v>
          </cell>
          <cell r="H29">
            <v>0</v>
          </cell>
          <cell r="I29">
            <v>0</v>
          </cell>
          <cell r="J29">
            <v>0</v>
          </cell>
          <cell r="K29">
            <v>0</v>
          </cell>
          <cell r="L29">
            <v>0</v>
          </cell>
          <cell r="M29">
            <v>0</v>
          </cell>
          <cell r="N29">
            <v>1276203</v>
          </cell>
          <cell r="O29">
            <v>1250678.94</v>
          </cell>
          <cell r="P29">
            <v>0</v>
          </cell>
          <cell r="Q29">
            <v>25524.06</v>
          </cell>
          <cell r="R29">
            <v>349495.11</v>
          </cell>
          <cell r="S29">
            <v>0</v>
          </cell>
          <cell r="T29">
            <v>0</v>
          </cell>
          <cell r="U29">
            <v>1891680.86</v>
          </cell>
          <cell r="V29">
            <v>0</v>
          </cell>
          <cell r="W29">
            <v>0</v>
          </cell>
          <cell r="X29">
            <v>0</v>
          </cell>
          <cell r="Y29">
            <v>0</v>
          </cell>
          <cell r="Z29">
            <v>0</v>
          </cell>
          <cell r="AA29">
            <v>0</v>
          </cell>
          <cell r="AB29">
            <v>0</v>
          </cell>
          <cell r="AC29">
            <v>0</v>
          </cell>
          <cell r="AD29">
            <v>0</v>
          </cell>
          <cell r="AE29">
            <v>0</v>
          </cell>
          <cell r="AF29">
            <v>24165423</v>
          </cell>
          <cell r="AG29">
            <v>23682115</v>
          </cell>
          <cell r="AH29">
            <v>0</v>
          </cell>
          <cell r="AI29">
            <v>483308</v>
          </cell>
          <cell r="AJ29">
            <v>856443.72</v>
          </cell>
          <cell r="AK29">
            <v>5400498.1100000003</v>
          </cell>
          <cell r="AL29">
            <v>2048686.5</v>
          </cell>
          <cell r="AM29">
            <v>0</v>
          </cell>
          <cell r="AN29">
            <v>0</v>
          </cell>
          <cell r="AO29">
            <v>5183.4399999999996</v>
          </cell>
          <cell r="AP29">
            <v>1899666.57</v>
          </cell>
          <cell r="AQ29">
            <v>1665.36</v>
          </cell>
          <cell r="AR29">
            <v>28633.19</v>
          </cell>
          <cell r="AS29">
            <v>0</v>
          </cell>
          <cell r="AT29">
            <v>0</v>
          </cell>
          <cell r="AU29">
            <v>0</v>
          </cell>
          <cell r="AV29">
            <v>0</v>
          </cell>
        </row>
        <row r="30">
          <cell r="A30">
            <v>23</v>
          </cell>
          <cell r="B30" t="str">
            <v>Bolsover</v>
          </cell>
          <cell r="C30" t="str">
            <v>E1032</v>
          </cell>
          <cell r="D30">
            <v>93264</v>
          </cell>
          <cell r="E30">
            <v>0</v>
          </cell>
          <cell r="F30">
            <v>0</v>
          </cell>
          <cell r="G30">
            <v>0</v>
          </cell>
          <cell r="H30">
            <v>0</v>
          </cell>
          <cell r="I30">
            <v>0</v>
          </cell>
          <cell r="J30">
            <v>0</v>
          </cell>
          <cell r="K30">
            <v>0</v>
          </cell>
          <cell r="L30">
            <v>0</v>
          </cell>
          <cell r="M30">
            <v>0</v>
          </cell>
          <cell r="N30">
            <v>248034</v>
          </cell>
          <cell r="O30">
            <v>198427.2</v>
          </cell>
          <cell r="P30">
            <v>44646.119999999995</v>
          </cell>
          <cell r="Q30">
            <v>4960.68</v>
          </cell>
          <cell r="R30">
            <v>-105762.59</v>
          </cell>
          <cell r="S30">
            <v>0</v>
          </cell>
          <cell r="T30">
            <v>0</v>
          </cell>
          <cell r="U30">
            <v>211810.53</v>
          </cell>
          <cell r="V30">
            <v>0</v>
          </cell>
          <cell r="W30">
            <v>0</v>
          </cell>
          <cell r="X30">
            <v>0</v>
          </cell>
          <cell r="Y30">
            <v>0</v>
          </cell>
          <cell r="Z30">
            <v>0</v>
          </cell>
          <cell r="AA30">
            <v>0</v>
          </cell>
          <cell r="AB30">
            <v>0</v>
          </cell>
          <cell r="AC30">
            <v>0</v>
          </cell>
          <cell r="AD30">
            <v>0</v>
          </cell>
          <cell r="AE30">
            <v>0</v>
          </cell>
          <cell r="AF30">
            <v>10293612</v>
          </cell>
          <cell r="AG30">
            <v>8234889</v>
          </cell>
          <cell r="AH30">
            <v>1852850</v>
          </cell>
          <cell r="AI30">
            <v>205872</v>
          </cell>
          <cell r="AJ30">
            <v>339637.64</v>
          </cell>
          <cell r="AK30">
            <v>1082302.3999999999</v>
          </cell>
          <cell r="AL30">
            <v>366189.76</v>
          </cell>
          <cell r="AM30">
            <v>0</v>
          </cell>
          <cell r="AN30">
            <v>16249.47</v>
          </cell>
          <cell r="AO30">
            <v>30969.8</v>
          </cell>
          <cell r="AP30">
            <v>610141.21</v>
          </cell>
          <cell r="AQ30">
            <v>30.92</v>
          </cell>
          <cell r="AR30">
            <v>19639.79</v>
          </cell>
          <cell r="AS30">
            <v>0</v>
          </cell>
          <cell r="AT30">
            <v>0</v>
          </cell>
          <cell r="AU30">
            <v>0</v>
          </cell>
          <cell r="AV30">
            <v>0</v>
          </cell>
        </row>
        <row r="31">
          <cell r="A31">
            <v>24</v>
          </cell>
          <cell r="B31" t="str">
            <v>Bolton</v>
          </cell>
          <cell r="C31" t="str">
            <v>E4201</v>
          </cell>
          <cell r="D31">
            <v>407353</v>
          </cell>
          <cell r="E31">
            <v>0</v>
          </cell>
          <cell r="F31">
            <v>0</v>
          </cell>
          <cell r="G31">
            <v>0</v>
          </cell>
          <cell r="H31">
            <v>0</v>
          </cell>
          <cell r="I31">
            <v>0</v>
          </cell>
          <cell r="J31">
            <v>0</v>
          </cell>
          <cell r="K31">
            <v>0</v>
          </cell>
          <cell r="L31">
            <v>0</v>
          </cell>
          <cell r="M31">
            <v>0</v>
          </cell>
          <cell r="N31">
            <v>1501552</v>
          </cell>
          <cell r="O31">
            <v>1471520.96</v>
          </cell>
          <cell r="P31">
            <v>0</v>
          </cell>
          <cell r="Q31">
            <v>30031.040000000001</v>
          </cell>
          <cell r="R31">
            <v>443405.91</v>
          </cell>
          <cell r="S31">
            <v>0</v>
          </cell>
          <cell r="T31">
            <v>0</v>
          </cell>
          <cell r="U31">
            <v>1302605.31</v>
          </cell>
          <cell r="V31">
            <v>0</v>
          </cell>
          <cell r="W31">
            <v>0</v>
          </cell>
          <cell r="X31">
            <v>0</v>
          </cell>
          <cell r="Y31">
            <v>0</v>
          </cell>
          <cell r="Z31">
            <v>0</v>
          </cell>
          <cell r="AA31">
            <v>0</v>
          </cell>
          <cell r="AB31">
            <v>0</v>
          </cell>
          <cell r="AC31">
            <v>0</v>
          </cell>
          <cell r="AD31">
            <v>0</v>
          </cell>
          <cell r="AE31">
            <v>0</v>
          </cell>
          <cell r="AF31">
            <v>41556642</v>
          </cell>
          <cell r="AG31">
            <v>40725509</v>
          </cell>
          <cell r="AH31">
            <v>0</v>
          </cell>
          <cell r="AI31">
            <v>831133</v>
          </cell>
          <cell r="AJ31">
            <v>1590490.41</v>
          </cell>
          <cell r="AK31">
            <v>6498757.29</v>
          </cell>
          <cell r="AL31">
            <v>5423412.9299999997</v>
          </cell>
          <cell r="AM31">
            <v>96716.9</v>
          </cell>
          <cell r="AN31">
            <v>0</v>
          </cell>
          <cell r="AO31">
            <v>161096.74</v>
          </cell>
          <cell r="AP31">
            <v>3994289.84</v>
          </cell>
          <cell r="AQ31">
            <v>178035.45</v>
          </cell>
          <cell r="AR31">
            <v>200851.22</v>
          </cell>
          <cell r="AS31">
            <v>1018.26</v>
          </cell>
          <cell r="AT31">
            <v>0</v>
          </cell>
          <cell r="AU31">
            <v>0</v>
          </cell>
          <cell r="AV31">
            <v>0</v>
          </cell>
        </row>
        <row r="32">
          <cell r="A32">
            <v>25</v>
          </cell>
          <cell r="B32" t="str">
            <v>Boston</v>
          </cell>
          <cell r="C32" t="str">
            <v>E2531</v>
          </cell>
          <cell r="D32">
            <v>87470</v>
          </cell>
          <cell r="E32">
            <v>0</v>
          </cell>
          <cell r="F32">
            <v>0</v>
          </cell>
          <cell r="G32">
            <v>0</v>
          </cell>
          <cell r="H32">
            <v>0</v>
          </cell>
          <cell r="I32">
            <v>0</v>
          </cell>
          <cell r="J32">
            <v>0</v>
          </cell>
          <cell r="K32">
            <v>0</v>
          </cell>
          <cell r="L32">
            <v>0</v>
          </cell>
          <cell r="M32">
            <v>0</v>
          </cell>
          <cell r="N32">
            <v>271925</v>
          </cell>
          <cell r="O32">
            <v>217540</v>
          </cell>
          <cell r="P32">
            <v>54385</v>
          </cell>
          <cell r="Q32">
            <v>0</v>
          </cell>
          <cell r="R32">
            <v>12987.73</v>
          </cell>
          <cell r="S32">
            <v>0</v>
          </cell>
          <cell r="T32">
            <v>0</v>
          </cell>
          <cell r="U32">
            <v>199500</v>
          </cell>
          <cell r="V32">
            <v>0</v>
          </cell>
          <cell r="W32">
            <v>0</v>
          </cell>
          <cell r="X32">
            <v>0</v>
          </cell>
          <cell r="Y32">
            <v>0</v>
          </cell>
          <cell r="Z32">
            <v>0</v>
          </cell>
          <cell r="AA32">
            <v>0</v>
          </cell>
          <cell r="AB32">
            <v>0</v>
          </cell>
          <cell r="AC32">
            <v>0</v>
          </cell>
          <cell r="AD32">
            <v>0</v>
          </cell>
          <cell r="AE32">
            <v>0</v>
          </cell>
          <cell r="AF32">
            <v>9311457</v>
          </cell>
          <cell r="AG32">
            <v>7449166</v>
          </cell>
          <cell r="AH32">
            <v>1862291</v>
          </cell>
          <cell r="AI32">
            <v>0</v>
          </cell>
          <cell r="AJ32">
            <v>330816.64000000001</v>
          </cell>
          <cell r="AK32">
            <v>1195135.3799999999</v>
          </cell>
          <cell r="AL32">
            <v>1205080.02</v>
          </cell>
          <cell r="AM32">
            <v>42819.59</v>
          </cell>
          <cell r="AN32">
            <v>22929.09</v>
          </cell>
          <cell r="AO32">
            <v>51400.84</v>
          </cell>
          <cell r="AP32">
            <v>777271.66</v>
          </cell>
          <cell r="AQ32">
            <v>14350.65</v>
          </cell>
          <cell r="AR32">
            <v>30662.62</v>
          </cell>
          <cell r="AS32">
            <v>2676.23</v>
          </cell>
          <cell r="AT32">
            <v>1298.8599999999999</v>
          </cell>
          <cell r="AU32">
            <v>0</v>
          </cell>
          <cell r="AV32">
            <v>0</v>
          </cell>
        </row>
        <row r="33">
          <cell r="A33">
            <v>26</v>
          </cell>
          <cell r="B33" t="str">
            <v>Bournemouth</v>
          </cell>
          <cell r="C33" t="str">
            <v>E1202</v>
          </cell>
          <cell r="D33">
            <v>305765</v>
          </cell>
          <cell r="E33">
            <v>0</v>
          </cell>
          <cell r="F33">
            <v>0</v>
          </cell>
          <cell r="G33">
            <v>0</v>
          </cell>
          <cell r="H33">
            <v>0</v>
          </cell>
          <cell r="I33">
            <v>0</v>
          </cell>
          <cell r="J33">
            <v>0</v>
          </cell>
          <cell r="K33">
            <v>0</v>
          </cell>
          <cell r="L33">
            <v>0</v>
          </cell>
          <cell r="M33">
            <v>0</v>
          </cell>
          <cell r="N33">
            <v>937089</v>
          </cell>
          <cell r="O33">
            <v>918347.22</v>
          </cell>
          <cell r="P33">
            <v>0</v>
          </cell>
          <cell r="Q33">
            <v>18741.78</v>
          </cell>
          <cell r="R33">
            <v>91368.19</v>
          </cell>
          <cell r="S33">
            <v>0</v>
          </cell>
          <cell r="T33">
            <v>0</v>
          </cell>
          <cell r="U33">
            <v>758182.84</v>
          </cell>
          <cell r="V33">
            <v>0</v>
          </cell>
          <cell r="W33">
            <v>0</v>
          </cell>
          <cell r="X33">
            <v>0</v>
          </cell>
          <cell r="Y33">
            <v>0</v>
          </cell>
          <cell r="Z33">
            <v>0</v>
          </cell>
          <cell r="AA33">
            <v>0</v>
          </cell>
          <cell r="AB33">
            <v>0</v>
          </cell>
          <cell r="AC33">
            <v>0</v>
          </cell>
          <cell r="AD33">
            <v>0</v>
          </cell>
          <cell r="AE33">
            <v>0</v>
          </cell>
          <cell r="AF33">
            <v>32407499</v>
          </cell>
          <cell r="AG33">
            <v>31759349</v>
          </cell>
          <cell r="AH33">
            <v>0</v>
          </cell>
          <cell r="AI33">
            <v>648150</v>
          </cell>
          <cell r="AJ33">
            <v>1151850.6499999999</v>
          </cell>
          <cell r="AK33">
            <v>3984338.58</v>
          </cell>
          <cell r="AL33">
            <v>4414477.68</v>
          </cell>
          <cell r="AM33">
            <v>106256</v>
          </cell>
          <cell r="AN33">
            <v>0</v>
          </cell>
          <cell r="AO33">
            <v>5883.9</v>
          </cell>
          <cell r="AP33">
            <v>2305837.88</v>
          </cell>
          <cell r="AQ33">
            <v>41311.99</v>
          </cell>
          <cell r="AR33">
            <v>24840.71</v>
          </cell>
          <cell r="AS33">
            <v>4097.7</v>
          </cell>
          <cell r="AT33">
            <v>0</v>
          </cell>
          <cell r="AU33">
            <v>0</v>
          </cell>
          <cell r="AV33">
            <v>0</v>
          </cell>
        </row>
        <row r="34">
          <cell r="A34">
            <v>27</v>
          </cell>
          <cell r="B34" t="str">
            <v>Bracknell Forest</v>
          </cell>
          <cell r="C34" t="str">
            <v>E0301</v>
          </cell>
          <cell r="D34">
            <v>143520</v>
          </cell>
          <cell r="E34">
            <v>0</v>
          </cell>
          <cell r="F34">
            <v>0</v>
          </cell>
          <cell r="G34">
            <v>0</v>
          </cell>
          <cell r="H34">
            <v>10000</v>
          </cell>
          <cell r="I34">
            <v>0</v>
          </cell>
          <cell r="J34">
            <v>0</v>
          </cell>
          <cell r="K34">
            <v>0</v>
          </cell>
          <cell r="L34">
            <v>0</v>
          </cell>
          <cell r="M34">
            <v>0</v>
          </cell>
          <cell r="N34">
            <v>175944</v>
          </cell>
          <cell r="O34">
            <v>172425.12</v>
          </cell>
          <cell r="P34">
            <v>0</v>
          </cell>
          <cell r="Q34">
            <v>3518.88</v>
          </cell>
          <cell r="R34">
            <v>72374.880000000005</v>
          </cell>
          <cell r="S34">
            <v>0</v>
          </cell>
          <cell r="T34">
            <v>0</v>
          </cell>
          <cell r="U34">
            <v>1500000</v>
          </cell>
          <cell r="V34">
            <v>0</v>
          </cell>
          <cell r="W34">
            <v>0</v>
          </cell>
          <cell r="X34">
            <v>0</v>
          </cell>
          <cell r="Y34">
            <v>0</v>
          </cell>
          <cell r="Z34">
            <v>0</v>
          </cell>
          <cell r="AA34">
            <v>0</v>
          </cell>
          <cell r="AB34">
            <v>0</v>
          </cell>
          <cell r="AC34">
            <v>0</v>
          </cell>
          <cell r="AD34">
            <v>0</v>
          </cell>
          <cell r="AE34">
            <v>0</v>
          </cell>
          <cell r="AF34">
            <v>26743402</v>
          </cell>
          <cell r="AG34">
            <v>26208533</v>
          </cell>
          <cell r="AH34">
            <v>0</v>
          </cell>
          <cell r="AI34">
            <v>534868</v>
          </cell>
          <cell r="AJ34">
            <v>993336.3</v>
          </cell>
          <cell r="AK34">
            <v>737091.39</v>
          </cell>
          <cell r="AL34">
            <v>1758717.91</v>
          </cell>
          <cell r="AM34">
            <v>3260.96</v>
          </cell>
          <cell r="AN34">
            <v>0</v>
          </cell>
          <cell r="AO34">
            <v>335967.98</v>
          </cell>
          <cell r="AP34">
            <v>1605731.28</v>
          </cell>
          <cell r="AQ34">
            <v>16494.82</v>
          </cell>
          <cell r="AR34">
            <v>45496.69</v>
          </cell>
          <cell r="AS34">
            <v>0</v>
          </cell>
          <cell r="AT34">
            <v>0</v>
          </cell>
          <cell r="AU34">
            <v>0</v>
          </cell>
          <cell r="AV34">
            <v>0</v>
          </cell>
        </row>
        <row r="35">
          <cell r="A35">
            <v>28</v>
          </cell>
          <cell r="B35" t="str">
            <v>Bradford</v>
          </cell>
          <cell r="C35" t="str">
            <v>E4701</v>
          </cell>
          <cell r="D35">
            <v>734055</v>
          </cell>
          <cell r="E35">
            <v>0</v>
          </cell>
          <cell r="F35">
            <v>0</v>
          </cell>
          <cell r="G35">
            <v>0</v>
          </cell>
          <cell r="H35">
            <v>0</v>
          </cell>
          <cell r="I35">
            <v>0</v>
          </cell>
          <cell r="J35">
            <v>0</v>
          </cell>
          <cell r="K35">
            <v>0</v>
          </cell>
          <cell r="L35">
            <v>0</v>
          </cell>
          <cell r="M35">
            <v>0</v>
          </cell>
          <cell r="N35">
            <v>2868117</v>
          </cell>
          <cell r="O35">
            <v>2810754.66</v>
          </cell>
          <cell r="P35">
            <v>0</v>
          </cell>
          <cell r="Q35">
            <v>57362.340000000004</v>
          </cell>
          <cell r="R35">
            <v>448074.18</v>
          </cell>
          <cell r="S35">
            <v>0</v>
          </cell>
          <cell r="T35">
            <v>0</v>
          </cell>
          <cell r="U35">
            <v>2531848.91</v>
          </cell>
          <cell r="V35">
            <v>0</v>
          </cell>
          <cell r="W35">
            <v>0</v>
          </cell>
          <cell r="X35">
            <v>0</v>
          </cell>
          <cell r="Y35">
            <v>0</v>
          </cell>
          <cell r="Z35">
            <v>0</v>
          </cell>
          <cell r="AA35">
            <v>0</v>
          </cell>
          <cell r="AB35">
            <v>0</v>
          </cell>
          <cell r="AC35">
            <v>0</v>
          </cell>
          <cell r="AD35">
            <v>0</v>
          </cell>
          <cell r="AE35">
            <v>0</v>
          </cell>
          <cell r="AF35">
            <v>67974588</v>
          </cell>
          <cell r="AG35">
            <v>66615096</v>
          </cell>
          <cell r="AH35">
            <v>0</v>
          </cell>
          <cell r="AI35">
            <v>1359492</v>
          </cell>
          <cell r="AJ35">
            <v>2506480.2200000002</v>
          </cell>
          <cell r="AK35">
            <v>12359941.439999999</v>
          </cell>
          <cell r="AL35">
            <v>9733260.0800000001</v>
          </cell>
          <cell r="AM35">
            <v>135072.81</v>
          </cell>
          <cell r="AN35">
            <v>11332.58</v>
          </cell>
          <cell r="AO35">
            <v>326017.84999999998</v>
          </cell>
          <cell r="AP35">
            <v>8434319.5199999996</v>
          </cell>
          <cell r="AQ35">
            <v>5409.25</v>
          </cell>
          <cell r="AR35">
            <v>413693.36</v>
          </cell>
          <cell r="AS35">
            <v>1385.45</v>
          </cell>
          <cell r="AT35">
            <v>0</v>
          </cell>
          <cell r="AU35">
            <v>5419.18</v>
          </cell>
          <cell r="AV35">
            <v>0</v>
          </cell>
        </row>
        <row r="36">
          <cell r="A36">
            <v>29</v>
          </cell>
          <cell r="B36" t="str">
            <v>Braintree</v>
          </cell>
          <cell r="C36" t="str">
            <v>E1532</v>
          </cell>
          <cell r="D36">
            <v>186394</v>
          </cell>
          <cell r="E36">
            <v>0</v>
          </cell>
          <cell r="F36">
            <v>0</v>
          </cell>
          <cell r="G36">
            <v>0</v>
          </cell>
          <cell r="H36">
            <v>0</v>
          </cell>
          <cell r="I36">
            <v>0</v>
          </cell>
          <cell r="J36">
            <v>0</v>
          </cell>
          <cell r="K36">
            <v>0</v>
          </cell>
          <cell r="L36">
            <v>0</v>
          </cell>
          <cell r="M36">
            <v>0</v>
          </cell>
          <cell r="N36">
            <v>587016</v>
          </cell>
          <cell r="O36">
            <v>469612.80000000005</v>
          </cell>
          <cell r="P36">
            <v>105662.87999999999</v>
          </cell>
          <cell r="Q36">
            <v>11740.32</v>
          </cell>
          <cell r="R36">
            <v>111747.54</v>
          </cell>
          <cell r="S36">
            <v>0</v>
          </cell>
          <cell r="T36">
            <v>0</v>
          </cell>
          <cell r="U36">
            <v>638630</v>
          </cell>
          <cell r="V36">
            <v>0</v>
          </cell>
          <cell r="W36">
            <v>0</v>
          </cell>
          <cell r="X36">
            <v>0</v>
          </cell>
          <cell r="Y36">
            <v>0</v>
          </cell>
          <cell r="Z36">
            <v>0</v>
          </cell>
          <cell r="AA36">
            <v>0</v>
          </cell>
          <cell r="AB36">
            <v>0</v>
          </cell>
          <cell r="AC36">
            <v>0</v>
          </cell>
          <cell r="AD36">
            <v>0</v>
          </cell>
          <cell r="AE36">
            <v>0</v>
          </cell>
          <cell r="AF36">
            <v>19335204</v>
          </cell>
          <cell r="AG36">
            <v>15468163</v>
          </cell>
          <cell r="AH36">
            <v>3480337</v>
          </cell>
          <cell r="AI36">
            <v>386704</v>
          </cell>
          <cell r="AJ36">
            <v>679700.39</v>
          </cell>
          <cell r="AK36">
            <v>2521247.5299999998</v>
          </cell>
          <cell r="AL36">
            <v>2065119.9</v>
          </cell>
          <cell r="AM36">
            <v>94502.29</v>
          </cell>
          <cell r="AN36">
            <v>13051.65</v>
          </cell>
          <cell r="AO36">
            <v>158179.10999999999</v>
          </cell>
          <cell r="AP36">
            <v>1826635.13</v>
          </cell>
          <cell r="AQ36">
            <v>33121.199999999997</v>
          </cell>
          <cell r="AR36">
            <v>184405.1</v>
          </cell>
          <cell r="AS36">
            <v>924.59</v>
          </cell>
          <cell r="AT36">
            <v>1411.6</v>
          </cell>
          <cell r="AU36">
            <v>0</v>
          </cell>
          <cell r="AV36">
            <v>0</v>
          </cell>
        </row>
        <row r="37">
          <cell r="A37">
            <v>30</v>
          </cell>
          <cell r="B37" t="str">
            <v>Breckland</v>
          </cell>
          <cell r="C37" t="str">
            <v>E2631</v>
          </cell>
          <cell r="D37">
            <v>167038</v>
          </cell>
          <cell r="E37">
            <v>0</v>
          </cell>
          <cell r="F37">
            <v>0</v>
          </cell>
          <cell r="G37">
            <v>0</v>
          </cell>
          <cell r="H37">
            <v>0</v>
          </cell>
          <cell r="I37">
            <v>0</v>
          </cell>
          <cell r="J37">
            <v>0</v>
          </cell>
          <cell r="K37">
            <v>0</v>
          </cell>
          <cell r="L37">
            <v>0</v>
          </cell>
          <cell r="M37">
            <v>0</v>
          </cell>
          <cell r="N37">
            <v>575820</v>
          </cell>
          <cell r="O37">
            <v>460656</v>
          </cell>
          <cell r="P37">
            <v>115164</v>
          </cell>
          <cell r="Q37">
            <v>0</v>
          </cell>
          <cell r="R37">
            <v>129540.21</v>
          </cell>
          <cell r="S37">
            <v>0</v>
          </cell>
          <cell r="T37">
            <v>0</v>
          </cell>
          <cell r="U37">
            <v>299250</v>
          </cell>
          <cell r="V37">
            <v>0</v>
          </cell>
          <cell r="W37">
            <v>0</v>
          </cell>
          <cell r="X37">
            <v>0</v>
          </cell>
          <cell r="Y37">
            <v>0</v>
          </cell>
          <cell r="Z37">
            <v>0</v>
          </cell>
          <cell r="AA37">
            <v>0</v>
          </cell>
          <cell r="AB37">
            <v>0</v>
          </cell>
          <cell r="AC37">
            <v>0</v>
          </cell>
          <cell r="AD37">
            <v>0</v>
          </cell>
          <cell r="AE37">
            <v>0</v>
          </cell>
          <cell r="AF37">
            <v>14004622</v>
          </cell>
          <cell r="AG37">
            <v>11203697</v>
          </cell>
          <cell r="AH37">
            <v>2800924</v>
          </cell>
          <cell r="AI37">
            <v>0</v>
          </cell>
          <cell r="AJ37">
            <v>471446.17</v>
          </cell>
          <cell r="AK37">
            <v>2493010.36</v>
          </cell>
          <cell r="AL37">
            <v>1331066.99</v>
          </cell>
          <cell r="AM37">
            <v>27958.3</v>
          </cell>
          <cell r="AN37">
            <v>77199.149999999994</v>
          </cell>
          <cell r="AO37">
            <v>153750.28</v>
          </cell>
          <cell r="AP37">
            <v>1072665.98</v>
          </cell>
          <cell r="AQ37">
            <v>15350.06</v>
          </cell>
          <cell r="AR37">
            <v>4110.53</v>
          </cell>
          <cell r="AS37">
            <v>177.8</v>
          </cell>
          <cell r="AT37">
            <v>7479.98</v>
          </cell>
          <cell r="AU37">
            <v>-763.16</v>
          </cell>
          <cell r="AV37">
            <v>0</v>
          </cell>
        </row>
        <row r="38">
          <cell r="A38">
            <v>31</v>
          </cell>
          <cell r="B38" t="str">
            <v>Brent</v>
          </cell>
          <cell r="C38" t="str">
            <v>E5033</v>
          </cell>
          <cell r="D38">
            <v>416951</v>
          </cell>
          <cell r="E38">
            <v>0</v>
          </cell>
          <cell r="F38">
            <v>0</v>
          </cell>
          <cell r="G38">
            <v>0</v>
          </cell>
          <cell r="H38">
            <v>0</v>
          </cell>
          <cell r="I38">
            <v>0</v>
          </cell>
          <cell r="J38">
            <v>0</v>
          </cell>
          <cell r="K38">
            <v>0</v>
          </cell>
          <cell r="L38">
            <v>0</v>
          </cell>
          <cell r="M38">
            <v>0</v>
          </cell>
          <cell r="N38">
            <v>829910</v>
          </cell>
          <cell r="O38">
            <v>497946</v>
          </cell>
          <cell r="P38">
            <v>331964</v>
          </cell>
          <cell r="Q38">
            <v>0</v>
          </cell>
          <cell r="R38">
            <v>289651.32</v>
          </cell>
          <cell r="S38">
            <v>0</v>
          </cell>
          <cell r="T38">
            <v>0</v>
          </cell>
          <cell r="U38">
            <v>2100000</v>
          </cell>
          <cell r="V38">
            <v>0</v>
          </cell>
          <cell r="W38">
            <v>0</v>
          </cell>
          <cell r="X38">
            <v>0</v>
          </cell>
          <cell r="Y38">
            <v>0</v>
          </cell>
          <cell r="Z38">
            <v>0</v>
          </cell>
          <cell r="AA38">
            <v>0</v>
          </cell>
          <cell r="AB38">
            <v>0</v>
          </cell>
          <cell r="AC38">
            <v>0</v>
          </cell>
          <cell r="AD38">
            <v>0</v>
          </cell>
          <cell r="AE38">
            <v>0</v>
          </cell>
          <cell r="AF38">
            <v>53153524</v>
          </cell>
          <cell r="AG38">
            <v>31892114</v>
          </cell>
          <cell r="AH38">
            <v>21261410</v>
          </cell>
          <cell r="AI38">
            <v>0</v>
          </cell>
          <cell r="AJ38">
            <v>1756910.63</v>
          </cell>
          <cell r="AK38">
            <v>3638521.56</v>
          </cell>
          <cell r="AL38">
            <v>6618907.0700000003</v>
          </cell>
          <cell r="AM38">
            <v>23687.759999999998</v>
          </cell>
          <cell r="AN38">
            <v>0</v>
          </cell>
          <cell r="AO38">
            <v>26031.17</v>
          </cell>
          <cell r="AP38">
            <v>5062837.1100000003</v>
          </cell>
          <cell r="AQ38">
            <v>113451.28</v>
          </cell>
          <cell r="AR38">
            <v>66049.740000000005</v>
          </cell>
          <cell r="AS38">
            <v>585.1</v>
          </cell>
          <cell r="AT38">
            <v>0</v>
          </cell>
          <cell r="AU38">
            <v>0</v>
          </cell>
          <cell r="AV38">
            <v>0</v>
          </cell>
        </row>
        <row r="39">
          <cell r="A39">
            <v>32</v>
          </cell>
          <cell r="B39" t="str">
            <v>Brentwood</v>
          </cell>
          <cell r="C39" t="str">
            <v>E1533</v>
          </cell>
          <cell r="D39">
            <v>104553</v>
          </cell>
          <cell r="E39">
            <v>0</v>
          </cell>
          <cell r="F39">
            <v>0</v>
          </cell>
          <cell r="G39">
            <v>0</v>
          </cell>
          <cell r="H39">
            <v>0</v>
          </cell>
          <cell r="I39">
            <v>0</v>
          </cell>
          <cell r="J39">
            <v>0</v>
          </cell>
          <cell r="K39">
            <v>0</v>
          </cell>
          <cell r="L39">
            <v>0</v>
          </cell>
          <cell r="M39">
            <v>0</v>
          </cell>
          <cell r="N39">
            <v>222814</v>
          </cell>
          <cell r="O39">
            <v>178251.2</v>
          </cell>
          <cell r="P39">
            <v>40106.519999999997</v>
          </cell>
          <cell r="Q39">
            <v>4456.28</v>
          </cell>
          <cell r="R39">
            <v>42658.71</v>
          </cell>
          <cell r="S39">
            <v>0</v>
          </cell>
          <cell r="T39">
            <v>0</v>
          </cell>
          <cell r="U39">
            <v>305506.28999999998</v>
          </cell>
          <cell r="V39">
            <v>0</v>
          </cell>
          <cell r="W39">
            <v>0</v>
          </cell>
          <cell r="X39">
            <v>0</v>
          </cell>
          <cell r="Y39">
            <v>0</v>
          </cell>
          <cell r="Z39">
            <v>0</v>
          </cell>
          <cell r="AA39">
            <v>0</v>
          </cell>
          <cell r="AB39">
            <v>0</v>
          </cell>
          <cell r="AC39">
            <v>0</v>
          </cell>
          <cell r="AD39">
            <v>0</v>
          </cell>
          <cell r="AE39">
            <v>0</v>
          </cell>
          <cell r="AF39">
            <v>14335392</v>
          </cell>
          <cell r="AG39">
            <v>11468313</v>
          </cell>
          <cell r="AH39">
            <v>2580370</v>
          </cell>
          <cell r="AI39">
            <v>286708</v>
          </cell>
          <cell r="AJ39">
            <v>527509.09</v>
          </cell>
          <cell r="AK39">
            <v>809265.15</v>
          </cell>
          <cell r="AL39">
            <v>2168673.56</v>
          </cell>
          <cell r="AM39">
            <v>40578.800000000003</v>
          </cell>
          <cell r="AN39">
            <v>3945.15</v>
          </cell>
          <cell r="AO39">
            <v>1820.78</v>
          </cell>
          <cell r="AP39">
            <v>1060147.48</v>
          </cell>
          <cell r="AQ39">
            <v>47863.41</v>
          </cell>
          <cell r="AR39">
            <v>-12368.52</v>
          </cell>
          <cell r="AS39">
            <v>1268.0899999999999</v>
          </cell>
          <cell r="AT39">
            <v>2260.56</v>
          </cell>
          <cell r="AU39">
            <v>7862.99</v>
          </cell>
          <cell r="AV39">
            <v>0</v>
          </cell>
        </row>
        <row r="40">
          <cell r="A40">
            <v>33</v>
          </cell>
          <cell r="B40" t="str">
            <v>Brighton &amp; Hove</v>
          </cell>
          <cell r="C40" t="str">
            <v>E1401</v>
          </cell>
          <cell r="D40">
            <v>417809</v>
          </cell>
          <cell r="E40">
            <v>0</v>
          </cell>
          <cell r="F40">
            <v>0</v>
          </cell>
          <cell r="G40">
            <v>0</v>
          </cell>
          <cell r="H40">
            <v>0</v>
          </cell>
          <cell r="I40">
            <v>0</v>
          </cell>
          <cell r="J40">
            <v>0</v>
          </cell>
          <cell r="K40">
            <v>0</v>
          </cell>
          <cell r="L40">
            <v>0</v>
          </cell>
          <cell r="M40">
            <v>0</v>
          </cell>
          <cell r="N40">
            <v>1248092</v>
          </cell>
          <cell r="O40">
            <v>1223130.1599999999</v>
          </cell>
          <cell r="P40">
            <v>0</v>
          </cell>
          <cell r="Q40">
            <v>24961.84</v>
          </cell>
          <cell r="R40">
            <v>122852.89</v>
          </cell>
          <cell r="S40">
            <v>0</v>
          </cell>
          <cell r="T40">
            <v>0</v>
          </cell>
          <cell r="U40">
            <v>748475.14</v>
          </cell>
          <cell r="V40">
            <v>0</v>
          </cell>
          <cell r="W40">
            <v>0</v>
          </cell>
          <cell r="X40">
            <v>0</v>
          </cell>
          <cell r="Y40">
            <v>0</v>
          </cell>
          <cell r="Z40">
            <v>0</v>
          </cell>
          <cell r="AA40">
            <v>0</v>
          </cell>
          <cell r="AB40">
            <v>0</v>
          </cell>
          <cell r="AC40">
            <v>0</v>
          </cell>
          <cell r="AD40">
            <v>0</v>
          </cell>
          <cell r="AE40">
            <v>0</v>
          </cell>
          <cell r="AF40">
            <v>43096369</v>
          </cell>
          <cell r="AG40">
            <v>42234441</v>
          </cell>
          <cell r="AH40">
            <v>0</v>
          </cell>
          <cell r="AI40">
            <v>861927</v>
          </cell>
          <cell r="AJ40">
            <v>1789465.32</v>
          </cell>
          <cell r="AK40">
            <v>5401913.6200000001</v>
          </cell>
          <cell r="AL40">
            <v>7482895.75</v>
          </cell>
          <cell r="AM40">
            <v>50669.29</v>
          </cell>
          <cell r="AN40">
            <v>0</v>
          </cell>
          <cell r="AO40">
            <v>66269.37</v>
          </cell>
          <cell r="AP40">
            <v>2930242.48</v>
          </cell>
          <cell r="AQ40">
            <v>23243.75</v>
          </cell>
          <cell r="AR40">
            <v>37029.51</v>
          </cell>
          <cell r="AS40">
            <v>779.78</v>
          </cell>
          <cell r="AT40">
            <v>0</v>
          </cell>
          <cell r="AU40">
            <v>0</v>
          </cell>
          <cell r="AV40">
            <v>0</v>
          </cell>
        </row>
        <row r="41">
          <cell r="A41">
            <v>34</v>
          </cell>
          <cell r="B41" t="str">
            <v>Bristol</v>
          </cell>
          <cell r="C41" t="str">
            <v>E0102</v>
          </cell>
          <cell r="D41">
            <v>720617</v>
          </cell>
          <cell r="E41">
            <v>0</v>
          </cell>
          <cell r="F41">
            <v>0</v>
          </cell>
          <cell r="G41">
            <v>0</v>
          </cell>
          <cell r="H41">
            <v>0</v>
          </cell>
          <cell r="I41">
            <v>0</v>
          </cell>
          <cell r="J41">
            <v>1000000</v>
          </cell>
          <cell r="K41">
            <v>0</v>
          </cell>
          <cell r="L41">
            <v>0</v>
          </cell>
          <cell r="M41">
            <v>0</v>
          </cell>
          <cell r="N41">
            <v>1625909</v>
          </cell>
          <cell r="O41">
            <v>1593390.82</v>
          </cell>
          <cell r="P41">
            <v>0</v>
          </cell>
          <cell r="Q41">
            <v>32518.18</v>
          </cell>
          <cell r="R41">
            <v>3052424</v>
          </cell>
          <cell r="S41">
            <v>0</v>
          </cell>
          <cell r="T41">
            <v>0</v>
          </cell>
          <cell r="U41">
            <v>3700000</v>
          </cell>
          <cell r="V41">
            <v>0</v>
          </cell>
          <cell r="W41">
            <v>0</v>
          </cell>
          <cell r="X41">
            <v>0</v>
          </cell>
          <cell r="Y41">
            <v>0</v>
          </cell>
          <cell r="Z41">
            <v>0</v>
          </cell>
          <cell r="AA41">
            <v>0</v>
          </cell>
          <cell r="AB41">
            <v>0</v>
          </cell>
          <cell r="AC41">
            <v>0</v>
          </cell>
          <cell r="AD41">
            <v>0</v>
          </cell>
          <cell r="AE41">
            <v>0</v>
          </cell>
          <cell r="AF41">
            <v>98520882</v>
          </cell>
          <cell r="AG41">
            <v>97530464</v>
          </cell>
          <cell r="AH41">
            <v>0</v>
          </cell>
          <cell r="AI41">
            <v>1990418</v>
          </cell>
          <cell r="AJ41">
            <v>3732699.85</v>
          </cell>
          <cell r="AK41">
            <v>7100824.0300000003</v>
          </cell>
          <cell r="AL41">
            <v>14106247.17</v>
          </cell>
          <cell r="AM41">
            <v>126062.55</v>
          </cell>
          <cell r="AN41">
            <v>0</v>
          </cell>
          <cell r="AO41">
            <v>1125492.57</v>
          </cell>
          <cell r="AP41">
            <v>11556801.720000001</v>
          </cell>
          <cell r="AQ41">
            <v>75393.88</v>
          </cell>
          <cell r="AR41">
            <v>491308.14</v>
          </cell>
          <cell r="AS41">
            <v>-370.58</v>
          </cell>
          <cell r="AT41">
            <v>0</v>
          </cell>
          <cell r="AU41">
            <v>0</v>
          </cell>
          <cell r="AV41">
            <v>0</v>
          </cell>
        </row>
        <row r="42">
          <cell r="A42">
            <v>35</v>
          </cell>
          <cell r="B42" t="str">
            <v>Broadland</v>
          </cell>
          <cell r="C42" t="str">
            <v>E2632</v>
          </cell>
          <cell r="D42">
            <v>136365</v>
          </cell>
          <cell r="E42">
            <v>0</v>
          </cell>
          <cell r="F42">
            <v>0</v>
          </cell>
          <cell r="G42">
            <v>0</v>
          </cell>
          <cell r="H42">
            <v>3297</v>
          </cell>
          <cell r="I42">
            <v>0</v>
          </cell>
          <cell r="J42">
            <v>0</v>
          </cell>
          <cell r="K42">
            <v>0</v>
          </cell>
          <cell r="L42">
            <v>0</v>
          </cell>
          <cell r="M42">
            <v>0</v>
          </cell>
          <cell r="N42">
            <v>503887</v>
          </cell>
          <cell r="O42">
            <v>403109.60000000003</v>
          </cell>
          <cell r="P42">
            <v>100777.40000000001</v>
          </cell>
          <cell r="Q42">
            <v>0</v>
          </cell>
          <cell r="R42">
            <v>-29596.03</v>
          </cell>
          <cell r="S42">
            <v>0</v>
          </cell>
          <cell r="T42">
            <v>0</v>
          </cell>
          <cell r="U42">
            <v>150000</v>
          </cell>
          <cell r="V42">
            <v>0</v>
          </cell>
          <cell r="W42">
            <v>0</v>
          </cell>
          <cell r="X42">
            <v>0</v>
          </cell>
          <cell r="Y42">
            <v>0</v>
          </cell>
          <cell r="Z42">
            <v>0</v>
          </cell>
          <cell r="AA42">
            <v>0</v>
          </cell>
          <cell r="AB42">
            <v>0</v>
          </cell>
          <cell r="AC42">
            <v>0</v>
          </cell>
          <cell r="AD42">
            <v>0</v>
          </cell>
          <cell r="AE42">
            <v>0</v>
          </cell>
          <cell r="AF42">
            <v>13994050</v>
          </cell>
          <cell r="AG42">
            <v>11195240</v>
          </cell>
          <cell r="AH42">
            <v>2798810</v>
          </cell>
          <cell r="AI42">
            <v>0</v>
          </cell>
          <cell r="AJ42">
            <v>476112.93</v>
          </cell>
          <cell r="AK42">
            <v>2160235.75</v>
          </cell>
          <cell r="AL42">
            <v>1043375.39</v>
          </cell>
          <cell r="AM42">
            <v>37468.43</v>
          </cell>
          <cell r="AN42">
            <v>50771.57</v>
          </cell>
          <cell r="AO42">
            <v>48147.65</v>
          </cell>
          <cell r="AP42">
            <v>700103.57</v>
          </cell>
          <cell r="AQ42">
            <v>3143.39</v>
          </cell>
          <cell r="AR42">
            <v>35587.85</v>
          </cell>
          <cell r="AS42">
            <v>0</v>
          </cell>
          <cell r="AT42">
            <v>38078.54</v>
          </cell>
          <cell r="AU42">
            <v>6303.88</v>
          </cell>
          <cell r="AV42">
            <v>0</v>
          </cell>
        </row>
        <row r="43">
          <cell r="A43">
            <v>36</v>
          </cell>
          <cell r="B43" t="str">
            <v>Bromley</v>
          </cell>
          <cell r="C43" t="str">
            <v>E5034</v>
          </cell>
          <cell r="D43">
            <v>347530</v>
          </cell>
          <cell r="E43">
            <v>0</v>
          </cell>
          <cell r="F43">
            <v>0</v>
          </cell>
          <cell r="G43">
            <v>0</v>
          </cell>
          <cell r="H43">
            <v>0</v>
          </cell>
          <cell r="I43">
            <v>0</v>
          </cell>
          <cell r="J43">
            <v>0</v>
          </cell>
          <cell r="K43">
            <v>0</v>
          </cell>
          <cell r="L43">
            <v>0</v>
          </cell>
          <cell r="M43">
            <v>0</v>
          </cell>
          <cell r="N43">
            <v>935491</v>
          </cell>
          <cell r="O43">
            <v>561294.6</v>
          </cell>
          <cell r="P43">
            <v>374196.4</v>
          </cell>
          <cell r="Q43">
            <v>0</v>
          </cell>
          <cell r="R43">
            <v>-187673.04</v>
          </cell>
          <cell r="S43">
            <v>0</v>
          </cell>
          <cell r="T43">
            <v>0</v>
          </cell>
          <cell r="U43">
            <v>856166.13</v>
          </cell>
          <cell r="V43">
            <v>0</v>
          </cell>
          <cell r="W43">
            <v>0</v>
          </cell>
          <cell r="X43">
            <v>0</v>
          </cell>
          <cell r="Y43">
            <v>0</v>
          </cell>
          <cell r="Z43">
            <v>0</v>
          </cell>
          <cell r="AA43">
            <v>0</v>
          </cell>
          <cell r="AB43">
            <v>0</v>
          </cell>
          <cell r="AC43">
            <v>0</v>
          </cell>
          <cell r="AD43">
            <v>0</v>
          </cell>
          <cell r="AE43">
            <v>0</v>
          </cell>
          <cell r="AF43">
            <v>42110008</v>
          </cell>
          <cell r="AG43">
            <v>25266005</v>
          </cell>
          <cell r="AH43">
            <v>16844003</v>
          </cell>
          <cell r="AI43">
            <v>0</v>
          </cell>
          <cell r="AJ43">
            <v>1394295.85</v>
          </cell>
          <cell r="AK43">
            <v>4070126.81</v>
          </cell>
          <cell r="AL43">
            <v>7322334.7699999996</v>
          </cell>
          <cell r="AM43">
            <v>156060.76</v>
          </cell>
          <cell r="AN43">
            <v>0</v>
          </cell>
          <cell r="AO43">
            <v>773.06</v>
          </cell>
          <cell r="AP43">
            <v>3347664.59</v>
          </cell>
          <cell r="AQ43">
            <v>51016.45</v>
          </cell>
          <cell r="AR43">
            <v>134121.44</v>
          </cell>
          <cell r="AS43">
            <v>9792.42</v>
          </cell>
          <cell r="AT43">
            <v>0</v>
          </cell>
          <cell r="AU43">
            <v>0</v>
          </cell>
          <cell r="AV43">
            <v>0</v>
          </cell>
        </row>
        <row r="44">
          <cell r="A44">
            <v>37</v>
          </cell>
          <cell r="B44" t="str">
            <v>Bromsgrove</v>
          </cell>
          <cell r="C44" t="str">
            <v>E1831</v>
          </cell>
          <cell r="D44">
            <v>124548</v>
          </cell>
          <cell r="E44">
            <v>0</v>
          </cell>
          <cell r="F44">
            <v>0</v>
          </cell>
          <cell r="G44">
            <v>0</v>
          </cell>
          <cell r="H44">
            <v>0</v>
          </cell>
          <cell r="I44">
            <v>0</v>
          </cell>
          <cell r="J44">
            <v>0</v>
          </cell>
          <cell r="K44">
            <v>0</v>
          </cell>
          <cell r="L44">
            <v>0</v>
          </cell>
          <cell r="M44">
            <v>0</v>
          </cell>
          <cell r="N44">
            <v>376202</v>
          </cell>
          <cell r="O44">
            <v>300961.60000000003</v>
          </cell>
          <cell r="P44">
            <v>67716.36</v>
          </cell>
          <cell r="Q44">
            <v>7524.04</v>
          </cell>
          <cell r="R44">
            <v>145751.6</v>
          </cell>
          <cell r="S44">
            <v>0</v>
          </cell>
          <cell r="T44">
            <v>0</v>
          </cell>
          <cell r="U44">
            <v>276376.93</v>
          </cell>
          <cell r="V44">
            <v>0</v>
          </cell>
          <cell r="W44">
            <v>0</v>
          </cell>
          <cell r="X44">
            <v>0</v>
          </cell>
          <cell r="Y44">
            <v>0</v>
          </cell>
          <cell r="Z44">
            <v>0</v>
          </cell>
          <cell r="AA44">
            <v>0</v>
          </cell>
          <cell r="AB44">
            <v>0</v>
          </cell>
          <cell r="AC44">
            <v>0</v>
          </cell>
          <cell r="AD44">
            <v>0</v>
          </cell>
          <cell r="AE44">
            <v>0</v>
          </cell>
          <cell r="AF44">
            <v>13395901</v>
          </cell>
          <cell r="AG44">
            <v>10716720</v>
          </cell>
          <cell r="AH44">
            <v>2411262</v>
          </cell>
          <cell r="AI44">
            <v>267918</v>
          </cell>
          <cell r="AJ44">
            <v>448600.98</v>
          </cell>
          <cell r="AK44">
            <v>1633039.58</v>
          </cell>
          <cell r="AL44">
            <v>1673580.92</v>
          </cell>
          <cell r="AM44">
            <v>14729.28</v>
          </cell>
          <cell r="AN44">
            <v>3217.45</v>
          </cell>
          <cell r="AO44">
            <v>0</v>
          </cell>
          <cell r="AP44">
            <v>1120563.02</v>
          </cell>
          <cell r="AQ44">
            <v>28762.97</v>
          </cell>
          <cell r="AR44">
            <v>96766.22</v>
          </cell>
          <cell r="AS44">
            <v>832.42</v>
          </cell>
          <cell r="AT44">
            <v>1099.2</v>
          </cell>
          <cell r="AU44">
            <v>0</v>
          </cell>
          <cell r="AV44">
            <v>0</v>
          </cell>
        </row>
        <row r="45">
          <cell r="A45">
            <v>38</v>
          </cell>
          <cell r="B45" t="str">
            <v>Broxbourne</v>
          </cell>
          <cell r="C45" t="str">
            <v>E1931</v>
          </cell>
          <cell r="D45">
            <v>116696</v>
          </cell>
          <cell r="E45">
            <v>0</v>
          </cell>
          <cell r="F45">
            <v>0</v>
          </cell>
          <cell r="G45">
            <v>0</v>
          </cell>
          <cell r="H45">
            <v>0</v>
          </cell>
          <cell r="I45">
            <v>0</v>
          </cell>
          <cell r="J45">
            <v>0</v>
          </cell>
          <cell r="K45">
            <v>0</v>
          </cell>
          <cell r="L45">
            <v>0</v>
          </cell>
          <cell r="M45">
            <v>0</v>
          </cell>
          <cell r="N45">
            <v>232096</v>
          </cell>
          <cell r="O45">
            <v>185676.80000000002</v>
          </cell>
          <cell r="P45">
            <v>46419.200000000004</v>
          </cell>
          <cell r="Q45">
            <v>0</v>
          </cell>
          <cell r="R45">
            <v>-688650</v>
          </cell>
          <cell r="S45">
            <v>0</v>
          </cell>
          <cell r="T45">
            <v>0</v>
          </cell>
          <cell r="U45">
            <v>500000</v>
          </cell>
          <cell r="V45">
            <v>0</v>
          </cell>
          <cell r="W45">
            <v>0</v>
          </cell>
          <cell r="X45">
            <v>0</v>
          </cell>
          <cell r="Y45">
            <v>0</v>
          </cell>
          <cell r="Z45">
            <v>0</v>
          </cell>
          <cell r="AA45">
            <v>0</v>
          </cell>
          <cell r="AB45">
            <v>0</v>
          </cell>
          <cell r="AC45">
            <v>0</v>
          </cell>
          <cell r="AD45">
            <v>0</v>
          </cell>
          <cell r="AE45">
            <v>0</v>
          </cell>
          <cell r="AF45">
            <v>19220274</v>
          </cell>
          <cell r="AG45">
            <v>15376219</v>
          </cell>
          <cell r="AH45">
            <v>3844055</v>
          </cell>
          <cell r="AI45">
            <v>0</v>
          </cell>
          <cell r="AJ45">
            <v>678405.91</v>
          </cell>
          <cell r="AK45">
            <v>1143834.29</v>
          </cell>
          <cell r="AL45">
            <v>1618714.19</v>
          </cell>
          <cell r="AM45">
            <v>68571.759999999995</v>
          </cell>
          <cell r="AN45">
            <v>0</v>
          </cell>
          <cell r="AO45">
            <v>253340.79</v>
          </cell>
          <cell r="AP45">
            <v>934203.49</v>
          </cell>
          <cell r="AQ45">
            <v>23275.360000000001</v>
          </cell>
          <cell r="AR45">
            <v>6801.71</v>
          </cell>
          <cell r="AS45">
            <v>0</v>
          </cell>
          <cell r="AT45">
            <v>0</v>
          </cell>
          <cell r="AU45">
            <v>0</v>
          </cell>
          <cell r="AV45">
            <v>0</v>
          </cell>
        </row>
        <row r="46">
          <cell r="A46">
            <v>39</v>
          </cell>
          <cell r="B46" t="str">
            <v>Broxtowe</v>
          </cell>
          <cell r="C46" t="str">
            <v>E3033</v>
          </cell>
          <cell r="D46">
            <v>108209</v>
          </cell>
          <cell r="E46">
            <v>0</v>
          </cell>
          <cell r="F46">
            <v>0</v>
          </cell>
          <cell r="G46">
            <v>0</v>
          </cell>
          <cell r="H46">
            <v>0</v>
          </cell>
          <cell r="I46">
            <v>0</v>
          </cell>
          <cell r="J46">
            <v>0</v>
          </cell>
          <cell r="K46">
            <v>0</v>
          </cell>
          <cell r="L46">
            <v>0</v>
          </cell>
          <cell r="M46">
            <v>0</v>
          </cell>
          <cell r="N46">
            <v>321665</v>
          </cell>
          <cell r="O46">
            <v>257332</v>
          </cell>
          <cell r="P46">
            <v>57899.7</v>
          </cell>
          <cell r="Q46">
            <v>6433.3</v>
          </cell>
          <cell r="R46">
            <v>102105.66</v>
          </cell>
          <cell r="S46">
            <v>0</v>
          </cell>
          <cell r="T46">
            <v>0</v>
          </cell>
          <cell r="U46">
            <v>393342.4</v>
          </cell>
          <cell r="V46">
            <v>0</v>
          </cell>
          <cell r="W46">
            <v>0</v>
          </cell>
          <cell r="X46">
            <v>0</v>
          </cell>
          <cell r="Y46">
            <v>0</v>
          </cell>
          <cell r="Z46">
            <v>0</v>
          </cell>
          <cell r="AA46">
            <v>0</v>
          </cell>
          <cell r="AB46">
            <v>0</v>
          </cell>
          <cell r="AC46">
            <v>0</v>
          </cell>
          <cell r="AD46">
            <v>0</v>
          </cell>
          <cell r="AE46">
            <v>0</v>
          </cell>
          <cell r="AF46">
            <v>12374182</v>
          </cell>
          <cell r="AG46">
            <v>9899346</v>
          </cell>
          <cell r="AH46">
            <v>2227353</v>
          </cell>
          <cell r="AI46">
            <v>247484</v>
          </cell>
          <cell r="AJ46">
            <v>409170.32</v>
          </cell>
          <cell r="AK46">
            <v>1391030.25</v>
          </cell>
          <cell r="AL46">
            <v>871216.54</v>
          </cell>
          <cell r="AM46">
            <v>0</v>
          </cell>
          <cell r="AN46">
            <v>2758.28</v>
          </cell>
          <cell r="AO46">
            <v>87318.62</v>
          </cell>
          <cell r="AP46">
            <v>752426.29</v>
          </cell>
          <cell r="AQ46">
            <v>9674.94</v>
          </cell>
          <cell r="AR46">
            <v>47458.3</v>
          </cell>
          <cell r="AS46">
            <v>0</v>
          </cell>
          <cell r="AT46">
            <v>2131.6</v>
          </cell>
          <cell r="AU46">
            <v>0</v>
          </cell>
          <cell r="AV46">
            <v>0</v>
          </cell>
        </row>
        <row r="47">
          <cell r="A47">
            <v>40</v>
          </cell>
          <cell r="B47" t="str">
            <v>Burnley</v>
          </cell>
          <cell r="C47" t="str">
            <v>E2333</v>
          </cell>
          <cell r="D47">
            <v>147506</v>
          </cell>
          <cell r="E47">
            <v>0</v>
          </cell>
          <cell r="F47">
            <v>0</v>
          </cell>
          <cell r="G47">
            <v>0</v>
          </cell>
          <cell r="H47">
            <v>0</v>
          </cell>
          <cell r="I47">
            <v>0</v>
          </cell>
          <cell r="J47">
            <v>0</v>
          </cell>
          <cell r="K47">
            <v>0</v>
          </cell>
          <cell r="L47">
            <v>0</v>
          </cell>
          <cell r="M47">
            <v>0</v>
          </cell>
          <cell r="N47">
            <v>512609</v>
          </cell>
          <cell r="O47">
            <v>410087.2</v>
          </cell>
          <cell r="P47">
            <v>92269.62</v>
          </cell>
          <cell r="Q47">
            <v>10252.18</v>
          </cell>
          <cell r="R47">
            <v>112120.41</v>
          </cell>
          <cell r="S47">
            <v>0</v>
          </cell>
          <cell r="T47">
            <v>0</v>
          </cell>
          <cell r="U47">
            <v>300000</v>
          </cell>
          <cell r="V47">
            <v>0</v>
          </cell>
          <cell r="W47">
            <v>0</v>
          </cell>
          <cell r="X47">
            <v>0</v>
          </cell>
          <cell r="Y47">
            <v>0</v>
          </cell>
          <cell r="Z47">
            <v>0</v>
          </cell>
          <cell r="AA47">
            <v>0</v>
          </cell>
          <cell r="AB47">
            <v>0</v>
          </cell>
          <cell r="AC47">
            <v>0</v>
          </cell>
          <cell r="AD47">
            <v>0</v>
          </cell>
          <cell r="AE47">
            <v>0</v>
          </cell>
          <cell r="AF47">
            <v>13179886</v>
          </cell>
          <cell r="AG47">
            <v>10543909</v>
          </cell>
          <cell r="AH47">
            <v>2372379</v>
          </cell>
          <cell r="AI47">
            <v>263598</v>
          </cell>
          <cell r="AJ47">
            <v>481370.81</v>
          </cell>
          <cell r="AK47">
            <v>2197587.27</v>
          </cell>
          <cell r="AL47">
            <v>1741602.79</v>
          </cell>
          <cell r="AM47">
            <v>20829.84</v>
          </cell>
          <cell r="AN47">
            <v>2598.35</v>
          </cell>
          <cell r="AO47">
            <v>45064.31</v>
          </cell>
          <cell r="AP47">
            <v>1596144.45</v>
          </cell>
          <cell r="AQ47">
            <v>8936.5400000000009</v>
          </cell>
          <cell r="AR47">
            <v>43440.75</v>
          </cell>
          <cell r="AS47">
            <v>0</v>
          </cell>
          <cell r="AT47">
            <v>0</v>
          </cell>
          <cell r="AU47">
            <v>0</v>
          </cell>
          <cell r="AV47">
            <v>0</v>
          </cell>
        </row>
        <row r="48">
          <cell r="A48">
            <v>41</v>
          </cell>
          <cell r="B48" t="str">
            <v>Bury</v>
          </cell>
          <cell r="C48" t="str">
            <v>E4202</v>
          </cell>
          <cell r="D48">
            <v>240185</v>
          </cell>
          <cell r="E48">
            <v>0</v>
          </cell>
          <cell r="F48">
            <v>0</v>
          </cell>
          <cell r="G48">
            <v>0</v>
          </cell>
          <cell r="H48">
            <v>0</v>
          </cell>
          <cell r="I48">
            <v>0</v>
          </cell>
          <cell r="J48">
            <v>0</v>
          </cell>
          <cell r="K48">
            <v>0</v>
          </cell>
          <cell r="L48">
            <v>0</v>
          </cell>
          <cell r="M48">
            <v>0</v>
          </cell>
          <cell r="N48">
            <v>886019</v>
          </cell>
          <cell r="O48">
            <v>868298.62</v>
          </cell>
          <cell r="P48">
            <v>0</v>
          </cell>
          <cell r="Q48">
            <v>17720.38</v>
          </cell>
          <cell r="R48">
            <v>92707.71</v>
          </cell>
          <cell r="S48">
            <v>0</v>
          </cell>
          <cell r="T48">
            <v>0</v>
          </cell>
          <cell r="U48">
            <v>763353.27</v>
          </cell>
          <cell r="V48">
            <v>0</v>
          </cell>
          <cell r="W48">
            <v>0</v>
          </cell>
          <cell r="X48">
            <v>0</v>
          </cell>
          <cell r="Y48">
            <v>0</v>
          </cell>
          <cell r="Z48">
            <v>0</v>
          </cell>
          <cell r="AA48">
            <v>0</v>
          </cell>
          <cell r="AB48">
            <v>0</v>
          </cell>
          <cell r="AC48">
            <v>0</v>
          </cell>
          <cell r="AD48">
            <v>0</v>
          </cell>
          <cell r="AE48">
            <v>0</v>
          </cell>
          <cell r="AF48">
            <v>25109787</v>
          </cell>
          <cell r="AG48">
            <v>24607591</v>
          </cell>
          <cell r="AH48">
            <v>0</v>
          </cell>
          <cell r="AI48">
            <v>502196</v>
          </cell>
          <cell r="AJ48">
            <v>851391.1</v>
          </cell>
          <cell r="AK48">
            <v>3791144.82</v>
          </cell>
          <cell r="AL48">
            <v>1924672.46</v>
          </cell>
          <cell r="AM48">
            <v>87243.85</v>
          </cell>
          <cell r="AN48">
            <v>0</v>
          </cell>
          <cell r="AO48">
            <v>3408.85</v>
          </cell>
          <cell r="AP48">
            <v>1447318.84</v>
          </cell>
          <cell r="AQ48">
            <v>73915.7</v>
          </cell>
          <cell r="AR48">
            <v>51139.94</v>
          </cell>
          <cell r="AS48">
            <v>7106.82</v>
          </cell>
          <cell r="AT48">
            <v>0</v>
          </cell>
          <cell r="AU48">
            <v>0</v>
          </cell>
          <cell r="AV48">
            <v>0</v>
          </cell>
        </row>
        <row r="49">
          <cell r="A49">
            <v>42</v>
          </cell>
          <cell r="B49" t="str">
            <v>Calderdale</v>
          </cell>
          <cell r="C49" t="str">
            <v>E4702</v>
          </cell>
          <cell r="D49">
            <v>350658</v>
          </cell>
          <cell r="E49">
            <v>0</v>
          </cell>
          <cell r="F49">
            <v>0</v>
          </cell>
          <cell r="G49">
            <v>0</v>
          </cell>
          <cell r="H49">
            <v>0</v>
          </cell>
          <cell r="I49">
            <v>0</v>
          </cell>
          <cell r="J49">
            <v>0</v>
          </cell>
          <cell r="K49">
            <v>0</v>
          </cell>
          <cell r="L49">
            <v>0</v>
          </cell>
          <cell r="M49">
            <v>0</v>
          </cell>
          <cell r="N49">
            <v>1296927</v>
          </cell>
          <cell r="O49">
            <v>1270988.46</v>
          </cell>
          <cell r="P49">
            <v>0</v>
          </cell>
          <cell r="Q49">
            <v>25938.54</v>
          </cell>
          <cell r="R49">
            <v>94084.79</v>
          </cell>
          <cell r="S49">
            <v>0</v>
          </cell>
          <cell r="T49">
            <v>0</v>
          </cell>
          <cell r="U49">
            <v>929343</v>
          </cell>
          <cell r="V49">
            <v>0</v>
          </cell>
          <cell r="W49">
            <v>0</v>
          </cell>
          <cell r="X49">
            <v>0</v>
          </cell>
          <cell r="Y49">
            <v>0</v>
          </cell>
          <cell r="Z49">
            <v>0</v>
          </cell>
          <cell r="AA49">
            <v>0</v>
          </cell>
          <cell r="AB49">
            <v>0</v>
          </cell>
          <cell r="AC49">
            <v>0</v>
          </cell>
          <cell r="AD49">
            <v>0</v>
          </cell>
          <cell r="AE49">
            <v>0</v>
          </cell>
          <cell r="AF49">
            <v>28394051</v>
          </cell>
          <cell r="AG49">
            <v>27826169</v>
          </cell>
          <cell r="AH49">
            <v>0</v>
          </cell>
          <cell r="AI49">
            <v>567881</v>
          </cell>
          <cell r="AJ49">
            <v>927990.8</v>
          </cell>
          <cell r="AK49">
            <v>5558061.3300000001</v>
          </cell>
          <cell r="AL49">
            <v>2896264</v>
          </cell>
          <cell r="AM49">
            <v>136916.71</v>
          </cell>
          <cell r="AN49">
            <v>9278.6200000000008</v>
          </cell>
          <cell r="AO49">
            <v>146909.87</v>
          </cell>
          <cell r="AP49">
            <v>10554.02</v>
          </cell>
          <cell r="AQ49">
            <v>56992.81</v>
          </cell>
          <cell r="AR49">
            <v>219971.19</v>
          </cell>
          <cell r="AS49">
            <v>0</v>
          </cell>
          <cell r="AT49">
            <v>0</v>
          </cell>
          <cell r="AU49">
            <v>12987.59</v>
          </cell>
          <cell r="AV49">
            <v>0</v>
          </cell>
        </row>
        <row r="50">
          <cell r="A50">
            <v>43</v>
          </cell>
          <cell r="B50" t="str">
            <v>Cambridge</v>
          </cell>
          <cell r="C50" t="str">
            <v>E0531</v>
          </cell>
          <cell r="D50">
            <v>227587</v>
          </cell>
          <cell r="E50">
            <v>0</v>
          </cell>
          <cell r="F50">
            <v>0</v>
          </cell>
          <cell r="G50">
            <v>0</v>
          </cell>
          <cell r="H50">
            <v>0</v>
          </cell>
          <cell r="I50">
            <v>0</v>
          </cell>
          <cell r="J50">
            <v>0</v>
          </cell>
          <cell r="K50">
            <v>0</v>
          </cell>
          <cell r="L50">
            <v>0</v>
          </cell>
          <cell r="M50">
            <v>0</v>
          </cell>
          <cell r="N50">
            <v>259404</v>
          </cell>
          <cell r="O50">
            <v>207523.20000000001</v>
          </cell>
          <cell r="P50">
            <v>46692.72</v>
          </cell>
          <cell r="Q50">
            <v>5188.08</v>
          </cell>
          <cell r="R50">
            <v>-2699.95</v>
          </cell>
          <cell r="S50">
            <v>0</v>
          </cell>
          <cell r="T50">
            <v>0</v>
          </cell>
          <cell r="U50">
            <v>500000</v>
          </cell>
          <cell r="V50">
            <v>0</v>
          </cell>
          <cell r="W50">
            <v>0</v>
          </cell>
          <cell r="X50">
            <v>0</v>
          </cell>
          <cell r="Y50">
            <v>0</v>
          </cell>
          <cell r="Z50">
            <v>0</v>
          </cell>
          <cell r="AA50">
            <v>0</v>
          </cell>
          <cell r="AB50">
            <v>0</v>
          </cell>
          <cell r="AC50">
            <v>0</v>
          </cell>
          <cell r="AD50">
            <v>0</v>
          </cell>
          <cell r="AE50">
            <v>0</v>
          </cell>
          <cell r="AF50">
            <v>46636342</v>
          </cell>
          <cell r="AG50">
            <v>37309074</v>
          </cell>
          <cell r="AH50">
            <v>8394542</v>
          </cell>
          <cell r="AI50">
            <v>932727</v>
          </cell>
          <cell r="AJ50">
            <v>1979393.61</v>
          </cell>
          <cell r="AK50">
            <v>1200865.17</v>
          </cell>
          <cell r="AL50">
            <v>18835197.780000001</v>
          </cell>
          <cell r="AM50">
            <v>16469.68</v>
          </cell>
          <cell r="AN50">
            <v>0</v>
          </cell>
          <cell r="AO50">
            <v>96990.29</v>
          </cell>
          <cell r="AP50">
            <v>2491911.04</v>
          </cell>
          <cell r="AQ50">
            <v>40293.269999999997</v>
          </cell>
          <cell r="AR50">
            <v>2642.66</v>
          </cell>
          <cell r="AS50">
            <v>866.76</v>
          </cell>
          <cell r="AT50">
            <v>0</v>
          </cell>
          <cell r="AU50">
            <v>0</v>
          </cell>
          <cell r="AV50">
            <v>0</v>
          </cell>
        </row>
        <row r="51">
          <cell r="A51">
            <v>44</v>
          </cell>
          <cell r="B51" t="str">
            <v>Camden</v>
          </cell>
          <cell r="C51" t="str">
            <v>E5011</v>
          </cell>
          <cell r="D51">
            <v>1202147</v>
          </cell>
          <cell r="E51">
            <v>0</v>
          </cell>
          <cell r="F51">
            <v>0</v>
          </cell>
          <cell r="G51">
            <v>0</v>
          </cell>
          <cell r="H51">
            <v>0</v>
          </cell>
          <cell r="I51">
            <v>0</v>
          </cell>
          <cell r="J51">
            <v>0</v>
          </cell>
          <cell r="K51">
            <v>0</v>
          </cell>
          <cell r="L51">
            <v>0</v>
          </cell>
          <cell r="M51">
            <v>0</v>
          </cell>
          <cell r="N51">
            <v>585428</v>
          </cell>
          <cell r="O51">
            <v>351256.8</v>
          </cell>
          <cell r="P51">
            <v>234171.2</v>
          </cell>
          <cell r="Q51">
            <v>0</v>
          </cell>
          <cell r="R51">
            <v>2220851.12</v>
          </cell>
          <cell r="S51">
            <v>0</v>
          </cell>
          <cell r="T51">
            <v>0</v>
          </cell>
          <cell r="U51">
            <v>3104708.67</v>
          </cell>
          <cell r="V51">
            <v>0</v>
          </cell>
          <cell r="W51">
            <v>0</v>
          </cell>
          <cell r="X51">
            <v>0</v>
          </cell>
          <cell r="Y51">
            <v>0</v>
          </cell>
          <cell r="Z51">
            <v>0</v>
          </cell>
          <cell r="AA51">
            <v>0</v>
          </cell>
          <cell r="AB51">
            <v>0</v>
          </cell>
          <cell r="AC51">
            <v>0</v>
          </cell>
          <cell r="AD51">
            <v>0</v>
          </cell>
          <cell r="AE51">
            <v>0</v>
          </cell>
          <cell r="AF51">
            <v>245700977</v>
          </cell>
          <cell r="AG51">
            <v>147420586</v>
          </cell>
          <cell r="AH51">
            <v>98280391</v>
          </cell>
          <cell r="AI51">
            <v>0</v>
          </cell>
          <cell r="AJ51">
            <v>9249199.5800000001</v>
          </cell>
          <cell r="AK51">
            <v>2496261.77</v>
          </cell>
          <cell r="AL51">
            <v>50991782.469999999</v>
          </cell>
          <cell r="AM51">
            <v>13098.8</v>
          </cell>
          <cell r="AN51">
            <v>0</v>
          </cell>
          <cell r="AO51">
            <v>760381.6</v>
          </cell>
          <cell r="AP51">
            <v>18600511.609999999</v>
          </cell>
          <cell r="AQ51">
            <v>41639.040000000001</v>
          </cell>
          <cell r="AR51">
            <v>0</v>
          </cell>
          <cell r="AS51">
            <v>0</v>
          </cell>
          <cell r="AT51">
            <v>0</v>
          </cell>
          <cell r="AU51">
            <v>0</v>
          </cell>
          <cell r="AV51">
            <v>0</v>
          </cell>
        </row>
        <row r="52">
          <cell r="A52">
            <v>45</v>
          </cell>
          <cell r="B52" t="str">
            <v>Cannock Chase</v>
          </cell>
          <cell r="C52" t="str">
            <v>E3431</v>
          </cell>
          <cell r="D52">
            <v>138250</v>
          </cell>
          <cell r="E52">
            <v>0</v>
          </cell>
          <cell r="F52">
            <v>0</v>
          </cell>
          <cell r="G52">
            <v>0</v>
          </cell>
          <cell r="H52">
            <v>0</v>
          </cell>
          <cell r="I52">
            <v>0</v>
          </cell>
          <cell r="J52">
            <v>0</v>
          </cell>
          <cell r="K52">
            <v>0</v>
          </cell>
          <cell r="L52">
            <v>0</v>
          </cell>
          <cell r="M52">
            <v>0</v>
          </cell>
          <cell r="N52">
            <v>477622</v>
          </cell>
          <cell r="O52">
            <v>382097.60000000003</v>
          </cell>
          <cell r="P52">
            <v>85971.959999999992</v>
          </cell>
          <cell r="Q52">
            <v>9552.44</v>
          </cell>
          <cell r="R52">
            <v>1022301.87</v>
          </cell>
          <cell r="S52">
            <v>0</v>
          </cell>
          <cell r="T52">
            <v>0</v>
          </cell>
          <cell r="U52">
            <v>250000</v>
          </cell>
          <cell r="V52">
            <v>0</v>
          </cell>
          <cell r="W52">
            <v>0</v>
          </cell>
          <cell r="X52">
            <v>0</v>
          </cell>
          <cell r="Y52">
            <v>0</v>
          </cell>
          <cell r="Z52">
            <v>0</v>
          </cell>
          <cell r="AA52">
            <v>0</v>
          </cell>
          <cell r="AB52">
            <v>0</v>
          </cell>
          <cell r="AC52">
            <v>0</v>
          </cell>
          <cell r="AD52">
            <v>0</v>
          </cell>
          <cell r="AE52">
            <v>0</v>
          </cell>
          <cell r="AF52">
            <v>16668564</v>
          </cell>
          <cell r="AG52">
            <v>13334851</v>
          </cell>
          <cell r="AH52">
            <v>3000342</v>
          </cell>
          <cell r="AI52">
            <v>333371</v>
          </cell>
          <cell r="AJ52">
            <v>562318.77</v>
          </cell>
          <cell r="AK52">
            <v>2037509.99</v>
          </cell>
          <cell r="AL52">
            <v>1281879.3899999999</v>
          </cell>
          <cell r="AM52">
            <v>1128.26</v>
          </cell>
          <cell r="AN52">
            <v>0</v>
          </cell>
          <cell r="AO52">
            <v>0</v>
          </cell>
          <cell r="AP52">
            <v>1188323.6000000001</v>
          </cell>
          <cell r="AQ52">
            <v>11880.68</v>
          </cell>
          <cell r="AR52">
            <v>7556.39</v>
          </cell>
          <cell r="AS52">
            <v>12.31</v>
          </cell>
          <cell r="AT52">
            <v>0</v>
          </cell>
          <cell r="AU52">
            <v>0</v>
          </cell>
          <cell r="AV52">
            <v>0</v>
          </cell>
        </row>
        <row r="53">
          <cell r="A53">
            <v>46</v>
          </cell>
          <cell r="B53" t="str">
            <v>Canterbury</v>
          </cell>
          <cell r="C53" t="str">
            <v>E2232</v>
          </cell>
          <cell r="D53">
            <v>229695</v>
          </cell>
          <cell r="E53">
            <v>0</v>
          </cell>
          <cell r="F53">
            <v>0</v>
          </cell>
          <cell r="G53">
            <v>0</v>
          </cell>
          <cell r="H53">
            <v>0</v>
          </cell>
          <cell r="I53">
            <v>0</v>
          </cell>
          <cell r="J53">
            <v>0</v>
          </cell>
          <cell r="K53">
            <v>0</v>
          </cell>
          <cell r="L53">
            <v>0</v>
          </cell>
          <cell r="M53">
            <v>0</v>
          </cell>
          <cell r="N53">
            <v>647252</v>
          </cell>
          <cell r="O53">
            <v>517801.60000000003</v>
          </cell>
          <cell r="P53">
            <v>116505.36</v>
          </cell>
          <cell r="Q53">
            <v>12945.04</v>
          </cell>
          <cell r="R53">
            <v>113572.78</v>
          </cell>
          <cell r="S53">
            <v>0</v>
          </cell>
          <cell r="T53">
            <v>0</v>
          </cell>
          <cell r="U53">
            <v>528733.88</v>
          </cell>
          <cell r="V53">
            <v>0</v>
          </cell>
          <cell r="W53">
            <v>0</v>
          </cell>
          <cell r="X53">
            <v>0</v>
          </cell>
          <cell r="Y53">
            <v>0</v>
          </cell>
          <cell r="Z53">
            <v>0</v>
          </cell>
          <cell r="AA53">
            <v>0</v>
          </cell>
          <cell r="AB53">
            <v>0</v>
          </cell>
          <cell r="AC53">
            <v>0</v>
          </cell>
          <cell r="AD53">
            <v>0</v>
          </cell>
          <cell r="AE53">
            <v>0</v>
          </cell>
          <cell r="AF53">
            <v>25058490</v>
          </cell>
          <cell r="AG53">
            <v>20046792</v>
          </cell>
          <cell r="AH53">
            <v>4510528</v>
          </cell>
          <cell r="AI53">
            <v>501170</v>
          </cell>
          <cell r="AJ53">
            <v>935017.36</v>
          </cell>
          <cell r="AK53">
            <v>2763401.45</v>
          </cell>
          <cell r="AL53">
            <v>6094563.9299999997</v>
          </cell>
          <cell r="AM53">
            <v>94609.43</v>
          </cell>
          <cell r="AN53">
            <v>14913.86</v>
          </cell>
          <cell r="AO53">
            <v>6249.65</v>
          </cell>
          <cell r="AP53">
            <v>1345079.62</v>
          </cell>
          <cell r="AQ53">
            <v>59624.79</v>
          </cell>
          <cell r="AR53">
            <v>46552.69</v>
          </cell>
          <cell r="AS53">
            <v>1079.74</v>
          </cell>
          <cell r="AT53">
            <v>0</v>
          </cell>
          <cell r="AU53">
            <v>7681.88</v>
          </cell>
          <cell r="AV53">
            <v>0</v>
          </cell>
        </row>
        <row r="54">
          <cell r="A54">
            <v>47</v>
          </cell>
          <cell r="B54" t="str">
            <v>Carlisle</v>
          </cell>
          <cell r="C54" t="str">
            <v>E0933</v>
          </cell>
          <cell r="D54">
            <v>180543</v>
          </cell>
          <cell r="E54">
            <v>0</v>
          </cell>
          <cell r="F54">
            <v>0</v>
          </cell>
          <cell r="G54">
            <v>0</v>
          </cell>
          <cell r="H54">
            <v>0</v>
          </cell>
          <cell r="I54">
            <v>0</v>
          </cell>
          <cell r="J54">
            <v>0</v>
          </cell>
          <cell r="K54">
            <v>0</v>
          </cell>
          <cell r="L54">
            <v>0</v>
          </cell>
          <cell r="M54">
            <v>0</v>
          </cell>
          <cell r="N54">
            <v>486634</v>
          </cell>
          <cell r="O54">
            <v>389307.2</v>
          </cell>
          <cell r="P54">
            <v>97326.8</v>
          </cell>
          <cell r="Q54">
            <v>0</v>
          </cell>
          <cell r="R54">
            <v>131098.35999999999</v>
          </cell>
          <cell r="S54">
            <v>0</v>
          </cell>
          <cell r="T54">
            <v>0</v>
          </cell>
          <cell r="U54">
            <v>421458.42</v>
          </cell>
          <cell r="V54">
            <v>0</v>
          </cell>
          <cell r="W54">
            <v>0</v>
          </cell>
          <cell r="X54">
            <v>0</v>
          </cell>
          <cell r="Y54">
            <v>0</v>
          </cell>
          <cell r="Z54">
            <v>0</v>
          </cell>
          <cell r="AA54">
            <v>0</v>
          </cell>
          <cell r="AB54">
            <v>0</v>
          </cell>
          <cell r="AC54">
            <v>0</v>
          </cell>
          <cell r="AD54">
            <v>0</v>
          </cell>
          <cell r="AE54">
            <v>0</v>
          </cell>
          <cell r="AF54">
            <v>19456496</v>
          </cell>
          <cell r="AG54">
            <v>15565197</v>
          </cell>
          <cell r="AH54">
            <v>3891299</v>
          </cell>
          <cell r="AI54">
            <v>0</v>
          </cell>
          <cell r="AJ54">
            <v>719661.99</v>
          </cell>
          <cell r="AK54">
            <v>2108888.7000000002</v>
          </cell>
          <cell r="AL54">
            <v>3030839.74</v>
          </cell>
          <cell r="AM54">
            <v>86195.6</v>
          </cell>
          <cell r="AN54">
            <v>33393.230000000003</v>
          </cell>
          <cell r="AO54">
            <v>13349.25</v>
          </cell>
          <cell r="AP54">
            <v>1837536.08</v>
          </cell>
          <cell r="AQ54">
            <v>13631.57</v>
          </cell>
          <cell r="AR54">
            <v>26826.36</v>
          </cell>
          <cell r="AS54">
            <v>841.39</v>
          </cell>
          <cell r="AT54">
            <v>0</v>
          </cell>
          <cell r="AU54">
            <v>1361.81</v>
          </cell>
          <cell r="AV54">
            <v>0</v>
          </cell>
        </row>
        <row r="55">
          <cell r="A55">
            <v>48</v>
          </cell>
          <cell r="B55" t="str">
            <v>Castle Point</v>
          </cell>
          <cell r="C55" t="str">
            <v>E1534</v>
          </cell>
          <cell r="D55">
            <v>81864</v>
          </cell>
          <cell r="E55">
            <v>0</v>
          </cell>
          <cell r="F55">
            <v>0</v>
          </cell>
          <cell r="G55">
            <v>0</v>
          </cell>
          <cell r="H55">
            <v>0</v>
          </cell>
          <cell r="I55">
            <v>0</v>
          </cell>
          <cell r="J55">
            <v>0</v>
          </cell>
          <cell r="K55">
            <v>0</v>
          </cell>
          <cell r="L55">
            <v>0</v>
          </cell>
          <cell r="M55">
            <v>0</v>
          </cell>
          <cell r="N55">
            <v>369105</v>
          </cell>
          <cell r="O55">
            <v>295284</v>
          </cell>
          <cell r="P55">
            <v>66438.899999999994</v>
          </cell>
          <cell r="Q55">
            <v>7382.1</v>
          </cell>
          <cell r="R55">
            <v>127268.31</v>
          </cell>
          <cell r="S55">
            <v>0</v>
          </cell>
          <cell r="T55">
            <v>0</v>
          </cell>
          <cell r="U55">
            <v>152000</v>
          </cell>
          <cell r="V55">
            <v>0</v>
          </cell>
          <cell r="W55">
            <v>0</v>
          </cell>
          <cell r="X55">
            <v>0</v>
          </cell>
          <cell r="Y55">
            <v>0</v>
          </cell>
          <cell r="Z55">
            <v>0</v>
          </cell>
          <cell r="AA55">
            <v>0</v>
          </cell>
          <cell r="AB55">
            <v>0</v>
          </cell>
          <cell r="AC55">
            <v>0</v>
          </cell>
          <cell r="AD55">
            <v>0</v>
          </cell>
          <cell r="AE55">
            <v>0</v>
          </cell>
          <cell r="AF55">
            <v>7409541</v>
          </cell>
          <cell r="AG55">
            <v>5927633</v>
          </cell>
          <cell r="AH55">
            <v>1333717</v>
          </cell>
          <cell r="AI55">
            <v>148191</v>
          </cell>
          <cell r="AJ55">
            <v>242486.71</v>
          </cell>
          <cell r="AK55">
            <v>1570438.25</v>
          </cell>
          <cell r="AL55">
            <v>1177547.26</v>
          </cell>
          <cell r="AM55">
            <v>8683.68</v>
          </cell>
          <cell r="AN55">
            <v>0</v>
          </cell>
          <cell r="AO55">
            <v>0</v>
          </cell>
          <cell r="AP55">
            <v>284333.58</v>
          </cell>
          <cell r="AQ55">
            <v>13826.6</v>
          </cell>
          <cell r="AR55">
            <v>22727.72</v>
          </cell>
          <cell r="AS55">
            <v>542.73</v>
          </cell>
          <cell r="AT55">
            <v>0</v>
          </cell>
          <cell r="AU55">
            <v>0</v>
          </cell>
          <cell r="AV55">
            <v>0</v>
          </cell>
        </row>
        <row r="56">
          <cell r="A56">
            <v>49</v>
          </cell>
          <cell r="B56" t="str">
            <v>Central Bedfordshire UA</v>
          </cell>
          <cell r="C56" t="str">
            <v>E0203</v>
          </cell>
          <cell r="D56">
            <v>315029</v>
          </cell>
          <cell r="E56">
            <v>0</v>
          </cell>
          <cell r="F56">
            <v>0</v>
          </cell>
          <cell r="G56">
            <v>0</v>
          </cell>
          <cell r="H56">
            <v>0</v>
          </cell>
          <cell r="I56">
            <v>0</v>
          </cell>
          <cell r="J56">
            <v>0</v>
          </cell>
          <cell r="K56">
            <v>0</v>
          </cell>
          <cell r="L56">
            <v>0</v>
          </cell>
          <cell r="M56">
            <v>0</v>
          </cell>
          <cell r="N56">
            <v>888091</v>
          </cell>
          <cell r="O56">
            <v>870329.17999999993</v>
          </cell>
          <cell r="P56">
            <v>0</v>
          </cell>
          <cell r="Q56">
            <v>17761.82</v>
          </cell>
          <cell r="R56">
            <v>387145.44</v>
          </cell>
          <cell r="S56">
            <v>0</v>
          </cell>
          <cell r="T56">
            <v>0</v>
          </cell>
          <cell r="U56">
            <v>825000</v>
          </cell>
          <cell r="V56">
            <v>0</v>
          </cell>
          <cell r="W56">
            <v>0</v>
          </cell>
          <cell r="X56">
            <v>0</v>
          </cell>
          <cell r="Y56">
            <v>0</v>
          </cell>
          <cell r="Z56">
            <v>0</v>
          </cell>
          <cell r="AA56">
            <v>0</v>
          </cell>
          <cell r="AB56">
            <v>0</v>
          </cell>
          <cell r="AC56">
            <v>0</v>
          </cell>
          <cell r="AD56">
            <v>0</v>
          </cell>
          <cell r="AE56">
            <v>0</v>
          </cell>
          <cell r="AF56">
            <v>38193332</v>
          </cell>
          <cell r="AG56">
            <v>37429465</v>
          </cell>
          <cell r="AH56">
            <v>0</v>
          </cell>
          <cell r="AI56">
            <v>763867</v>
          </cell>
          <cell r="AJ56">
            <v>1332477.55</v>
          </cell>
          <cell r="AK56">
            <v>3776863.16</v>
          </cell>
          <cell r="AL56">
            <v>5225911.1399999997</v>
          </cell>
          <cell r="AM56">
            <v>107393.18</v>
          </cell>
          <cell r="AN56">
            <v>52070.01</v>
          </cell>
          <cell r="AO56">
            <v>492501.98</v>
          </cell>
          <cell r="AP56">
            <v>3210787.94</v>
          </cell>
          <cell r="AQ56">
            <v>76762.7</v>
          </cell>
          <cell r="AR56">
            <v>68146.36</v>
          </cell>
          <cell r="AS56">
            <v>0</v>
          </cell>
          <cell r="AT56">
            <v>22183.7</v>
          </cell>
          <cell r="AU56">
            <v>10753.52</v>
          </cell>
          <cell r="AV56">
            <v>0</v>
          </cell>
        </row>
        <row r="57">
          <cell r="A57">
            <v>50</v>
          </cell>
          <cell r="B57" t="str">
            <v>Charnwood</v>
          </cell>
          <cell r="C57" t="str">
            <v>E2432</v>
          </cell>
          <cell r="D57">
            <v>194292</v>
          </cell>
          <cell r="E57">
            <v>0</v>
          </cell>
          <cell r="F57">
            <v>0</v>
          </cell>
          <cell r="G57">
            <v>0</v>
          </cell>
          <cell r="H57">
            <v>0</v>
          </cell>
          <cell r="I57">
            <v>0</v>
          </cell>
          <cell r="J57">
            <v>0</v>
          </cell>
          <cell r="K57">
            <v>0</v>
          </cell>
          <cell r="L57">
            <v>0</v>
          </cell>
          <cell r="M57">
            <v>0</v>
          </cell>
          <cell r="N57">
            <v>639155</v>
          </cell>
          <cell r="O57">
            <v>511324</v>
          </cell>
          <cell r="P57">
            <v>115047.9</v>
          </cell>
          <cell r="Q57">
            <v>12783.1</v>
          </cell>
          <cell r="R57">
            <v>73587.11</v>
          </cell>
          <cell r="S57">
            <v>0</v>
          </cell>
          <cell r="T57">
            <v>0</v>
          </cell>
          <cell r="U57">
            <v>455052.52</v>
          </cell>
          <cell r="V57">
            <v>0</v>
          </cell>
          <cell r="W57">
            <v>0</v>
          </cell>
          <cell r="X57">
            <v>0</v>
          </cell>
          <cell r="Y57">
            <v>0</v>
          </cell>
          <cell r="Z57">
            <v>0</v>
          </cell>
          <cell r="AA57">
            <v>0</v>
          </cell>
          <cell r="AB57">
            <v>0</v>
          </cell>
          <cell r="AC57">
            <v>0</v>
          </cell>
          <cell r="AD57">
            <v>0</v>
          </cell>
          <cell r="AE57">
            <v>0</v>
          </cell>
          <cell r="AF57">
            <v>21677954</v>
          </cell>
          <cell r="AG57">
            <v>17342363</v>
          </cell>
          <cell r="AH57">
            <v>3902032</v>
          </cell>
          <cell r="AI57">
            <v>433559</v>
          </cell>
          <cell r="AJ57">
            <v>787701.47</v>
          </cell>
          <cell r="AK57">
            <v>2802842.98</v>
          </cell>
          <cell r="AL57">
            <v>4894267.93</v>
          </cell>
          <cell r="AM57">
            <v>14861.09</v>
          </cell>
          <cell r="AN57">
            <v>1109.19</v>
          </cell>
          <cell r="AO57">
            <v>2121806.66</v>
          </cell>
          <cell r="AP57">
            <v>1372372.34</v>
          </cell>
          <cell r="AQ57">
            <v>15597.39</v>
          </cell>
          <cell r="AR57">
            <v>126537.59</v>
          </cell>
          <cell r="AS57">
            <v>97.9</v>
          </cell>
          <cell r="AT57">
            <v>0</v>
          </cell>
          <cell r="AU57">
            <v>291.35000000000002</v>
          </cell>
          <cell r="AV57">
            <v>0</v>
          </cell>
        </row>
        <row r="58">
          <cell r="A58">
            <v>51</v>
          </cell>
          <cell r="B58" t="str">
            <v>Chelmsford</v>
          </cell>
          <cell r="C58" t="str">
            <v>E1535</v>
          </cell>
          <cell r="D58">
            <v>224329</v>
          </cell>
          <cell r="E58">
            <v>0</v>
          </cell>
          <cell r="F58">
            <v>0</v>
          </cell>
          <cell r="G58">
            <v>0</v>
          </cell>
          <cell r="H58">
            <v>0</v>
          </cell>
          <cell r="I58">
            <v>0</v>
          </cell>
          <cell r="J58">
            <v>0</v>
          </cell>
          <cell r="K58">
            <v>0</v>
          </cell>
          <cell r="L58">
            <v>0</v>
          </cell>
          <cell r="M58">
            <v>0</v>
          </cell>
          <cell r="N58">
            <v>479235</v>
          </cell>
          <cell r="O58">
            <v>383388</v>
          </cell>
          <cell r="P58">
            <v>86262.3</v>
          </cell>
          <cell r="Q58">
            <v>9584.7000000000007</v>
          </cell>
          <cell r="R58">
            <v>102144.46</v>
          </cell>
          <cell r="S58">
            <v>0</v>
          </cell>
          <cell r="T58">
            <v>0</v>
          </cell>
          <cell r="U58">
            <v>1148351</v>
          </cell>
          <cell r="V58">
            <v>0</v>
          </cell>
          <cell r="W58">
            <v>0</v>
          </cell>
          <cell r="X58">
            <v>0</v>
          </cell>
          <cell r="Y58">
            <v>0</v>
          </cell>
          <cell r="Z58">
            <v>0</v>
          </cell>
          <cell r="AA58">
            <v>0</v>
          </cell>
          <cell r="AB58">
            <v>0</v>
          </cell>
          <cell r="AC58">
            <v>0</v>
          </cell>
          <cell r="AD58">
            <v>0</v>
          </cell>
          <cell r="AE58">
            <v>0</v>
          </cell>
          <cell r="AF58">
            <v>37906631</v>
          </cell>
          <cell r="AG58">
            <v>30325304</v>
          </cell>
          <cell r="AH58">
            <v>6823193</v>
          </cell>
          <cell r="AI58">
            <v>758133</v>
          </cell>
          <cell r="AJ58">
            <v>1364565.65</v>
          </cell>
          <cell r="AK58">
            <v>2079785.38</v>
          </cell>
          <cell r="AL58">
            <v>4013947.9</v>
          </cell>
          <cell r="AM58">
            <v>30687.66</v>
          </cell>
          <cell r="AN58">
            <v>9251.65</v>
          </cell>
          <cell r="AO58">
            <v>28138.14</v>
          </cell>
          <cell r="AP58">
            <v>2792705.69</v>
          </cell>
          <cell r="AQ58">
            <v>1501.32</v>
          </cell>
          <cell r="AR58">
            <v>65254.74</v>
          </cell>
          <cell r="AS58">
            <v>0</v>
          </cell>
          <cell r="AT58">
            <v>1097.48</v>
          </cell>
          <cell r="AU58">
            <v>5793.25</v>
          </cell>
          <cell r="AV58">
            <v>0</v>
          </cell>
        </row>
        <row r="59">
          <cell r="A59">
            <v>52</v>
          </cell>
          <cell r="B59" t="str">
            <v>Cheltenham</v>
          </cell>
          <cell r="C59" t="str">
            <v>E1631</v>
          </cell>
          <cell r="D59">
            <v>183813</v>
          </cell>
          <cell r="E59">
            <v>0</v>
          </cell>
          <cell r="F59">
            <v>0</v>
          </cell>
          <cell r="G59">
            <v>0</v>
          </cell>
          <cell r="H59">
            <v>0</v>
          </cell>
          <cell r="I59">
            <v>0</v>
          </cell>
          <cell r="J59">
            <v>0</v>
          </cell>
          <cell r="K59">
            <v>0</v>
          </cell>
          <cell r="L59">
            <v>0</v>
          </cell>
          <cell r="M59">
            <v>0</v>
          </cell>
          <cell r="N59">
            <v>446496</v>
          </cell>
          <cell r="O59">
            <v>357196.80000000005</v>
          </cell>
          <cell r="P59">
            <v>89299.200000000012</v>
          </cell>
          <cell r="Q59">
            <v>0</v>
          </cell>
          <cell r="R59">
            <v>-522.29999999999995</v>
          </cell>
          <cell r="S59">
            <v>0</v>
          </cell>
          <cell r="T59">
            <v>0</v>
          </cell>
          <cell r="U59">
            <v>544539</v>
          </cell>
          <cell r="V59">
            <v>0</v>
          </cell>
          <cell r="W59">
            <v>0</v>
          </cell>
          <cell r="X59">
            <v>0</v>
          </cell>
          <cell r="Y59">
            <v>0</v>
          </cell>
          <cell r="Z59">
            <v>0</v>
          </cell>
          <cell r="AA59">
            <v>0</v>
          </cell>
          <cell r="AB59">
            <v>0</v>
          </cell>
          <cell r="AC59">
            <v>0</v>
          </cell>
          <cell r="AD59">
            <v>0</v>
          </cell>
          <cell r="AE59">
            <v>0</v>
          </cell>
          <cell r="AF59">
            <v>25745364</v>
          </cell>
          <cell r="AG59">
            <v>20596291</v>
          </cell>
          <cell r="AH59">
            <v>5149073</v>
          </cell>
          <cell r="AI59">
            <v>0</v>
          </cell>
          <cell r="AJ59">
            <v>959211.33</v>
          </cell>
          <cell r="AK59">
            <v>1964818.37</v>
          </cell>
          <cell r="AL59">
            <v>3448594.31</v>
          </cell>
          <cell r="AM59">
            <v>25613.759999999998</v>
          </cell>
          <cell r="AN59">
            <v>0</v>
          </cell>
          <cell r="AO59">
            <v>42359.57</v>
          </cell>
          <cell r="AP59">
            <v>2765863.69</v>
          </cell>
          <cell r="AQ59">
            <v>3616.48</v>
          </cell>
          <cell r="AR59">
            <v>13057.61</v>
          </cell>
          <cell r="AS59">
            <v>0</v>
          </cell>
          <cell r="AT59">
            <v>0</v>
          </cell>
          <cell r="AU59">
            <v>0</v>
          </cell>
          <cell r="AV59">
            <v>0</v>
          </cell>
        </row>
        <row r="60">
          <cell r="A60">
            <v>53</v>
          </cell>
          <cell r="B60" t="str">
            <v>Cherwell</v>
          </cell>
          <cell r="C60" t="str">
            <v>E3131</v>
          </cell>
          <cell r="D60">
            <v>218671</v>
          </cell>
          <cell r="E60">
            <v>0</v>
          </cell>
          <cell r="F60">
            <v>0</v>
          </cell>
          <cell r="G60">
            <v>0</v>
          </cell>
          <cell r="H60">
            <v>0</v>
          </cell>
          <cell r="I60">
            <v>0</v>
          </cell>
          <cell r="J60">
            <v>0</v>
          </cell>
          <cell r="K60">
            <v>0</v>
          </cell>
          <cell r="L60">
            <v>0</v>
          </cell>
          <cell r="M60">
            <v>0</v>
          </cell>
          <cell r="N60">
            <v>391443</v>
          </cell>
          <cell r="O60">
            <v>313154.40000000002</v>
          </cell>
          <cell r="P60">
            <v>78288.600000000006</v>
          </cell>
          <cell r="Q60">
            <v>0</v>
          </cell>
          <cell r="R60">
            <v>48943.75</v>
          </cell>
          <cell r="S60">
            <v>0</v>
          </cell>
          <cell r="T60">
            <v>0</v>
          </cell>
          <cell r="U60">
            <v>714348</v>
          </cell>
          <cell r="V60">
            <v>0</v>
          </cell>
          <cell r="W60">
            <v>0</v>
          </cell>
          <cell r="X60">
            <v>0</v>
          </cell>
          <cell r="Y60">
            <v>0</v>
          </cell>
          <cell r="Z60">
            <v>0</v>
          </cell>
          <cell r="AA60">
            <v>0</v>
          </cell>
          <cell r="AB60">
            <v>0</v>
          </cell>
          <cell r="AC60">
            <v>0</v>
          </cell>
          <cell r="AD60">
            <v>0</v>
          </cell>
          <cell r="AE60">
            <v>0</v>
          </cell>
          <cell r="AF60">
            <v>33836830</v>
          </cell>
          <cell r="AG60">
            <v>27069464</v>
          </cell>
          <cell r="AH60">
            <v>6767366</v>
          </cell>
          <cell r="AI60">
            <v>0</v>
          </cell>
          <cell r="AJ60">
            <v>1179430.79</v>
          </cell>
          <cell r="AK60">
            <v>1686940.8</v>
          </cell>
          <cell r="AL60">
            <v>2153668.4300000002</v>
          </cell>
          <cell r="AM60">
            <v>57376.09</v>
          </cell>
          <cell r="AN60">
            <v>50483</v>
          </cell>
          <cell r="AO60">
            <v>122317.12</v>
          </cell>
          <cell r="AP60">
            <v>2261541.3199999998</v>
          </cell>
          <cell r="AQ60">
            <v>15606.85</v>
          </cell>
          <cell r="AR60">
            <v>34133.68</v>
          </cell>
          <cell r="AS60">
            <v>0</v>
          </cell>
          <cell r="AT60">
            <v>35262.47</v>
          </cell>
          <cell r="AU60">
            <v>11680.71</v>
          </cell>
          <cell r="AV60">
            <v>0</v>
          </cell>
        </row>
        <row r="61">
          <cell r="A61">
            <v>54</v>
          </cell>
          <cell r="B61" t="str">
            <v>Cheshire East UA</v>
          </cell>
          <cell r="C61" t="str">
            <v>E0603</v>
          </cell>
          <cell r="D61">
            <v>562256</v>
          </cell>
          <cell r="E61">
            <v>0</v>
          </cell>
          <cell r="F61">
            <v>0</v>
          </cell>
          <cell r="G61">
            <v>0</v>
          </cell>
          <cell r="H61">
            <v>0</v>
          </cell>
          <cell r="I61">
            <v>0</v>
          </cell>
          <cell r="J61">
            <v>0</v>
          </cell>
          <cell r="K61">
            <v>0</v>
          </cell>
          <cell r="L61">
            <v>0</v>
          </cell>
          <cell r="M61">
            <v>0</v>
          </cell>
          <cell r="N61">
            <v>1661607</v>
          </cell>
          <cell r="O61">
            <v>1628374.8599999999</v>
          </cell>
          <cell r="P61">
            <v>0</v>
          </cell>
          <cell r="Q61">
            <v>33232.14</v>
          </cell>
          <cell r="R61">
            <v>24118.75</v>
          </cell>
          <cell r="S61">
            <v>0</v>
          </cell>
          <cell r="T61">
            <v>0</v>
          </cell>
          <cell r="U61">
            <v>1500000</v>
          </cell>
          <cell r="V61">
            <v>0</v>
          </cell>
          <cell r="W61">
            <v>0</v>
          </cell>
          <cell r="X61">
            <v>0</v>
          </cell>
          <cell r="Y61">
            <v>0</v>
          </cell>
          <cell r="Z61">
            <v>0</v>
          </cell>
          <cell r="AA61">
            <v>0</v>
          </cell>
          <cell r="AB61">
            <v>0</v>
          </cell>
          <cell r="AC61">
            <v>0</v>
          </cell>
          <cell r="AD61">
            <v>0</v>
          </cell>
          <cell r="AE61">
            <v>0</v>
          </cell>
          <cell r="AF61">
            <v>69508658</v>
          </cell>
          <cell r="AG61">
            <v>68118484</v>
          </cell>
          <cell r="AH61">
            <v>0</v>
          </cell>
          <cell r="AI61">
            <v>1390173</v>
          </cell>
          <cell r="AJ61">
            <v>2317782.6</v>
          </cell>
          <cell r="AK61">
            <v>7008408.6699999999</v>
          </cell>
          <cell r="AL61">
            <v>5388604.0899999999</v>
          </cell>
          <cell r="AM61">
            <v>79945.320000000007</v>
          </cell>
          <cell r="AN61">
            <v>25515.96</v>
          </cell>
          <cell r="AO61">
            <v>749317.57</v>
          </cell>
          <cell r="AP61">
            <v>5104564.29</v>
          </cell>
          <cell r="AQ61">
            <v>43977.52</v>
          </cell>
          <cell r="AR61">
            <v>45556.38</v>
          </cell>
          <cell r="AS61">
            <v>3376.92</v>
          </cell>
          <cell r="AT61">
            <v>21458.91</v>
          </cell>
          <cell r="AU61">
            <v>10806.41</v>
          </cell>
          <cell r="AV61">
            <v>0</v>
          </cell>
        </row>
        <row r="62">
          <cell r="A62">
            <v>55</v>
          </cell>
          <cell r="B62" t="str">
            <v>Cheshire West &amp; Chester UA</v>
          </cell>
          <cell r="C62" t="str">
            <v>E0604</v>
          </cell>
          <cell r="D62">
            <v>504181</v>
          </cell>
          <cell r="E62">
            <v>0</v>
          </cell>
          <cell r="F62">
            <v>0</v>
          </cell>
          <cell r="G62">
            <v>0</v>
          </cell>
          <cell r="H62">
            <v>0</v>
          </cell>
          <cell r="I62">
            <v>0</v>
          </cell>
          <cell r="J62">
            <v>0</v>
          </cell>
          <cell r="K62">
            <v>0</v>
          </cell>
          <cell r="L62">
            <v>0</v>
          </cell>
          <cell r="M62">
            <v>0</v>
          </cell>
          <cell r="N62">
            <v>1200756</v>
          </cell>
          <cell r="O62">
            <v>1176740.8799999999</v>
          </cell>
          <cell r="P62">
            <v>0</v>
          </cell>
          <cell r="Q62">
            <v>24015.119999999999</v>
          </cell>
          <cell r="R62">
            <v>175068.56</v>
          </cell>
          <cell r="S62">
            <v>0</v>
          </cell>
          <cell r="T62">
            <v>0</v>
          </cell>
          <cell r="U62">
            <v>2000000</v>
          </cell>
          <cell r="V62">
            <v>0</v>
          </cell>
          <cell r="W62">
            <v>0</v>
          </cell>
          <cell r="X62">
            <v>0</v>
          </cell>
          <cell r="Y62">
            <v>0</v>
          </cell>
          <cell r="Z62">
            <v>0</v>
          </cell>
          <cell r="AA62">
            <v>0</v>
          </cell>
          <cell r="AB62">
            <v>0</v>
          </cell>
          <cell r="AC62">
            <v>0</v>
          </cell>
          <cell r="AD62">
            <v>0</v>
          </cell>
          <cell r="AE62">
            <v>0</v>
          </cell>
          <cell r="AF62">
            <v>74963414</v>
          </cell>
          <cell r="AG62">
            <v>73464146</v>
          </cell>
          <cell r="AH62">
            <v>0</v>
          </cell>
          <cell r="AI62">
            <v>1499268</v>
          </cell>
          <cell r="AJ62">
            <v>2735862.5</v>
          </cell>
          <cell r="AK62">
            <v>5336623.04</v>
          </cell>
          <cell r="AL62">
            <v>6849968.0700000003</v>
          </cell>
          <cell r="AM62">
            <v>54787.79</v>
          </cell>
          <cell r="AN62">
            <v>58314.05</v>
          </cell>
          <cell r="AO62">
            <v>669053.43999999994</v>
          </cell>
          <cell r="AP62">
            <v>7332551.3700000001</v>
          </cell>
          <cell r="AQ62">
            <v>181593.84</v>
          </cell>
          <cell r="AR62">
            <v>652506.82999999996</v>
          </cell>
          <cell r="AS62">
            <v>2730.43</v>
          </cell>
          <cell r="AT62">
            <v>43925.68</v>
          </cell>
          <cell r="AU62">
            <v>20637.75</v>
          </cell>
          <cell r="AV62">
            <v>0</v>
          </cell>
        </row>
        <row r="63">
          <cell r="A63">
            <v>56</v>
          </cell>
          <cell r="B63" t="str">
            <v>Chesterfield</v>
          </cell>
          <cell r="C63" t="str">
            <v>E1033</v>
          </cell>
          <cell r="D63">
            <v>165425</v>
          </cell>
          <cell r="E63">
            <v>0</v>
          </cell>
          <cell r="F63">
            <v>0</v>
          </cell>
          <cell r="G63">
            <v>0</v>
          </cell>
          <cell r="H63">
            <v>0</v>
          </cell>
          <cell r="I63">
            <v>0</v>
          </cell>
          <cell r="J63">
            <v>0</v>
          </cell>
          <cell r="K63">
            <v>0</v>
          </cell>
          <cell r="L63">
            <v>0</v>
          </cell>
          <cell r="M63">
            <v>0</v>
          </cell>
          <cell r="N63">
            <v>532786</v>
          </cell>
          <cell r="O63">
            <v>426228.80000000005</v>
          </cell>
          <cell r="P63">
            <v>95901.48</v>
          </cell>
          <cell r="Q63">
            <v>10655.72</v>
          </cell>
          <cell r="R63">
            <v>-77497.240000000005</v>
          </cell>
          <cell r="S63">
            <v>0</v>
          </cell>
          <cell r="T63">
            <v>0</v>
          </cell>
          <cell r="U63">
            <v>405698.71</v>
          </cell>
          <cell r="V63">
            <v>0</v>
          </cell>
          <cell r="W63">
            <v>0</v>
          </cell>
          <cell r="X63">
            <v>0</v>
          </cell>
          <cell r="Y63">
            <v>0</v>
          </cell>
          <cell r="Z63">
            <v>0</v>
          </cell>
          <cell r="AA63">
            <v>0</v>
          </cell>
          <cell r="AB63">
            <v>0</v>
          </cell>
          <cell r="AC63">
            <v>0</v>
          </cell>
          <cell r="AD63">
            <v>0</v>
          </cell>
          <cell r="AE63">
            <v>0</v>
          </cell>
          <cell r="AF63">
            <v>17170636</v>
          </cell>
          <cell r="AG63">
            <v>13736508</v>
          </cell>
          <cell r="AH63">
            <v>3090714</v>
          </cell>
          <cell r="AI63">
            <v>343413</v>
          </cell>
          <cell r="AJ63">
            <v>577438.79</v>
          </cell>
          <cell r="AK63">
            <v>2331549.9700000002</v>
          </cell>
          <cell r="AL63">
            <v>1208906.73</v>
          </cell>
          <cell r="AM63">
            <v>13930.87</v>
          </cell>
          <cell r="AN63">
            <v>3068.6</v>
          </cell>
          <cell r="AO63">
            <v>13653.36</v>
          </cell>
          <cell r="AP63">
            <v>1189729.33</v>
          </cell>
          <cell r="AQ63">
            <v>8358.99</v>
          </cell>
          <cell r="AR63">
            <v>15592.5</v>
          </cell>
          <cell r="AS63">
            <v>183.66</v>
          </cell>
          <cell r="AT63">
            <v>0</v>
          </cell>
          <cell r="AU63">
            <v>0</v>
          </cell>
          <cell r="AV63">
            <v>0</v>
          </cell>
        </row>
        <row r="64">
          <cell r="A64">
            <v>57</v>
          </cell>
          <cell r="B64" t="str">
            <v>Chichester</v>
          </cell>
          <cell r="C64" t="str">
            <v>E3833</v>
          </cell>
          <cell r="D64">
            <v>191836</v>
          </cell>
          <cell r="E64">
            <v>0</v>
          </cell>
          <cell r="F64">
            <v>0</v>
          </cell>
          <cell r="G64">
            <v>0</v>
          </cell>
          <cell r="H64">
            <v>0</v>
          </cell>
          <cell r="I64">
            <v>0</v>
          </cell>
          <cell r="J64">
            <v>0</v>
          </cell>
          <cell r="K64">
            <v>0</v>
          </cell>
          <cell r="L64">
            <v>0</v>
          </cell>
          <cell r="M64">
            <v>0</v>
          </cell>
          <cell r="N64">
            <v>579771</v>
          </cell>
          <cell r="O64">
            <v>463816.80000000005</v>
          </cell>
          <cell r="P64">
            <v>115954.20000000001</v>
          </cell>
          <cell r="Q64">
            <v>0</v>
          </cell>
          <cell r="R64">
            <v>25421.66</v>
          </cell>
          <cell r="S64">
            <v>0</v>
          </cell>
          <cell r="T64">
            <v>0</v>
          </cell>
          <cell r="U64">
            <v>443017.68</v>
          </cell>
          <cell r="V64">
            <v>0</v>
          </cell>
          <cell r="W64">
            <v>0</v>
          </cell>
          <cell r="X64">
            <v>0</v>
          </cell>
          <cell r="Y64">
            <v>0</v>
          </cell>
          <cell r="Z64">
            <v>0</v>
          </cell>
          <cell r="AA64">
            <v>0</v>
          </cell>
          <cell r="AB64">
            <v>0</v>
          </cell>
          <cell r="AC64">
            <v>0</v>
          </cell>
          <cell r="AD64">
            <v>0</v>
          </cell>
          <cell r="AE64">
            <v>0</v>
          </cell>
          <cell r="AF64">
            <v>20784512</v>
          </cell>
          <cell r="AG64">
            <v>16627610</v>
          </cell>
          <cell r="AH64">
            <v>4156902</v>
          </cell>
          <cell r="AI64">
            <v>0</v>
          </cell>
          <cell r="AJ64">
            <v>725757.67</v>
          </cell>
          <cell r="AK64">
            <v>2518106.9500000002</v>
          </cell>
          <cell r="AL64">
            <v>2823157.03</v>
          </cell>
          <cell r="AM64">
            <v>29320.73</v>
          </cell>
          <cell r="AN64">
            <v>41503.599999999999</v>
          </cell>
          <cell r="AO64">
            <v>5647.67</v>
          </cell>
          <cell r="AP64">
            <v>973030.6</v>
          </cell>
          <cell r="AQ64">
            <v>2954.41</v>
          </cell>
          <cell r="AR64">
            <v>6732.01</v>
          </cell>
          <cell r="AS64">
            <v>0</v>
          </cell>
          <cell r="AT64">
            <v>38907.980000000003</v>
          </cell>
          <cell r="AU64">
            <v>-554.16999999999996</v>
          </cell>
          <cell r="AV64">
            <v>0</v>
          </cell>
        </row>
        <row r="65">
          <cell r="A65">
            <v>58</v>
          </cell>
          <cell r="B65" t="str">
            <v>Chiltern</v>
          </cell>
          <cell r="C65" t="str">
            <v>E0432</v>
          </cell>
          <cell r="D65">
            <v>117534</v>
          </cell>
          <cell r="E65">
            <v>0</v>
          </cell>
          <cell r="F65">
            <v>0</v>
          </cell>
          <cell r="G65">
            <v>0</v>
          </cell>
          <cell r="H65">
            <v>0</v>
          </cell>
          <cell r="I65">
            <v>0</v>
          </cell>
          <cell r="J65">
            <v>0</v>
          </cell>
          <cell r="K65">
            <v>0</v>
          </cell>
          <cell r="L65">
            <v>0</v>
          </cell>
          <cell r="M65">
            <v>0</v>
          </cell>
          <cell r="N65">
            <v>284264</v>
          </cell>
          <cell r="O65">
            <v>227411.20000000001</v>
          </cell>
          <cell r="P65">
            <v>51167.519999999997</v>
          </cell>
          <cell r="Q65">
            <v>5685.28</v>
          </cell>
          <cell r="R65">
            <v>27564.07</v>
          </cell>
          <cell r="S65">
            <v>0</v>
          </cell>
          <cell r="T65">
            <v>0</v>
          </cell>
          <cell r="U65">
            <v>215273.17</v>
          </cell>
          <cell r="V65">
            <v>0</v>
          </cell>
          <cell r="W65">
            <v>0</v>
          </cell>
          <cell r="X65">
            <v>0</v>
          </cell>
          <cell r="Y65">
            <v>0</v>
          </cell>
          <cell r="Z65">
            <v>0</v>
          </cell>
          <cell r="AA65">
            <v>0</v>
          </cell>
          <cell r="AB65">
            <v>0</v>
          </cell>
          <cell r="AC65">
            <v>0</v>
          </cell>
          <cell r="AD65">
            <v>0</v>
          </cell>
          <cell r="AE65">
            <v>0</v>
          </cell>
          <cell r="AF65">
            <v>10332630</v>
          </cell>
          <cell r="AG65">
            <v>8266104</v>
          </cell>
          <cell r="AH65">
            <v>1859873</v>
          </cell>
          <cell r="AI65">
            <v>206653</v>
          </cell>
          <cell r="AJ65">
            <v>343168.12</v>
          </cell>
          <cell r="AK65">
            <v>1220096.79</v>
          </cell>
          <cell r="AL65">
            <v>2122381.2000000002</v>
          </cell>
          <cell r="AM65">
            <v>32014.2</v>
          </cell>
          <cell r="AN65">
            <v>19254.75</v>
          </cell>
          <cell r="AO65">
            <v>1572.97</v>
          </cell>
          <cell r="AP65">
            <v>788606.4</v>
          </cell>
          <cell r="AQ65">
            <v>25230.59</v>
          </cell>
          <cell r="AR65">
            <v>30439.46</v>
          </cell>
          <cell r="AS65">
            <v>1352.01</v>
          </cell>
          <cell r="AT65">
            <v>5374.44</v>
          </cell>
          <cell r="AU65">
            <v>0</v>
          </cell>
          <cell r="AV65">
            <v>0</v>
          </cell>
        </row>
        <row r="66">
          <cell r="A66">
            <v>59</v>
          </cell>
          <cell r="B66" t="str">
            <v>Chorley</v>
          </cell>
          <cell r="C66" t="str">
            <v>E2334</v>
          </cell>
          <cell r="D66">
            <v>133847</v>
          </cell>
          <cell r="E66">
            <v>0</v>
          </cell>
          <cell r="F66">
            <v>0</v>
          </cell>
          <cell r="G66">
            <v>0</v>
          </cell>
          <cell r="H66">
            <v>0</v>
          </cell>
          <cell r="I66">
            <v>0</v>
          </cell>
          <cell r="J66">
            <v>0</v>
          </cell>
          <cell r="K66">
            <v>0</v>
          </cell>
          <cell r="L66">
            <v>0</v>
          </cell>
          <cell r="M66">
            <v>0</v>
          </cell>
          <cell r="N66">
            <v>481631</v>
          </cell>
          <cell r="O66">
            <v>385304.80000000005</v>
          </cell>
          <cell r="P66">
            <v>86693.58</v>
          </cell>
          <cell r="Q66">
            <v>9632.6200000000008</v>
          </cell>
          <cell r="R66">
            <v>81695.100000000006</v>
          </cell>
          <cell r="S66">
            <v>0</v>
          </cell>
          <cell r="T66">
            <v>0</v>
          </cell>
          <cell r="U66">
            <v>350000</v>
          </cell>
          <cell r="V66">
            <v>0</v>
          </cell>
          <cell r="W66">
            <v>0</v>
          </cell>
          <cell r="X66">
            <v>0</v>
          </cell>
          <cell r="Y66">
            <v>0</v>
          </cell>
          <cell r="Z66">
            <v>0</v>
          </cell>
          <cell r="AA66">
            <v>0</v>
          </cell>
          <cell r="AB66">
            <v>0</v>
          </cell>
          <cell r="AC66">
            <v>0</v>
          </cell>
          <cell r="AD66">
            <v>0</v>
          </cell>
          <cell r="AE66">
            <v>0</v>
          </cell>
          <cell r="AF66">
            <v>13013512</v>
          </cell>
          <cell r="AG66">
            <v>10410810</v>
          </cell>
          <cell r="AH66">
            <v>2342432</v>
          </cell>
          <cell r="AI66">
            <v>260270</v>
          </cell>
          <cell r="AJ66">
            <v>457575.02</v>
          </cell>
          <cell r="AK66">
            <v>2067524.73</v>
          </cell>
          <cell r="AL66">
            <v>1811503.74</v>
          </cell>
          <cell r="AM66">
            <v>26793.14</v>
          </cell>
          <cell r="AN66">
            <v>6010.1</v>
          </cell>
          <cell r="AO66">
            <v>1244.49</v>
          </cell>
          <cell r="AP66">
            <v>737422.15</v>
          </cell>
          <cell r="AQ66">
            <v>2088.48</v>
          </cell>
          <cell r="AR66">
            <v>2614.2399999999998</v>
          </cell>
          <cell r="AS66">
            <v>0</v>
          </cell>
          <cell r="AT66">
            <v>0</v>
          </cell>
          <cell r="AU66">
            <v>0</v>
          </cell>
          <cell r="AV66">
            <v>0</v>
          </cell>
        </row>
        <row r="67">
          <cell r="A67">
            <v>60</v>
          </cell>
          <cell r="B67" t="str">
            <v>Christchurch</v>
          </cell>
          <cell r="C67" t="str">
            <v>E1232</v>
          </cell>
          <cell r="D67">
            <v>75078</v>
          </cell>
          <cell r="E67">
            <v>0</v>
          </cell>
          <cell r="F67">
            <v>0</v>
          </cell>
          <cell r="G67">
            <v>0</v>
          </cell>
          <cell r="H67">
            <v>0</v>
          </cell>
          <cell r="I67">
            <v>0</v>
          </cell>
          <cell r="J67">
            <v>0</v>
          </cell>
          <cell r="K67">
            <v>0</v>
          </cell>
          <cell r="L67">
            <v>0</v>
          </cell>
          <cell r="M67">
            <v>0</v>
          </cell>
          <cell r="N67">
            <v>237853</v>
          </cell>
          <cell r="O67">
            <v>190282.40000000002</v>
          </cell>
          <cell r="P67">
            <v>42813.54</v>
          </cell>
          <cell r="Q67">
            <v>4757.0600000000004</v>
          </cell>
          <cell r="R67">
            <v>-15890.1</v>
          </cell>
          <cell r="S67">
            <v>0</v>
          </cell>
          <cell r="T67">
            <v>0</v>
          </cell>
          <cell r="U67">
            <v>611989.14</v>
          </cell>
          <cell r="V67">
            <v>0</v>
          </cell>
          <cell r="W67">
            <v>0</v>
          </cell>
          <cell r="X67">
            <v>0</v>
          </cell>
          <cell r="Y67">
            <v>0</v>
          </cell>
          <cell r="Z67">
            <v>0</v>
          </cell>
          <cell r="AA67">
            <v>0</v>
          </cell>
          <cell r="AB67">
            <v>0</v>
          </cell>
          <cell r="AC67">
            <v>0</v>
          </cell>
          <cell r="AD67">
            <v>0</v>
          </cell>
          <cell r="AE67">
            <v>0</v>
          </cell>
          <cell r="AF67">
            <v>8782432</v>
          </cell>
          <cell r="AG67">
            <v>7025945</v>
          </cell>
          <cell r="AH67">
            <v>1580838</v>
          </cell>
          <cell r="AI67">
            <v>175649</v>
          </cell>
          <cell r="AJ67">
            <v>303541.82</v>
          </cell>
          <cell r="AK67">
            <v>1035223.91</v>
          </cell>
          <cell r="AL67">
            <v>598525.44999999995</v>
          </cell>
          <cell r="AM67">
            <v>30999.17</v>
          </cell>
          <cell r="AN67">
            <v>1558.39</v>
          </cell>
          <cell r="AO67">
            <v>66288.25</v>
          </cell>
          <cell r="AP67">
            <v>470050.19</v>
          </cell>
          <cell r="AQ67">
            <v>1206.71</v>
          </cell>
          <cell r="AR67">
            <v>32912.58</v>
          </cell>
          <cell r="AS67">
            <v>732.8</v>
          </cell>
          <cell r="AT67">
            <v>0</v>
          </cell>
          <cell r="AU67">
            <v>0</v>
          </cell>
          <cell r="AV67">
            <v>0</v>
          </cell>
        </row>
        <row r="68">
          <cell r="A68">
            <v>61</v>
          </cell>
          <cell r="B68" t="str">
            <v>City of London</v>
          </cell>
          <cell r="C68" t="str">
            <v>E5010</v>
          </cell>
          <cell r="D68">
            <v>1663453</v>
          </cell>
          <cell r="E68">
            <v>10538000</v>
          </cell>
          <cell r="F68">
            <v>0</v>
          </cell>
          <cell r="G68">
            <v>0</v>
          </cell>
          <cell r="H68">
            <v>0</v>
          </cell>
          <cell r="I68">
            <v>0</v>
          </cell>
          <cell r="J68">
            <v>0</v>
          </cell>
          <cell r="K68">
            <v>0</v>
          </cell>
          <cell r="L68">
            <v>0</v>
          </cell>
          <cell r="M68">
            <v>0</v>
          </cell>
          <cell r="N68">
            <v>79085</v>
          </cell>
          <cell r="O68">
            <v>47451</v>
          </cell>
          <cell r="P68">
            <v>31634</v>
          </cell>
          <cell r="Q68">
            <v>0</v>
          </cell>
          <cell r="R68">
            <v>314954.32</v>
          </cell>
          <cell r="S68">
            <v>0</v>
          </cell>
          <cell r="T68">
            <v>0</v>
          </cell>
          <cell r="U68">
            <v>10534529.619999999</v>
          </cell>
          <cell r="V68">
            <v>0</v>
          </cell>
          <cell r="W68">
            <v>0</v>
          </cell>
          <cell r="X68">
            <v>0</v>
          </cell>
          <cell r="Y68">
            <v>0</v>
          </cell>
          <cell r="Z68">
            <v>0</v>
          </cell>
          <cell r="AA68">
            <v>0</v>
          </cell>
          <cell r="AB68">
            <v>0</v>
          </cell>
          <cell r="AC68">
            <v>0</v>
          </cell>
          <cell r="AD68">
            <v>0</v>
          </cell>
          <cell r="AE68">
            <v>0</v>
          </cell>
          <cell r="AF68">
            <v>358358465</v>
          </cell>
          <cell r="AG68">
            <v>215015079</v>
          </cell>
          <cell r="AH68">
            <v>143343386</v>
          </cell>
          <cell r="AI68">
            <v>0</v>
          </cell>
          <cell r="AJ68">
            <v>14218036.92</v>
          </cell>
          <cell r="AK68">
            <v>353801.98</v>
          </cell>
          <cell r="AL68">
            <v>8927783.8200000003</v>
          </cell>
          <cell r="AM68">
            <v>0</v>
          </cell>
          <cell r="AN68">
            <v>0</v>
          </cell>
          <cell r="AO68">
            <v>363790.43</v>
          </cell>
          <cell r="AP68">
            <v>36885906.009999998</v>
          </cell>
          <cell r="AQ68">
            <v>29194.44</v>
          </cell>
          <cell r="AR68">
            <v>698068.7</v>
          </cell>
          <cell r="AS68">
            <v>0</v>
          </cell>
          <cell r="AT68">
            <v>0</v>
          </cell>
          <cell r="AU68">
            <v>0</v>
          </cell>
          <cell r="AV68">
            <v>0</v>
          </cell>
        </row>
        <row r="69">
          <cell r="A69">
            <v>62</v>
          </cell>
          <cell r="B69" t="str">
            <v>Colchester</v>
          </cell>
          <cell r="C69" t="str">
            <v>E1536</v>
          </cell>
          <cell r="D69">
            <v>240916</v>
          </cell>
          <cell r="E69">
            <v>0</v>
          </cell>
          <cell r="F69">
            <v>0</v>
          </cell>
          <cell r="G69">
            <v>0</v>
          </cell>
          <cell r="H69">
            <v>0</v>
          </cell>
          <cell r="I69">
            <v>0</v>
          </cell>
          <cell r="J69">
            <v>0</v>
          </cell>
          <cell r="K69">
            <v>0</v>
          </cell>
          <cell r="L69">
            <v>0</v>
          </cell>
          <cell r="M69">
            <v>0</v>
          </cell>
          <cell r="N69">
            <v>580188</v>
          </cell>
          <cell r="O69">
            <v>464150.4</v>
          </cell>
          <cell r="P69">
            <v>104433.84</v>
          </cell>
          <cell r="Q69">
            <v>11603.76</v>
          </cell>
          <cell r="R69">
            <v>54652.57</v>
          </cell>
          <cell r="S69">
            <v>0</v>
          </cell>
          <cell r="T69">
            <v>0</v>
          </cell>
          <cell r="U69">
            <v>779135</v>
          </cell>
          <cell r="V69">
            <v>0</v>
          </cell>
          <cell r="W69">
            <v>0</v>
          </cell>
          <cell r="X69">
            <v>0</v>
          </cell>
          <cell r="Y69">
            <v>0</v>
          </cell>
          <cell r="Z69">
            <v>0</v>
          </cell>
          <cell r="AA69">
            <v>0</v>
          </cell>
          <cell r="AB69">
            <v>0</v>
          </cell>
          <cell r="AC69">
            <v>0</v>
          </cell>
          <cell r="AD69">
            <v>0</v>
          </cell>
          <cell r="AE69">
            <v>0</v>
          </cell>
          <cell r="AF69">
            <v>28781637</v>
          </cell>
          <cell r="AG69">
            <v>23025310</v>
          </cell>
          <cell r="AH69">
            <v>5180695</v>
          </cell>
          <cell r="AI69">
            <v>575633</v>
          </cell>
          <cell r="AJ69">
            <v>1082189.1100000001</v>
          </cell>
          <cell r="AK69">
            <v>2512298.4500000002</v>
          </cell>
          <cell r="AL69">
            <v>4136023.33</v>
          </cell>
          <cell r="AM69">
            <v>53533.05</v>
          </cell>
          <cell r="AN69">
            <v>19329.04</v>
          </cell>
          <cell r="AO69">
            <v>92856.81</v>
          </cell>
          <cell r="AP69">
            <v>2973227.75</v>
          </cell>
          <cell r="AQ69">
            <v>35842.199999999997</v>
          </cell>
          <cell r="AR69">
            <v>19734.77</v>
          </cell>
          <cell r="AS69">
            <v>3339.61</v>
          </cell>
          <cell r="AT69">
            <v>14496.78</v>
          </cell>
          <cell r="AU69">
            <v>146.49</v>
          </cell>
          <cell r="AV69">
            <v>0</v>
          </cell>
        </row>
        <row r="70">
          <cell r="A70">
            <v>63</v>
          </cell>
          <cell r="B70" t="str">
            <v>Copeland</v>
          </cell>
          <cell r="C70" t="str">
            <v>E0934</v>
          </cell>
          <cell r="D70">
            <v>113008</v>
          </cell>
          <cell r="E70">
            <v>0</v>
          </cell>
          <cell r="F70">
            <v>0</v>
          </cell>
          <cell r="G70">
            <v>0</v>
          </cell>
          <cell r="H70">
            <v>0</v>
          </cell>
          <cell r="I70">
            <v>0</v>
          </cell>
          <cell r="J70">
            <v>0</v>
          </cell>
          <cell r="K70">
            <v>0</v>
          </cell>
          <cell r="L70">
            <v>0</v>
          </cell>
          <cell r="M70">
            <v>0</v>
          </cell>
          <cell r="N70">
            <v>278850</v>
          </cell>
          <cell r="O70">
            <v>223080</v>
          </cell>
          <cell r="P70">
            <v>55770</v>
          </cell>
          <cell r="Q70">
            <v>0</v>
          </cell>
          <cell r="R70">
            <v>86014.76</v>
          </cell>
          <cell r="S70">
            <v>0</v>
          </cell>
          <cell r="T70">
            <v>0</v>
          </cell>
          <cell r="U70">
            <v>220000</v>
          </cell>
          <cell r="V70">
            <v>0</v>
          </cell>
          <cell r="W70">
            <v>0</v>
          </cell>
          <cell r="X70">
            <v>0</v>
          </cell>
          <cell r="Y70">
            <v>0</v>
          </cell>
          <cell r="Z70">
            <v>0</v>
          </cell>
          <cell r="AA70">
            <v>0</v>
          </cell>
          <cell r="AB70">
            <v>0</v>
          </cell>
          <cell r="AC70">
            <v>0</v>
          </cell>
          <cell r="AD70">
            <v>0</v>
          </cell>
          <cell r="AE70">
            <v>0</v>
          </cell>
          <cell r="AF70">
            <v>16882415</v>
          </cell>
          <cell r="AG70">
            <v>13505932</v>
          </cell>
          <cell r="AH70">
            <v>3376483</v>
          </cell>
          <cell r="AI70">
            <v>0</v>
          </cell>
          <cell r="AJ70">
            <v>705427.22</v>
          </cell>
          <cell r="AK70">
            <v>1214041.27</v>
          </cell>
          <cell r="AL70">
            <v>1100682.6599999999</v>
          </cell>
          <cell r="AM70">
            <v>62361.279999999999</v>
          </cell>
          <cell r="AN70">
            <v>25183.06</v>
          </cell>
          <cell r="AO70">
            <v>1019.59</v>
          </cell>
          <cell r="AP70">
            <v>289802.32</v>
          </cell>
          <cell r="AQ70">
            <v>0</v>
          </cell>
          <cell r="AR70">
            <v>0</v>
          </cell>
          <cell r="AS70">
            <v>0</v>
          </cell>
          <cell r="AT70">
            <v>79.349999999999994</v>
          </cell>
          <cell r="AU70">
            <v>0</v>
          </cell>
          <cell r="AV70">
            <v>0</v>
          </cell>
        </row>
        <row r="71">
          <cell r="A71">
            <v>64</v>
          </cell>
          <cell r="B71" t="str">
            <v>Corby</v>
          </cell>
          <cell r="C71" t="str">
            <v>E2831</v>
          </cell>
          <cell r="D71">
            <v>86849</v>
          </cell>
          <cell r="E71">
            <v>0</v>
          </cell>
          <cell r="F71">
            <v>0</v>
          </cell>
          <cell r="G71">
            <v>0</v>
          </cell>
          <cell r="H71">
            <v>0</v>
          </cell>
          <cell r="I71">
            <v>0</v>
          </cell>
          <cell r="J71">
            <v>0</v>
          </cell>
          <cell r="K71">
            <v>0</v>
          </cell>
          <cell r="L71">
            <v>0</v>
          </cell>
          <cell r="M71">
            <v>0</v>
          </cell>
          <cell r="N71">
            <v>97559</v>
          </cell>
          <cell r="O71">
            <v>78047.199999999997</v>
          </cell>
          <cell r="P71">
            <v>19511.8</v>
          </cell>
          <cell r="Q71">
            <v>0</v>
          </cell>
          <cell r="R71">
            <v>-364611.3</v>
          </cell>
          <cell r="S71">
            <v>0</v>
          </cell>
          <cell r="T71">
            <v>0</v>
          </cell>
          <cell r="U71">
            <v>336926</v>
          </cell>
          <cell r="V71">
            <v>0</v>
          </cell>
          <cell r="W71">
            <v>0</v>
          </cell>
          <cell r="X71">
            <v>0</v>
          </cell>
          <cell r="Y71">
            <v>0</v>
          </cell>
          <cell r="Z71">
            <v>0</v>
          </cell>
          <cell r="AA71">
            <v>0</v>
          </cell>
          <cell r="AB71">
            <v>0</v>
          </cell>
          <cell r="AC71">
            <v>0</v>
          </cell>
          <cell r="AD71">
            <v>0</v>
          </cell>
          <cell r="AE71">
            <v>0</v>
          </cell>
          <cell r="AF71">
            <v>16878627</v>
          </cell>
          <cell r="AG71">
            <v>13502902</v>
          </cell>
          <cell r="AH71">
            <v>3375725</v>
          </cell>
          <cell r="AI71">
            <v>0</v>
          </cell>
          <cell r="AJ71">
            <v>591643.32999999996</v>
          </cell>
          <cell r="AK71">
            <v>867329.67</v>
          </cell>
          <cell r="AL71">
            <v>1601095.82</v>
          </cell>
          <cell r="AM71">
            <v>0</v>
          </cell>
          <cell r="AN71">
            <v>503.8</v>
          </cell>
          <cell r="AO71">
            <v>598059.07999999996</v>
          </cell>
          <cell r="AP71">
            <v>1919272.06</v>
          </cell>
          <cell r="AQ71">
            <v>8217.5</v>
          </cell>
          <cell r="AR71">
            <v>19980.14</v>
          </cell>
          <cell r="AS71">
            <v>0</v>
          </cell>
          <cell r="AT71">
            <v>0</v>
          </cell>
          <cell r="AU71">
            <v>0</v>
          </cell>
          <cell r="AV71">
            <v>0</v>
          </cell>
        </row>
        <row r="72">
          <cell r="A72">
            <v>65</v>
          </cell>
          <cell r="B72" t="str">
            <v>Cornwall UA</v>
          </cell>
          <cell r="C72" t="str">
            <v>E0801</v>
          </cell>
          <cell r="D72">
            <v>1101516</v>
          </cell>
          <cell r="E72">
            <v>0</v>
          </cell>
          <cell r="F72">
            <v>0</v>
          </cell>
          <cell r="G72">
            <v>0</v>
          </cell>
          <cell r="H72">
            <v>0</v>
          </cell>
          <cell r="I72">
            <v>0</v>
          </cell>
          <cell r="J72">
            <v>114347.75</v>
          </cell>
          <cell r="K72">
            <v>0</v>
          </cell>
          <cell r="L72">
            <v>0</v>
          </cell>
          <cell r="M72">
            <v>0</v>
          </cell>
          <cell r="N72">
            <v>4247426</v>
          </cell>
          <cell r="O72">
            <v>4247426</v>
          </cell>
          <cell r="P72">
            <v>0</v>
          </cell>
          <cell r="Q72">
            <v>0</v>
          </cell>
          <cell r="R72">
            <v>1964527.38</v>
          </cell>
          <cell r="S72">
            <v>0</v>
          </cell>
          <cell r="T72">
            <v>0</v>
          </cell>
          <cell r="U72">
            <v>1692110.11</v>
          </cell>
          <cell r="V72">
            <v>0</v>
          </cell>
          <cell r="W72">
            <v>0</v>
          </cell>
          <cell r="X72">
            <v>0</v>
          </cell>
          <cell r="Y72">
            <v>0</v>
          </cell>
          <cell r="Z72">
            <v>0</v>
          </cell>
          <cell r="AA72">
            <v>0</v>
          </cell>
          <cell r="AB72">
            <v>0</v>
          </cell>
          <cell r="AC72">
            <v>0</v>
          </cell>
          <cell r="AD72">
            <v>0</v>
          </cell>
          <cell r="AE72">
            <v>0</v>
          </cell>
          <cell r="AF72">
            <v>76935957.25</v>
          </cell>
          <cell r="AG72">
            <v>77050305</v>
          </cell>
          <cell r="AH72">
            <v>0</v>
          </cell>
          <cell r="AI72">
            <v>0</v>
          </cell>
          <cell r="AJ72">
            <v>2471050.94</v>
          </cell>
          <cell r="AK72">
            <v>18186089.210000001</v>
          </cell>
          <cell r="AL72">
            <v>11745931.710000001</v>
          </cell>
          <cell r="AM72">
            <v>183254.33</v>
          </cell>
          <cell r="AN72">
            <v>246180.67</v>
          </cell>
          <cell r="AO72">
            <v>66737.08</v>
          </cell>
          <cell r="AP72">
            <v>3531132.61</v>
          </cell>
          <cell r="AQ72">
            <v>236515.22</v>
          </cell>
          <cell r="AR72">
            <v>412409.42</v>
          </cell>
          <cell r="AS72">
            <v>1207.9100000000001</v>
          </cell>
          <cell r="AT72">
            <v>88134.16</v>
          </cell>
          <cell r="AU72">
            <v>27855.5</v>
          </cell>
          <cell r="AV72">
            <v>110102.86</v>
          </cell>
        </row>
        <row r="73">
          <cell r="A73">
            <v>66</v>
          </cell>
          <cell r="B73" t="str">
            <v>Cotswold</v>
          </cell>
          <cell r="C73" t="str">
            <v>E1632</v>
          </cell>
          <cell r="D73">
            <v>179896</v>
          </cell>
          <cell r="E73">
            <v>0</v>
          </cell>
          <cell r="F73">
            <v>0</v>
          </cell>
          <cell r="G73">
            <v>0</v>
          </cell>
          <cell r="H73">
            <v>0</v>
          </cell>
          <cell r="I73">
            <v>0</v>
          </cell>
          <cell r="J73">
            <v>0</v>
          </cell>
          <cell r="K73">
            <v>0</v>
          </cell>
          <cell r="L73">
            <v>0</v>
          </cell>
          <cell r="M73">
            <v>0</v>
          </cell>
          <cell r="N73">
            <v>533478</v>
          </cell>
          <cell r="O73">
            <v>426782.4</v>
          </cell>
          <cell r="P73">
            <v>106695.6</v>
          </cell>
          <cell r="Q73">
            <v>0</v>
          </cell>
          <cell r="R73">
            <v>348749.67</v>
          </cell>
          <cell r="S73">
            <v>0</v>
          </cell>
          <cell r="T73">
            <v>0</v>
          </cell>
          <cell r="U73">
            <v>200099.65</v>
          </cell>
          <cell r="V73">
            <v>0</v>
          </cell>
          <cell r="W73">
            <v>0</v>
          </cell>
          <cell r="X73">
            <v>0</v>
          </cell>
          <cell r="Y73">
            <v>0</v>
          </cell>
          <cell r="Z73">
            <v>0</v>
          </cell>
          <cell r="AA73">
            <v>0</v>
          </cell>
          <cell r="AB73">
            <v>0</v>
          </cell>
          <cell r="AC73">
            <v>0</v>
          </cell>
          <cell r="AD73">
            <v>0</v>
          </cell>
          <cell r="AE73">
            <v>0</v>
          </cell>
          <cell r="AF73">
            <v>14356096</v>
          </cell>
          <cell r="AG73">
            <v>11484876</v>
          </cell>
          <cell r="AH73">
            <v>2871219</v>
          </cell>
          <cell r="AI73">
            <v>0</v>
          </cell>
          <cell r="AJ73">
            <v>449115.32</v>
          </cell>
          <cell r="AK73">
            <v>2191116.2400000002</v>
          </cell>
          <cell r="AL73">
            <v>1568320.32</v>
          </cell>
          <cell r="AM73">
            <v>105332.99</v>
          </cell>
          <cell r="AN73">
            <v>38799.89</v>
          </cell>
          <cell r="AO73">
            <v>32193.99</v>
          </cell>
          <cell r="AP73">
            <v>1005727.2</v>
          </cell>
          <cell r="AQ73">
            <v>4277.6000000000004</v>
          </cell>
          <cell r="AR73">
            <v>6159.92</v>
          </cell>
          <cell r="AS73">
            <v>18.09</v>
          </cell>
          <cell r="AT73">
            <v>7005.49</v>
          </cell>
          <cell r="AU73">
            <v>0</v>
          </cell>
          <cell r="AV73">
            <v>0</v>
          </cell>
        </row>
        <row r="74">
          <cell r="A74">
            <v>67</v>
          </cell>
          <cell r="B74" t="str">
            <v>Coventry</v>
          </cell>
          <cell r="C74" t="str">
            <v>E4602</v>
          </cell>
          <cell r="D74">
            <v>379768</v>
          </cell>
          <cell r="E74">
            <v>0</v>
          </cell>
          <cell r="F74">
            <v>0</v>
          </cell>
          <cell r="G74">
            <v>0</v>
          </cell>
          <cell r="H74">
            <v>0</v>
          </cell>
          <cell r="I74">
            <v>0</v>
          </cell>
          <cell r="J74">
            <v>0</v>
          </cell>
          <cell r="K74">
            <v>0</v>
          </cell>
          <cell r="L74">
            <v>0</v>
          </cell>
          <cell r="M74">
            <v>0</v>
          </cell>
          <cell r="N74">
            <v>1021278</v>
          </cell>
          <cell r="O74">
            <v>1000852.44</v>
          </cell>
          <cell r="P74">
            <v>0</v>
          </cell>
          <cell r="Q74">
            <v>20425.560000000001</v>
          </cell>
          <cell r="R74">
            <v>20038.560000000001</v>
          </cell>
          <cell r="S74">
            <v>0</v>
          </cell>
          <cell r="T74">
            <v>0</v>
          </cell>
          <cell r="U74">
            <v>1669928.84</v>
          </cell>
          <cell r="V74">
            <v>0</v>
          </cell>
          <cell r="W74">
            <v>0</v>
          </cell>
          <cell r="X74">
            <v>0</v>
          </cell>
          <cell r="Y74">
            <v>0</v>
          </cell>
          <cell r="Z74">
            <v>0</v>
          </cell>
          <cell r="AA74">
            <v>0</v>
          </cell>
          <cell r="AB74">
            <v>0</v>
          </cell>
          <cell r="AC74">
            <v>0</v>
          </cell>
          <cell r="AD74">
            <v>0</v>
          </cell>
          <cell r="AE74">
            <v>0</v>
          </cell>
          <cell r="AF74">
            <v>54138847</v>
          </cell>
          <cell r="AG74">
            <v>53056070</v>
          </cell>
          <cell r="AH74">
            <v>0</v>
          </cell>
          <cell r="AI74">
            <v>1082777</v>
          </cell>
          <cell r="AJ74">
            <v>2142473.4700000002</v>
          </cell>
          <cell r="AK74">
            <v>4495016.82</v>
          </cell>
          <cell r="AL74">
            <v>10645519.15</v>
          </cell>
          <cell r="AM74">
            <v>40945.199999999997</v>
          </cell>
          <cell r="AN74">
            <v>0</v>
          </cell>
          <cell r="AO74">
            <v>240438.14</v>
          </cell>
          <cell r="AP74">
            <v>2625256.9300000002</v>
          </cell>
          <cell r="AQ74">
            <v>192224.53</v>
          </cell>
          <cell r="AR74">
            <v>208362.54</v>
          </cell>
          <cell r="AS74">
            <v>2559.06</v>
          </cell>
          <cell r="AT74">
            <v>0</v>
          </cell>
          <cell r="AU74">
            <v>0</v>
          </cell>
          <cell r="AV74">
            <v>0</v>
          </cell>
        </row>
        <row r="75">
          <cell r="A75">
            <v>68</v>
          </cell>
          <cell r="B75" t="str">
            <v>Craven</v>
          </cell>
          <cell r="C75" t="str">
            <v>E2731</v>
          </cell>
          <cell r="D75">
            <v>119382</v>
          </cell>
          <cell r="E75">
            <v>0</v>
          </cell>
          <cell r="F75">
            <v>0</v>
          </cell>
          <cell r="G75">
            <v>0</v>
          </cell>
          <cell r="H75">
            <v>0</v>
          </cell>
          <cell r="I75">
            <v>0</v>
          </cell>
          <cell r="J75">
            <v>0</v>
          </cell>
          <cell r="K75">
            <v>0</v>
          </cell>
          <cell r="L75">
            <v>0</v>
          </cell>
          <cell r="M75">
            <v>0</v>
          </cell>
          <cell r="N75">
            <v>298103</v>
          </cell>
          <cell r="O75">
            <v>238482.40000000002</v>
          </cell>
          <cell r="P75">
            <v>53658.54</v>
          </cell>
          <cell r="Q75">
            <v>5962.06</v>
          </cell>
          <cell r="R75">
            <v>47767.73</v>
          </cell>
          <cell r="S75">
            <v>0</v>
          </cell>
          <cell r="T75">
            <v>0</v>
          </cell>
          <cell r="U75">
            <v>191538.91</v>
          </cell>
          <cell r="V75">
            <v>0</v>
          </cell>
          <cell r="W75">
            <v>0</v>
          </cell>
          <cell r="X75">
            <v>0</v>
          </cell>
          <cell r="Y75">
            <v>0</v>
          </cell>
          <cell r="Z75">
            <v>0</v>
          </cell>
          <cell r="AA75">
            <v>0</v>
          </cell>
          <cell r="AB75">
            <v>0</v>
          </cell>
          <cell r="AC75">
            <v>0</v>
          </cell>
          <cell r="AD75">
            <v>0</v>
          </cell>
          <cell r="AE75">
            <v>0</v>
          </cell>
          <cell r="AF75">
            <v>9361336</v>
          </cell>
          <cell r="AG75">
            <v>7489068</v>
          </cell>
          <cell r="AH75">
            <v>1685040</v>
          </cell>
          <cell r="AI75">
            <v>187227</v>
          </cell>
          <cell r="AJ75">
            <v>282304.53999999998</v>
          </cell>
          <cell r="AK75">
            <v>1890482.47</v>
          </cell>
          <cell r="AL75">
            <v>1062607.6100000001</v>
          </cell>
          <cell r="AM75">
            <v>21587.24</v>
          </cell>
          <cell r="AN75">
            <v>37104.29</v>
          </cell>
          <cell r="AO75">
            <v>39791.32</v>
          </cell>
          <cell r="AP75">
            <v>644975.43999999994</v>
          </cell>
          <cell r="AQ75">
            <v>5096.83</v>
          </cell>
          <cell r="AR75">
            <v>5851.9</v>
          </cell>
          <cell r="AS75">
            <v>0</v>
          </cell>
          <cell r="AT75">
            <v>24297.759999999998</v>
          </cell>
          <cell r="AU75">
            <v>0</v>
          </cell>
          <cell r="AV75">
            <v>0</v>
          </cell>
        </row>
        <row r="76">
          <cell r="A76">
            <v>69</v>
          </cell>
          <cell r="B76" t="str">
            <v>Crawley</v>
          </cell>
          <cell r="C76" t="str">
            <v>E3834</v>
          </cell>
          <cell r="D76">
            <v>215934</v>
          </cell>
          <cell r="E76">
            <v>0</v>
          </cell>
          <cell r="F76">
            <v>0</v>
          </cell>
          <cell r="G76">
            <v>0</v>
          </cell>
          <cell r="H76">
            <v>0</v>
          </cell>
          <cell r="I76">
            <v>0</v>
          </cell>
          <cell r="J76">
            <v>0</v>
          </cell>
          <cell r="K76">
            <v>0</v>
          </cell>
          <cell r="L76">
            <v>0</v>
          </cell>
          <cell r="M76">
            <v>0</v>
          </cell>
          <cell r="N76">
            <v>159282</v>
          </cell>
          <cell r="O76">
            <v>127425.60000000001</v>
          </cell>
          <cell r="P76">
            <v>31856.400000000001</v>
          </cell>
          <cell r="Q76">
            <v>0</v>
          </cell>
          <cell r="R76">
            <v>-30218.69</v>
          </cell>
          <cell r="S76">
            <v>0</v>
          </cell>
          <cell r="T76">
            <v>0</v>
          </cell>
          <cell r="U76">
            <v>1000000</v>
          </cell>
          <cell r="V76">
            <v>0</v>
          </cell>
          <cell r="W76">
            <v>0</v>
          </cell>
          <cell r="X76">
            <v>0</v>
          </cell>
          <cell r="Y76">
            <v>0</v>
          </cell>
          <cell r="Z76">
            <v>0</v>
          </cell>
          <cell r="AA76">
            <v>0</v>
          </cell>
          <cell r="AB76">
            <v>0</v>
          </cell>
          <cell r="AC76">
            <v>0</v>
          </cell>
          <cell r="AD76">
            <v>0</v>
          </cell>
          <cell r="AE76">
            <v>0</v>
          </cell>
          <cell r="AF76">
            <v>52522663</v>
          </cell>
          <cell r="AG76">
            <v>42018130</v>
          </cell>
          <cell r="AH76">
            <v>10504533</v>
          </cell>
          <cell r="AI76">
            <v>0</v>
          </cell>
          <cell r="AJ76">
            <v>1999220.93</v>
          </cell>
          <cell r="AK76">
            <v>674706.62</v>
          </cell>
          <cell r="AL76">
            <v>2359218.1</v>
          </cell>
          <cell r="AM76">
            <v>26822.54</v>
          </cell>
          <cell r="AN76">
            <v>0</v>
          </cell>
          <cell r="AO76">
            <v>117047.16</v>
          </cell>
          <cell r="AP76">
            <v>5099228.92</v>
          </cell>
          <cell r="AQ76">
            <v>54244.6</v>
          </cell>
          <cell r="AR76">
            <v>-12225.38</v>
          </cell>
          <cell r="AS76">
            <v>390.73</v>
          </cell>
          <cell r="AT76">
            <v>0</v>
          </cell>
          <cell r="AU76">
            <v>0</v>
          </cell>
          <cell r="AV76">
            <v>0</v>
          </cell>
        </row>
        <row r="77">
          <cell r="A77">
            <v>70</v>
          </cell>
          <cell r="B77" t="str">
            <v>Croydon</v>
          </cell>
          <cell r="C77" t="str">
            <v>E5035</v>
          </cell>
          <cell r="D77">
            <v>435172</v>
          </cell>
          <cell r="E77">
            <v>0</v>
          </cell>
          <cell r="F77">
            <v>0</v>
          </cell>
          <cell r="G77">
            <v>0</v>
          </cell>
          <cell r="H77">
            <v>0</v>
          </cell>
          <cell r="I77">
            <v>0</v>
          </cell>
          <cell r="J77">
            <v>0</v>
          </cell>
          <cell r="K77">
            <v>0</v>
          </cell>
          <cell r="L77">
            <v>0</v>
          </cell>
          <cell r="M77">
            <v>0</v>
          </cell>
          <cell r="N77">
            <v>1137955</v>
          </cell>
          <cell r="O77">
            <v>682773</v>
          </cell>
          <cell r="P77">
            <v>455182</v>
          </cell>
          <cell r="Q77">
            <v>0</v>
          </cell>
          <cell r="R77">
            <v>-316338</v>
          </cell>
          <cell r="S77">
            <v>0</v>
          </cell>
          <cell r="T77">
            <v>0</v>
          </cell>
          <cell r="U77">
            <v>2026000</v>
          </cell>
          <cell r="V77">
            <v>0</v>
          </cell>
          <cell r="W77">
            <v>0</v>
          </cell>
          <cell r="X77">
            <v>0</v>
          </cell>
          <cell r="Y77">
            <v>0</v>
          </cell>
          <cell r="Z77">
            <v>0</v>
          </cell>
          <cell r="AA77">
            <v>0</v>
          </cell>
          <cell r="AB77">
            <v>0</v>
          </cell>
          <cell r="AC77">
            <v>0</v>
          </cell>
          <cell r="AD77">
            <v>0</v>
          </cell>
          <cell r="AE77">
            <v>0</v>
          </cell>
          <cell r="AF77">
            <v>55285930</v>
          </cell>
          <cell r="AG77">
            <v>33171558</v>
          </cell>
          <cell r="AH77">
            <v>22114372</v>
          </cell>
          <cell r="AI77">
            <v>0</v>
          </cell>
          <cell r="AJ77">
            <v>2010704.78</v>
          </cell>
          <cell r="AK77">
            <v>4981525.9000000004</v>
          </cell>
          <cell r="AL77">
            <v>7728812.2800000003</v>
          </cell>
          <cell r="AM77">
            <v>121518.39</v>
          </cell>
          <cell r="AN77">
            <v>0</v>
          </cell>
          <cell r="AO77">
            <v>201455.76</v>
          </cell>
          <cell r="AP77">
            <v>8245645.7199999997</v>
          </cell>
          <cell r="AQ77">
            <v>34742.42</v>
          </cell>
          <cell r="AR77">
            <v>47567.21</v>
          </cell>
          <cell r="AS77">
            <v>0</v>
          </cell>
          <cell r="AT77">
            <v>0</v>
          </cell>
          <cell r="AU77">
            <v>0</v>
          </cell>
          <cell r="AV77">
            <v>0</v>
          </cell>
        </row>
        <row r="78">
          <cell r="A78">
            <v>71</v>
          </cell>
          <cell r="B78" t="str">
            <v>Dacorum</v>
          </cell>
          <cell r="C78" t="str">
            <v>E1932</v>
          </cell>
          <cell r="D78">
            <v>218506</v>
          </cell>
          <cell r="E78">
            <v>0</v>
          </cell>
          <cell r="F78">
            <v>0</v>
          </cell>
          <cell r="G78">
            <v>0</v>
          </cell>
          <cell r="H78">
            <v>0</v>
          </cell>
          <cell r="I78">
            <v>0</v>
          </cell>
          <cell r="J78">
            <v>0</v>
          </cell>
          <cell r="K78">
            <v>0</v>
          </cell>
          <cell r="L78">
            <v>0</v>
          </cell>
          <cell r="M78">
            <v>0</v>
          </cell>
          <cell r="N78">
            <v>203675</v>
          </cell>
          <cell r="O78">
            <v>162940</v>
          </cell>
          <cell r="P78">
            <v>40735</v>
          </cell>
          <cell r="Q78">
            <v>0</v>
          </cell>
          <cell r="R78">
            <v>-536167.13</v>
          </cell>
          <cell r="S78">
            <v>0</v>
          </cell>
          <cell r="T78">
            <v>0</v>
          </cell>
          <cell r="U78">
            <v>578626.11</v>
          </cell>
          <cell r="V78">
            <v>0</v>
          </cell>
          <cell r="W78">
            <v>0</v>
          </cell>
          <cell r="X78">
            <v>0</v>
          </cell>
          <cell r="Y78">
            <v>0</v>
          </cell>
          <cell r="Z78">
            <v>0</v>
          </cell>
          <cell r="AA78">
            <v>0</v>
          </cell>
          <cell r="AB78">
            <v>0</v>
          </cell>
          <cell r="AC78">
            <v>0</v>
          </cell>
          <cell r="AD78">
            <v>0</v>
          </cell>
          <cell r="AE78">
            <v>0</v>
          </cell>
          <cell r="AF78">
            <v>30631350</v>
          </cell>
          <cell r="AG78">
            <v>24505080</v>
          </cell>
          <cell r="AH78">
            <v>6126270</v>
          </cell>
          <cell r="AI78">
            <v>0</v>
          </cell>
          <cell r="AJ78">
            <v>1103404.53</v>
          </cell>
          <cell r="AK78">
            <v>1848977.23</v>
          </cell>
          <cell r="AL78">
            <v>3491844.28</v>
          </cell>
          <cell r="AM78">
            <v>76663.81</v>
          </cell>
          <cell r="AN78">
            <v>3801.4</v>
          </cell>
          <cell r="AO78">
            <v>109941.64</v>
          </cell>
          <cell r="AP78">
            <v>2538064.89</v>
          </cell>
          <cell r="AQ78">
            <v>49957.02</v>
          </cell>
          <cell r="AR78">
            <v>14128.75</v>
          </cell>
          <cell r="AS78">
            <v>237.88</v>
          </cell>
          <cell r="AT78">
            <v>0</v>
          </cell>
          <cell r="AU78">
            <v>138.35</v>
          </cell>
          <cell r="AV78">
            <v>0</v>
          </cell>
        </row>
        <row r="79">
          <cell r="A79">
            <v>72</v>
          </cell>
          <cell r="B79" t="str">
            <v>Darlington</v>
          </cell>
          <cell r="C79" t="str">
            <v>E1301</v>
          </cell>
          <cell r="D79">
            <v>148432</v>
          </cell>
          <cell r="E79">
            <v>0</v>
          </cell>
          <cell r="F79">
            <v>0</v>
          </cell>
          <cell r="G79">
            <v>0</v>
          </cell>
          <cell r="H79">
            <v>0</v>
          </cell>
          <cell r="I79">
            <v>0</v>
          </cell>
          <cell r="J79">
            <v>0</v>
          </cell>
          <cell r="K79">
            <v>0</v>
          </cell>
          <cell r="L79">
            <v>0</v>
          </cell>
          <cell r="M79">
            <v>0</v>
          </cell>
          <cell r="N79">
            <v>446208</v>
          </cell>
          <cell r="O79">
            <v>437283.83999999997</v>
          </cell>
          <cell r="P79">
            <v>0</v>
          </cell>
          <cell r="Q79">
            <v>8924.16</v>
          </cell>
          <cell r="R79">
            <v>-23258.91</v>
          </cell>
          <cell r="S79">
            <v>0</v>
          </cell>
          <cell r="T79">
            <v>0</v>
          </cell>
          <cell r="U79">
            <v>383956.81</v>
          </cell>
          <cell r="V79">
            <v>0</v>
          </cell>
          <cell r="W79">
            <v>0</v>
          </cell>
          <cell r="X79">
            <v>0</v>
          </cell>
          <cell r="Y79">
            <v>0</v>
          </cell>
          <cell r="Z79">
            <v>0</v>
          </cell>
          <cell r="AA79">
            <v>0</v>
          </cell>
          <cell r="AB79">
            <v>0</v>
          </cell>
          <cell r="AC79">
            <v>0</v>
          </cell>
          <cell r="AD79">
            <v>0</v>
          </cell>
          <cell r="AE79">
            <v>0</v>
          </cell>
          <cell r="AF79">
            <v>16565702</v>
          </cell>
          <cell r="AG79">
            <v>16234388</v>
          </cell>
          <cell r="AH79">
            <v>0</v>
          </cell>
          <cell r="AI79">
            <v>331314</v>
          </cell>
          <cell r="AJ79">
            <v>589597.27</v>
          </cell>
          <cell r="AK79">
            <v>1888738.35</v>
          </cell>
          <cell r="AL79">
            <v>2358629.86</v>
          </cell>
          <cell r="AM79">
            <v>36918.46</v>
          </cell>
          <cell r="AN79">
            <v>3190.02</v>
          </cell>
          <cell r="AO79">
            <v>61517.02</v>
          </cell>
          <cell r="AP79">
            <v>1581407.12</v>
          </cell>
          <cell r="AQ79">
            <v>6578.24</v>
          </cell>
          <cell r="AR79">
            <v>362.81</v>
          </cell>
          <cell r="AS79">
            <v>0</v>
          </cell>
          <cell r="AT79">
            <v>0</v>
          </cell>
          <cell r="AU79">
            <v>0</v>
          </cell>
          <cell r="AV79">
            <v>0</v>
          </cell>
        </row>
        <row r="80">
          <cell r="A80">
            <v>73</v>
          </cell>
          <cell r="B80" t="str">
            <v>Dartford</v>
          </cell>
          <cell r="C80" t="str">
            <v>E2233</v>
          </cell>
          <cell r="D80">
            <v>175930</v>
          </cell>
          <cell r="E80">
            <v>0</v>
          </cell>
          <cell r="F80">
            <v>0</v>
          </cell>
          <cell r="G80">
            <v>0</v>
          </cell>
          <cell r="H80">
            <v>0</v>
          </cell>
          <cell r="I80">
            <v>0</v>
          </cell>
          <cell r="J80">
            <v>0</v>
          </cell>
          <cell r="K80">
            <v>0</v>
          </cell>
          <cell r="L80">
            <v>0</v>
          </cell>
          <cell r="M80">
            <v>0</v>
          </cell>
          <cell r="N80">
            <v>293080</v>
          </cell>
          <cell r="O80">
            <v>234464</v>
          </cell>
          <cell r="P80">
            <v>52754.400000000001</v>
          </cell>
          <cell r="Q80">
            <v>5861.6</v>
          </cell>
          <cell r="R80">
            <v>32765.39</v>
          </cell>
          <cell r="S80">
            <v>0</v>
          </cell>
          <cell r="T80">
            <v>0</v>
          </cell>
          <cell r="U80">
            <v>850000</v>
          </cell>
          <cell r="V80">
            <v>0</v>
          </cell>
          <cell r="W80">
            <v>0</v>
          </cell>
          <cell r="X80">
            <v>0</v>
          </cell>
          <cell r="Y80">
            <v>0</v>
          </cell>
          <cell r="Z80">
            <v>0</v>
          </cell>
          <cell r="AA80">
            <v>0</v>
          </cell>
          <cell r="AB80">
            <v>0</v>
          </cell>
          <cell r="AC80">
            <v>0</v>
          </cell>
          <cell r="AD80">
            <v>0</v>
          </cell>
          <cell r="AE80">
            <v>0</v>
          </cell>
          <cell r="AF80">
            <v>39128852</v>
          </cell>
          <cell r="AG80">
            <v>31303081</v>
          </cell>
          <cell r="AH80">
            <v>7043193</v>
          </cell>
          <cell r="AI80">
            <v>782577</v>
          </cell>
          <cell r="AJ80">
            <v>1480557.93</v>
          </cell>
          <cell r="AK80">
            <v>1252774.8999999999</v>
          </cell>
          <cell r="AL80">
            <v>2112589.27</v>
          </cell>
          <cell r="AM80">
            <v>48155.95</v>
          </cell>
          <cell r="AN80">
            <v>629.75</v>
          </cell>
          <cell r="AO80">
            <v>377005.75</v>
          </cell>
          <cell r="AP80">
            <v>2593227.12</v>
          </cell>
          <cell r="AQ80">
            <v>10470.65</v>
          </cell>
          <cell r="AR80">
            <v>2417.36</v>
          </cell>
          <cell r="AS80">
            <v>1854.9</v>
          </cell>
          <cell r="AT80">
            <v>0</v>
          </cell>
          <cell r="AU80">
            <v>1616.89</v>
          </cell>
          <cell r="AV80">
            <v>0</v>
          </cell>
        </row>
        <row r="81">
          <cell r="A81">
            <v>74</v>
          </cell>
          <cell r="B81" t="str">
            <v>Daventry</v>
          </cell>
          <cell r="C81" t="str">
            <v>E2832</v>
          </cell>
          <cell r="D81">
            <v>116811</v>
          </cell>
          <cell r="E81">
            <v>0</v>
          </cell>
          <cell r="F81">
            <v>0</v>
          </cell>
          <cell r="G81">
            <v>0</v>
          </cell>
          <cell r="H81">
            <v>0</v>
          </cell>
          <cell r="I81">
            <v>0</v>
          </cell>
          <cell r="J81">
            <v>0</v>
          </cell>
          <cell r="K81">
            <v>0</v>
          </cell>
          <cell r="L81">
            <v>0</v>
          </cell>
          <cell r="M81">
            <v>0</v>
          </cell>
          <cell r="N81">
            <v>284285</v>
          </cell>
          <cell r="O81">
            <v>227428</v>
          </cell>
          <cell r="P81">
            <v>56857</v>
          </cell>
          <cell r="Q81">
            <v>0</v>
          </cell>
          <cell r="R81">
            <v>41221.769999999997</v>
          </cell>
          <cell r="S81">
            <v>0</v>
          </cell>
          <cell r="T81">
            <v>0</v>
          </cell>
          <cell r="U81">
            <v>400170.88</v>
          </cell>
          <cell r="V81">
            <v>0</v>
          </cell>
          <cell r="W81">
            <v>0</v>
          </cell>
          <cell r="X81">
            <v>0</v>
          </cell>
          <cell r="Y81">
            <v>0</v>
          </cell>
          <cell r="Z81">
            <v>0</v>
          </cell>
          <cell r="AA81">
            <v>0</v>
          </cell>
          <cell r="AB81">
            <v>0</v>
          </cell>
          <cell r="AC81">
            <v>0</v>
          </cell>
          <cell r="AD81">
            <v>0</v>
          </cell>
          <cell r="AE81">
            <v>0</v>
          </cell>
          <cell r="AF81">
            <v>19017378</v>
          </cell>
          <cell r="AG81">
            <v>15213902</v>
          </cell>
          <cell r="AH81">
            <v>3803476</v>
          </cell>
          <cell r="AI81">
            <v>0</v>
          </cell>
          <cell r="AJ81">
            <v>673607.65</v>
          </cell>
          <cell r="AK81">
            <v>1251005.83</v>
          </cell>
          <cell r="AL81">
            <v>1363437.63</v>
          </cell>
          <cell r="AM81">
            <v>25055.1</v>
          </cell>
          <cell r="AN81">
            <v>34544.54</v>
          </cell>
          <cell r="AO81">
            <v>193224.18</v>
          </cell>
          <cell r="AP81">
            <v>1687848.8</v>
          </cell>
          <cell r="AQ81">
            <v>12409.22</v>
          </cell>
          <cell r="AR81">
            <v>38253.03</v>
          </cell>
          <cell r="AS81">
            <v>186.14</v>
          </cell>
          <cell r="AT81">
            <v>1811.28</v>
          </cell>
          <cell r="AU81">
            <v>2815.04</v>
          </cell>
          <cell r="AV81">
            <v>0</v>
          </cell>
        </row>
        <row r="82">
          <cell r="A82">
            <v>75</v>
          </cell>
          <cell r="B82" t="str">
            <v>Derby</v>
          </cell>
          <cell r="C82" t="str">
            <v>E1001</v>
          </cell>
          <cell r="D82">
            <v>314703</v>
          </cell>
          <cell r="E82">
            <v>0</v>
          </cell>
          <cell r="F82">
            <v>0</v>
          </cell>
          <cell r="G82">
            <v>0</v>
          </cell>
          <cell r="H82">
            <v>0</v>
          </cell>
          <cell r="I82">
            <v>0</v>
          </cell>
          <cell r="J82">
            <v>0</v>
          </cell>
          <cell r="K82">
            <v>0</v>
          </cell>
          <cell r="L82">
            <v>0</v>
          </cell>
          <cell r="M82">
            <v>0</v>
          </cell>
          <cell r="N82">
            <v>806282</v>
          </cell>
          <cell r="O82">
            <v>790156.36</v>
          </cell>
          <cell r="P82">
            <v>0</v>
          </cell>
          <cell r="Q82">
            <v>16125.640000000001</v>
          </cell>
          <cell r="R82">
            <v>80407.740000000005</v>
          </cell>
          <cell r="S82">
            <v>0</v>
          </cell>
          <cell r="T82">
            <v>0</v>
          </cell>
          <cell r="U82">
            <v>1426872</v>
          </cell>
          <cell r="V82">
            <v>0</v>
          </cell>
          <cell r="W82">
            <v>0</v>
          </cell>
          <cell r="X82">
            <v>0</v>
          </cell>
          <cell r="Y82">
            <v>0</v>
          </cell>
          <cell r="Z82">
            <v>0</v>
          </cell>
          <cell r="AA82">
            <v>0</v>
          </cell>
          <cell r="AB82">
            <v>0</v>
          </cell>
          <cell r="AC82">
            <v>0</v>
          </cell>
          <cell r="AD82">
            <v>0</v>
          </cell>
          <cell r="AE82">
            <v>0</v>
          </cell>
          <cell r="AF82">
            <v>38539127</v>
          </cell>
          <cell r="AG82">
            <v>37768344</v>
          </cell>
          <cell r="AH82">
            <v>0</v>
          </cell>
          <cell r="AI82">
            <v>770783</v>
          </cell>
          <cell r="AJ82">
            <v>1499091.54</v>
          </cell>
          <cell r="AK82">
            <v>3567294.99</v>
          </cell>
          <cell r="AL82">
            <v>4847162.6500000004</v>
          </cell>
          <cell r="AM82">
            <v>32767.7</v>
          </cell>
          <cell r="AN82">
            <v>0</v>
          </cell>
          <cell r="AO82">
            <v>311451.28000000003</v>
          </cell>
          <cell r="AP82">
            <v>3114015.29</v>
          </cell>
          <cell r="AQ82">
            <v>14733.46</v>
          </cell>
          <cell r="AR82">
            <v>127068.71</v>
          </cell>
          <cell r="AS82">
            <v>2047.98</v>
          </cell>
          <cell r="AT82">
            <v>0</v>
          </cell>
          <cell r="AU82">
            <v>0</v>
          </cell>
          <cell r="AV82">
            <v>0</v>
          </cell>
        </row>
        <row r="83">
          <cell r="A83">
            <v>76</v>
          </cell>
          <cell r="B83" t="str">
            <v>Derbyshire Dales</v>
          </cell>
          <cell r="C83" t="str">
            <v>E1035</v>
          </cell>
          <cell r="D83">
            <v>146324</v>
          </cell>
          <cell r="E83">
            <v>0</v>
          </cell>
          <cell r="F83">
            <v>0</v>
          </cell>
          <cell r="G83">
            <v>0</v>
          </cell>
          <cell r="H83">
            <v>0</v>
          </cell>
          <cell r="I83">
            <v>0</v>
          </cell>
          <cell r="J83">
            <v>0</v>
          </cell>
          <cell r="K83">
            <v>0</v>
          </cell>
          <cell r="L83">
            <v>0</v>
          </cell>
          <cell r="M83">
            <v>0</v>
          </cell>
          <cell r="N83">
            <v>496174</v>
          </cell>
          <cell r="O83">
            <v>396939.2</v>
          </cell>
          <cell r="P83">
            <v>89311.319999999992</v>
          </cell>
          <cell r="Q83">
            <v>9923.48</v>
          </cell>
          <cell r="R83">
            <v>76495.759999999995</v>
          </cell>
          <cell r="S83">
            <v>0</v>
          </cell>
          <cell r="T83">
            <v>0</v>
          </cell>
          <cell r="U83">
            <v>211747.74</v>
          </cell>
          <cell r="V83">
            <v>0</v>
          </cell>
          <cell r="W83">
            <v>0</v>
          </cell>
          <cell r="X83">
            <v>0</v>
          </cell>
          <cell r="Y83">
            <v>0</v>
          </cell>
          <cell r="Z83">
            <v>0</v>
          </cell>
          <cell r="AA83">
            <v>0</v>
          </cell>
          <cell r="AB83">
            <v>0</v>
          </cell>
          <cell r="AC83">
            <v>0</v>
          </cell>
          <cell r="AD83">
            <v>0</v>
          </cell>
          <cell r="AE83">
            <v>0</v>
          </cell>
          <cell r="AF83">
            <v>8264408</v>
          </cell>
          <cell r="AG83">
            <v>6611526</v>
          </cell>
          <cell r="AH83">
            <v>1487593</v>
          </cell>
          <cell r="AI83">
            <v>165288</v>
          </cell>
          <cell r="AJ83">
            <v>249508.25</v>
          </cell>
          <cell r="AK83">
            <v>2203300.15</v>
          </cell>
          <cell r="AL83">
            <v>966367.54</v>
          </cell>
          <cell r="AM83">
            <v>43894.22</v>
          </cell>
          <cell r="AN83">
            <v>56248.84</v>
          </cell>
          <cell r="AO83">
            <v>20828.63</v>
          </cell>
          <cell r="AP83">
            <v>410976.54</v>
          </cell>
          <cell r="AQ83">
            <v>31408.92</v>
          </cell>
          <cell r="AR83">
            <v>92811.41</v>
          </cell>
          <cell r="AS83">
            <v>1071.69</v>
          </cell>
          <cell r="AT83">
            <v>41770.300000000003</v>
          </cell>
          <cell r="AU83">
            <v>8431.5499999999993</v>
          </cell>
          <cell r="AV83">
            <v>0</v>
          </cell>
        </row>
        <row r="84">
          <cell r="A84">
            <v>77</v>
          </cell>
          <cell r="B84" t="str">
            <v>Doncaster</v>
          </cell>
          <cell r="C84" t="str">
            <v>E4402</v>
          </cell>
          <cell r="D84">
            <v>367877</v>
          </cell>
          <cell r="E84">
            <v>0</v>
          </cell>
          <cell r="F84">
            <v>0</v>
          </cell>
          <cell r="G84">
            <v>0</v>
          </cell>
          <cell r="H84">
            <v>0</v>
          </cell>
          <cell r="I84">
            <v>0</v>
          </cell>
          <cell r="J84">
            <v>0</v>
          </cell>
          <cell r="K84">
            <v>0</v>
          </cell>
          <cell r="L84">
            <v>0</v>
          </cell>
          <cell r="M84">
            <v>0</v>
          </cell>
          <cell r="N84">
            <v>1186336</v>
          </cell>
          <cell r="O84">
            <v>1162609.28</v>
          </cell>
          <cell r="P84">
            <v>0</v>
          </cell>
          <cell r="Q84">
            <v>23726.720000000001</v>
          </cell>
          <cell r="R84">
            <v>114639.14</v>
          </cell>
          <cell r="S84">
            <v>0</v>
          </cell>
          <cell r="T84">
            <v>0</v>
          </cell>
          <cell r="U84">
            <v>1355510.85</v>
          </cell>
          <cell r="V84">
            <v>0</v>
          </cell>
          <cell r="W84">
            <v>0</v>
          </cell>
          <cell r="X84">
            <v>0</v>
          </cell>
          <cell r="Y84">
            <v>0</v>
          </cell>
          <cell r="Z84">
            <v>0</v>
          </cell>
          <cell r="AA84">
            <v>0</v>
          </cell>
          <cell r="AB84">
            <v>0</v>
          </cell>
          <cell r="AC84">
            <v>0</v>
          </cell>
          <cell r="AD84">
            <v>0</v>
          </cell>
          <cell r="AE84">
            <v>0</v>
          </cell>
          <cell r="AF84">
            <v>42994672</v>
          </cell>
          <cell r="AG84">
            <v>42134778</v>
          </cell>
          <cell r="AH84">
            <v>0</v>
          </cell>
          <cell r="AI84">
            <v>859893</v>
          </cell>
          <cell r="AJ84">
            <v>1553461.92</v>
          </cell>
          <cell r="AK84">
            <v>5185330.84</v>
          </cell>
          <cell r="AL84">
            <v>4984073</v>
          </cell>
          <cell r="AM84">
            <v>27644.880000000001</v>
          </cell>
          <cell r="AN84">
            <v>9178.5300000000007</v>
          </cell>
          <cell r="AO84">
            <v>796589.11</v>
          </cell>
          <cell r="AP84">
            <v>3042505.02</v>
          </cell>
          <cell r="AQ84">
            <v>60451.11</v>
          </cell>
          <cell r="AR84">
            <v>59954.89</v>
          </cell>
          <cell r="AS84">
            <v>0</v>
          </cell>
          <cell r="AT84">
            <v>532.42999999999995</v>
          </cell>
          <cell r="AU84">
            <v>0</v>
          </cell>
          <cell r="AV84">
            <v>0</v>
          </cell>
        </row>
        <row r="85">
          <cell r="A85">
            <v>78</v>
          </cell>
          <cell r="B85" t="str">
            <v>Dover</v>
          </cell>
          <cell r="C85" t="str">
            <v>E2234</v>
          </cell>
          <cell r="D85">
            <v>151686</v>
          </cell>
          <cell r="E85">
            <v>0</v>
          </cell>
          <cell r="F85">
            <v>0</v>
          </cell>
          <cell r="G85">
            <v>0</v>
          </cell>
          <cell r="H85">
            <v>0</v>
          </cell>
          <cell r="I85">
            <v>0</v>
          </cell>
          <cell r="J85">
            <v>37549.53</v>
          </cell>
          <cell r="K85">
            <v>0</v>
          </cell>
          <cell r="L85">
            <v>0</v>
          </cell>
          <cell r="M85">
            <v>0</v>
          </cell>
          <cell r="N85">
            <v>437259</v>
          </cell>
          <cell r="O85">
            <v>349807.2</v>
          </cell>
          <cell r="P85">
            <v>78706.62</v>
          </cell>
          <cell r="Q85">
            <v>8745.18</v>
          </cell>
          <cell r="R85">
            <v>-311295.61</v>
          </cell>
          <cell r="S85">
            <v>0</v>
          </cell>
          <cell r="T85">
            <v>0</v>
          </cell>
          <cell r="U85">
            <v>3233875</v>
          </cell>
          <cell r="V85">
            <v>0</v>
          </cell>
          <cell r="W85">
            <v>0</v>
          </cell>
          <cell r="X85">
            <v>0</v>
          </cell>
          <cell r="Y85">
            <v>0</v>
          </cell>
          <cell r="Z85">
            <v>0</v>
          </cell>
          <cell r="AA85">
            <v>0</v>
          </cell>
          <cell r="AB85">
            <v>0</v>
          </cell>
          <cell r="AC85">
            <v>0</v>
          </cell>
          <cell r="AD85">
            <v>0</v>
          </cell>
          <cell r="AE85">
            <v>0</v>
          </cell>
          <cell r="AF85">
            <v>14499798.470000001</v>
          </cell>
          <cell r="AG85">
            <v>11629878</v>
          </cell>
          <cell r="AH85">
            <v>2616723</v>
          </cell>
          <cell r="AI85">
            <v>290747</v>
          </cell>
          <cell r="AJ85">
            <v>625282.55000000005</v>
          </cell>
          <cell r="AK85">
            <v>1910302.15</v>
          </cell>
          <cell r="AL85">
            <v>1939153.19</v>
          </cell>
          <cell r="AM85">
            <v>57789.8</v>
          </cell>
          <cell r="AN85">
            <v>27510.400000000001</v>
          </cell>
          <cell r="AO85">
            <v>680091.28</v>
          </cell>
          <cell r="AP85">
            <v>2673205.79</v>
          </cell>
          <cell r="AQ85">
            <v>36222.160000000003</v>
          </cell>
          <cell r="AR85">
            <v>30549.26</v>
          </cell>
          <cell r="AS85">
            <v>0</v>
          </cell>
          <cell r="AT85">
            <v>0</v>
          </cell>
          <cell r="AU85">
            <v>0</v>
          </cell>
          <cell r="AV85">
            <v>36531.31</v>
          </cell>
        </row>
        <row r="86">
          <cell r="A86">
            <v>79</v>
          </cell>
          <cell r="B86" t="str">
            <v>Dudley</v>
          </cell>
          <cell r="C86" t="str">
            <v>E4603</v>
          </cell>
          <cell r="D86">
            <v>439101</v>
          </cell>
          <cell r="E86">
            <v>0</v>
          </cell>
          <cell r="F86">
            <v>0</v>
          </cell>
          <cell r="G86">
            <v>0</v>
          </cell>
          <cell r="H86">
            <v>0</v>
          </cell>
          <cell r="I86">
            <v>0</v>
          </cell>
          <cell r="J86">
            <v>0</v>
          </cell>
          <cell r="K86">
            <v>0</v>
          </cell>
          <cell r="L86">
            <v>0</v>
          </cell>
          <cell r="M86">
            <v>0</v>
          </cell>
          <cell r="N86">
            <v>1325063</v>
          </cell>
          <cell r="O86">
            <v>1298561.74</v>
          </cell>
          <cell r="P86">
            <v>0</v>
          </cell>
          <cell r="Q86">
            <v>26501.260000000002</v>
          </cell>
          <cell r="R86">
            <v>99036.64</v>
          </cell>
          <cell r="S86">
            <v>0</v>
          </cell>
          <cell r="T86">
            <v>0</v>
          </cell>
          <cell r="U86">
            <v>1415997.29</v>
          </cell>
          <cell r="V86">
            <v>0</v>
          </cell>
          <cell r="W86">
            <v>0</v>
          </cell>
          <cell r="X86">
            <v>0</v>
          </cell>
          <cell r="Y86">
            <v>0</v>
          </cell>
          <cell r="Z86">
            <v>0</v>
          </cell>
          <cell r="AA86">
            <v>0</v>
          </cell>
          <cell r="AB86">
            <v>0</v>
          </cell>
          <cell r="AC86">
            <v>0</v>
          </cell>
          <cell r="AD86">
            <v>0</v>
          </cell>
          <cell r="AE86">
            <v>0</v>
          </cell>
          <cell r="AF86">
            <v>44707692</v>
          </cell>
          <cell r="AG86">
            <v>43813538</v>
          </cell>
          <cell r="AH86">
            <v>0</v>
          </cell>
          <cell r="AI86">
            <v>894154</v>
          </cell>
          <cell r="AJ86">
            <v>1643805.67</v>
          </cell>
          <cell r="AK86">
            <v>5849199.7800000003</v>
          </cell>
          <cell r="AL86">
            <v>4032002.33</v>
          </cell>
          <cell r="AM86">
            <v>27022</v>
          </cell>
          <cell r="AN86">
            <v>0</v>
          </cell>
          <cell r="AO86">
            <v>229630.55</v>
          </cell>
          <cell r="AP86">
            <v>4727484.42</v>
          </cell>
          <cell r="AQ86">
            <v>119332.12</v>
          </cell>
          <cell r="AR86">
            <v>50852.07</v>
          </cell>
          <cell r="AS86">
            <v>1688.88</v>
          </cell>
          <cell r="AT86">
            <v>0</v>
          </cell>
          <cell r="AU86">
            <v>0</v>
          </cell>
          <cell r="AV86">
            <v>0</v>
          </cell>
        </row>
        <row r="87">
          <cell r="A87">
            <v>80</v>
          </cell>
          <cell r="B87" t="str">
            <v>Durham UA</v>
          </cell>
          <cell r="C87" t="str">
            <v>E1302</v>
          </cell>
          <cell r="D87">
            <v>603811</v>
          </cell>
          <cell r="E87">
            <v>0</v>
          </cell>
          <cell r="F87">
            <v>0</v>
          </cell>
          <cell r="G87">
            <v>0</v>
          </cell>
          <cell r="H87">
            <v>0</v>
          </cell>
          <cell r="I87">
            <v>0</v>
          </cell>
          <cell r="J87">
            <v>0</v>
          </cell>
          <cell r="K87">
            <v>0</v>
          </cell>
          <cell r="L87">
            <v>0</v>
          </cell>
          <cell r="M87">
            <v>0</v>
          </cell>
          <cell r="N87">
            <v>1894871</v>
          </cell>
          <cell r="O87">
            <v>1856973.58</v>
          </cell>
          <cell r="P87">
            <v>0</v>
          </cell>
          <cell r="Q87">
            <v>37897.42</v>
          </cell>
          <cell r="R87">
            <v>347571.4</v>
          </cell>
          <cell r="S87">
            <v>0</v>
          </cell>
          <cell r="T87">
            <v>0</v>
          </cell>
          <cell r="U87">
            <v>1751980.77</v>
          </cell>
          <cell r="V87">
            <v>0</v>
          </cell>
          <cell r="W87">
            <v>0</v>
          </cell>
          <cell r="X87">
            <v>0</v>
          </cell>
          <cell r="Y87">
            <v>0</v>
          </cell>
          <cell r="Z87">
            <v>0</v>
          </cell>
          <cell r="AA87">
            <v>0</v>
          </cell>
          <cell r="AB87">
            <v>0</v>
          </cell>
          <cell r="AC87">
            <v>0</v>
          </cell>
          <cell r="AD87">
            <v>0</v>
          </cell>
          <cell r="AE87">
            <v>0</v>
          </cell>
          <cell r="AF87">
            <v>54037347</v>
          </cell>
          <cell r="AG87">
            <v>52956600</v>
          </cell>
          <cell r="AH87">
            <v>0</v>
          </cell>
          <cell r="AI87">
            <v>1080747</v>
          </cell>
          <cell r="AJ87">
            <v>1965362.75</v>
          </cell>
          <cell r="AK87">
            <v>8160974.3799999999</v>
          </cell>
          <cell r="AL87">
            <v>8528458.8699999992</v>
          </cell>
          <cell r="AM87">
            <v>199578.93</v>
          </cell>
          <cell r="AN87">
            <v>92210.69</v>
          </cell>
          <cell r="AO87">
            <v>236699.74</v>
          </cell>
          <cell r="AP87">
            <v>4715049.5599999996</v>
          </cell>
          <cell r="AQ87">
            <v>100971.3</v>
          </cell>
          <cell r="AR87">
            <v>31262.65</v>
          </cell>
          <cell r="AS87">
            <v>0</v>
          </cell>
          <cell r="AT87">
            <v>13123.91</v>
          </cell>
          <cell r="AU87">
            <v>5606.3</v>
          </cell>
          <cell r="AV87">
            <v>0</v>
          </cell>
        </row>
        <row r="88">
          <cell r="A88">
            <v>81</v>
          </cell>
          <cell r="B88" t="str">
            <v>Ealing</v>
          </cell>
          <cell r="C88" t="str">
            <v>E5036</v>
          </cell>
          <cell r="D88">
            <v>493133</v>
          </cell>
          <cell r="E88">
            <v>0</v>
          </cell>
          <cell r="F88">
            <v>0</v>
          </cell>
          <cell r="G88">
            <v>0</v>
          </cell>
          <cell r="H88">
            <v>0</v>
          </cell>
          <cell r="I88">
            <v>0</v>
          </cell>
          <cell r="J88">
            <v>0</v>
          </cell>
          <cell r="K88">
            <v>0</v>
          </cell>
          <cell r="L88">
            <v>0</v>
          </cell>
          <cell r="M88">
            <v>0</v>
          </cell>
          <cell r="N88">
            <v>851328</v>
          </cell>
          <cell r="O88">
            <v>510796.79999999999</v>
          </cell>
          <cell r="P88">
            <v>340531.20000000001</v>
          </cell>
          <cell r="Q88">
            <v>0</v>
          </cell>
          <cell r="R88">
            <v>103464.09</v>
          </cell>
          <cell r="S88">
            <v>0</v>
          </cell>
          <cell r="T88">
            <v>0</v>
          </cell>
          <cell r="U88">
            <v>2543741.2799999998</v>
          </cell>
          <cell r="V88">
            <v>0</v>
          </cell>
          <cell r="W88">
            <v>0</v>
          </cell>
          <cell r="X88">
            <v>0</v>
          </cell>
          <cell r="Y88">
            <v>0</v>
          </cell>
          <cell r="Z88">
            <v>0</v>
          </cell>
          <cell r="AA88">
            <v>0</v>
          </cell>
          <cell r="AB88">
            <v>0</v>
          </cell>
          <cell r="AC88">
            <v>0</v>
          </cell>
          <cell r="AD88">
            <v>0</v>
          </cell>
          <cell r="AE88">
            <v>0</v>
          </cell>
          <cell r="AF88">
            <v>63830660</v>
          </cell>
          <cell r="AG88">
            <v>38298396</v>
          </cell>
          <cell r="AH88">
            <v>25532264</v>
          </cell>
          <cell r="AI88">
            <v>0</v>
          </cell>
          <cell r="AJ88">
            <v>2363244.2200000002</v>
          </cell>
          <cell r="AK88">
            <v>3671931.94</v>
          </cell>
          <cell r="AL88">
            <v>6337982.4500000002</v>
          </cell>
          <cell r="AM88">
            <v>68256.66</v>
          </cell>
          <cell r="AN88">
            <v>0</v>
          </cell>
          <cell r="AO88">
            <v>391456.47</v>
          </cell>
          <cell r="AP88">
            <v>5760491.1900000004</v>
          </cell>
          <cell r="AQ88">
            <v>8103.41</v>
          </cell>
          <cell r="AR88">
            <v>-106305.14</v>
          </cell>
          <cell r="AS88">
            <v>0</v>
          </cell>
          <cell r="AT88">
            <v>0</v>
          </cell>
          <cell r="AU88">
            <v>0</v>
          </cell>
          <cell r="AV88">
            <v>0</v>
          </cell>
        </row>
        <row r="89">
          <cell r="A89">
            <v>82</v>
          </cell>
          <cell r="B89" t="str">
            <v>East Cambridgeshire</v>
          </cell>
          <cell r="C89" t="str">
            <v>E0532</v>
          </cell>
          <cell r="D89">
            <v>92008</v>
          </cell>
          <cell r="E89">
            <v>0</v>
          </cell>
          <cell r="F89">
            <v>0</v>
          </cell>
          <cell r="G89">
            <v>0</v>
          </cell>
          <cell r="H89">
            <v>0</v>
          </cell>
          <cell r="I89">
            <v>0</v>
          </cell>
          <cell r="J89">
            <v>0</v>
          </cell>
          <cell r="K89">
            <v>0</v>
          </cell>
          <cell r="L89">
            <v>0</v>
          </cell>
          <cell r="M89">
            <v>0</v>
          </cell>
          <cell r="N89">
            <v>317611</v>
          </cell>
          <cell r="O89">
            <v>254088.80000000002</v>
          </cell>
          <cell r="P89">
            <v>57169.979999999996</v>
          </cell>
          <cell r="Q89">
            <v>6352.22</v>
          </cell>
          <cell r="R89">
            <v>39976.1</v>
          </cell>
          <cell r="S89">
            <v>0</v>
          </cell>
          <cell r="T89">
            <v>0</v>
          </cell>
          <cell r="U89">
            <v>177000</v>
          </cell>
          <cell r="V89">
            <v>0</v>
          </cell>
          <cell r="W89">
            <v>0</v>
          </cell>
          <cell r="X89">
            <v>0</v>
          </cell>
          <cell r="Y89">
            <v>0</v>
          </cell>
          <cell r="Z89">
            <v>0</v>
          </cell>
          <cell r="AA89">
            <v>0</v>
          </cell>
          <cell r="AB89">
            <v>0</v>
          </cell>
          <cell r="AC89">
            <v>0</v>
          </cell>
          <cell r="AD89">
            <v>0</v>
          </cell>
          <cell r="AE89">
            <v>0</v>
          </cell>
          <cell r="AF89">
            <v>8575161</v>
          </cell>
          <cell r="AG89">
            <v>6860129</v>
          </cell>
          <cell r="AH89">
            <v>1543529</v>
          </cell>
          <cell r="AI89">
            <v>171503</v>
          </cell>
          <cell r="AJ89">
            <v>295975.84999999998</v>
          </cell>
          <cell r="AK89">
            <v>1383589.47</v>
          </cell>
          <cell r="AL89">
            <v>1342426.01</v>
          </cell>
          <cell r="AM89">
            <v>41568.080000000002</v>
          </cell>
          <cell r="AN89">
            <v>33234.46</v>
          </cell>
          <cell r="AO89">
            <v>28073.98</v>
          </cell>
          <cell r="AP89">
            <v>554406.34</v>
          </cell>
          <cell r="AQ89">
            <v>24041.27</v>
          </cell>
          <cell r="AR89">
            <v>4592.99</v>
          </cell>
          <cell r="AS89">
            <v>1075.1600000000001</v>
          </cell>
          <cell r="AT89">
            <v>11194.66</v>
          </cell>
          <cell r="AU89">
            <v>0</v>
          </cell>
          <cell r="AV89">
            <v>0</v>
          </cell>
        </row>
        <row r="90">
          <cell r="A90">
            <v>83</v>
          </cell>
          <cell r="B90" t="str">
            <v>East Devon</v>
          </cell>
          <cell r="C90" t="str">
            <v>E1131</v>
          </cell>
          <cell r="D90">
            <v>227639</v>
          </cell>
          <cell r="E90">
            <v>0</v>
          </cell>
          <cell r="F90">
            <v>0</v>
          </cell>
          <cell r="G90">
            <v>0</v>
          </cell>
          <cell r="H90">
            <v>14322</v>
          </cell>
          <cell r="I90">
            <v>0</v>
          </cell>
          <cell r="J90">
            <v>0</v>
          </cell>
          <cell r="K90">
            <v>0</v>
          </cell>
          <cell r="L90">
            <v>0</v>
          </cell>
          <cell r="M90">
            <v>0</v>
          </cell>
          <cell r="N90">
            <v>821028</v>
          </cell>
          <cell r="O90">
            <v>656822.4</v>
          </cell>
          <cell r="P90">
            <v>147785.04</v>
          </cell>
          <cell r="Q90">
            <v>16420.560000000001</v>
          </cell>
          <cell r="R90">
            <v>494496.01</v>
          </cell>
          <cell r="S90">
            <v>0</v>
          </cell>
          <cell r="T90">
            <v>0</v>
          </cell>
          <cell r="U90">
            <v>295629.96000000002</v>
          </cell>
          <cell r="V90">
            <v>0</v>
          </cell>
          <cell r="W90">
            <v>0</v>
          </cell>
          <cell r="X90">
            <v>0</v>
          </cell>
          <cell r="Y90">
            <v>0</v>
          </cell>
          <cell r="Z90">
            <v>0</v>
          </cell>
          <cell r="AA90">
            <v>0</v>
          </cell>
          <cell r="AB90">
            <v>0</v>
          </cell>
          <cell r="AC90">
            <v>0</v>
          </cell>
          <cell r="AD90">
            <v>0</v>
          </cell>
          <cell r="AE90">
            <v>0</v>
          </cell>
          <cell r="AF90">
            <v>16164899</v>
          </cell>
          <cell r="AG90">
            <v>12931919</v>
          </cell>
          <cell r="AH90">
            <v>2909682</v>
          </cell>
          <cell r="AI90">
            <v>323298</v>
          </cell>
          <cell r="AJ90">
            <v>490265.92</v>
          </cell>
          <cell r="AK90">
            <v>3491230.44</v>
          </cell>
          <cell r="AL90">
            <v>2092270.09</v>
          </cell>
          <cell r="AM90">
            <v>121598.26</v>
          </cell>
          <cell r="AN90">
            <v>45771.87</v>
          </cell>
          <cell r="AO90">
            <v>49535.34</v>
          </cell>
          <cell r="AP90">
            <v>677103.67</v>
          </cell>
          <cell r="AQ90">
            <v>32050.3</v>
          </cell>
          <cell r="AR90">
            <v>6166.59</v>
          </cell>
          <cell r="AS90">
            <v>4265.5200000000004</v>
          </cell>
          <cell r="AT90">
            <v>14063.46</v>
          </cell>
          <cell r="AU90">
            <v>427.42</v>
          </cell>
          <cell r="AV90">
            <v>0</v>
          </cell>
        </row>
        <row r="91">
          <cell r="A91">
            <v>84</v>
          </cell>
          <cell r="B91" t="str">
            <v>East Dorset</v>
          </cell>
          <cell r="C91" t="str">
            <v>E1233</v>
          </cell>
          <cell r="D91">
            <v>108712</v>
          </cell>
          <cell r="E91">
            <v>0</v>
          </cell>
          <cell r="F91">
            <v>0</v>
          </cell>
          <cell r="G91">
            <v>0</v>
          </cell>
          <cell r="H91">
            <v>0</v>
          </cell>
          <cell r="I91">
            <v>0</v>
          </cell>
          <cell r="J91">
            <v>0</v>
          </cell>
          <cell r="K91">
            <v>0</v>
          </cell>
          <cell r="L91">
            <v>0</v>
          </cell>
          <cell r="M91">
            <v>0</v>
          </cell>
          <cell r="N91">
            <v>388750</v>
          </cell>
          <cell r="O91">
            <v>311000</v>
          </cell>
          <cell r="P91">
            <v>69975</v>
          </cell>
          <cell r="Q91">
            <v>7775</v>
          </cell>
          <cell r="R91">
            <v>-47097.760000000002</v>
          </cell>
          <cell r="S91">
            <v>0</v>
          </cell>
          <cell r="T91">
            <v>0</v>
          </cell>
          <cell r="U91">
            <v>840863.97</v>
          </cell>
          <cell r="V91">
            <v>0</v>
          </cell>
          <cell r="W91">
            <v>0</v>
          </cell>
          <cell r="X91">
            <v>0</v>
          </cell>
          <cell r="Y91">
            <v>0</v>
          </cell>
          <cell r="Z91">
            <v>0</v>
          </cell>
          <cell r="AA91">
            <v>0</v>
          </cell>
          <cell r="AB91">
            <v>0</v>
          </cell>
          <cell r="AC91">
            <v>0</v>
          </cell>
          <cell r="AD91">
            <v>0</v>
          </cell>
          <cell r="AE91">
            <v>0</v>
          </cell>
          <cell r="AF91">
            <v>10419289</v>
          </cell>
          <cell r="AG91">
            <v>8335431</v>
          </cell>
          <cell r="AH91">
            <v>1875472</v>
          </cell>
          <cell r="AI91">
            <v>208386</v>
          </cell>
          <cell r="AJ91">
            <v>333146.65999999997</v>
          </cell>
          <cell r="AK91">
            <v>1675421.23</v>
          </cell>
          <cell r="AL91">
            <v>700534.26</v>
          </cell>
          <cell r="AM91">
            <v>33950.620000000003</v>
          </cell>
          <cell r="AN91">
            <v>12777.22</v>
          </cell>
          <cell r="AO91">
            <v>20148.75</v>
          </cell>
          <cell r="AP91">
            <v>550673.43000000005</v>
          </cell>
          <cell r="AQ91">
            <v>7542.57</v>
          </cell>
          <cell r="AR91">
            <v>-12946.74</v>
          </cell>
          <cell r="AS91">
            <v>0</v>
          </cell>
          <cell r="AT91">
            <v>6492.15</v>
          </cell>
          <cell r="AU91">
            <v>2661.71</v>
          </cell>
          <cell r="AV91">
            <v>0</v>
          </cell>
        </row>
        <row r="92">
          <cell r="A92">
            <v>85</v>
          </cell>
          <cell r="B92" t="str">
            <v>East Hampshire</v>
          </cell>
          <cell r="C92" t="str">
            <v>E1732</v>
          </cell>
          <cell r="D92">
            <v>151002</v>
          </cell>
          <cell r="E92">
            <v>0</v>
          </cell>
          <cell r="F92">
            <v>0</v>
          </cell>
          <cell r="G92">
            <v>0</v>
          </cell>
          <cell r="H92">
            <v>0</v>
          </cell>
          <cell r="I92">
            <v>0</v>
          </cell>
          <cell r="J92">
            <v>0</v>
          </cell>
          <cell r="K92">
            <v>0</v>
          </cell>
          <cell r="L92">
            <v>0</v>
          </cell>
          <cell r="M92">
            <v>0</v>
          </cell>
          <cell r="N92">
            <v>255631</v>
          </cell>
          <cell r="O92">
            <v>204504.80000000002</v>
          </cell>
          <cell r="P92">
            <v>46013.58</v>
          </cell>
          <cell r="Q92">
            <v>5112.62</v>
          </cell>
          <cell r="R92">
            <v>83764.240000000005</v>
          </cell>
          <cell r="S92">
            <v>0</v>
          </cell>
          <cell r="T92">
            <v>0</v>
          </cell>
          <cell r="U92">
            <v>220000</v>
          </cell>
          <cell r="V92">
            <v>0</v>
          </cell>
          <cell r="W92">
            <v>0</v>
          </cell>
          <cell r="X92">
            <v>0</v>
          </cell>
          <cell r="Y92">
            <v>0</v>
          </cell>
          <cell r="Z92">
            <v>0</v>
          </cell>
          <cell r="AA92">
            <v>0</v>
          </cell>
          <cell r="AB92">
            <v>0</v>
          </cell>
          <cell r="AC92">
            <v>0</v>
          </cell>
          <cell r="AD92">
            <v>0</v>
          </cell>
          <cell r="AE92">
            <v>0</v>
          </cell>
          <cell r="AF92">
            <v>14153764</v>
          </cell>
          <cell r="AG92">
            <v>11323011</v>
          </cell>
          <cell r="AH92">
            <v>2547678</v>
          </cell>
          <cell r="AI92">
            <v>283075</v>
          </cell>
          <cell r="AJ92">
            <v>469105.32</v>
          </cell>
          <cell r="AK92">
            <v>2172460.66</v>
          </cell>
          <cell r="AL92">
            <v>2050257.49</v>
          </cell>
          <cell r="AM92">
            <v>59672.67</v>
          </cell>
          <cell r="AN92">
            <v>30227.65</v>
          </cell>
          <cell r="AO92">
            <v>29478.48</v>
          </cell>
          <cell r="AP92">
            <v>1385798.78</v>
          </cell>
          <cell r="AQ92">
            <v>30742.49</v>
          </cell>
          <cell r="AR92">
            <v>1572.25</v>
          </cell>
          <cell r="AS92">
            <v>1869.99</v>
          </cell>
          <cell r="AT92">
            <v>28816.29</v>
          </cell>
          <cell r="AU92">
            <v>0</v>
          </cell>
          <cell r="AV92">
            <v>0</v>
          </cell>
        </row>
        <row r="93">
          <cell r="A93">
            <v>86</v>
          </cell>
          <cell r="B93" t="str">
            <v>East Hertfordshire</v>
          </cell>
          <cell r="C93" t="str">
            <v>E1933</v>
          </cell>
          <cell r="D93">
            <v>196026</v>
          </cell>
          <cell r="E93">
            <v>0</v>
          </cell>
          <cell r="F93">
            <v>0</v>
          </cell>
          <cell r="G93">
            <v>0</v>
          </cell>
          <cell r="H93">
            <v>0</v>
          </cell>
          <cell r="I93">
            <v>0</v>
          </cell>
          <cell r="J93">
            <v>0</v>
          </cell>
          <cell r="K93">
            <v>0</v>
          </cell>
          <cell r="L93">
            <v>0</v>
          </cell>
          <cell r="M93">
            <v>0</v>
          </cell>
          <cell r="N93">
            <v>493827</v>
          </cell>
          <cell r="O93">
            <v>395061.60000000003</v>
          </cell>
          <cell r="P93">
            <v>98765.400000000009</v>
          </cell>
          <cell r="Q93">
            <v>0</v>
          </cell>
          <cell r="R93">
            <v>112413.63</v>
          </cell>
          <cell r="S93">
            <v>0</v>
          </cell>
          <cell r="T93">
            <v>0</v>
          </cell>
          <cell r="U93">
            <v>458770.29</v>
          </cell>
          <cell r="V93">
            <v>0</v>
          </cell>
          <cell r="W93">
            <v>0</v>
          </cell>
          <cell r="X93">
            <v>0</v>
          </cell>
          <cell r="Y93">
            <v>0</v>
          </cell>
          <cell r="Z93">
            <v>0</v>
          </cell>
          <cell r="AA93">
            <v>0</v>
          </cell>
          <cell r="AB93">
            <v>0</v>
          </cell>
          <cell r="AC93">
            <v>0</v>
          </cell>
          <cell r="AD93">
            <v>0</v>
          </cell>
          <cell r="AE93">
            <v>0</v>
          </cell>
          <cell r="AF93">
            <v>21543804</v>
          </cell>
          <cell r="AG93">
            <v>17235043</v>
          </cell>
          <cell r="AH93">
            <v>4308761</v>
          </cell>
          <cell r="AI93">
            <v>0</v>
          </cell>
          <cell r="AJ93">
            <v>781834.36</v>
          </cell>
          <cell r="AK93">
            <v>2184798.25</v>
          </cell>
          <cell r="AL93">
            <v>3523017.26</v>
          </cell>
          <cell r="AM93">
            <v>90815.49</v>
          </cell>
          <cell r="AN93">
            <v>52820.01</v>
          </cell>
          <cell r="AO93">
            <v>46763.8</v>
          </cell>
          <cell r="AP93">
            <v>2376099.29</v>
          </cell>
          <cell r="AQ93">
            <v>36713.25</v>
          </cell>
          <cell r="AR93">
            <v>20106.68</v>
          </cell>
          <cell r="AS93">
            <v>53.17</v>
          </cell>
          <cell r="AT93">
            <v>15767.3</v>
          </cell>
          <cell r="AU93">
            <v>538.42999999999995</v>
          </cell>
          <cell r="AV93">
            <v>0</v>
          </cell>
        </row>
        <row r="94">
          <cell r="A94">
            <v>87</v>
          </cell>
          <cell r="B94" t="str">
            <v>East Lindsey</v>
          </cell>
          <cell r="C94" t="str">
            <v>E2532</v>
          </cell>
          <cell r="D94">
            <v>270768</v>
          </cell>
          <cell r="E94">
            <v>0</v>
          </cell>
          <cell r="F94">
            <v>0</v>
          </cell>
          <cell r="G94">
            <v>0</v>
          </cell>
          <cell r="H94">
            <v>0</v>
          </cell>
          <cell r="I94">
            <v>0</v>
          </cell>
          <cell r="J94">
            <v>0</v>
          </cell>
          <cell r="K94">
            <v>0</v>
          </cell>
          <cell r="L94">
            <v>0</v>
          </cell>
          <cell r="M94">
            <v>0</v>
          </cell>
          <cell r="N94">
            <v>926141</v>
          </cell>
          <cell r="O94">
            <v>740912.8</v>
          </cell>
          <cell r="P94">
            <v>185228.2</v>
          </cell>
          <cell r="Q94">
            <v>0</v>
          </cell>
          <cell r="R94">
            <v>127704.1</v>
          </cell>
          <cell r="S94">
            <v>0</v>
          </cell>
          <cell r="T94">
            <v>0</v>
          </cell>
          <cell r="U94">
            <v>689734.1</v>
          </cell>
          <cell r="V94">
            <v>0</v>
          </cell>
          <cell r="W94">
            <v>0</v>
          </cell>
          <cell r="X94">
            <v>0</v>
          </cell>
          <cell r="Y94">
            <v>0</v>
          </cell>
          <cell r="Z94">
            <v>0</v>
          </cell>
          <cell r="AA94">
            <v>0</v>
          </cell>
          <cell r="AB94">
            <v>0</v>
          </cell>
          <cell r="AC94">
            <v>0</v>
          </cell>
          <cell r="AD94">
            <v>0</v>
          </cell>
          <cell r="AE94">
            <v>0</v>
          </cell>
          <cell r="AF94">
            <v>15900934</v>
          </cell>
          <cell r="AG94">
            <v>12720747</v>
          </cell>
          <cell r="AH94">
            <v>3180187</v>
          </cell>
          <cell r="AI94">
            <v>0</v>
          </cell>
          <cell r="AJ94">
            <v>519758.37</v>
          </cell>
          <cell r="AK94">
            <v>4040133.09</v>
          </cell>
          <cell r="AL94">
            <v>1736586.25</v>
          </cell>
          <cell r="AM94">
            <v>67927.11</v>
          </cell>
          <cell r="AN94">
            <v>107026.32</v>
          </cell>
          <cell r="AO94">
            <v>0</v>
          </cell>
          <cell r="AP94">
            <v>760559.09</v>
          </cell>
          <cell r="AQ94">
            <v>15231.22</v>
          </cell>
          <cell r="AR94">
            <v>6786.88</v>
          </cell>
          <cell r="AS94">
            <v>1878.73</v>
          </cell>
          <cell r="AT94">
            <v>15595.73</v>
          </cell>
          <cell r="AU94">
            <v>0</v>
          </cell>
          <cell r="AV94">
            <v>0</v>
          </cell>
        </row>
        <row r="95">
          <cell r="A95">
            <v>88</v>
          </cell>
          <cell r="B95" t="str">
            <v>East Northamptonshire</v>
          </cell>
          <cell r="C95" t="str">
            <v>E2833</v>
          </cell>
          <cell r="D95">
            <v>99141</v>
          </cell>
          <cell r="E95">
            <v>0</v>
          </cell>
          <cell r="F95">
            <v>0</v>
          </cell>
          <cell r="G95">
            <v>0</v>
          </cell>
          <cell r="H95">
            <v>0</v>
          </cell>
          <cell r="I95">
            <v>0</v>
          </cell>
          <cell r="J95">
            <v>0</v>
          </cell>
          <cell r="K95">
            <v>0</v>
          </cell>
          <cell r="L95">
            <v>0</v>
          </cell>
          <cell r="M95">
            <v>0</v>
          </cell>
          <cell r="N95">
            <v>450596</v>
          </cell>
          <cell r="O95">
            <v>360476.80000000005</v>
          </cell>
          <cell r="P95">
            <v>90119.200000000012</v>
          </cell>
          <cell r="Q95">
            <v>0</v>
          </cell>
          <cell r="R95">
            <v>1612.41</v>
          </cell>
          <cell r="S95">
            <v>0</v>
          </cell>
          <cell r="T95">
            <v>0</v>
          </cell>
          <cell r="U95">
            <v>213556</v>
          </cell>
          <cell r="V95">
            <v>0</v>
          </cell>
          <cell r="W95">
            <v>0</v>
          </cell>
          <cell r="X95">
            <v>0</v>
          </cell>
          <cell r="Y95">
            <v>0</v>
          </cell>
          <cell r="Z95">
            <v>0</v>
          </cell>
          <cell r="AA95">
            <v>0</v>
          </cell>
          <cell r="AB95">
            <v>0</v>
          </cell>
          <cell r="AC95">
            <v>0</v>
          </cell>
          <cell r="AD95">
            <v>0</v>
          </cell>
          <cell r="AE95">
            <v>0</v>
          </cell>
          <cell r="AF95">
            <v>10650844</v>
          </cell>
          <cell r="AG95">
            <v>8520675</v>
          </cell>
          <cell r="AH95">
            <v>2130169</v>
          </cell>
          <cell r="AI95">
            <v>0</v>
          </cell>
          <cell r="AJ95">
            <v>361086.1</v>
          </cell>
          <cell r="AK95">
            <v>1641611.52</v>
          </cell>
          <cell r="AL95">
            <v>1390367.22</v>
          </cell>
          <cell r="AM95">
            <v>20158.29</v>
          </cell>
          <cell r="AN95">
            <v>28684.02</v>
          </cell>
          <cell r="AO95">
            <v>126328</v>
          </cell>
          <cell r="AP95">
            <v>825268.88</v>
          </cell>
          <cell r="AQ95">
            <v>22379.8</v>
          </cell>
          <cell r="AR95">
            <v>82769.899999999994</v>
          </cell>
          <cell r="AS95">
            <v>1259.8900000000001</v>
          </cell>
          <cell r="AT95">
            <v>13884.94</v>
          </cell>
          <cell r="AU95">
            <v>37871.65</v>
          </cell>
          <cell r="AV95">
            <v>0</v>
          </cell>
        </row>
        <row r="96">
          <cell r="A96">
            <v>89</v>
          </cell>
          <cell r="B96" t="str">
            <v>East Riding of Yorkshire</v>
          </cell>
          <cell r="C96" t="str">
            <v>E2001</v>
          </cell>
          <cell r="D96">
            <v>434464</v>
          </cell>
          <cell r="E96">
            <v>0</v>
          </cell>
          <cell r="F96">
            <v>0</v>
          </cell>
          <cell r="G96">
            <v>0</v>
          </cell>
          <cell r="H96">
            <v>344672.64</v>
          </cell>
          <cell r="I96">
            <v>0</v>
          </cell>
          <cell r="J96">
            <v>150018.75</v>
          </cell>
          <cell r="K96">
            <v>0</v>
          </cell>
          <cell r="L96">
            <v>0</v>
          </cell>
          <cell r="M96">
            <v>0</v>
          </cell>
          <cell r="N96">
            <v>1468166</v>
          </cell>
          <cell r="O96">
            <v>1438802.68</v>
          </cell>
          <cell r="P96">
            <v>0</v>
          </cell>
          <cell r="Q96">
            <v>29363.32</v>
          </cell>
          <cell r="R96">
            <v>1567140.66</v>
          </cell>
          <cell r="S96">
            <v>0</v>
          </cell>
          <cell r="T96">
            <v>0</v>
          </cell>
          <cell r="U96">
            <v>611000</v>
          </cell>
          <cell r="V96">
            <v>0</v>
          </cell>
          <cell r="W96">
            <v>0</v>
          </cell>
          <cell r="X96">
            <v>0</v>
          </cell>
          <cell r="Y96">
            <v>0</v>
          </cell>
          <cell r="Z96">
            <v>0</v>
          </cell>
          <cell r="AA96">
            <v>0</v>
          </cell>
          <cell r="AB96">
            <v>0</v>
          </cell>
          <cell r="AC96">
            <v>0</v>
          </cell>
          <cell r="AD96">
            <v>0</v>
          </cell>
          <cell r="AE96">
            <v>0</v>
          </cell>
          <cell r="AF96">
            <v>46672079.25</v>
          </cell>
          <cell r="AG96">
            <v>45885656</v>
          </cell>
          <cell r="AH96">
            <v>0</v>
          </cell>
          <cell r="AI96">
            <v>936442</v>
          </cell>
          <cell r="AJ96">
            <v>1502166.36</v>
          </cell>
          <cell r="AK96">
            <v>6554951.5700000003</v>
          </cell>
          <cell r="AL96">
            <v>2803968.63</v>
          </cell>
          <cell r="AM96">
            <v>38116.400000000001</v>
          </cell>
          <cell r="AN96">
            <v>113660.61</v>
          </cell>
          <cell r="AO96">
            <v>224008.65</v>
          </cell>
          <cell r="AP96">
            <v>2809300.47</v>
          </cell>
          <cell r="AQ96">
            <v>38639.269999999997</v>
          </cell>
          <cell r="AR96">
            <v>213296.4</v>
          </cell>
          <cell r="AS96">
            <v>1180.03</v>
          </cell>
          <cell r="AT96">
            <v>52945.86</v>
          </cell>
          <cell r="AU96">
            <v>111692.01</v>
          </cell>
          <cell r="AV96">
            <v>111637.5</v>
          </cell>
        </row>
        <row r="97">
          <cell r="A97">
            <v>90</v>
          </cell>
          <cell r="B97" t="str">
            <v>East Staffordshire</v>
          </cell>
          <cell r="C97" t="str">
            <v>E3432</v>
          </cell>
          <cell r="D97">
            <v>181017</v>
          </cell>
          <cell r="E97">
            <v>0</v>
          </cell>
          <cell r="F97">
            <v>0</v>
          </cell>
          <cell r="G97">
            <v>0</v>
          </cell>
          <cell r="H97">
            <v>0</v>
          </cell>
          <cell r="I97">
            <v>0</v>
          </cell>
          <cell r="J97">
            <v>0</v>
          </cell>
          <cell r="K97">
            <v>0</v>
          </cell>
          <cell r="L97">
            <v>0</v>
          </cell>
          <cell r="M97">
            <v>0</v>
          </cell>
          <cell r="N97">
            <v>246494</v>
          </cell>
          <cell r="O97">
            <v>197195.2</v>
          </cell>
          <cell r="P97">
            <v>44368.92</v>
          </cell>
          <cell r="Q97">
            <v>4929.88</v>
          </cell>
          <cell r="R97">
            <v>11737.83</v>
          </cell>
          <cell r="S97">
            <v>0</v>
          </cell>
          <cell r="T97">
            <v>0</v>
          </cell>
          <cell r="U97">
            <v>522169.06</v>
          </cell>
          <cell r="V97">
            <v>0</v>
          </cell>
          <cell r="W97">
            <v>0</v>
          </cell>
          <cell r="X97">
            <v>0</v>
          </cell>
          <cell r="Y97">
            <v>0</v>
          </cell>
          <cell r="Z97">
            <v>0</v>
          </cell>
          <cell r="AA97">
            <v>0</v>
          </cell>
          <cell r="AB97">
            <v>0</v>
          </cell>
          <cell r="AC97">
            <v>0</v>
          </cell>
          <cell r="AD97">
            <v>0</v>
          </cell>
          <cell r="AE97">
            <v>0</v>
          </cell>
          <cell r="AF97">
            <v>26935450</v>
          </cell>
          <cell r="AG97">
            <v>21548360</v>
          </cell>
          <cell r="AH97">
            <v>4848381</v>
          </cell>
          <cell r="AI97">
            <v>538709</v>
          </cell>
          <cell r="AJ97">
            <v>926551.67</v>
          </cell>
          <cell r="AK97">
            <v>2179712.1800000002</v>
          </cell>
          <cell r="AL97">
            <v>1613374.31</v>
          </cell>
          <cell r="AM97">
            <v>50715.15</v>
          </cell>
          <cell r="AN97">
            <v>8984.94</v>
          </cell>
          <cell r="AO97">
            <v>447292.4</v>
          </cell>
          <cell r="AP97">
            <v>2260871.12</v>
          </cell>
          <cell r="AQ97">
            <v>27801.35</v>
          </cell>
          <cell r="AR97">
            <v>84429.1</v>
          </cell>
          <cell r="AS97">
            <v>5898.01</v>
          </cell>
          <cell r="AT97">
            <v>8175.39</v>
          </cell>
          <cell r="AU97">
            <v>1506.07</v>
          </cell>
          <cell r="AV97">
            <v>0</v>
          </cell>
        </row>
        <row r="98">
          <cell r="A98">
            <v>91</v>
          </cell>
          <cell r="B98" t="str">
            <v>Eastbourne</v>
          </cell>
          <cell r="C98" t="str">
            <v>E1432</v>
          </cell>
          <cell r="D98">
            <v>127360</v>
          </cell>
          <cell r="E98">
            <v>0</v>
          </cell>
          <cell r="F98">
            <v>0</v>
          </cell>
          <cell r="G98">
            <v>0</v>
          </cell>
          <cell r="H98">
            <v>0</v>
          </cell>
          <cell r="I98">
            <v>0</v>
          </cell>
          <cell r="J98">
            <v>0</v>
          </cell>
          <cell r="K98">
            <v>0</v>
          </cell>
          <cell r="L98">
            <v>0</v>
          </cell>
          <cell r="M98">
            <v>0</v>
          </cell>
          <cell r="N98">
            <v>395102</v>
          </cell>
          <cell r="O98">
            <v>316081.60000000003</v>
          </cell>
          <cell r="P98">
            <v>71118.36</v>
          </cell>
          <cell r="Q98">
            <v>7902.04</v>
          </cell>
          <cell r="R98">
            <v>-35235.79</v>
          </cell>
          <cell r="S98">
            <v>0</v>
          </cell>
          <cell r="T98">
            <v>0</v>
          </cell>
          <cell r="U98">
            <v>300000</v>
          </cell>
          <cell r="V98">
            <v>0</v>
          </cell>
          <cell r="W98">
            <v>0</v>
          </cell>
          <cell r="X98">
            <v>0</v>
          </cell>
          <cell r="Y98">
            <v>0</v>
          </cell>
          <cell r="Z98">
            <v>0</v>
          </cell>
          <cell r="AA98">
            <v>0</v>
          </cell>
          <cell r="AB98">
            <v>0</v>
          </cell>
          <cell r="AC98">
            <v>0</v>
          </cell>
          <cell r="AD98">
            <v>0</v>
          </cell>
          <cell r="AE98">
            <v>0</v>
          </cell>
          <cell r="AF98">
            <v>16849320</v>
          </cell>
          <cell r="AG98">
            <v>13479456</v>
          </cell>
          <cell r="AH98">
            <v>3032878</v>
          </cell>
          <cell r="AI98">
            <v>336986</v>
          </cell>
          <cell r="AJ98">
            <v>563942.85</v>
          </cell>
          <cell r="AK98">
            <v>1711412.68</v>
          </cell>
          <cell r="AL98">
            <v>2107586.6800000002</v>
          </cell>
          <cell r="AM98">
            <v>72244.92</v>
          </cell>
          <cell r="AN98">
            <v>0</v>
          </cell>
          <cell r="AO98">
            <v>7981.85</v>
          </cell>
          <cell r="AP98">
            <v>763540.37</v>
          </cell>
          <cell r="AQ98">
            <v>9803.82</v>
          </cell>
          <cell r="AR98">
            <v>0</v>
          </cell>
          <cell r="AS98">
            <v>0</v>
          </cell>
          <cell r="AT98">
            <v>0</v>
          </cell>
          <cell r="AU98">
            <v>0</v>
          </cell>
          <cell r="AV98">
            <v>0</v>
          </cell>
        </row>
        <row r="99">
          <cell r="A99">
            <v>92</v>
          </cell>
          <cell r="B99" t="str">
            <v>Eastleigh</v>
          </cell>
          <cell r="C99" t="str">
            <v>E1733</v>
          </cell>
          <cell r="D99">
            <v>151492</v>
          </cell>
          <cell r="E99">
            <v>0</v>
          </cell>
          <cell r="F99">
            <v>0</v>
          </cell>
          <cell r="G99">
            <v>0</v>
          </cell>
          <cell r="H99">
            <v>0</v>
          </cell>
          <cell r="I99">
            <v>0</v>
          </cell>
          <cell r="J99">
            <v>0</v>
          </cell>
          <cell r="K99">
            <v>0</v>
          </cell>
          <cell r="L99">
            <v>0</v>
          </cell>
          <cell r="M99">
            <v>0</v>
          </cell>
          <cell r="N99">
            <v>322929</v>
          </cell>
          <cell r="O99">
            <v>258343.2</v>
          </cell>
          <cell r="P99">
            <v>58127.22</v>
          </cell>
          <cell r="Q99">
            <v>6458.58</v>
          </cell>
          <cell r="R99">
            <v>87196</v>
          </cell>
          <cell r="S99">
            <v>0</v>
          </cell>
          <cell r="T99">
            <v>0</v>
          </cell>
          <cell r="U99">
            <v>300000</v>
          </cell>
          <cell r="V99">
            <v>0</v>
          </cell>
          <cell r="W99">
            <v>0</v>
          </cell>
          <cell r="X99">
            <v>0</v>
          </cell>
          <cell r="Y99">
            <v>0</v>
          </cell>
          <cell r="Z99">
            <v>0</v>
          </cell>
          <cell r="AA99">
            <v>0</v>
          </cell>
          <cell r="AB99">
            <v>0</v>
          </cell>
          <cell r="AC99">
            <v>0</v>
          </cell>
          <cell r="AD99">
            <v>0</v>
          </cell>
          <cell r="AE99">
            <v>0</v>
          </cell>
          <cell r="AF99">
            <v>26325461</v>
          </cell>
          <cell r="AG99">
            <v>21060368</v>
          </cell>
          <cell r="AH99">
            <v>4738583</v>
          </cell>
          <cell r="AI99">
            <v>526509</v>
          </cell>
          <cell r="AJ99">
            <v>962674.49</v>
          </cell>
          <cell r="AK99">
            <v>1345560.95</v>
          </cell>
          <cell r="AL99">
            <v>1728989.47</v>
          </cell>
          <cell r="AM99">
            <v>0</v>
          </cell>
          <cell r="AN99">
            <v>0</v>
          </cell>
          <cell r="AO99">
            <v>163118.21</v>
          </cell>
          <cell r="AP99">
            <v>1543177.16</v>
          </cell>
          <cell r="AQ99">
            <v>11176.78</v>
          </cell>
          <cell r="AR99">
            <v>98461.22</v>
          </cell>
          <cell r="AS99">
            <v>0</v>
          </cell>
          <cell r="AT99">
            <v>0</v>
          </cell>
          <cell r="AU99">
            <v>0</v>
          </cell>
          <cell r="AV99">
            <v>0</v>
          </cell>
        </row>
        <row r="100">
          <cell r="A100">
            <v>93</v>
          </cell>
          <cell r="B100" t="str">
            <v>Eden</v>
          </cell>
          <cell r="C100" t="str">
            <v>E0935</v>
          </cell>
          <cell r="D100">
            <v>127959</v>
          </cell>
          <cell r="E100">
            <v>0</v>
          </cell>
          <cell r="F100">
            <v>0</v>
          </cell>
          <cell r="G100">
            <v>0</v>
          </cell>
          <cell r="H100">
            <v>0</v>
          </cell>
          <cell r="I100">
            <v>0</v>
          </cell>
          <cell r="J100">
            <v>0</v>
          </cell>
          <cell r="K100">
            <v>0</v>
          </cell>
          <cell r="L100">
            <v>0</v>
          </cell>
          <cell r="M100">
            <v>0</v>
          </cell>
          <cell r="N100">
            <v>427676</v>
          </cell>
          <cell r="O100">
            <v>342140.80000000005</v>
          </cell>
          <cell r="P100">
            <v>85535.200000000012</v>
          </cell>
          <cell r="Q100">
            <v>0</v>
          </cell>
          <cell r="R100">
            <v>181144.48</v>
          </cell>
          <cell r="S100">
            <v>0</v>
          </cell>
          <cell r="T100">
            <v>0</v>
          </cell>
          <cell r="U100">
            <v>307818.05</v>
          </cell>
          <cell r="V100">
            <v>0</v>
          </cell>
          <cell r="W100">
            <v>0</v>
          </cell>
          <cell r="X100">
            <v>0</v>
          </cell>
          <cell r="Y100">
            <v>0</v>
          </cell>
          <cell r="Z100">
            <v>0</v>
          </cell>
          <cell r="AA100">
            <v>0</v>
          </cell>
          <cell r="AB100">
            <v>0</v>
          </cell>
          <cell r="AC100">
            <v>0</v>
          </cell>
          <cell r="AD100">
            <v>0</v>
          </cell>
          <cell r="AE100">
            <v>0</v>
          </cell>
          <cell r="AF100">
            <v>9970381</v>
          </cell>
          <cell r="AG100">
            <v>7976305</v>
          </cell>
          <cell r="AH100">
            <v>1994076</v>
          </cell>
          <cell r="AI100">
            <v>0</v>
          </cell>
          <cell r="AJ100">
            <v>320394.51</v>
          </cell>
          <cell r="AK100">
            <v>1824227.3</v>
          </cell>
          <cell r="AL100">
            <v>1195517.42</v>
          </cell>
          <cell r="AM100">
            <v>70541.16</v>
          </cell>
          <cell r="AN100">
            <v>62127.71</v>
          </cell>
          <cell r="AO100">
            <v>5346.13</v>
          </cell>
          <cell r="AP100">
            <v>384116.2</v>
          </cell>
          <cell r="AQ100">
            <v>12268.04</v>
          </cell>
          <cell r="AR100">
            <v>28293.22</v>
          </cell>
          <cell r="AS100">
            <v>491.83</v>
          </cell>
          <cell r="AT100">
            <v>13861.66</v>
          </cell>
          <cell r="AU100">
            <v>2475.56</v>
          </cell>
          <cell r="AV100">
            <v>0</v>
          </cell>
        </row>
        <row r="101">
          <cell r="A101">
            <v>94</v>
          </cell>
          <cell r="B101" t="str">
            <v>Elmbridge</v>
          </cell>
          <cell r="C101" t="str">
            <v>E3631</v>
          </cell>
          <cell r="D101">
            <v>183258</v>
          </cell>
          <cell r="E101">
            <v>0</v>
          </cell>
          <cell r="F101">
            <v>0</v>
          </cell>
          <cell r="G101">
            <v>0</v>
          </cell>
          <cell r="H101">
            <v>0</v>
          </cell>
          <cell r="I101">
            <v>0</v>
          </cell>
          <cell r="J101">
            <v>0</v>
          </cell>
          <cell r="K101">
            <v>0</v>
          </cell>
          <cell r="L101">
            <v>0</v>
          </cell>
          <cell r="M101">
            <v>0</v>
          </cell>
          <cell r="N101">
            <v>373371</v>
          </cell>
          <cell r="O101">
            <v>298696.8</v>
          </cell>
          <cell r="P101">
            <v>74674.2</v>
          </cell>
          <cell r="Q101">
            <v>0</v>
          </cell>
          <cell r="R101">
            <v>46292.26</v>
          </cell>
          <cell r="S101">
            <v>0</v>
          </cell>
          <cell r="T101">
            <v>0</v>
          </cell>
          <cell r="U101">
            <v>534450</v>
          </cell>
          <cell r="V101">
            <v>0</v>
          </cell>
          <cell r="W101">
            <v>0</v>
          </cell>
          <cell r="X101">
            <v>0</v>
          </cell>
          <cell r="Y101">
            <v>0</v>
          </cell>
          <cell r="Z101">
            <v>0</v>
          </cell>
          <cell r="AA101">
            <v>0</v>
          </cell>
          <cell r="AB101">
            <v>0</v>
          </cell>
          <cell r="AC101">
            <v>0</v>
          </cell>
          <cell r="AD101">
            <v>0</v>
          </cell>
          <cell r="AE101">
            <v>0</v>
          </cell>
          <cell r="AF101">
            <v>25437673</v>
          </cell>
          <cell r="AG101">
            <v>20350138</v>
          </cell>
          <cell r="AH101">
            <v>5087535</v>
          </cell>
          <cell r="AI101">
            <v>0</v>
          </cell>
          <cell r="AJ101">
            <v>924191.32</v>
          </cell>
          <cell r="AK101">
            <v>1661904.74</v>
          </cell>
          <cell r="AL101">
            <v>2879151.85</v>
          </cell>
          <cell r="AM101">
            <v>51625.760000000002</v>
          </cell>
          <cell r="AN101">
            <v>0</v>
          </cell>
          <cell r="AO101">
            <v>28189.45</v>
          </cell>
          <cell r="AP101">
            <v>1476954.63</v>
          </cell>
          <cell r="AQ101">
            <v>23232.1</v>
          </cell>
          <cell r="AR101">
            <v>243336.05</v>
          </cell>
          <cell r="AS101">
            <v>0</v>
          </cell>
          <cell r="AT101">
            <v>0</v>
          </cell>
          <cell r="AU101">
            <v>0</v>
          </cell>
          <cell r="AV101">
            <v>0</v>
          </cell>
        </row>
        <row r="102">
          <cell r="A102">
            <v>95</v>
          </cell>
          <cell r="B102" t="str">
            <v>Enfield</v>
          </cell>
          <cell r="C102" t="str">
            <v>E5037</v>
          </cell>
          <cell r="D102">
            <v>350511</v>
          </cell>
          <cell r="E102">
            <v>0</v>
          </cell>
          <cell r="F102">
            <v>0</v>
          </cell>
          <cell r="G102">
            <v>0</v>
          </cell>
          <cell r="H102">
            <v>0</v>
          </cell>
          <cell r="I102">
            <v>0</v>
          </cell>
          <cell r="J102">
            <v>0</v>
          </cell>
          <cell r="K102">
            <v>0</v>
          </cell>
          <cell r="L102">
            <v>0</v>
          </cell>
          <cell r="M102">
            <v>0</v>
          </cell>
          <cell r="N102">
            <v>793551</v>
          </cell>
          <cell r="O102">
            <v>476130.6</v>
          </cell>
          <cell r="P102">
            <v>317420.40000000002</v>
          </cell>
          <cell r="Q102">
            <v>0</v>
          </cell>
          <cell r="R102">
            <v>843424.28</v>
          </cell>
          <cell r="S102">
            <v>0</v>
          </cell>
          <cell r="T102">
            <v>0</v>
          </cell>
          <cell r="U102">
            <v>2173843.04</v>
          </cell>
          <cell r="V102">
            <v>0</v>
          </cell>
          <cell r="W102">
            <v>0</v>
          </cell>
          <cell r="X102">
            <v>0</v>
          </cell>
          <cell r="Y102">
            <v>0</v>
          </cell>
          <cell r="Z102">
            <v>0</v>
          </cell>
          <cell r="AA102">
            <v>0</v>
          </cell>
          <cell r="AB102">
            <v>0</v>
          </cell>
          <cell r="AC102">
            <v>0</v>
          </cell>
          <cell r="AD102">
            <v>0</v>
          </cell>
          <cell r="AE102">
            <v>0</v>
          </cell>
          <cell r="AF102">
            <v>53137251</v>
          </cell>
          <cell r="AG102">
            <v>31882351</v>
          </cell>
          <cell r="AH102">
            <v>21254900</v>
          </cell>
          <cell r="AI102">
            <v>0</v>
          </cell>
          <cell r="AJ102">
            <v>1711874.81</v>
          </cell>
          <cell r="AK102">
            <v>3380415.05</v>
          </cell>
          <cell r="AL102">
            <v>4399010.33</v>
          </cell>
          <cell r="AM102">
            <v>109297.12</v>
          </cell>
          <cell r="AN102">
            <v>0</v>
          </cell>
          <cell r="AO102">
            <v>26350.27</v>
          </cell>
          <cell r="AP102">
            <v>3830253.02</v>
          </cell>
          <cell r="AQ102">
            <v>41690.160000000003</v>
          </cell>
          <cell r="AR102">
            <v>132252.71</v>
          </cell>
          <cell r="AS102">
            <v>0</v>
          </cell>
          <cell r="AT102">
            <v>0</v>
          </cell>
          <cell r="AU102">
            <v>0</v>
          </cell>
          <cell r="AV102">
            <v>0</v>
          </cell>
        </row>
        <row r="103">
          <cell r="A103">
            <v>96</v>
          </cell>
          <cell r="B103" t="str">
            <v>Epping Forest</v>
          </cell>
          <cell r="C103" t="str">
            <v>E1537</v>
          </cell>
          <cell r="D103">
            <v>171117</v>
          </cell>
          <cell r="E103">
            <v>0</v>
          </cell>
          <cell r="F103">
            <v>0</v>
          </cell>
          <cell r="G103">
            <v>0</v>
          </cell>
          <cell r="H103">
            <v>0</v>
          </cell>
          <cell r="I103">
            <v>0</v>
          </cell>
          <cell r="J103">
            <v>0</v>
          </cell>
          <cell r="K103">
            <v>0</v>
          </cell>
          <cell r="L103">
            <v>0</v>
          </cell>
          <cell r="M103">
            <v>0</v>
          </cell>
          <cell r="N103">
            <v>468610</v>
          </cell>
          <cell r="O103">
            <v>374888</v>
          </cell>
          <cell r="P103">
            <v>84349.8</v>
          </cell>
          <cell r="Q103">
            <v>9372.2000000000007</v>
          </cell>
          <cell r="R103">
            <v>207363.1</v>
          </cell>
          <cell r="S103">
            <v>0</v>
          </cell>
          <cell r="T103">
            <v>0</v>
          </cell>
          <cell r="U103">
            <v>600000</v>
          </cell>
          <cell r="V103">
            <v>0</v>
          </cell>
          <cell r="W103">
            <v>0</v>
          </cell>
          <cell r="X103">
            <v>0</v>
          </cell>
          <cell r="Y103">
            <v>0</v>
          </cell>
          <cell r="Z103">
            <v>0</v>
          </cell>
          <cell r="AA103">
            <v>0</v>
          </cell>
          <cell r="AB103">
            <v>0</v>
          </cell>
          <cell r="AC103">
            <v>0</v>
          </cell>
          <cell r="AD103">
            <v>0</v>
          </cell>
          <cell r="AE103">
            <v>0</v>
          </cell>
          <cell r="AF103">
            <v>15948690</v>
          </cell>
          <cell r="AG103">
            <v>12758952</v>
          </cell>
          <cell r="AH103">
            <v>2870764</v>
          </cell>
          <cell r="AI103">
            <v>318974</v>
          </cell>
          <cell r="AJ103">
            <v>545924.41</v>
          </cell>
          <cell r="AK103">
            <v>2047854.21</v>
          </cell>
          <cell r="AL103">
            <v>2038657.72</v>
          </cell>
          <cell r="AM103">
            <v>17990.240000000002</v>
          </cell>
          <cell r="AN103">
            <v>8018.35</v>
          </cell>
          <cell r="AO103">
            <v>0</v>
          </cell>
          <cell r="AP103">
            <v>1067503.6000000001</v>
          </cell>
          <cell r="AQ103">
            <v>3030.29</v>
          </cell>
          <cell r="AR103">
            <v>41224.19</v>
          </cell>
          <cell r="AS103">
            <v>0</v>
          </cell>
          <cell r="AT103">
            <v>3608.27</v>
          </cell>
          <cell r="AU103">
            <v>8429.17</v>
          </cell>
          <cell r="AV103">
            <v>0</v>
          </cell>
        </row>
        <row r="104">
          <cell r="A104">
            <v>97</v>
          </cell>
          <cell r="B104" t="str">
            <v>Epsom &amp; Ewell</v>
          </cell>
          <cell r="C104" t="str">
            <v>E3632</v>
          </cell>
          <cell r="D104">
            <v>87849</v>
          </cell>
          <cell r="E104">
            <v>0</v>
          </cell>
          <cell r="F104">
            <v>0</v>
          </cell>
          <cell r="G104">
            <v>0</v>
          </cell>
          <cell r="H104">
            <v>0</v>
          </cell>
          <cell r="I104">
            <v>0</v>
          </cell>
          <cell r="J104">
            <v>0</v>
          </cell>
          <cell r="K104">
            <v>0</v>
          </cell>
          <cell r="L104">
            <v>0</v>
          </cell>
          <cell r="M104">
            <v>0</v>
          </cell>
          <cell r="N104">
            <v>197420</v>
          </cell>
          <cell r="O104">
            <v>157936</v>
          </cell>
          <cell r="P104">
            <v>39484</v>
          </cell>
          <cell r="Q104">
            <v>0</v>
          </cell>
          <cell r="R104">
            <v>39120.49</v>
          </cell>
          <cell r="S104">
            <v>0</v>
          </cell>
          <cell r="T104">
            <v>0</v>
          </cell>
          <cell r="U104">
            <v>240217.28</v>
          </cell>
          <cell r="V104">
            <v>0</v>
          </cell>
          <cell r="W104">
            <v>0</v>
          </cell>
          <cell r="X104">
            <v>0</v>
          </cell>
          <cell r="Y104">
            <v>0</v>
          </cell>
          <cell r="Z104">
            <v>0</v>
          </cell>
          <cell r="AA104">
            <v>0</v>
          </cell>
          <cell r="AB104">
            <v>0</v>
          </cell>
          <cell r="AC104">
            <v>0</v>
          </cell>
          <cell r="AD104">
            <v>0</v>
          </cell>
          <cell r="AE104">
            <v>0</v>
          </cell>
          <cell r="AF104">
            <v>11514526</v>
          </cell>
          <cell r="AG104">
            <v>9211620</v>
          </cell>
          <cell r="AH104">
            <v>2302905</v>
          </cell>
          <cell r="AI104">
            <v>0</v>
          </cell>
          <cell r="AJ104">
            <v>428306.24</v>
          </cell>
          <cell r="AK104">
            <v>877200.17</v>
          </cell>
          <cell r="AL104">
            <v>2378777.52</v>
          </cell>
          <cell r="AM104">
            <v>46441.2</v>
          </cell>
          <cell r="AN104">
            <v>0</v>
          </cell>
          <cell r="AO104">
            <v>33416.81</v>
          </cell>
          <cell r="AP104">
            <v>973014.38</v>
          </cell>
          <cell r="AQ104">
            <v>16942.97</v>
          </cell>
          <cell r="AR104">
            <v>411.08</v>
          </cell>
          <cell r="AS104">
            <v>2035.93</v>
          </cell>
          <cell r="AT104">
            <v>0</v>
          </cell>
          <cell r="AU104">
            <v>0</v>
          </cell>
          <cell r="AV104">
            <v>0</v>
          </cell>
        </row>
        <row r="105">
          <cell r="A105">
            <v>98</v>
          </cell>
          <cell r="B105" t="str">
            <v>Erewash</v>
          </cell>
          <cell r="C105" t="str">
            <v>E1036</v>
          </cell>
          <cell r="D105">
            <v>137569</v>
          </cell>
          <cell r="E105">
            <v>0</v>
          </cell>
          <cell r="F105">
            <v>0</v>
          </cell>
          <cell r="G105">
            <v>0</v>
          </cell>
          <cell r="H105">
            <v>0</v>
          </cell>
          <cell r="I105">
            <v>0</v>
          </cell>
          <cell r="J105">
            <v>0</v>
          </cell>
          <cell r="K105">
            <v>0</v>
          </cell>
          <cell r="L105">
            <v>0</v>
          </cell>
          <cell r="M105">
            <v>0</v>
          </cell>
          <cell r="N105">
            <v>506466</v>
          </cell>
          <cell r="O105">
            <v>405172.80000000005</v>
          </cell>
          <cell r="P105">
            <v>91163.87999999999</v>
          </cell>
          <cell r="Q105">
            <v>10129.32</v>
          </cell>
          <cell r="R105">
            <v>-7140.07</v>
          </cell>
          <cell r="S105">
            <v>0</v>
          </cell>
          <cell r="T105">
            <v>0</v>
          </cell>
          <cell r="U105">
            <v>256000</v>
          </cell>
          <cell r="V105">
            <v>0</v>
          </cell>
          <cell r="W105">
            <v>0</v>
          </cell>
          <cell r="X105">
            <v>0</v>
          </cell>
          <cell r="Y105">
            <v>0</v>
          </cell>
          <cell r="Z105">
            <v>0</v>
          </cell>
          <cell r="AA105">
            <v>0</v>
          </cell>
          <cell r="AB105">
            <v>0</v>
          </cell>
          <cell r="AC105">
            <v>0</v>
          </cell>
          <cell r="AD105">
            <v>0</v>
          </cell>
          <cell r="AE105">
            <v>0</v>
          </cell>
          <cell r="AF105">
            <v>11890643</v>
          </cell>
          <cell r="AG105">
            <v>9512514</v>
          </cell>
          <cell r="AH105">
            <v>2140316</v>
          </cell>
          <cell r="AI105">
            <v>237813</v>
          </cell>
          <cell r="AJ105">
            <v>394505.87</v>
          </cell>
          <cell r="AK105">
            <v>2174325.41</v>
          </cell>
          <cell r="AL105">
            <v>1426116.92</v>
          </cell>
          <cell r="AM105">
            <v>77476.11</v>
          </cell>
          <cell r="AN105">
            <v>1477.05</v>
          </cell>
          <cell r="AO105">
            <v>31950.18</v>
          </cell>
          <cell r="AP105">
            <v>680057.96</v>
          </cell>
          <cell r="AQ105">
            <v>5664.64</v>
          </cell>
          <cell r="AR105">
            <v>51686.47</v>
          </cell>
          <cell r="AS105">
            <v>0</v>
          </cell>
          <cell r="AT105">
            <v>850.16</v>
          </cell>
          <cell r="AU105">
            <v>8079.45</v>
          </cell>
          <cell r="AV105">
            <v>0</v>
          </cell>
        </row>
        <row r="106">
          <cell r="A106">
            <v>99</v>
          </cell>
          <cell r="B106" t="str">
            <v>Exeter</v>
          </cell>
          <cell r="C106" t="str">
            <v>E1132</v>
          </cell>
          <cell r="D106">
            <v>224450</v>
          </cell>
          <cell r="E106">
            <v>0</v>
          </cell>
          <cell r="F106">
            <v>0</v>
          </cell>
          <cell r="G106">
            <v>0</v>
          </cell>
          <cell r="H106">
            <v>0</v>
          </cell>
          <cell r="I106">
            <v>0</v>
          </cell>
          <cell r="J106">
            <v>0</v>
          </cell>
          <cell r="K106">
            <v>0</v>
          </cell>
          <cell r="L106">
            <v>0</v>
          </cell>
          <cell r="M106">
            <v>0</v>
          </cell>
          <cell r="N106">
            <v>406866</v>
          </cell>
          <cell r="O106">
            <v>325492.80000000005</v>
          </cell>
          <cell r="P106">
            <v>73235.87999999999</v>
          </cell>
          <cell r="Q106">
            <v>8137.3200000000006</v>
          </cell>
          <cell r="R106">
            <v>174877.15</v>
          </cell>
          <cell r="S106">
            <v>0</v>
          </cell>
          <cell r="T106">
            <v>0</v>
          </cell>
          <cell r="U106">
            <v>786183.64</v>
          </cell>
          <cell r="V106">
            <v>0</v>
          </cell>
          <cell r="W106">
            <v>0</v>
          </cell>
          <cell r="X106">
            <v>0</v>
          </cell>
          <cell r="Y106">
            <v>0</v>
          </cell>
          <cell r="Z106">
            <v>0</v>
          </cell>
          <cell r="AA106">
            <v>0</v>
          </cell>
          <cell r="AB106">
            <v>0</v>
          </cell>
          <cell r="AC106">
            <v>0</v>
          </cell>
          <cell r="AD106">
            <v>0</v>
          </cell>
          <cell r="AE106">
            <v>0</v>
          </cell>
          <cell r="AF106">
            <v>38139497</v>
          </cell>
          <cell r="AG106">
            <v>30511598</v>
          </cell>
          <cell r="AH106">
            <v>6865109</v>
          </cell>
          <cell r="AI106">
            <v>762790</v>
          </cell>
          <cell r="AJ106">
            <v>1356549.15</v>
          </cell>
          <cell r="AK106">
            <v>1796707.79</v>
          </cell>
          <cell r="AL106">
            <v>4514784.59</v>
          </cell>
          <cell r="AM106">
            <v>31114.14</v>
          </cell>
          <cell r="AN106">
            <v>0</v>
          </cell>
          <cell r="AO106">
            <v>9979.0300000000007</v>
          </cell>
          <cell r="AP106">
            <v>2584468.61</v>
          </cell>
          <cell r="AQ106">
            <v>36902.199999999997</v>
          </cell>
          <cell r="AR106">
            <v>256754.25</v>
          </cell>
          <cell r="AS106">
            <v>148.9</v>
          </cell>
          <cell r="AT106">
            <v>0</v>
          </cell>
          <cell r="AU106">
            <v>0</v>
          </cell>
          <cell r="AV106">
            <v>0</v>
          </cell>
        </row>
        <row r="107">
          <cell r="A107">
            <v>100</v>
          </cell>
          <cell r="B107" t="str">
            <v>Fareham</v>
          </cell>
          <cell r="C107" t="str">
            <v>E1734</v>
          </cell>
          <cell r="D107">
            <v>142973</v>
          </cell>
          <cell r="E107">
            <v>0</v>
          </cell>
          <cell r="F107">
            <v>0</v>
          </cell>
          <cell r="G107">
            <v>0</v>
          </cell>
          <cell r="H107">
            <v>0</v>
          </cell>
          <cell r="I107">
            <v>0</v>
          </cell>
          <cell r="J107">
            <v>130413.7</v>
          </cell>
          <cell r="K107">
            <v>0</v>
          </cell>
          <cell r="L107">
            <v>0</v>
          </cell>
          <cell r="M107">
            <v>0</v>
          </cell>
          <cell r="N107">
            <v>324775</v>
          </cell>
          <cell r="O107">
            <v>259820</v>
          </cell>
          <cell r="P107">
            <v>58459.5</v>
          </cell>
          <cell r="Q107">
            <v>6495.5</v>
          </cell>
          <cell r="R107">
            <v>90465.43</v>
          </cell>
          <cell r="S107">
            <v>0</v>
          </cell>
          <cell r="T107">
            <v>0</v>
          </cell>
          <cell r="U107">
            <v>284014.40000000002</v>
          </cell>
          <cell r="V107">
            <v>0</v>
          </cell>
          <cell r="W107">
            <v>0</v>
          </cell>
          <cell r="X107">
            <v>0</v>
          </cell>
          <cell r="Y107">
            <v>0</v>
          </cell>
          <cell r="Z107">
            <v>0</v>
          </cell>
          <cell r="AA107">
            <v>0</v>
          </cell>
          <cell r="AB107">
            <v>0</v>
          </cell>
          <cell r="AC107">
            <v>0</v>
          </cell>
          <cell r="AD107">
            <v>0</v>
          </cell>
          <cell r="AE107">
            <v>0</v>
          </cell>
          <cell r="AF107">
            <v>17954585.300000001</v>
          </cell>
          <cell r="AG107">
            <v>14467999</v>
          </cell>
          <cell r="AH107">
            <v>3255300</v>
          </cell>
          <cell r="AI107">
            <v>361700</v>
          </cell>
          <cell r="AJ107">
            <v>780876.78</v>
          </cell>
          <cell r="AK107">
            <v>1381096.87</v>
          </cell>
          <cell r="AL107">
            <v>2454953.87</v>
          </cell>
          <cell r="AM107">
            <v>0</v>
          </cell>
          <cell r="AN107">
            <v>0</v>
          </cell>
          <cell r="AO107">
            <v>80628</v>
          </cell>
          <cell r="AP107">
            <v>1266207.6100000001</v>
          </cell>
          <cell r="AQ107">
            <v>34013.78</v>
          </cell>
          <cell r="AR107">
            <v>182307.35</v>
          </cell>
          <cell r="AS107">
            <v>0</v>
          </cell>
          <cell r="AT107">
            <v>0</v>
          </cell>
          <cell r="AU107">
            <v>0</v>
          </cell>
          <cell r="AV107">
            <v>68169.81</v>
          </cell>
        </row>
        <row r="108">
          <cell r="A108">
            <v>101</v>
          </cell>
          <cell r="B108" t="str">
            <v>Fenland</v>
          </cell>
          <cell r="C108" t="str">
            <v>E0533</v>
          </cell>
          <cell r="D108">
            <v>126613</v>
          </cell>
          <cell r="E108">
            <v>0</v>
          </cell>
          <cell r="F108">
            <v>0</v>
          </cell>
          <cell r="G108">
            <v>0</v>
          </cell>
          <cell r="H108">
            <v>0</v>
          </cell>
          <cell r="I108">
            <v>0</v>
          </cell>
          <cell r="J108">
            <v>0</v>
          </cell>
          <cell r="K108">
            <v>0</v>
          </cell>
          <cell r="L108">
            <v>0</v>
          </cell>
          <cell r="M108">
            <v>0</v>
          </cell>
          <cell r="N108">
            <v>443761</v>
          </cell>
          <cell r="O108">
            <v>355008.80000000005</v>
          </cell>
          <cell r="P108">
            <v>79876.98</v>
          </cell>
          <cell r="Q108">
            <v>8875.2199999999993</v>
          </cell>
          <cell r="R108">
            <v>417273.66</v>
          </cell>
          <cell r="S108">
            <v>0</v>
          </cell>
          <cell r="T108">
            <v>0</v>
          </cell>
          <cell r="U108">
            <v>248255.35</v>
          </cell>
          <cell r="V108">
            <v>0</v>
          </cell>
          <cell r="W108">
            <v>0</v>
          </cell>
          <cell r="X108">
            <v>0</v>
          </cell>
          <cell r="Y108">
            <v>0</v>
          </cell>
          <cell r="Z108">
            <v>0</v>
          </cell>
          <cell r="AA108">
            <v>0</v>
          </cell>
          <cell r="AB108">
            <v>0</v>
          </cell>
          <cell r="AC108">
            <v>0</v>
          </cell>
          <cell r="AD108">
            <v>0</v>
          </cell>
          <cell r="AE108">
            <v>0</v>
          </cell>
          <cell r="AF108">
            <v>11676177</v>
          </cell>
          <cell r="AG108">
            <v>9340941</v>
          </cell>
          <cell r="AH108">
            <v>2101712</v>
          </cell>
          <cell r="AI108">
            <v>233524</v>
          </cell>
          <cell r="AJ108">
            <v>399915.68</v>
          </cell>
          <cell r="AK108">
            <v>1926855.58</v>
          </cell>
          <cell r="AL108">
            <v>1275286.31</v>
          </cell>
          <cell r="AM108">
            <v>26890.97</v>
          </cell>
          <cell r="AN108">
            <v>29202.62</v>
          </cell>
          <cell r="AO108">
            <v>642.55999999999995</v>
          </cell>
          <cell r="AP108">
            <v>585239.35</v>
          </cell>
          <cell r="AQ108">
            <v>6899.4</v>
          </cell>
          <cell r="AR108">
            <v>44580.98</v>
          </cell>
          <cell r="AS108">
            <v>0</v>
          </cell>
          <cell r="AT108">
            <v>21901.95</v>
          </cell>
          <cell r="AU108">
            <v>16431.52</v>
          </cell>
          <cell r="AV108">
            <v>0</v>
          </cell>
        </row>
        <row r="109">
          <cell r="A109">
            <v>102</v>
          </cell>
          <cell r="B109" t="str">
            <v>Forest Heath</v>
          </cell>
          <cell r="C109" t="str">
            <v>E3532</v>
          </cell>
          <cell r="D109">
            <v>90531</v>
          </cell>
          <cell r="E109">
            <v>0</v>
          </cell>
          <cell r="F109">
            <v>0</v>
          </cell>
          <cell r="G109">
            <v>0</v>
          </cell>
          <cell r="H109">
            <v>0</v>
          </cell>
          <cell r="I109">
            <v>0</v>
          </cell>
          <cell r="J109">
            <v>0</v>
          </cell>
          <cell r="K109">
            <v>0</v>
          </cell>
          <cell r="L109">
            <v>0</v>
          </cell>
          <cell r="M109">
            <v>0</v>
          </cell>
          <cell r="N109">
            <v>267209</v>
          </cell>
          <cell r="O109">
            <v>213767.2</v>
          </cell>
          <cell r="P109">
            <v>53441.8</v>
          </cell>
          <cell r="Q109">
            <v>0</v>
          </cell>
          <cell r="R109">
            <v>25909.41</v>
          </cell>
          <cell r="S109">
            <v>0</v>
          </cell>
          <cell r="T109">
            <v>0</v>
          </cell>
          <cell r="U109">
            <v>256404</v>
          </cell>
          <cell r="V109">
            <v>0</v>
          </cell>
          <cell r="W109">
            <v>0</v>
          </cell>
          <cell r="X109">
            <v>0</v>
          </cell>
          <cell r="Y109">
            <v>0</v>
          </cell>
          <cell r="Z109">
            <v>0</v>
          </cell>
          <cell r="AA109">
            <v>0</v>
          </cell>
          <cell r="AB109">
            <v>0</v>
          </cell>
          <cell r="AC109">
            <v>0</v>
          </cell>
          <cell r="AD109">
            <v>0</v>
          </cell>
          <cell r="AE109">
            <v>0</v>
          </cell>
          <cell r="AF109">
            <v>10801570</v>
          </cell>
          <cell r="AG109">
            <v>8641256</v>
          </cell>
          <cell r="AH109">
            <v>2160314</v>
          </cell>
          <cell r="AI109">
            <v>0</v>
          </cell>
          <cell r="AJ109">
            <v>361317.3</v>
          </cell>
          <cell r="AK109">
            <v>1155164.53</v>
          </cell>
          <cell r="AL109">
            <v>841135.33</v>
          </cell>
          <cell r="AM109">
            <v>10074.17</v>
          </cell>
          <cell r="AN109">
            <v>17656.28</v>
          </cell>
          <cell r="AO109">
            <v>62477.01</v>
          </cell>
          <cell r="AP109">
            <v>558404.18000000005</v>
          </cell>
          <cell r="AQ109">
            <v>3242.71</v>
          </cell>
          <cell r="AR109">
            <v>443.67</v>
          </cell>
          <cell r="AS109">
            <v>116.04</v>
          </cell>
          <cell r="AT109">
            <v>1417.42</v>
          </cell>
          <cell r="AU109">
            <v>0</v>
          </cell>
          <cell r="AV109">
            <v>0</v>
          </cell>
        </row>
        <row r="110">
          <cell r="A110">
            <v>103</v>
          </cell>
          <cell r="B110" t="str">
            <v>Forest of Dean</v>
          </cell>
          <cell r="C110" t="str">
            <v>E1633</v>
          </cell>
          <cell r="D110">
            <v>119683</v>
          </cell>
          <cell r="E110">
            <v>0</v>
          </cell>
          <cell r="F110">
            <v>0</v>
          </cell>
          <cell r="G110">
            <v>0</v>
          </cell>
          <cell r="H110">
            <v>0</v>
          </cell>
          <cell r="I110">
            <v>0</v>
          </cell>
          <cell r="J110">
            <v>0</v>
          </cell>
          <cell r="K110">
            <v>0</v>
          </cell>
          <cell r="L110">
            <v>0</v>
          </cell>
          <cell r="M110">
            <v>0</v>
          </cell>
          <cell r="N110">
            <v>439319</v>
          </cell>
          <cell r="O110">
            <v>351455.2</v>
          </cell>
          <cell r="P110">
            <v>87863.8</v>
          </cell>
          <cell r="Q110">
            <v>0</v>
          </cell>
          <cell r="R110">
            <v>104055.72</v>
          </cell>
          <cell r="S110">
            <v>0</v>
          </cell>
          <cell r="T110">
            <v>0</v>
          </cell>
          <cell r="U110">
            <v>121266.36</v>
          </cell>
          <cell r="V110">
            <v>0</v>
          </cell>
          <cell r="W110">
            <v>0</v>
          </cell>
          <cell r="X110">
            <v>0</v>
          </cell>
          <cell r="Y110">
            <v>0</v>
          </cell>
          <cell r="Z110">
            <v>0</v>
          </cell>
          <cell r="AA110">
            <v>0</v>
          </cell>
          <cell r="AB110">
            <v>0</v>
          </cell>
          <cell r="AC110">
            <v>0</v>
          </cell>
          <cell r="AD110">
            <v>0</v>
          </cell>
          <cell r="AE110">
            <v>0</v>
          </cell>
          <cell r="AF110">
            <v>5653360</v>
          </cell>
          <cell r="AG110">
            <v>4522688</v>
          </cell>
          <cell r="AH110">
            <v>1130672</v>
          </cell>
          <cell r="AI110">
            <v>0</v>
          </cell>
          <cell r="AJ110">
            <v>190770.64</v>
          </cell>
          <cell r="AK110">
            <v>1891538.37</v>
          </cell>
          <cell r="AL110">
            <v>1353967.38</v>
          </cell>
          <cell r="AM110">
            <v>2617.94</v>
          </cell>
          <cell r="AN110">
            <v>47727.11</v>
          </cell>
          <cell r="AO110">
            <v>5474.1</v>
          </cell>
          <cell r="AP110">
            <v>403622.9</v>
          </cell>
          <cell r="AQ110">
            <v>16542.560000000001</v>
          </cell>
          <cell r="AR110">
            <v>53706.94</v>
          </cell>
          <cell r="AS110">
            <v>95.61</v>
          </cell>
          <cell r="AT110">
            <v>35770.879999999997</v>
          </cell>
          <cell r="AU110">
            <v>0</v>
          </cell>
          <cell r="AV110">
            <v>0</v>
          </cell>
        </row>
        <row r="111">
          <cell r="A111">
            <v>104</v>
          </cell>
          <cell r="B111" t="str">
            <v>Fylde</v>
          </cell>
          <cell r="C111" t="str">
            <v>E2335</v>
          </cell>
          <cell r="D111">
            <v>110662</v>
          </cell>
          <cell r="E111">
            <v>0</v>
          </cell>
          <cell r="F111">
            <v>53063</v>
          </cell>
          <cell r="G111">
            <v>0</v>
          </cell>
          <cell r="H111">
            <v>0</v>
          </cell>
          <cell r="I111">
            <v>0</v>
          </cell>
          <cell r="J111">
            <v>0</v>
          </cell>
          <cell r="K111">
            <v>0</v>
          </cell>
          <cell r="L111">
            <v>0</v>
          </cell>
          <cell r="M111">
            <v>0</v>
          </cell>
          <cell r="N111">
            <v>398682</v>
          </cell>
          <cell r="O111">
            <v>318945.60000000003</v>
          </cell>
          <cell r="P111">
            <v>71762.759999999995</v>
          </cell>
          <cell r="Q111">
            <v>7973.64</v>
          </cell>
          <cell r="R111">
            <v>185217.6</v>
          </cell>
          <cell r="S111">
            <v>0</v>
          </cell>
          <cell r="T111">
            <v>0</v>
          </cell>
          <cell r="U111">
            <v>345275.59</v>
          </cell>
          <cell r="V111">
            <v>0</v>
          </cell>
          <cell r="W111">
            <v>0</v>
          </cell>
          <cell r="X111">
            <v>0</v>
          </cell>
          <cell r="Y111">
            <v>0</v>
          </cell>
          <cell r="Z111">
            <v>0</v>
          </cell>
          <cell r="AA111">
            <v>0</v>
          </cell>
          <cell r="AB111">
            <v>0</v>
          </cell>
          <cell r="AC111">
            <v>0</v>
          </cell>
          <cell r="AD111">
            <v>0</v>
          </cell>
          <cell r="AE111">
            <v>0</v>
          </cell>
          <cell r="AF111">
            <v>12067566</v>
          </cell>
          <cell r="AG111">
            <v>9654053</v>
          </cell>
          <cell r="AH111">
            <v>2172162</v>
          </cell>
          <cell r="AI111">
            <v>241351</v>
          </cell>
          <cell r="AJ111">
            <v>406918.08</v>
          </cell>
          <cell r="AK111">
            <v>1686038.96</v>
          </cell>
          <cell r="AL111">
            <v>1002803.19</v>
          </cell>
          <cell r="AM111">
            <v>5234.6000000000004</v>
          </cell>
          <cell r="AN111">
            <v>3053.72</v>
          </cell>
          <cell r="AO111">
            <v>50230</v>
          </cell>
          <cell r="AP111">
            <v>658251.09</v>
          </cell>
          <cell r="AQ111">
            <v>13057.62</v>
          </cell>
          <cell r="AR111">
            <v>16995.150000000001</v>
          </cell>
          <cell r="AS111">
            <v>181.5</v>
          </cell>
          <cell r="AT111">
            <v>2181.2199999999998</v>
          </cell>
          <cell r="AU111">
            <v>3375</v>
          </cell>
          <cell r="AV111">
            <v>0</v>
          </cell>
        </row>
        <row r="112">
          <cell r="A112">
            <v>105</v>
          </cell>
          <cell r="B112" t="str">
            <v>Gateshead</v>
          </cell>
          <cell r="C112" t="str">
            <v>E4501</v>
          </cell>
          <cell r="D112">
            <v>294393</v>
          </cell>
          <cell r="E112">
            <v>0</v>
          </cell>
          <cell r="F112">
            <v>0</v>
          </cell>
          <cell r="G112">
            <v>9486.65</v>
          </cell>
          <cell r="H112">
            <v>0</v>
          </cell>
          <cell r="I112">
            <v>0</v>
          </cell>
          <cell r="J112">
            <v>0</v>
          </cell>
          <cell r="K112">
            <v>0</v>
          </cell>
          <cell r="L112">
            <v>0</v>
          </cell>
          <cell r="M112">
            <v>0</v>
          </cell>
          <cell r="N112">
            <v>771099</v>
          </cell>
          <cell r="O112">
            <v>755677.02</v>
          </cell>
          <cell r="P112">
            <v>0</v>
          </cell>
          <cell r="Q112">
            <v>15421.98</v>
          </cell>
          <cell r="R112">
            <v>68234.720000000001</v>
          </cell>
          <cell r="S112">
            <v>0</v>
          </cell>
          <cell r="T112">
            <v>0</v>
          </cell>
          <cell r="U112">
            <v>1235556.6399999999</v>
          </cell>
          <cell r="V112">
            <v>0</v>
          </cell>
          <cell r="W112">
            <v>0</v>
          </cell>
          <cell r="X112">
            <v>0</v>
          </cell>
          <cell r="Y112">
            <v>0</v>
          </cell>
          <cell r="Z112">
            <v>0</v>
          </cell>
          <cell r="AA112">
            <v>0</v>
          </cell>
          <cell r="AB112">
            <v>0</v>
          </cell>
          <cell r="AC112">
            <v>0</v>
          </cell>
          <cell r="AD112">
            <v>0</v>
          </cell>
          <cell r="AE112">
            <v>0</v>
          </cell>
          <cell r="AF112">
            <v>42959946</v>
          </cell>
          <cell r="AG112">
            <v>42100747</v>
          </cell>
          <cell r="AH112">
            <v>0</v>
          </cell>
          <cell r="AI112">
            <v>859199</v>
          </cell>
          <cell r="AJ112">
            <v>1503717.86</v>
          </cell>
          <cell r="AK112">
            <v>3341238.75</v>
          </cell>
          <cell r="AL112">
            <v>3334311.71</v>
          </cell>
          <cell r="AM112">
            <v>91382.77</v>
          </cell>
          <cell r="AN112">
            <v>10687.61</v>
          </cell>
          <cell r="AO112">
            <v>329864.46000000002</v>
          </cell>
          <cell r="AP112">
            <v>3183034.25</v>
          </cell>
          <cell r="AQ112">
            <v>31048.46</v>
          </cell>
          <cell r="AR112">
            <v>39857.24</v>
          </cell>
          <cell r="AS112">
            <v>0</v>
          </cell>
          <cell r="AT112">
            <v>0</v>
          </cell>
          <cell r="AU112">
            <v>0</v>
          </cell>
          <cell r="AV112">
            <v>0</v>
          </cell>
        </row>
        <row r="113">
          <cell r="A113">
            <v>106</v>
          </cell>
          <cell r="B113" t="str">
            <v>Gedling</v>
          </cell>
          <cell r="C113" t="str">
            <v>E3034</v>
          </cell>
          <cell r="D113">
            <v>102089</v>
          </cell>
          <cell r="E113">
            <v>0</v>
          </cell>
          <cell r="F113">
            <v>0</v>
          </cell>
          <cell r="G113">
            <v>0</v>
          </cell>
          <cell r="H113">
            <v>0</v>
          </cell>
          <cell r="I113">
            <v>0</v>
          </cell>
          <cell r="J113">
            <v>0</v>
          </cell>
          <cell r="K113">
            <v>0</v>
          </cell>
          <cell r="L113">
            <v>0</v>
          </cell>
          <cell r="M113">
            <v>0</v>
          </cell>
          <cell r="N113">
            <v>333465</v>
          </cell>
          <cell r="O113">
            <v>266772</v>
          </cell>
          <cell r="P113">
            <v>60023.7</v>
          </cell>
          <cell r="Q113">
            <v>6669.3</v>
          </cell>
          <cell r="R113">
            <v>61654.76</v>
          </cell>
          <cell r="S113">
            <v>0</v>
          </cell>
          <cell r="T113">
            <v>0</v>
          </cell>
          <cell r="U113">
            <v>190000</v>
          </cell>
          <cell r="V113">
            <v>0</v>
          </cell>
          <cell r="W113">
            <v>0</v>
          </cell>
          <cell r="X113">
            <v>0</v>
          </cell>
          <cell r="Y113">
            <v>0</v>
          </cell>
          <cell r="Z113">
            <v>0</v>
          </cell>
          <cell r="AA113">
            <v>0</v>
          </cell>
          <cell r="AB113">
            <v>0</v>
          </cell>
          <cell r="AC113">
            <v>0</v>
          </cell>
          <cell r="AD113">
            <v>0</v>
          </cell>
          <cell r="AE113">
            <v>0</v>
          </cell>
          <cell r="AF113">
            <v>10380415</v>
          </cell>
          <cell r="AG113">
            <v>8304332</v>
          </cell>
          <cell r="AH113">
            <v>1868475</v>
          </cell>
          <cell r="AI113">
            <v>207608</v>
          </cell>
          <cell r="AJ113">
            <v>342458.65</v>
          </cell>
          <cell r="AK113">
            <v>1435663.07</v>
          </cell>
          <cell r="AL113">
            <v>1014385.33</v>
          </cell>
          <cell r="AM113">
            <v>45891.6</v>
          </cell>
          <cell r="AN113">
            <v>2032.39</v>
          </cell>
          <cell r="AO113">
            <v>41924.49</v>
          </cell>
          <cell r="AP113">
            <v>400775.12</v>
          </cell>
          <cell r="AQ113">
            <v>19940.490000000002</v>
          </cell>
          <cell r="AR113">
            <v>31941.14</v>
          </cell>
          <cell r="AS113">
            <v>1379.73</v>
          </cell>
          <cell r="AT113">
            <v>4370.0200000000004</v>
          </cell>
          <cell r="AU113">
            <v>0</v>
          </cell>
          <cell r="AV113">
            <v>0</v>
          </cell>
        </row>
        <row r="114">
          <cell r="A114">
            <v>107</v>
          </cell>
          <cell r="B114" t="str">
            <v>Gloucester</v>
          </cell>
          <cell r="C114" t="str">
            <v>E1634</v>
          </cell>
          <cell r="D114">
            <v>179973</v>
          </cell>
          <cell r="E114">
            <v>0</v>
          </cell>
          <cell r="F114">
            <v>0</v>
          </cell>
          <cell r="G114">
            <v>0</v>
          </cell>
          <cell r="H114">
            <v>0</v>
          </cell>
          <cell r="I114">
            <v>0</v>
          </cell>
          <cell r="J114">
            <v>0</v>
          </cell>
          <cell r="K114">
            <v>0</v>
          </cell>
          <cell r="L114">
            <v>0</v>
          </cell>
          <cell r="M114">
            <v>0</v>
          </cell>
          <cell r="N114">
            <v>361906</v>
          </cell>
          <cell r="O114">
            <v>289524.8</v>
          </cell>
          <cell r="P114">
            <v>72381.2</v>
          </cell>
          <cell r="Q114">
            <v>0</v>
          </cell>
          <cell r="R114">
            <v>48089.97</v>
          </cell>
          <cell r="S114">
            <v>0</v>
          </cell>
          <cell r="T114">
            <v>0</v>
          </cell>
          <cell r="U114">
            <v>501375.06</v>
          </cell>
          <cell r="V114">
            <v>0</v>
          </cell>
          <cell r="W114">
            <v>0</v>
          </cell>
          <cell r="X114">
            <v>0</v>
          </cell>
          <cell r="Y114">
            <v>0</v>
          </cell>
          <cell r="Z114">
            <v>0</v>
          </cell>
          <cell r="AA114">
            <v>0</v>
          </cell>
          <cell r="AB114">
            <v>0</v>
          </cell>
          <cell r="AC114">
            <v>0</v>
          </cell>
          <cell r="AD114">
            <v>0</v>
          </cell>
          <cell r="AE114">
            <v>0</v>
          </cell>
          <cell r="AF114">
            <v>24799647</v>
          </cell>
          <cell r="AG114">
            <v>19839718</v>
          </cell>
          <cell r="AH114">
            <v>4959929</v>
          </cell>
          <cell r="AI114">
            <v>0</v>
          </cell>
          <cell r="AJ114">
            <v>893500.12</v>
          </cell>
          <cell r="AK114">
            <v>1584614.32</v>
          </cell>
          <cell r="AL114">
            <v>2750149.05</v>
          </cell>
          <cell r="AM114">
            <v>35485.949999999997</v>
          </cell>
          <cell r="AN114">
            <v>0</v>
          </cell>
          <cell r="AO114">
            <v>98639.86</v>
          </cell>
          <cell r="AP114">
            <v>2024029.38</v>
          </cell>
          <cell r="AQ114">
            <v>555.33000000000004</v>
          </cell>
          <cell r="AR114">
            <v>36644.1</v>
          </cell>
          <cell r="AS114">
            <v>0</v>
          </cell>
          <cell r="AT114">
            <v>0</v>
          </cell>
          <cell r="AU114">
            <v>0</v>
          </cell>
          <cell r="AV114">
            <v>0</v>
          </cell>
        </row>
        <row r="115">
          <cell r="A115">
            <v>108</v>
          </cell>
          <cell r="B115" t="str">
            <v>Gosport</v>
          </cell>
          <cell r="C115" t="str">
            <v>E1735</v>
          </cell>
          <cell r="D115">
            <v>81989</v>
          </cell>
          <cell r="E115">
            <v>0</v>
          </cell>
          <cell r="F115">
            <v>0</v>
          </cell>
          <cell r="G115">
            <v>0</v>
          </cell>
          <cell r="H115">
            <v>0</v>
          </cell>
          <cell r="I115">
            <v>0</v>
          </cell>
          <cell r="J115">
            <v>100000</v>
          </cell>
          <cell r="K115">
            <v>0</v>
          </cell>
          <cell r="L115">
            <v>0</v>
          </cell>
          <cell r="M115">
            <v>0</v>
          </cell>
          <cell r="N115">
            <v>265907</v>
          </cell>
          <cell r="O115">
            <v>212725.6</v>
          </cell>
          <cell r="P115">
            <v>47863.259999999995</v>
          </cell>
          <cell r="Q115">
            <v>5318.14</v>
          </cell>
          <cell r="R115">
            <v>99535.96</v>
          </cell>
          <cell r="S115">
            <v>0</v>
          </cell>
          <cell r="T115">
            <v>0</v>
          </cell>
          <cell r="U115">
            <v>200000</v>
          </cell>
          <cell r="V115">
            <v>0</v>
          </cell>
          <cell r="W115">
            <v>0</v>
          </cell>
          <cell r="X115">
            <v>0</v>
          </cell>
          <cell r="Y115">
            <v>0</v>
          </cell>
          <cell r="Z115">
            <v>0</v>
          </cell>
          <cell r="AA115">
            <v>0</v>
          </cell>
          <cell r="AB115">
            <v>0</v>
          </cell>
          <cell r="AC115">
            <v>0</v>
          </cell>
          <cell r="AD115">
            <v>0</v>
          </cell>
          <cell r="AE115">
            <v>0</v>
          </cell>
          <cell r="AF115">
            <v>5415260</v>
          </cell>
          <cell r="AG115">
            <v>4412208</v>
          </cell>
          <cell r="AH115">
            <v>992747</v>
          </cell>
          <cell r="AI115">
            <v>110305</v>
          </cell>
          <cell r="AJ115">
            <v>250125.68</v>
          </cell>
          <cell r="AK115">
            <v>1148823.03</v>
          </cell>
          <cell r="AL115">
            <v>944451.74</v>
          </cell>
          <cell r="AM115">
            <v>14820.88</v>
          </cell>
          <cell r="AN115">
            <v>0</v>
          </cell>
          <cell r="AO115">
            <v>0</v>
          </cell>
          <cell r="AP115">
            <v>291484.88</v>
          </cell>
          <cell r="AQ115">
            <v>17535.12</v>
          </cell>
          <cell r="AR115">
            <v>53506.71</v>
          </cell>
          <cell r="AS115">
            <v>0</v>
          </cell>
          <cell r="AT115">
            <v>0</v>
          </cell>
          <cell r="AU115">
            <v>0</v>
          </cell>
          <cell r="AV115">
            <v>31586.05</v>
          </cell>
        </row>
        <row r="116">
          <cell r="A116">
            <v>109</v>
          </cell>
          <cell r="B116" t="str">
            <v>Gravesham</v>
          </cell>
          <cell r="C116" t="str">
            <v>E2236</v>
          </cell>
          <cell r="D116">
            <v>98428</v>
          </cell>
          <cell r="E116">
            <v>0</v>
          </cell>
          <cell r="F116">
            <v>0</v>
          </cell>
          <cell r="G116">
            <v>0</v>
          </cell>
          <cell r="H116">
            <v>0</v>
          </cell>
          <cell r="I116">
            <v>0</v>
          </cell>
          <cell r="J116">
            <v>0</v>
          </cell>
          <cell r="K116">
            <v>0</v>
          </cell>
          <cell r="L116">
            <v>0</v>
          </cell>
          <cell r="M116">
            <v>0</v>
          </cell>
          <cell r="N116">
            <v>289370</v>
          </cell>
          <cell r="O116">
            <v>231496</v>
          </cell>
          <cell r="P116">
            <v>52086.6</v>
          </cell>
          <cell r="Q116">
            <v>5787.4000000000005</v>
          </cell>
          <cell r="R116">
            <v>67983.31</v>
          </cell>
          <cell r="S116">
            <v>0</v>
          </cell>
          <cell r="T116">
            <v>0</v>
          </cell>
          <cell r="U116">
            <v>486658.45</v>
          </cell>
          <cell r="V116">
            <v>0</v>
          </cell>
          <cell r="W116">
            <v>0</v>
          </cell>
          <cell r="X116">
            <v>0</v>
          </cell>
          <cell r="Y116">
            <v>0</v>
          </cell>
          <cell r="Z116">
            <v>0</v>
          </cell>
          <cell r="AA116">
            <v>0</v>
          </cell>
          <cell r="AB116">
            <v>0</v>
          </cell>
          <cell r="AC116">
            <v>0</v>
          </cell>
          <cell r="AD116">
            <v>0</v>
          </cell>
          <cell r="AE116">
            <v>0</v>
          </cell>
          <cell r="AF116">
            <v>11167515</v>
          </cell>
          <cell r="AG116">
            <v>8934012</v>
          </cell>
          <cell r="AH116">
            <v>2010153</v>
          </cell>
          <cell r="AI116">
            <v>223350</v>
          </cell>
          <cell r="AJ116">
            <v>391629.46</v>
          </cell>
          <cell r="AK116">
            <v>1245685.5900000001</v>
          </cell>
          <cell r="AL116">
            <v>2032956.96</v>
          </cell>
          <cell r="AM116">
            <v>35495</v>
          </cell>
          <cell r="AN116">
            <v>8241.52</v>
          </cell>
          <cell r="AO116">
            <v>165984.21</v>
          </cell>
          <cell r="AP116">
            <v>872746.29</v>
          </cell>
          <cell r="AQ116">
            <v>23820.16</v>
          </cell>
          <cell r="AR116">
            <v>1308.9100000000001</v>
          </cell>
          <cell r="AS116">
            <v>52.1</v>
          </cell>
          <cell r="AT116">
            <v>0</v>
          </cell>
          <cell r="AU116">
            <v>1288.4000000000001</v>
          </cell>
          <cell r="AV116">
            <v>0</v>
          </cell>
        </row>
        <row r="117">
          <cell r="A117">
            <v>110</v>
          </cell>
          <cell r="B117" t="str">
            <v>Great Yarmouth</v>
          </cell>
          <cell r="C117" t="str">
            <v>E2633</v>
          </cell>
          <cell r="D117">
            <v>185992</v>
          </cell>
          <cell r="E117">
            <v>0</v>
          </cell>
          <cell r="F117">
            <v>0</v>
          </cell>
          <cell r="G117">
            <v>0</v>
          </cell>
          <cell r="H117">
            <v>0</v>
          </cell>
          <cell r="I117">
            <v>0</v>
          </cell>
          <cell r="J117">
            <v>200383.6</v>
          </cell>
          <cell r="K117">
            <v>0</v>
          </cell>
          <cell r="L117">
            <v>0</v>
          </cell>
          <cell r="M117">
            <v>0</v>
          </cell>
          <cell r="N117">
            <v>534489</v>
          </cell>
          <cell r="O117">
            <v>427591.2</v>
          </cell>
          <cell r="P117">
            <v>106897.8</v>
          </cell>
          <cell r="Q117">
            <v>0</v>
          </cell>
          <cell r="R117">
            <v>-564326.80000000005</v>
          </cell>
          <cell r="S117">
            <v>0</v>
          </cell>
          <cell r="T117">
            <v>0</v>
          </cell>
          <cell r="U117">
            <v>263274.71999999997</v>
          </cell>
          <cell r="V117">
            <v>0</v>
          </cell>
          <cell r="W117">
            <v>0</v>
          </cell>
          <cell r="X117">
            <v>0</v>
          </cell>
          <cell r="Y117">
            <v>0</v>
          </cell>
          <cell r="Z117">
            <v>0</v>
          </cell>
          <cell r="AA117">
            <v>0</v>
          </cell>
          <cell r="AB117">
            <v>0</v>
          </cell>
          <cell r="AC117">
            <v>0</v>
          </cell>
          <cell r="AD117">
            <v>0</v>
          </cell>
          <cell r="AE117">
            <v>0</v>
          </cell>
          <cell r="AF117">
            <v>13632374.4</v>
          </cell>
          <cell r="AG117">
            <v>11066206</v>
          </cell>
          <cell r="AH117">
            <v>2766552</v>
          </cell>
          <cell r="AI117">
            <v>0</v>
          </cell>
          <cell r="AJ117">
            <v>483696.65</v>
          </cell>
          <cell r="AK117">
            <v>2289563.4300000002</v>
          </cell>
          <cell r="AL117">
            <v>1380054.94</v>
          </cell>
          <cell r="AM117">
            <v>18320</v>
          </cell>
          <cell r="AN117">
            <v>1747.27</v>
          </cell>
          <cell r="AO117">
            <v>133078.42000000001</v>
          </cell>
          <cell r="AP117">
            <v>1067786.08</v>
          </cell>
          <cell r="AQ117">
            <v>25719.67</v>
          </cell>
          <cell r="AR117">
            <v>25045.4</v>
          </cell>
          <cell r="AS117">
            <v>0</v>
          </cell>
          <cell r="AT117">
            <v>558.19000000000005</v>
          </cell>
          <cell r="AU117">
            <v>0</v>
          </cell>
          <cell r="AV117">
            <v>96640.39</v>
          </cell>
        </row>
        <row r="118">
          <cell r="A118">
            <v>111</v>
          </cell>
          <cell r="B118" t="str">
            <v>Greenwich</v>
          </cell>
          <cell r="C118" t="str">
            <v>E5012</v>
          </cell>
          <cell r="D118">
            <v>275906</v>
          </cell>
          <cell r="E118">
            <v>0</v>
          </cell>
          <cell r="F118">
            <v>0</v>
          </cell>
          <cell r="G118">
            <v>0</v>
          </cell>
          <cell r="H118">
            <v>0</v>
          </cell>
          <cell r="I118">
            <v>0</v>
          </cell>
          <cell r="J118">
            <v>0</v>
          </cell>
          <cell r="K118">
            <v>0</v>
          </cell>
          <cell r="L118">
            <v>0</v>
          </cell>
          <cell r="M118">
            <v>0</v>
          </cell>
          <cell r="N118">
            <v>671378</v>
          </cell>
          <cell r="O118">
            <v>402826.8</v>
          </cell>
          <cell r="P118">
            <v>268551.2</v>
          </cell>
          <cell r="Q118">
            <v>0</v>
          </cell>
          <cell r="R118">
            <v>24385.31</v>
          </cell>
          <cell r="S118">
            <v>0</v>
          </cell>
          <cell r="T118">
            <v>0</v>
          </cell>
          <cell r="U118">
            <v>922870</v>
          </cell>
          <cell r="V118">
            <v>0</v>
          </cell>
          <cell r="W118">
            <v>0</v>
          </cell>
          <cell r="X118">
            <v>0</v>
          </cell>
          <cell r="Y118">
            <v>0</v>
          </cell>
          <cell r="Z118">
            <v>0</v>
          </cell>
          <cell r="AA118">
            <v>0</v>
          </cell>
          <cell r="AB118">
            <v>0</v>
          </cell>
          <cell r="AC118">
            <v>0</v>
          </cell>
          <cell r="AD118">
            <v>0</v>
          </cell>
          <cell r="AE118">
            <v>0</v>
          </cell>
          <cell r="AF118">
            <v>29717449</v>
          </cell>
          <cell r="AG118">
            <v>17830469</v>
          </cell>
          <cell r="AH118">
            <v>11886979</v>
          </cell>
          <cell r="AI118">
            <v>0</v>
          </cell>
          <cell r="AJ118">
            <v>1141582.8500000001</v>
          </cell>
          <cell r="AK118">
            <v>2921657.62</v>
          </cell>
          <cell r="AL118">
            <v>6646644.5700000003</v>
          </cell>
          <cell r="AM118">
            <v>129339.2</v>
          </cell>
          <cell r="AN118">
            <v>0</v>
          </cell>
          <cell r="AO118">
            <v>179223.25</v>
          </cell>
          <cell r="AP118">
            <v>2502706.77</v>
          </cell>
          <cell r="AQ118">
            <v>123062.35</v>
          </cell>
          <cell r="AR118">
            <v>43462.87</v>
          </cell>
          <cell r="AS118">
            <v>0</v>
          </cell>
          <cell r="AT118">
            <v>0</v>
          </cell>
          <cell r="AU118">
            <v>0</v>
          </cell>
          <cell r="AV118">
            <v>0</v>
          </cell>
        </row>
        <row r="119">
          <cell r="A119">
            <v>112</v>
          </cell>
          <cell r="B119" t="str">
            <v>Guildford</v>
          </cell>
          <cell r="C119" t="str">
            <v>E3633</v>
          </cell>
          <cell r="D119">
            <v>237981</v>
          </cell>
          <cell r="E119">
            <v>0</v>
          </cell>
          <cell r="F119">
            <v>0</v>
          </cell>
          <cell r="G119">
            <v>0</v>
          </cell>
          <cell r="H119">
            <v>0</v>
          </cell>
          <cell r="I119">
            <v>0</v>
          </cell>
          <cell r="J119">
            <v>0</v>
          </cell>
          <cell r="K119">
            <v>0</v>
          </cell>
          <cell r="L119">
            <v>0</v>
          </cell>
          <cell r="M119">
            <v>0</v>
          </cell>
          <cell r="N119">
            <v>341913</v>
          </cell>
          <cell r="O119">
            <v>273530.40000000002</v>
          </cell>
          <cell r="P119">
            <v>68382.600000000006</v>
          </cell>
          <cell r="Q119">
            <v>0</v>
          </cell>
          <cell r="R119">
            <v>-148637.56</v>
          </cell>
          <cell r="S119">
            <v>0</v>
          </cell>
          <cell r="T119">
            <v>0</v>
          </cell>
          <cell r="U119">
            <v>811769.1</v>
          </cell>
          <cell r="V119">
            <v>0</v>
          </cell>
          <cell r="W119">
            <v>0</v>
          </cell>
          <cell r="X119">
            <v>0</v>
          </cell>
          <cell r="Y119">
            <v>0</v>
          </cell>
          <cell r="Z119">
            <v>0</v>
          </cell>
          <cell r="AA119">
            <v>0</v>
          </cell>
          <cell r="AB119">
            <v>0</v>
          </cell>
          <cell r="AC119">
            <v>0</v>
          </cell>
          <cell r="AD119">
            <v>0</v>
          </cell>
          <cell r="AE119">
            <v>0</v>
          </cell>
          <cell r="AF119">
            <v>37691421</v>
          </cell>
          <cell r="AG119">
            <v>30153137</v>
          </cell>
          <cell r="AH119">
            <v>7538284</v>
          </cell>
          <cell r="AI119">
            <v>0</v>
          </cell>
          <cell r="AJ119">
            <v>1438759.68</v>
          </cell>
          <cell r="AK119">
            <v>1476936.29</v>
          </cell>
          <cell r="AL119">
            <v>7053963.2199999997</v>
          </cell>
          <cell r="AM119">
            <v>65594.759999999995</v>
          </cell>
          <cell r="AN119">
            <v>21497.38</v>
          </cell>
          <cell r="AO119">
            <v>55210.64</v>
          </cell>
          <cell r="AP119">
            <v>2413015.44</v>
          </cell>
          <cell r="AQ119">
            <v>31584.69</v>
          </cell>
          <cell r="AR119">
            <v>-7503.03</v>
          </cell>
          <cell r="AS119">
            <v>0</v>
          </cell>
          <cell r="AT119">
            <v>16123.03</v>
          </cell>
          <cell r="AU119">
            <v>14748.75</v>
          </cell>
          <cell r="AV119">
            <v>0</v>
          </cell>
        </row>
        <row r="120">
          <cell r="A120">
            <v>113</v>
          </cell>
          <cell r="B120" t="str">
            <v>Hackney</v>
          </cell>
          <cell r="C120" t="str">
            <v>E5013</v>
          </cell>
          <cell r="D120">
            <v>506812</v>
          </cell>
          <cell r="E120">
            <v>0</v>
          </cell>
          <cell r="F120">
            <v>0</v>
          </cell>
          <cell r="G120">
            <v>0</v>
          </cell>
          <cell r="H120">
            <v>0</v>
          </cell>
          <cell r="I120">
            <v>0</v>
          </cell>
          <cell r="J120">
            <v>0</v>
          </cell>
          <cell r="K120">
            <v>0</v>
          </cell>
          <cell r="L120">
            <v>0</v>
          </cell>
          <cell r="M120">
            <v>0</v>
          </cell>
          <cell r="N120">
            <v>1080742</v>
          </cell>
          <cell r="O120">
            <v>648445.19999999995</v>
          </cell>
          <cell r="P120">
            <v>432296.80000000005</v>
          </cell>
          <cell r="Q120">
            <v>0</v>
          </cell>
          <cell r="R120">
            <v>-1529309.32</v>
          </cell>
          <cell r="S120">
            <v>0</v>
          </cell>
          <cell r="T120">
            <v>0</v>
          </cell>
          <cell r="U120">
            <v>926004.92</v>
          </cell>
          <cell r="V120">
            <v>0</v>
          </cell>
          <cell r="W120">
            <v>0</v>
          </cell>
          <cell r="X120">
            <v>0</v>
          </cell>
          <cell r="Y120">
            <v>0</v>
          </cell>
          <cell r="Z120">
            <v>0</v>
          </cell>
          <cell r="AA120">
            <v>0</v>
          </cell>
          <cell r="AB120">
            <v>0</v>
          </cell>
          <cell r="AC120">
            <v>0</v>
          </cell>
          <cell r="AD120">
            <v>0</v>
          </cell>
          <cell r="AE120">
            <v>0</v>
          </cell>
          <cell r="AF120">
            <v>46509843</v>
          </cell>
          <cell r="AG120">
            <v>27905906</v>
          </cell>
          <cell r="AH120">
            <v>18603937</v>
          </cell>
          <cell r="AI120">
            <v>0</v>
          </cell>
          <cell r="AJ120">
            <v>1408363.05</v>
          </cell>
          <cell r="AK120">
            <v>4531387.24</v>
          </cell>
          <cell r="AL120">
            <v>9867546.2599999998</v>
          </cell>
          <cell r="AM120">
            <v>0</v>
          </cell>
          <cell r="AN120">
            <v>0</v>
          </cell>
          <cell r="AO120">
            <v>5310.17</v>
          </cell>
          <cell r="AP120">
            <v>3071057.9199999999</v>
          </cell>
          <cell r="AQ120">
            <v>61976.85</v>
          </cell>
          <cell r="AR120">
            <v>24355.93</v>
          </cell>
          <cell r="AS120">
            <v>0</v>
          </cell>
          <cell r="AT120">
            <v>0</v>
          </cell>
          <cell r="AU120">
            <v>0</v>
          </cell>
          <cell r="AV120">
            <v>0</v>
          </cell>
        </row>
        <row r="121">
          <cell r="A121">
            <v>114</v>
          </cell>
          <cell r="B121" t="str">
            <v>Halton</v>
          </cell>
          <cell r="C121" t="str">
            <v>E0601</v>
          </cell>
          <cell r="D121">
            <v>166596</v>
          </cell>
          <cell r="E121">
            <v>0</v>
          </cell>
          <cell r="F121">
            <v>0</v>
          </cell>
          <cell r="G121">
            <v>0</v>
          </cell>
          <cell r="H121">
            <v>0</v>
          </cell>
          <cell r="I121">
            <v>0</v>
          </cell>
          <cell r="J121">
            <v>81786.37</v>
          </cell>
          <cell r="K121">
            <v>0</v>
          </cell>
          <cell r="L121">
            <v>0</v>
          </cell>
          <cell r="M121">
            <v>0</v>
          </cell>
          <cell r="N121">
            <v>360240</v>
          </cell>
          <cell r="O121">
            <v>353035.2</v>
          </cell>
          <cell r="P121">
            <v>0</v>
          </cell>
          <cell r="Q121">
            <v>7204.8</v>
          </cell>
          <cell r="R121">
            <v>1226384.83</v>
          </cell>
          <cell r="S121">
            <v>0</v>
          </cell>
          <cell r="T121">
            <v>0</v>
          </cell>
          <cell r="U121">
            <v>600000</v>
          </cell>
          <cell r="V121">
            <v>0</v>
          </cell>
          <cell r="W121">
            <v>0</v>
          </cell>
          <cell r="X121">
            <v>0</v>
          </cell>
          <cell r="Y121">
            <v>0</v>
          </cell>
          <cell r="Z121">
            <v>0</v>
          </cell>
          <cell r="AA121">
            <v>0</v>
          </cell>
          <cell r="AB121">
            <v>0</v>
          </cell>
          <cell r="AC121">
            <v>0</v>
          </cell>
          <cell r="AD121">
            <v>0</v>
          </cell>
          <cell r="AE121">
            <v>0</v>
          </cell>
          <cell r="AF121">
            <v>24871263.629999999</v>
          </cell>
          <cell r="AG121">
            <v>24453989</v>
          </cell>
          <cell r="AH121">
            <v>0</v>
          </cell>
          <cell r="AI121">
            <v>499061</v>
          </cell>
          <cell r="AJ121">
            <v>931896.01</v>
          </cell>
          <cell r="AK121">
            <v>1595375.09</v>
          </cell>
          <cell r="AL121">
            <v>1851081.48</v>
          </cell>
          <cell r="AM121">
            <v>54646.58</v>
          </cell>
          <cell r="AN121">
            <v>1465.6</v>
          </cell>
          <cell r="AO121">
            <v>117381.2</v>
          </cell>
          <cell r="AP121">
            <v>2664828.2000000002</v>
          </cell>
          <cell r="AQ121">
            <v>16056.24</v>
          </cell>
          <cell r="AR121">
            <v>155771.79999999999</v>
          </cell>
          <cell r="AS121">
            <v>2744.25</v>
          </cell>
          <cell r="AT121">
            <v>0</v>
          </cell>
          <cell r="AU121">
            <v>0</v>
          </cell>
          <cell r="AV121">
            <v>79485.08</v>
          </cell>
        </row>
        <row r="122">
          <cell r="A122">
            <v>115</v>
          </cell>
          <cell r="B122" t="str">
            <v>Hambleton</v>
          </cell>
          <cell r="C122" t="str">
            <v>E2732</v>
          </cell>
          <cell r="D122">
            <v>154279</v>
          </cell>
          <cell r="E122">
            <v>0</v>
          </cell>
          <cell r="F122">
            <v>0</v>
          </cell>
          <cell r="G122">
            <v>0</v>
          </cell>
          <cell r="H122">
            <v>0</v>
          </cell>
          <cell r="I122">
            <v>0</v>
          </cell>
          <cell r="J122">
            <v>0</v>
          </cell>
          <cell r="K122">
            <v>0</v>
          </cell>
          <cell r="L122">
            <v>0</v>
          </cell>
          <cell r="M122">
            <v>0</v>
          </cell>
          <cell r="N122">
            <v>503113</v>
          </cell>
          <cell r="O122">
            <v>402490.4</v>
          </cell>
          <cell r="P122">
            <v>90560.34</v>
          </cell>
          <cell r="Q122">
            <v>10062.26</v>
          </cell>
          <cell r="R122">
            <v>62999.1</v>
          </cell>
          <cell r="S122">
            <v>0</v>
          </cell>
          <cell r="T122">
            <v>0</v>
          </cell>
          <cell r="U122">
            <v>411581</v>
          </cell>
          <cell r="V122">
            <v>0</v>
          </cell>
          <cell r="W122">
            <v>0</v>
          </cell>
          <cell r="X122">
            <v>0</v>
          </cell>
          <cell r="Y122">
            <v>0</v>
          </cell>
          <cell r="Z122">
            <v>0</v>
          </cell>
          <cell r="AA122">
            <v>0</v>
          </cell>
          <cell r="AB122">
            <v>0</v>
          </cell>
          <cell r="AC122">
            <v>0</v>
          </cell>
          <cell r="AD122">
            <v>0</v>
          </cell>
          <cell r="AE122">
            <v>0</v>
          </cell>
          <cell r="AF122">
            <v>13394200</v>
          </cell>
          <cell r="AG122">
            <v>10715360</v>
          </cell>
          <cell r="AH122">
            <v>2410956</v>
          </cell>
          <cell r="AI122">
            <v>267884</v>
          </cell>
          <cell r="AJ122">
            <v>405822.95</v>
          </cell>
          <cell r="AK122">
            <v>2171719.9</v>
          </cell>
          <cell r="AL122">
            <v>734443.91</v>
          </cell>
          <cell r="AM122">
            <v>91828.65</v>
          </cell>
          <cell r="AN122">
            <v>61033.52</v>
          </cell>
          <cell r="AO122">
            <v>1777.35</v>
          </cell>
          <cell r="AP122">
            <v>440001.53</v>
          </cell>
          <cell r="AQ122">
            <v>16655.75</v>
          </cell>
          <cell r="AR122">
            <v>16997.79</v>
          </cell>
          <cell r="AS122">
            <v>309.29000000000002</v>
          </cell>
          <cell r="AT122">
            <v>11594.72</v>
          </cell>
          <cell r="AU122">
            <v>260.62</v>
          </cell>
          <cell r="AV122">
            <v>0</v>
          </cell>
        </row>
        <row r="123">
          <cell r="A123">
            <v>116</v>
          </cell>
          <cell r="B123" t="str">
            <v>Hammersmith and Fulham</v>
          </cell>
          <cell r="C123" t="str">
            <v>E5014</v>
          </cell>
          <cell r="D123">
            <v>574203</v>
          </cell>
          <cell r="E123">
            <v>0</v>
          </cell>
          <cell r="F123">
            <v>0</v>
          </cell>
          <cell r="G123">
            <v>0</v>
          </cell>
          <cell r="H123">
            <v>0</v>
          </cell>
          <cell r="I123">
            <v>0</v>
          </cell>
          <cell r="J123">
            <v>0</v>
          </cell>
          <cell r="K123">
            <v>0</v>
          </cell>
          <cell r="L123">
            <v>0</v>
          </cell>
          <cell r="M123">
            <v>0</v>
          </cell>
          <cell r="N123">
            <v>413178</v>
          </cell>
          <cell r="O123">
            <v>247906.8</v>
          </cell>
          <cell r="P123">
            <v>165271.20000000001</v>
          </cell>
          <cell r="Q123">
            <v>0</v>
          </cell>
          <cell r="R123">
            <v>287347</v>
          </cell>
          <cell r="S123">
            <v>0</v>
          </cell>
          <cell r="T123">
            <v>0</v>
          </cell>
          <cell r="U123">
            <v>4880000</v>
          </cell>
          <cell r="V123">
            <v>0</v>
          </cell>
          <cell r="W123">
            <v>0</v>
          </cell>
          <cell r="X123">
            <v>0</v>
          </cell>
          <cell r="Y123">
            <v>0</v>
          </cell>
          <cell r="Z123">
            <v>0</v>
          </cell>
          <cell r="AA123">
            <v>0</v>
          </cell>
          <cell r="AB123">
            <v>0</v>
          </cell>
          <cell r="AC123">
            <v>0</v>
          </cell>
          <cell r="AD123">
            <v>0</v>
          </cell>
          <cell r="AE123">
            <v>0</v>
          </cell>
          <cell r="AF123">
            <v>82101160</v>
          </cell>
          <cell r="AG123">
            <v>49260696</v>
          </cell>
          <cell r="AH123">
            <v>32840464</v>
          </cell>
          <cell r="AI123">
            <v>0</v>
          </cell>
          <cell r="AJ123">
            <v>3171789.15</v>
          </cell>
          <cell r="AK123">
            <v>1808355.6</v>
          </cell>
          <cell r="AL123">
            <v>8082893.8700000001</v>
          </cell>
          <cell r="AM123">
            <v>0</v>
          </cell>
          <cell r="AN123">
            <v>0</v>
          </cell>
          <cell r="AO123">
            <v>108263.52</v>
          </cell>
          <cell r="AP123">
            <v>3928326.91</v>
          </cell>
          <cell r="AQ123">
            <v>11371.49</v>
          </cell>
          <cell r="AR123">
            <v>56894.37</v>
          </cell>
          <cell r="AS123">
            <v>0</v>
          </cell>
          <cell r="AT123">
            <v>0</v>
          </cell>
          <cell r="AU123">
            <v>0</v>
          </cell>
          <cell r="AV123">
            <v>0</v>
          </cell>
        </row>
        <row r="124">
          <cell r="A124">
            <v>117</v>
          </cell>
          <cell r="B124" t="str">
            <v>Harborough</v>
          </cell>
          <cell r="C124" t="str">
            <v>E2433</v>
          </cell>
          <cell r="D124">
            <v>123350</v>
          </cell>
          <cell r="E124">
            <v>0</v>
          </cell>
          <cell r="F124">
            <v>0</v>
          </cell>
          <cell r="G124">
            <v>0</v>
          </cell>
          <cell r="H124">
            <v>0</v>
          </cell>
          <cell r="I124">
            <v>0</v>
          </cell>
          <cell r="J124">
            <v>0</v>
          </cell>
          <cell r="K124">
            <v>0</v>
          </cell>
          <cell r="L124">
            <v>0</v>
          </cell>
          <cell r="M124">
            <v>0</v>
          </cell>
          <cell r="N124">
            <v>327406</v>
          </cell>
          <cell r="O124">
            <v>261924.80000000002</v>
          </cell>
          <cell r="P124">
            <v>58933.079999999994</v>
          </cell>
          <cell r="Q124">
            <v>6548.12</v>
          </cell>
          <cell r="R124">
            <v>19998.23</v>
          </cell>
          <cell r="S124">
            <v>0</v>
          </cell>
          <cell r="T124">
            <v>0</v>
          </cell>
          <cell r="U124">
            <v>354000</v>
          </cell>
          <cell r="V124">
            <v>0</v>
          </cell>
          <cell r="W124">
            <v>0</v>
          </cell>
          <cell r="X124">
            <v>0</v>
          </cell>
          <cell r="Y124">
            <v>0</v>
          </cell>
          <cell r="Z124">
            <v>0</v>
          </cell>
          <cell r="AA124">
            <v>0</v>
          </cell>
          <cell r="AB124">
            <v>0</v>
          </cell>
          <cell r="AC124">
            <v>0</v>
          </cell>
          <cell r="AD124">
            <v>0</v>
          </cell>
          <cell r="AE124">
            <v>0</v>
          </cell>
          <cell r="AF124">
            <v>17758607</v>
          </cell>
          <cell r="AG124">
            <v>14206886</v>
          </cell>
          <cell r="AH124">
            <v>3196549</v>
          </cell>
          <cell r="AI124">
            <v>355172</v>
          </cell>
          <cell r="AJ124">
            <v>607594.51</v>
          </cell>
          <cell r="AK124">
            <v>1441042.42</v>
          </cell>
          <cell r="AL124">
            <v>1371121.91</v>
          </cell>
          <cell r="AM124">
            <v>38085.71</v>
          </cell>
          <cell r="AN124">
            <v>30186.87</v>
          </cell>
          <cell r="AO124">
            <v>476924.64</v>
          </cell>
          <cell r="AP124">
            <v>787787.35</v>
          </cell>
          <cell r="AQ124">
            <v>5163.49</v>
          </cell>
          <cell r="AR124">
            <v>24510.3</v>
          </cell>
          <cell r="AS124">
            <v>2380.36</v>
          </cell>
          <cell r="AT124">
            <v>23454.69</v>
          </cell>
          <cell r="AU124">
            <v>0</v>
          </cell>
          <cell r="AV124">
            <v>0</v>
          </cell>
        </row>
        <row r="125">
          <cell r="A125">
            <v>118</v>
          </cell>
          <cell r="B125" t="str">
            <v>Haringey</v>
          </cell>
          <cell r="C125" t="str">
            <v>E5038</v>
          </cell>
          <cell r="D125">
            <v>309107</v>
          </cell>
          <cell r="E125">
            <v>0</v>
          </cell>
          <cell r="F125">
            <v>0</v>
          </cell>
          <cell r="G125">
            <v>0</v>
          </cell>
          <cell r="H125">
            <v>0</v>
          </cell>
          <cell r="I125">
            <v>0</v>
          </cell>
          <cell r="J125">
            <v>0</v>
          </cell>
          <cell r="K125">
            <v>0</v>
          </cell>
          <cell r="L125">
            <v>0</v>
          </cell>
          <cell r="M125">
            <v>0</v>
          </cell>
          <cell r="N125">
            <v>821679</v>
          </cell>
          <cell r="O125">
            <v>493007.39999999997</v>
          </cell>
          <cell r="P125">
            <v>328671.60000000003</v>
          </cell>
          <cell r="Q125">
            <v>0</v>
          </cell>
          <cell r="R125">
            <v>229694.68</v>
          </cell>
          <cell r="S125">
            <v>0</v>
          </cell>
          <cell r="T125">
            <v>0</v>
          </cell>
          <cell r="U125">
            <v>1582062.25</v>
          </cell>
          <cell r="V125">
            <v>0</v>
          </cell>
          <cell r="W125">
            <v>0</v>
          </cell>
          <cell r="X125">
            <v>0</v>
          </cell>
          <cell r="Y125">
            <v>0</v>
          </cell>
          <cell r="Z125">
            <v>0</v>
          </cell>
          <cell r="AA125">
            <v>0</v>
          </cell>
          <cell r="AB125">
            <v>0</v>
          </cell>
          <cell r="AC125">
            <v>0</v>
          </cell>
          <cell r="AD125">
            <v>0</v>
          </cell>
          <cell r="AE125">
            <v>0</v>
          </cell>
          <cell r="AF125">
            <v>30961933</v>
          </cell>
          <cell r="AG125">
            <v>18577160</v>
          </cell>
          <cell r="AH125">
            <v>12384773</v>
          </cell>
          <cell r="AI125">
            <v>0</v>
          </cell>
          <cell r="AJ125">
            <v>976415.12</v>
          </cell>
          <cell r="AK125">
            <v>3577741.02</v>
          </cell>
          <cell r="AL125">
            <v>3971749.75</v>
          </cell>
          <cell r="AM125">
            <v>22515.279999999999</v>
          </cell>
          <cell r="AN125">
            <v>0</v>
          </cell>
          <cell r="AO125">
            <v>78170.92</v>
          </cell>
          <cell r="AP125">
            <v>1909593.3</v>
          </cell>
          <cell r="AQ125">
            <v>108252.29</v>
          </cell>
          <cell r="AR125">
            <v>120814.66</v>
          </cell>
          <cell r="AS125">
            <v>0</v>
          </cell>
          <cell r="AT125">
            <v>0</v>
          </cell>
          <cell r="AU125">
            <v>0</v>
          </cell>
          <cell r="AV125">
            <v>0</v>
          </cell>
        </row>
        <row r="126">
          <cell r="A126">
            <v>119</v>
          </cell>
          <cell r="B126" t="str">
            <v>Harlow</v>
          </cell>
          <cell r="C126" t="str">
            <v>E1538</v>
          </cell>
          <cell r="D126">
            <v>124428</v>
          </cell>
          <cell r="E126">
            <v>0</v>
          </cell>
          <cell r="F126">
            <v>0</v>
          </cell>
          <cell r="G126">
            <v>0</v>
          </cell>
          <cell r="H126">
            <v>0</v>
          </cell>
          <cell r="I126">
            <v>0</v>
          </cell>
          <cell r="J126">
            <v>0</v>
          </cell>
          <cell r="K126">
            <v>0</v>
          </cell>
          <cell r="L126">
            <v>0</v>
          </cell>
          <cell r="M126">
            <v>0</v>
          </cell>
          <cell r="N126">
            <v>174540</v>
          </cell>
          <cell r="O126">
            <v>139632</v>
          </cell>
          <cell r="P126">
            <v>31417.199999999997</v>
          </cell>
          <cell r="Q126">
            <v>3490.8</v>
          </cell>
          <cell r="R126">
            <v>-81232.149999999994</v>
          </cell>
          <cell r="S126">
            <v>0</v>
          </cell>
          <cell r="T126">
            <v>0</v>
          </cell>
          <cell r="U126">
            <v>455959</v>
          </cell>
          <cell r="V126">
            <v>0</v>
          </cell>
          <cell r="W126">
            <v>0</v>
          </cell>
          <cell r="X126">
            <v>0</v>
          </cell>
          <cell r="Y126">
            <v>0</v>
          </cell>
          <cell r="Z126">
            <v>0</v>
          </cell>
          <cell r="AA126">
            <v>0</v>
          </cell>
          <cell r="AB126">
            <v>0</v>
          </cell>
          <cell r="AC126">
            <v>0</v>
          </cell>
          <cell r="AD126">
            <v>0</v>
          </cell>
          <cell r="AE126">
            <v>0</v>
          </cell>
          <cell r="AF126">
            <v>22388828</v>
          </cell>
          <cell r="AG126">
            <v>17911062</v>
          </cell>
          <cell r="AH126">
            <v>4029989</v>
          </cell>
          <cell r="AI126">
            <v>447777</v>
          </cell>
          <cell r="AJ126">
            <v>830150.84</v>
          </cell>
          <cell r="AK126">
            <v>747587.11</v>
          </cell>
          <cell r="AL126">
            <v>2342405.71</v>
          </cell>
          <cell r="AM126">
            <v>65494</v>
          </cell>
          <cell r="AN126">
            <v>0</v>
          </cell>
          <cell r="AO126">
            <v>58884.08</v>
          </cell>
          <cell r="AP126">
            <v>2736413.64</v>
          </cell>
          <cell r="AQ126">
            <v>8290.3799999999992</v>
          </cell>
          <cell r="AR126">
            <v>2497.5</v>
          </cell>
          <cell r="AS126">
            <v>0</v>
          </cell>
          <cell r="AT126">
            <v>0</v>
          </cell>
          <cell r="AU126">
            <v>0</v>
          </cell>
          <cell r="AV126">
            <v>0</v>
          </cell>
        </row>
        <row r="127">
          <cell r="A127">
            <v>120</v>
          </cell>
          <cell r="B127" t="str">
            <v>Harrogate</v>
          </cell>
          <cell r="C127" t="str">
            <v>E2753</v>
          </cell>
          <cell r="D127">
            <v>284541</v>
          </cell>
          <cell r="E127">
            <v>0</v>
          </cell>
          <cell r="F127">
            <v>0</v>
          </cell>
          <cell r="G127">
            <v>0</v>
          </cell>
          <cell r="H127">
            <v>0</v>
          </cell>
          <cell r="I127">
            <v>0</v>
          </cell>
          <cell r="J127">
            <v>0</v>
          </cell>
          <cell r="K127">
            <v>0</v>
          </cell>
          <cell r="L127">
            <v>0</v>
          </cell>
          <cell r="M127">
            <v>0</v>
          </cell>
          <cell r="N127">
            <v>914816</v>
          </cell>
          <cell r="O127">
            <v>731852.80000000005</v>
          </cell>
          <cell r="P127">
            <v>164666.88</v>
          </cell>
          <cell r="Q127">
            <v>18296.32</v>
          </cell>
          <cell r="R127">
            <v>76921.850000000006</v>
          </cell>
          <cell r="S127">
            <v>0</v>
          </cell>
          <cell r="T127">
            <v>0</v>
          </cell>
          <cell r="U127">
            <v>612153.81000000006</v>
          </cell>
          <cell r="V127">
            <v>0</v>
          </cell>
          <cell r="W127">
            <v>0</v>
          </cell>
          <cell r="X127">
            <v>0</v>
          </cell>
          <cell r="Y127">
            <v>0</v>
          </cell>
          <cell r="Z127">
            <v>0</v>
          </cell>
          <cell r="AA127">
            <v>0</v>
          </cell>
          <cell r="AB127">
            <v>0</v>
          </cell>
          <cell r="AC127">
            <v>0</v>
          </cell>
          <cell r="AD127">
            <v>0</v>
          </cell>
          <cell r="AE127">
            <v>0</v>
          </cell>
          <cell r="AF127">
            <v>29394151</v>
          </cell>
          <cell r="AG127">
            <v>23515320</v>
          </cell>
          <cell r="AH127">
            <v>5290947</v>
          </cell>
          <cell r="AI127">
            <v>587883</v>
          </cell>
          <cell r="AJ127">
            <v>1087957.78</v>
          </cell>
          <cell r="AK127">
            <v>3902879.31</v>
          </cell>
          <cell r="AL127">
            <v>2839216.33</v>
          </cell>
          <cell r="AM127">
            <v>110119.01</v>
          </cell>
          <cell r="AN127">
            <v>58811.26</v>
          </cell>
          <cell r="AO127">
            <v>68493.100000000006</v>
          </cell>
          <cell r="AP127">
            <v>1703504.91</v>
          </cell>
          <cell r="AQ127">
            <v>8543.77</v>
          </cell>
          <cell r="AR127">
            <v>89335.35</v>
          </cell>
          <cell r="AS127">
            <v>22.62</v>
          </cell>
          <cell r="AT127">
            <v>10893.13</v>
          </cell>
          <cell r="AU127">
            <v>27980.79</v>
          </cell>
          <cell r="AV127">
            <v>0</v>
          </cell>
        </row>
        <row r="128">
          <cell r="A128">
            <v>121</v>
          </cell>
          <cell r="B128" t="str">
            <v>Harrow</v>
          </cell>
          <cell r="C128" t="str">
            <v>E5039</v>
          </cell>
          <cell r="D128">
            <v>255455</v>
          </cell>
          <cell r="E128">
            <v>0</v>
          </cell>
          <cell r="F128">
            <v>0</v>
          </cell>
          <cell r="G128">
            <v>0</v>
          </cell>
          <cell r="H128">
            <v>0</v>
          </cell>
          <cell r="I128">
            <v>0</v>
          </cell>
          <cell r="J128">
            <v>0</v>
          </cell>
          <cell r="K128">
            <v>0</v>
          </cell>
          <cell r="L128">
            <v>0</v>
          </cell>
          <cell r="M128">
            <v>0</v>
          </cell>
          <cell r="N128">
            <v>580240</v>
          </cell>
          <cell r="O128">
            <v>348144</v>
          </cell>
          <cell r="P128">
            <v>232096</v>
          </cell>
          <cell r="Q128">
            <v>0</v>
          </cell>
          <cell r="R128">
            <v>67000</v>
          </cell>
          <cell r="S128">
            <v>0</v>
          </cell>
          <cell r="T128">
            <v>0</v>
          </cell>
          <cell r="U128">
            <v>1000000</v>
          </cell>
          <cell r="V128">
            <v>0</v>
          </cell>
          <cell r="W128">
            <v>0</v>
          </cell>
          <cell r="X128">
            <v>0</v>
          </cell>
          <cell r="Y128">
            <v>0</v>
          </cell>
          <cell r="Z128">
            <v>0</v>
          </cell>
          <cell r="AA128">
            <v>0</v>
          </cell>
          <cell r="AB128">
            <v>0</v>
          </cell>
          <cell r="AC128">
            <v>0</v>
          </cell>
          <cell r="AD128">
            <v>0</v>
          </cell>
          <cell r="AE128">
            <v>0</v>
          </cell>
          <cell r="AF128">
            <v>24541620</v>
          </cell>
          <cell r="AG128">
            <v>14724972</v>
          </cell>
          <cell r="AH128">
            <v>9816648</v>
          </cell>
          <cell r="AI128">
            <v>0</v>
          </cell>
          <cell r="AJ128">
            <v>744702.5</v>
          </cell>
          <cell r="AK128">
            <v>2535265.02</v>
          </cell>
          <cell r="AL128">
            <v>3877024.21</v>
          </cell>
          <cell r="AM128">
            <v>156432.85</v>
          </cell>
          <cell r="AN128">
            <v>0</v>
          </cell>
          <cell r="AO128">
            <v>1871.76</v>
          </cell>
          <cell r="AP128">
            <v>1495161.18</v>
          </cell>
          <cell r="AQ128">
            <v>15270.29</v>
          </cell>
          <cell r="AR128">
            <v>30230.05</v>
          </cell>
          <cell r="AS128">
            <v>0</v>
          </cell>
          <cell r="AT128">
            <v>0</v>
          </cell>
          <cell r="AU128">
            <v>0</v>
          </cell>
          <cell r="AV128">
            <v>0</v>
          </cell>
        </row>
        <row r="129">
          <cell r="A129">
            <v>122</v>
          </cell>
          <cell r="B129" t="str">
            <v>Hart</v>
          </cell>
          <cell r="C129" t="str">
            <v>E1736</v>
          </cell>
          <cell r="D129">
            <v>100079</v>
          </cell>
          <cell r="E129">
            <v>0</v>
          </cell>
          <cell r="F129">
            <v>0</v>
          </cell>
          <cell r="G129">
            <v>0</v>
          </cell>
          <cell r="H129">
            <v>0</v>
          </cell>
          <cell r="I129">
            <v>0</v>
          </cell>
          <cell r="J129">
            <v>0</v>
          </cell>
          <cell r="K129">
            <v>0</v>
          </cell>
          <cell r="L129">
            <v>0</v>
          </cell>
          <cell r="M129">
            <v>0</v>
          </cell>
          <cell r="N129">
            <v>212128</v>
          </cell>
          <cell r="O129">
            <v>169702.40000000002</v>
          </cell>
          <cell r="P129">
            <v>38183.040000000001</v>
          </cell>
          <cell r="Q129">
            <v>4242.5600000000004</v>
          </cell>
          <cell r="R129">
            <v>75402.7</v>
          </cell>
          <cell r="S129">
            <v>0</v>
          </cell>
          <cell r="T129">
            <v>0</v>
          </cell>
          <cell r="U129">
            <v>306553.71000000002</v>
          </cell>
          <cell r="V129">
            <v>0</v>
          </cell>
          <cell r="W129">
            <v>0</v>
          </cell>
          <cell r="X129">
            <v>0</v>
          </cell>
          <cell r="Y129">
            <v>0</v>
          </cell>
          <cell r="Z129">
            <v>0</v>
          </cell>
          <cell r="AA129">
            <v>0</v>
          </cell>
          <cell r="AB129">
            <v>0</v>
          </cell>
          <cell r="AC129">
            <v>0</v>
          </cell>
          <cell r="AD129">
            <v>0</v>
          </cell>
          <cell r="AE129">
            <v>0</v>
          </cell>
          <cell r="AF129">
            <v>14259707</v>
          </cell>
          <cell r="AG129">
            <v>11407766</v>
          </cell>
          <cell r="AH129">
            <v>2566747</v>
          </cell>
          <cell r="AI129">
            <v>285194</v>
          </cell>
          <cell r="AJ129">
            <v>497151.13</v>
          </cell>
          <cell r="AK129">
            <v>901796.86</v>
          </cell>
          <cell r="AL129">
            <v>1220875.68</v>
          </cell>
          <cell r="AM129">
            <v>30429.52</v>
          </cell>
          <cell r="AN129">
            <v>2667.85</v>
          </cell>
          <cell r="AO129">
            <v>15443.73</v>
          </cell>
          <cell r="AP129">
            <v>1488092.51</v>
          </cell>
          <cell r="AQ129">
            <v>12976.52</v>
          </cell>
          <cell r="AR129">
            <v>16837.53</v>
          </cell>
          <cell r="AS129">
            <v>0</v>
          </cell>
          <cell r="AT129">
            <v>2000.89</v>
          </cell>
          <cell r="AU129">
            <v>0</v>
          </cell>
          <cell r="AV129">
            <v>0</v>
          </cell>
        </row>
        <row r="130">
          <cell r="A130">
            <v>123</v>
          </cell>
          <cell r="B130" t="str">
            <v>Hartlepool</v>
          </cell>
          <cell r="C130" t="str">
            <v>E0701</v>
          </cell>
          <cell r="D130">
            <v>124827</v>
          </cell>
          <cell r="E130">
            <v>0</v>
          </cell>
          <cell r="F130">
            <v>48663</v>
          </cell>
          <cell r="G130">
            <v>0</v>
          </cell>
          <cell r="H130">
            <v>0</v>
          </cell>
          <cell r="I130">
            <v>0</v>
          </cell>
          <cell r="J130">
            <v>48663</v>
          </cell>
          <cell r="K130">
            <v>0</v>
          </cell>
          <cell r="L130">
            <v>0</v>
          </cell>
          <cell r="M130">
            <v>0</v>
          </cell>
          <cell r="N130">
            <v>381119</v>
          </cell>
          <cell r="O130">
            <v>373496.62</v>
          </cell>
          <cell r="P130">
            <v>0</v>
          </cell>
          <cell r="Q130">
            <v>7622.38</v>
          </cell>
          <cell r="R130">
            <v>9578317.6300000008</v>
          </cell>
          <cell r="S130">
            <v>0</v>
          </cell>
          <cell r="T130">
            <v>0</v>
          </cell>
          <cell r="U130">
            <v>341265.77</v>
          </cell>
          <cell r="V130">
            <v>0</v>
          </cell>
          <cell r="W130">
            <v>0</v>
          </cell>
          <cell r="X130">
            <v>0</v>
          </cell>
          <cell r="Y130">
            <v>0</v>
          </cell>
          <cell r="Z130">
            <v>0</v>
          </cell>
          <cell r="AA130">
            <v>0</v>
          </cell>
          <cell r="AB130">
            <v>0</v>
          </cell>
          <cell r="AC130">
            <v>0</v>
          </cell>
          <cell r="AD130">
            <v>0</v>
          </cell>
          <cell r="AE130">
            <v>0</v>
          </cell>
          <cell r="AF130">
            <v>17497552</v>
          </cell>
          <cell r="AG130">
            <v>17195290</v>
          </cell>
          <cell r="AH130">
            <v>0</v>
          </cell>
          <cell r="AI130">
            <v>350924</v>
          </cell>
          <cell r="AJ130">
            <v>705180.36</v>
          </cell>
          <cell r="AK130">
            <v>1657661.82</v>
          </cell>
          <cell r="AL130">
            <v>1631783.94</v>
          </cell>
          <cell r="AM130">
            <v>40633.17</v>
          </cell>
          <cell r="AN130">
            <v>0</v>
          </cell>
          <cell r="AO130">
            <v>89200.39</v>
          </cell>
          <cell r="AP130">
            <v>1380346.01</v>
          </cell>
          <cell r="AQ130">
            <v>37063.47</v>
          </cell>
          <cell r="AR130">
            <v>33107.67</v>
          </cell>
          <cell r="AS130">
            <v>582.53</v>
          </cell>
          <cell r="AT130">
            <v>0</v>
          </cell>
          <cell r="AU130">
            <v>400.79</v>
          </cell>
          <cell r="AV130">
            <v>38220.46</v>
          </cell>
        </row>
        <row r="131">
          <cell r="A131">
            <v>124</v>
          </cell>
          <cell r="B131" t="str">
            <v>Hastings</v>
          </cell>
          <cell r="C131" t="str">
            <v>E1433</v>
          </cell>
          <cell r="D131">
            <v>123130</v>
          </cell>
          <cell r="E131">
            <v>0</v>
          </cell>
          <cell r="F131">
            <v>0</v>
          </cell>
          <cell r="G131">
            <v>0</v>
          </cell>
          <cell r="H131">
            <v>0</v>
          </cell>
          <cell r="I131">
            <v>0</v>
          </cell>
          <cell r="J131">
            <v>0</v>
          </cell>
          <cell r="K131">
            <v>0</v>
          </cell>
          <cell r="L131">
            <v>0</v>
          </cell>
          <cell r="M131">
            <v>0</v>
          </cell>
          <cell r="N131">
            <v>544815</v>
          </cell>
          <cell r="O131">
            <v>435852</v>
          </cell>
          <cell r="P131">
            <v>98066.7</v>
          </cell>
          <cell r="Q131">
            <v>10896.300000000001</v>
          </cell>
          <cell r="R131">
            <v>116000</v>
          </cell>
          <cell r="S131">
            <v>0</v>
          </cell>
          <cell r="T131">
            <v>0</v>
          </cell>
          <cell r="U131">
            <v>212398</v>
          </cell>
          <cell r="V131">
            <v>0</v>
          </cell>
          <cell r="W131">
            <v>0</v>
          </cell>
          <cell r="X131">
            <v>0</v>
          </cell>
          <cell r="Y131">
            <v>0</v>
          </cell>
          <cell r="Z131">
            <v>0</v>
          </cell>
          <cell r="AA131">
            <v>0</v>
          </cell>
          <cell r="AB131">
            <v>0</v>
          </cell>
          <cell r="AC131">
            <v>0</v>
          </cell>
          <cell r="AD131">
            <v>0</v>
          </cell>
          <cell r="AE131">
            <v>0</v>
          </cell>
          <cell r="AF131">
            <v>10510135</v>
          </cell>
          <cell r="AG131">
            <v>8408108</v>
          </cell>
          <cell r="AH131">
            <v>1891824</v>
          </cell>
          <cell r="AI131">
            <v>210203</v>
          </cell>
          <cell r="AJ131">
            <v>371094.32</v>
          </cell>
          <cell r="AK131">
            <v>1992725.38</v>
          </cell>
          <cell r="AL131">
            <v>1714342.83</v>
          </cell>
          <cell r="AM131">
            <v>33727.120000000003</v>
          </cell>
          <cell r="AN131">
            <v>0</v>
          </cell>
          <cell r="AO131">
            <v>0</v>
          </cell>
          <cell r="AP131">
            <v>677330.12</v>
          </cell>
          <cell r="AQ131">
            <v>40411.910000000003</v>
          </cell>
          <cell r="AR131">
            <v>94793.62</v>
          </cell>
          <cell r="AS131">
            <v>2107.9499999999998</v>
          </cell>
          <cell r="AT131">
            <v>0</v>
          </cell>
          <cell r="AU131">
            <v>0</v>
          </cell>
          <cell r="AV131">
            <v>0</v>
          </cell>
        </row>
        <row r="132">
          <cell r="A132">
            <v>125</v>
          </cell>
          <cell r="B132" t="str">
            <v>Havant</v>
          </cell>
          <cell r="C132" t="str">
            <v>E1737</v>
          </cell>
          <cell r="D132">
            <v>140839</v>
          </cell>
          <cell r="E132">
            <v>0</v>
          </cell>
          <cell r="F132">
            <v>0</v>
          </cell>
          <cell r="G132">
            <v>0</v>
          </cell>
          <cell r="H132">
            <v>0</v>
          </cell>
          <cell r="I132">
            <v>0</v>
          </cell>
          <cell r="J132">
            <v>0</v>
          </cell>
          <cell r="K132">
            <v>0</v>
          </cell>
          <cell r="L132">
            <v>0</v>
          </cell>
          <cell r="M132">
            <v>0</v>
          </cell>
          <cell r="N132">
            <v>394587</v>
          </cell>
          <cell r="O132">
            <v>315669.60000000003</v>
          </cell>
          <cell r="P132">
            <v>71025.66</v>
          </cell>
          <cell r="Q132">
            <v>7891.74</v>
          </cell>
          <cell r="R132">
            <v>115823.49</v>
          </cell>
          <cell r="S132">
            <v>0</v>
          </cell>
          <cell r="T132">
            <v>0</v>
          </cell>
          <cell r="U132">
            <v>333830.76</v>
          </cell>
          <cell r="V132">
            <v>0</v>
          </cell>
          <cell r="W132">
            <v>0</v>
          </cell>
          <cell r="X132">
            <v>0</v>
          </cell>
          <cell r="Y132">
            <v>0</v>
          </cell>
          <cell r="Z132">
            <v>0</v>
          </cell>
          <cell r="AA132">
            <v>0</v>
          </cell>
          <cell r="AB132">
            <v>0</v>
          </cell>
          <cell r="AC132">
            <v>0</v>
          </cell>
          <cell r="AD132">
            <v>0</v>
          </cell>
          <cell r="AE132">
            <v>0</v>
          </cell>
          <cell r="AF132">
            <v>15623824</v>
          </cell>
          <cell r="AG132">
            <v>12499059</v>
          </cell>
          <cell r="AH132">
            <v>2812288</v>
          </cell>
          <cell r="AI132">
            <v>312476</v>
          </cell>
          <cell r="AJ132">
            <v>540487.86</v>
          </cell>
          <cell r="AK132">
            <v>1698792.35</v>
          </cell>
          <cell r="AL132">
            <v>1754991.37</v>
          </cell>
          <cell r="AM132">
            <v>650.36</v>
          </cell>
          <cell r="AN132">
            <v>1798.96</v>
          </cell>
          <cell r="AO132">
            <v>233113.31</v>
          </cell>
          <cell r="AP132">
            <v>768222.89</v>
          </cell>
          <cell r="AQ132">
            <v>23151.85</v>
          </cell>
          <cell r="AR132">
            <v>63734.42</v>
          </cell>
          <cell r="AS132">
            <v>0</v>
          </cell>
          <cell r="AT132">
            <v>1349.22</v>
          </cell>
          <cell r="AU132">
            <v>0</v>
          </cell>
          <cell r="AV132">
            <v>0</v>
          </cell>
        </row>
        <row r="133">
          <cell r="A133">
            <v>126</v>
          </cell>
          <cell r="B133" t="str">
            <v>Havering</v>
          </cell>
          <cell r="C133" t="str">
            <v>E5040</v>
          </cell>
          <cell r="D133">
            <v>274180</v>
          </cell>
          <cell r="E133">
            <v>0</v>
          </cell>
          <cell r="F133">
            <v>0</v>
          </cell>
          <cell r="G133">
            <v>0</v>
          </cell>
          <cell r="H133">
            <v>0</v>
          </cell>
          <cell r="I133">
            <v>0</v>
          </cell>
          <cell r="J133">
            <v>0</v>
          </cell>
          <cell r="K133">
            <v>0</v>
          </cell>
          <cell r="L133">
            <v>0</v>
          </cell>
          <cell r="M133">
            <v>0</v>
          </cell>
          <cell r="N133">
            <v>657910</v>
          </cell>
          <cell r="O133">
            <v>394746</v>
          </cell>
          <cell r="P133">
            <v>263164</v>
          </cell>
          <cell r="Q133">
            <v>0</v>
          </cell>
          <cell r="R133">
            <v>-218031.97</v>
          </cell>
          <cell r="S133">
            <v>0</v>
          </cell>
          <cell r="T133">
            <v>0</v>
          </cell>
          <cell r="U133">
            <v>1271855.07</v>
          </cell>
          <cell r="V133">
            <v>0</v>
          </cell>
          <cell r="W133">
            <v>0</v>
          </cell>
          <cell r="X133">
            <v>0</v>
          </cell>
          <cell r="Y133">
            <v>0</v>
          </cell>
          <cell r="Z133">
            <v>0</v>
          </cell>
          <cell r="AA133">
            <v>0</v>
          </cell>
          <cell r="AB133">
            <v>0</v>
          </cell>
          <cell r="AC133">
            <v>0</v>
          </cell>
          <cell r="AD133">
            <v>0</v>
          </cell>
          <cell r="AE133">
            <v>0</v>
          </cell>
          <cell r="AF133">
            <v>34569179</v>
          </cell>
          <cell r="AG133">
            <v>20741507</v>
          </cell>
          <cell r="AH133">
            <v>13827671</v>
          </cell>
          <cell r="AI133">
            <v>0</v>
          </cell>
          <cell r="AJ133">
            <v>1186814.95</v>
          </cell>
          <cell r="AK133">
            <v>2880606.43</v>
          </cell>
          <cell r="AL133">
            <v>3974338.21</v>
          </cell>
          <cell r="AM133">
            <v>307299.68</v>
          </cell>
          <cell r="AN133">
            <v>0</v>
          </cell>
          <cell r="AO133">
            <v>4168.8</v>
          </cell>
          <cell r="AP133">
            <v>3320548.78</v>
          </cell>
          <cell r="AQ133">
            <v>102838.31</v>
          </cell>
          <cell r="AR133">
            <v>-5428.64</v>
          </cell>
          <cell r="AS133">
            <v>17163.55</v>
          </cell>
          <cell r="AT133">
            <v>0</v>
          </cell>
          <cell r="AU133">
            <v>0</v>
          </cell>
          <cell r="AV133">
            <v>0</v>
          </cell>
        </row>
        <row r="134">
          <cell r="A134">
            <v>127</v>
          </cell>
          <cell r="B134" t="str">
            <v>Herefordshire</v>
          </cell>
          <cell r="C134" t="str">
            <v>E1801</v>
          </cell>
          <cell r="D134">
            <v>298886</v>
          </cell>
          <cell r="E134">
            <v>0</v>
          </cell>
          <cell r="F134">
            <v>0</v>
          </cell>
          <cell r="G134">
            <v>0</v>
          </cell>
          <cell r="H134">
            <v>14676</v>
          </cell>
          <cell r="I134">
            <v>0</v>
          </cell>
          <cell r="J134">
            <v>56781.57</v>
          </cell>
          <cell r="K134">
            <v>0</v>
          </cell>
          <cell r="L134">
            <v>0</v>
          </cell>
          <cell r="M134">
            <v>0</v>
          </cell>
          <cell r="N134">
            <v>1034303</v>
          </cell>
          <cell r="O134">
            <v>1013616.94</v>
          </cell>
          <cell r="P134">
            <v>0</v>
          </cell>
          <cell r="Q134">
            <v>20686.060000000001</v>
          </cell>
          <cell r="R134">
            <v>139251</v>
          </cell>
          <cell r="S134">
            <v>0</v>
          </cell>
          <cell r="T134">
            <v>0</v>
          </cell>
          <cell r="U134">
            <v>525643</v>
          </cell>
          <cell r="V134">
            <v>0</v>
          </cell>
          <cell r="W134">
            <v>0</v>
          </cell>
          <cell r="X134">
            <v>0</v>
          </cell>
          <cell r="Y134">
            <v>0</v>
          </cell>
          <cell r="Z134">
            <v>0</v>
          </cell>
          <cell r="AA134">
            <v>0</v>
          </cell>
          <cell r="AB134">
            <v>0</v>
          </cell>
          <cell r="AC134">
            <v>0</v>
          </cell>
          <cell r="AD134">
            <v>0</v>
          </cell>
          <cell r="AE134">
            <v>0</v>
          </cell>
          <cell r="AF134">
            <v>23117741.43</v>
          </cell>
          <cell r="AG134">
            <v>22711033</v>
          </cell>
          <cell r="AH134">
            <v>0</v>
          </cell>
          <cell r="AI134">
            <v>463490</v>
          </cell>
          <cell r="AJ134">
            <v>767989.46</v>
          </cell>
          <cell r="AK134">
            <v>4483891.12</v>
          </cell>
          <cell r="AL134">
            <v>3796287.98</v>
          </cell>
          <cell r="AM134">
            <v>87291.35</v>
          </cell>
          <cell r="AN134">
            <v>89848.46</v>
          </cell>
          <cell r="AO134">
            <v>8800.5300000000007</v>
          </cell>
          <cell r="AP134">
            <v>1973227.21</v>
          </cell>
          <cell r="AQ134">
            <v>111725.21</v>
          </cell>
          <cell r="AR134">
            <v>83171.990000000005</v>
          </cell>
          <cell r="AS134">
            <v>4182.47</v>
          </cell>
          <cell r="AT134">
            <v>46591.85</v>
          </cell>
          <cell r="AU134">
            <v>-2255.14</v>
          </cell>
          <cell r="AV134">
            <v>58836.5</v>
          </cell>
        </row>
        <row r="135">
          <cell r="A135">
            <v>128</v>
          </cell>
          <cell r="B135" t="str">
            <v>Hertsmere</v>
          </cell>
          <cell r="C135" t="str">
            <v>E1934</v>
          </cell>
          <cell r="D135">
            <v>146387</v>
          </cell>
          <cell r="E135">
            <v>0</v>
          </cell>
          <cell r="F135">
            <v>0</v>
          </cell>
          <cell r="G135">
            <v>0</v>
          </cell>
          <cell r="H135">
            <v>0</v>
          </cell>
          <cell r="I135">
            <v>0</v>
          </cell>
          <cell r="J135">
            <v>0</v>
          </cell>
          <cell r="K135">
            <v>0</v>
          </cell>
          <cell r="L135">
            <v>0</v>
          </cell>
          <cell r="M135">
            <v>0</v>
          </cell>
          <cell r="N135">
            <v>286509</v>
          </cell>
          <cell r="O135">
            <v>229207.2</v>
          </cell>
          <cell r="P135">
            <v>57301.8</v>
          </cell>
          <cell r="Q135">
            <v>0</v>
          </cell>
          <cell r="R135">
            <v>44285.43</v>
          </cell>
          <cell r="S135">
            <v>0</v>
          </cell>
          <cell r="T135">
            <v>0</v>
          </cell>
          <cell r="U135">
            <v>718427.45</v>
          </cell>
          <cell r="V135">
            <v>0</v>
          </cell>
          <cell r="W135">
            <v>0</v>
          </cell>
          <cell r="X135">
            <v>0</v>
          </cell>
          <cell r="Y135">
            <v>0</v>
          </cell>
          <cell r="Z135">
            <v>0</v>
          </cell>
          <cell r="AA135">
            <v>0</v>
          </cell>
          <cell r="AB135">
            <v>0</v>
          </cell>
          <cell r="AC135">
            <v>0</v>
          </cell>
          <cell r="AD135">
            <v>0</v>
          </cell>
          <cell r="AE135">
            <v>0</v>
          </cell>
          <cell r="AF135">
            <v>21242341</v>
          </cell>
          <cell r="AG135">
            <v>16993873</v>
          </cell>
          <cell r="AH135">
            <v>4248468</v>
          </cell>
          <cell r="AI135">
            <v>0</v>
          </cell>
          <cell r="AJ135">
            <v>812992.65</v>
          </cell>
          <cell r="AK135">
            <v>1310750.27</v>
          </cell>
          <cell r="AL135">
            <v>3899212.7</v>
          </cell>
          <cell r="AM135">
            <v>53770.46</v>
          </cell>
          <cell r="AN135">
            <v>0</v>
          </cell>
          <cell r="AO135">
            <v>179639.17</v>
          </cell>
          <cell r="AP135">
            <v>1742719.97</v>
          </cell>
          <cell r="AQ135">
            <v>19977.990000000002</v>
          </cell>
          <cell r="AR135">
            <v>30745.42</v>
          </cell>
          <cell r="AS135">
            <v>0</v>
          </cell>
          <cell r="AT135">
            <v>0</v>
          </cell>
          <cell r="AU135">
            <v>0</v>
          </cell>
          <cell r="AV135">
            <v>0</v>
          </cell>
        </row>
        <row r="136">
          <cell r="A136">
            <v>129</v>
          </cell>
          <cell r="B136" t="str">
            <v>High Peak</v>
          </cell>
          <cell r="C136" t="str">
            <v>E1037</v>
          </cell>
          <cell r="D136">
            <v>135442</v>
          </cell>
          <cell r="E136">
            <v>0</v>
          </cell>
          <cell r="F136">
            <v>0</v>
          </cell>
          <cell r="G136">
            <v>0</v>
          </cell>
          <cell r="H136">
            <v>0</v>
          </cell>
          <cell r="I136">
            <v>0</v>
          </cell>
          <cell r="J136">
            <v>0</v>
          </cell>
          <cell r="K136">
            <v>0</v>
          </cell>
          <cell r="L136">
            <v>0</v>
          </cell>
          <cell r="M136">
            <v>0</v>
          </cell>
          <cell r="N136">
            <v>510655</v>
          </cell>
          <cell r="O136">
            <v>408524</v>
          </cell>
          <cell r="P136">
            <v>91917.9</v>
          </cell>
          <cell r="Q136">
            <v>10213.1</v>
          </cell>
          <cell r="R136">
            <v>93653.07</v>
          </cell>
          <cell r="S136">
            <v>0</v>
          </cell>
          <cell r="T136">
            <v>0</v>
          </cell>
          <cell r="U136">
            <v>243609.9</v>
          </cell>
          <cell r="V136">
            <v>0</v>
          </cell>
          <cell r="W136">
            <v>0</v>
          </cell>
          <cell r="X136">
            <v>0</v>
          </cell>
          <cell r="Y136">
            <v>0</v>
          </cell>
          <cell r="Z136">
            <v>0</v>
          </cell>
          <cell r="AA136">
            <v>0</v>
          </cell>
          <cell r="AB136">
            <v>0</v>
          </cell>
          <cell r="AC136">
            <v>0</v>
          </cell>
          <cell r="AD136">
            <v>0</v>
          </cell>
          <cell r="AE136">
            <v>0</v>
          </cell>
          <cell r="AF136">
            <v>11574859</v>
          </cell>
          <cell r="AG136">
            <v>9259887</v>
          </cell>
          <cell r="AH136">
            <v>2083475</v>
          </cell>
          <cell r="AI136">
            <v>231497</v>
          </cell>
          <cell r="AJ136">
            <v>377727.95</v>
          </cell>
          <cell r="AK136">
            <v>2222692.6</v>
          </cell>
          <cell r="AL136">
            <v>835540.31</v>
          </cell>
          <cell r="AM136">
            <v>66278.039999999994</v>
          </cell>
          <cell r="AN136">
            <v>13545.37</v>
          </cell>
          <cell r="AO136">
            <v>18500.25</v>
          </cell>
          <cell r="AP136">
            <v>617774.19999999995</v>
          </cell>
          <cell r="AQ136">
            <v>126269.91</v>
          </cell>
          <cell r="AR136">
            <v>5212.0600000000004</v>
          </cell>
          <cell r="AS136">
            <v>1215.99</v>
          </cell>
          <cell r="AT136">
            <v>1068.74</v>
          </cell>
          <cell r="AU136">
            <v>0</v>
          </cell>
          <cell r="AV136">
            <v>0</v>
          </cell>
        </row>
        <row r="137">
          <cell r="A137">
            <v>130</v>
          </cell>
          <cell r="B137" t="str">
            <v>Hillingdon</v>
          </cell>
          <cell r="C137" t="str">
            <v>E5041</v>
          </cell>
          <cell r="D137">
            <v>598040</v>
          </cell>
          <cell r="E137">
            <v>0</v>
          </cell>
          <cell r="F137">
            <v>0</v>
          </cell>
          <cell r="G137">
            <v>0</v>
          </cell>
          <cell r="H137">
            <v>0</v>
          </cell>
          <cell r="I137">
            <v>0</v>
          </cell>
          <cell r="J137">
            <v>0</v>
          </cell>
          <cell r="K137">
            <v>0</v>
          </cell>
          <cell r="L137">
            <v>0</v>
          </cell>
          <cell r="M137">
            <v>0</v>
          </cell>
          <cell r="N137">
            <v>615339</v>
          </cell>
          <cell r="O137">
            <v>369203.39999999997</v>
          </cell>
          <cell r="P137">
            <v>246135.6</v>
          </cell>
          <cell r="Q137">
            <v>0</v>
          </cell>
          <cell r="R137">
            <v>95171.93</v>
          </cell>
          <cell r="S137">
            <v>0</v>
          </cell>
          <cell r="T137">
            <v>0</v>
          </cell>
          <cell r="U137">
            <v>4360521.04</v>
          </cell>
          <cell r="V137">
            <v>0</v>
          </cell>
          <cell r="W137">
            <v>0</v>
          </cell>
          <cell r="X137">
            <v>0</v>
          </cell>
          <cell r="Y137">
            <v>0</v>
          </cell>
          <cell r="Z137">
            <v>0</v>
          </cell>
          <cell r="AA137">
            <v>0</v>
          </cell>
          <cell r="AB137">
            <v>0</v>
          </cell>
          <cell r="AC137">
            <v>0</v>
          </cell>
          <cell r="AD137">
            <v>0</v>
          </cell>
          <cell r="AE137">
            <v>0</v>
          </cell>
          <cell r="AF137">
            <v>165662411</v>
          </cell>
          <cell r="AG137">
            <v>99397446</v>
          </cell>
          <cell r="AH137">
            <v>66264964</v>
          </cell>
          <cell r="AI137">
            <v>0</v>
          </cell>
          <cell r="AJ137">
            <v>5860968.2599999998</v>
          </cell>
          <cell r="AK137">
            <v>2682810.69</v>
          </cell>
          <cell r="AL137">
            <v>6850465.7599999998</v>
          </cell>
          <cell r="AM137">
            <v>38224.36</v>
          </cell>
          <cell r="AN137">
            <v>0</v>
          </cell>
          <cell r="AO137">
            <v>638973.81999999995</v>
          </cell>
          <cell r="AP137">
            <v>12603685.810000001</v>
          </cell>
          <cell r="AQ137">
            <v>50508.7</v>
          </cell>
          <cell r="AR137">
            <v>-20776.939999999999</v>
          </cell>
          <cell r="AS137">
            <v>0</v>
          </cell>
          <cell r="AT137">
            <v>0</v>
          </cell>
          <cell r="AU137">
            <v>0</v>
          </cell>
          <cell r="AV137">
            <v>0</v>
          </cell>
        </row>
        <row r="138">
          <cell r="A138">
            <v>131</v>
          </cell>
          <cell r="B138" t="str">
            <v>Hinckley and Bosworth</v>
          </cell>
          <cell r="C138" t="str">
            <v>E2434</v>
          </cell>
          <cell r="D138">
            <v>123176</v>
          </cell>
          <cell r="E138">
            <v>0</v>
          </cell>
          <cell r="F138">
            <v>24147.8</v>
          </cell>
          <cell r="G138">
            <v>0</v>
          </cell>
          <cell r="H138">
            <v>0</v>
          </cell>
          <cell r="I138">
            <v>0</v>
          </cell>
          <cell r="J138">
            <v>0</v>
          </cell>
          <cell r="K138">
            <v>0</v>
          </cell>
          <cell r="L138">
            <v>0</v>
          </cell>
          <cell r="M138">
            <v>0</v>
          </cell>
          <cell r="N138">
            <v>448923</v>
          </cell>
          <cell r="O138">
            <v>359138.4</v>
          </cell>
          <cell r="P138">
            <v>80806.14</v>
          </cell>
          <cell r="Q138">
            <v>8978.4600000000009</v>
          </cell>
          <cell r="R138">
            <v>8739.49</v>
          </cell>
          <cell r="S138">
            <v>0</v>
          </cell>
          <cell r="T138">
            <v>0</v>
          </cell>
          <cell r="U138">
            <v>282991.2</v>
          </cell>
          <cell r="V138">
            <v>0</v>
          </cell>
          <cell r="W138">
            <v>0</v>
          </cell>
          <cell r="X138">
            <v>0</v>
          </cell>
          <cell r="Y138">
            <v>0</v>
          </cell>
          <cell r="Z138">
            <v>0</v>
          </cell>
          <cell r="AA138">
            <v>0</v>
          </cell>
          <cell r="AB138">
            <v>0</v>
          </cell>
          <cell r="AC138">
            <v>0</v>
          </cell>
          <cell r="AD138">
            <v>0</v>
          </cell>
          <cell r="AE138">
            <v>0</v>
          </cell>
          <cell r="AF138">
            <v>13615525</v>
          </cell>
          <cell r="AG138">
            <v>10892420</v>
          </cell>
          <cell r="AH138">
            <v>2450795</v>
          </cell>
          <cell r="AI138">
            <v>272311</v>
          </cell>
          <cell r="AJ138">
            <v>476802.99</v>
          </cell>
          <cell r="AK138">
            <v>1956262.97</v>
          </cell>
          <cell r="AL138">
            <v>1382469.67</v>
          </cell>
          <cell r="AM138">
            <v>5715.84</v>
          </cell>
          <cell r="AN138">
            <v>9655</v>
          </cell>
          <cell r="AO138">
            <v>129571.15</v>
          </cell>
          <cell r="AP138">
            <v>574238.71999999997</v>
          </cell>
          <cell r="AQ138">
            <v>17451.21</v>
          </cell>
          <cell r="AR138">
            <v>64674.16</v>
          </cell>
          <cell r="AS138">
            <v>357.24</v>
          </cell>
          <cell r="AT138">
            <v>0</v>
          </cell>
          <cell r="AU138">
            <v>0</v>
          </cell>
          <cell r="AV138">
            <v>0</v>
          </cell>
        </row>
        <row r="139">
          <cell r="A139">
            <v>132</v>
          </cell>
          <cell r="B139" t="str">
            <v>Horsham</v>
          </cell>
          <cell r="C139" t="str">
            <v>E3835</v>
          </cell>
          <cell r="D139">
            <v>177362</v>
          </cell>
          <cell r="E139">
            <v>0</v>
          </cell>
          <cell r="F139">
            <v>0</v>
          </cell>
          <cell r="G139">
            <v>0</v>
          </cell>
          <cell r="H139">
            <v>0</v>
          </cell>
          <cell r="I139">
            <v>0</v>
          </cell>
          <cell r="J139">
            <v>0</v>
          </cell>
          <cell r="K139">
            <v>0</v>
          </cell>
          <cell r="L139">
            <v>0</v>
          </cell>
          <cell r="M139">
            <v>0</v>
          </cell>
          <cell r="N139">
            <v>507566</v>
          </cell>
          <cell r="O139">
            <v>406052.80000000005</v>
          </cell>
          <cell r="P139">
            <v>101513.20000000001</v>
          </cell>
          <cell r="Q139">
            <v>0</v>
          </cell>
          <cell r="R139">
            <v>978404.48</v>
          </cell>
          <cell r="S139">
            <v>0</v>
          </cell>
          <cell r="T139">
            <v>0</v>
          </cell>
          <cell r="U139">
            <v>380000</v>
          </cell>
          <cell r="V139">
            <v>0</v>
          </cell>
          <cell r="W139">
            <v>0</v>
          </cell>
          <cell r="X139">
            <v>0</v>
          </cell>
          <cell r="Y139">
            <v>0</v>
          </cell>
          <cell r="Z139">
            <v>0</v>
          </cell>
          <cell r="AA139">
            <v>0</v>
          </cell>
          <cell r="AB139">
            <v>0</v>
          </cell>
          <cell r="AC139">
            <v>0</v>
          </cell>
          <cell r="AD139">
            <v>0</v>
          </cell>
          <cell r="AE139">
            <v>0</v>
          </cell>
          <cell r="AF139">
            <v>19031821</v>
          </cell>
          <cell r="AG139">
            <v>15225457</v>
          </cell>
          <cell r="AH139">
            <v>3806364</v>
          </cell>
          <cell r="AI139">
            <v>0</v>
          </cell>
          <cell r="AJ139">
            <v>652623.41</v>
          </cell>
          <cell r="AK139">
            <v>2214016.41</v>
          </cell>
          <cell r="AL139">
            <v>2584398.15</v>
          </cell>
          <cell r="AM139">
            <v>53631.42</v>
          </cell>
          <cell r="AN139">
            <v>16476.87</v>
          </cell>
          <cell r="AO139">
            <v>41730.21</v>
          </cell>
          <cell r="AP139">
            <v>1026899.64</v>
          </cell>
          <cell r="AQ139">
            <v>20732.5</v>
          </cell>
          <cell r="AR139">
            <v>320715.07</v>
          </cell>
          <cell r="AS139">
            <v>776.55</v>
          </cell>
          <cell r="AT139">
            <v>2099.39</v>
          </cell>
          <cell r="AU139">
            <v>0</v>
          </cell>
          <cell r="AV139">
            <v>0</v>
          </cell>
        </row>
        <row r="140">
          <cell r="A140">
            <v>133</v>
          </cell>
          <cell r="B140" t="str">
            <v>Hounslow</v>
          </cell>
          <cell r="C140" t="str">
            <v>E5042</v>
          </cell>
          <cell r="D140">
            <v>401106</v>
          </cell>
          <cell r="E140">
            <v>0</v>
          </cell>
          <cell r="F140">
            <v>0</v>
          </cell>
          <cell r="G140">
            <v>0</v>
          </cell>
          <cell r="H140">
            <v>0</v>
          </cell>
          <cell r="I140">
            <v>0</v>
          </cell>
          <cell r="J140">
            <v>0</v>
          </cell>
          <cell r="K140">
            <v>0</v>
          </cell>
          <cell r="L140">
            <v>0</v>
          </cell>
          <cell r="M140">
            <v>0</v>
          </cell>
          <cell r="N140">
            <v>521210</v>
          </cell>
          <cell r="O140">
            <v>312726</v>
          </cell>
          <cell r="P140">
            <v>208484</v>
          </cell>
          <cell r="Q140">
            <v>0</v>
          </cell>
          <cell r="R140">
            <v>518834.01</v>
          </cell>
          <cell r="S140">
            <v>0</v>
          </cell>
          <cell r="T140">
            <v>0</v>
          </cell>
          <cell r="U140">
            <v>2069298.51</v>
          </cell>
          <cell r="V140">
            <v>0</v>
          </cell>
          <cell r="W140">
            <v>0</v>
          </cell>
          <cell r="X140">
            <v>0</v>
          </cell>
          <cell r="Y140">
            <v>0</v>
          </cell>
          <cell r="Z140">
            <v>0</v>
          </cell>
          <cell r="AA140">
            <v>0</v>
          </cell>
          <cell r="AB140">
            <v>0</v>
          </cell>
          <cell r="AC140">
            <v>0</v>
          </cell>
          <cell r="AD140">
            <v>0</v>
          </cell>
          <cell r="AE140">
            <v>0</v>
          </cell>
          <cell r="AF140">
            <v>69682469</v>
          </cell>
          <cell r="AG140">
            <v>41809481</v>
          </cell>
          <cell r="AH140">
            <v>27872987</v>
          </cell>
          <cell r="AI140">
            <v>0</v>
          </cell>
          <cell r="AJ140">
            <v>2621964.42</v>
          </cell>
          <cell r="AK140">
            <v>2303511.66</v>
          </cell>
          <cell r="AL140">
            <v>4455727.8</v>
          </cell>
          <cell r="AM140">
            <v>42905.440000000002</v>
          </cell>
          <cell r="AN140">
            <v>0</v>
          </cell>
          <cell r="AO140">
            <v>111052.37</v>
          </cell>
          <cell r="AP140">
            <v>6359874.8799999999</v>
          </cell>
          <cell r="AQ140">
            <v>82385.100000000006</v>
          </cell>
          <cell r="AR140">
            <v>364905.83</v>
          </cell>
          <cell r="AS140">
            <v>508.38</v>
          </cell>
          <cell r="AT140">
            <v>0</v>
          </cell>
          <cell r="AU140">
            <v>0</v>
          </cell>
          <cell r="AV140">
            <v>0</v>
          </cell>
        </row>
        <row r="141">
          <cell r="A141">
            <v>134</v>
          </cell>
          <cell r="B141" t="str">
            <v>Huntingdonshire</v>
          </cell>
          <cell r="C141" t="str">
            <v>E0551</v>
          </cell>
          <cell r="D141">
            <v>221475</v>
          </cell>
          <cell r="E141">
            <v>0</v>
          </cell>
          <cell r="F141">
            <v>6302.11</v>
          </cell>
          <cell r="G141">
            <v>0</v>
          </cell>
          <cell r="H141">
            <v>0</v>
          </cell>
          <cell r="I141">
            <v>0</v>
          </cell>
          <cell r="J141">
            <v>603303.41</v>
          </cell>
          <cell r="K141">
            <v>0</v>
          </cell>
          <cell r="L141">
            <v>0</v>
          </cell>
          <cell r="M141">
            <v>0</v>
          </cell>
          <cell r="N141">
            <v>579736</v>
          </cell>
          <cell r="O141">
            <v>463788.80000000005</v>
          </cell>
          <cell r="P141">
            <v>104352.48</v>
          </cell>
          <cell r="Q141">
            <v>11594.72</v>
          </cell>
          <cell r="R141">
            <v>121144.61</v>
          </cell>
          <cell r="S141">
            <v>0</v>
          </cell>
          <cell r="T141">
            <v>0</v>
          </cell>
          <cell r="U141">
            <v>560991.22</v>
          </cell>
          <cell r="V141">
            <v>0</v>
          </cell>
          <cell r="W141">
            <v>0</v>
          </cell>
          <cell r="X141">
            <v>0</v>
          </cell>
          <cell r="Y141">
            <v>0</v>
          </cell>
          <cell r="Z141">
            <v>0</v>
          </cell>
          <cell r="AA141">
            <v>0</v>
          </cell>
          <cell r="AB141">
            <v>0</v>
          </cell>
          <cell r="AC141">
            <v>0</v>
          </cell>
          <cell r="AD141">
            <v>0</v>
          </cell>
          <cell r="AE141">
            <v>0</v>
          </cell>
          <cell r="AF141">
            <v>28674260.59</v>
          </cell>
          <cell r="AG141">
            <v>23422051</v>
          </cell>
          <cell r="AH141">
            <v>5269961</v>
          </cell>
          <cell r="AI141">
            <v>585551</v>
          </cell>
          <cell r="AJ141">
            <v>973736.81</v>
          </cell>
          <cell r="AK141">
            <v>2503225.0299999998</v>
          </cell>
          <cell r="AL141">
            <v>2327524.04</v>
          </cell>
          <cell r="AM141">
            <v>178698.84</v>
          </cell>
          <cell r="AN141">
            <v>46986.43</v>
          </cell>
          <cell r="AO141">
            <v>162822.18</v>
          </cell>
          <cell r="AP141">
            <v>2635332.54</v>
          </cell>
          <cell r="AQ141">
            <v>414.47</v>
          </cell>
          <cell r="AR141">
            <v>45919.01</v>
          </cell>
          <cell r="AS141">
            <v>0</v>
          </cell>
          <cell r="AT141">
            <v>17040.82</v>
          </cell>
          <cell r="AU141">
            <v>283.39</v>
          </cell>
          <cell r="AV141">
            <v>561698.6</v>
          </cell>
        </row>
        <row r="142">
          <cell r="A142">
            <v>135</v>
          </cell>
          <cell r="B142" t="str">
            <v>Hyndburn</v>
          </cell>
          <cell r="C142" t="str">
            <v>E2336</v>
          </cell>
          <cell r="D142">
            <v>133530</v>
          </cell>
          <cell r="E142">
            <v>0</v>
          </cell>
          <cell r="F142">
            <v>0</v>
          </cell>
          <cell r="G142">
            <v>0</v>
          </cell>
          <cell r="H142">
            <v>0</v>
          </cell>
          <cell r="I142">
            <v>0</v>
          </cell>
          <cell r="J142">
            <v>0</v>
          </cell>
          <cell r="K142">
            <v>0</v>
          </cell>
          <cell r="L142">
            <v>0</v>
          </cell>
          <cell r="M142">
            <v>0</v>
          </cell>
          <cell r="N142">
            <v>454088</v>
          </cell>
          <cell r="O142">
            <v>363270.40000000002</v>
          </cell>
          <cell r="P142">
            <v>81735.839999999997</v>
          </cell>
          <cell r="Q142">
            <v>9081.76</v>
          </cell>
          <cell r="R142">
            <v>143848.87</v>
          </cell>
          <cell r="S142">
            <v>0</v>
          </cell>
          <cell r="T142">
            <v>0</v>
          </cell>
          <cell r="U142">
            <v>390000</v>
          </cell>
          <cell r="V142">
            <v>0</v>
          </cell>
          <cell r="W142">
            <v>0</v>
          </cell>
          <cell r="X142">
            <v>0</v>
          </cell>
          <cell r="Y142">
            <v>0</v>
          </cell>
          <cell r="Z142">
            <v>0</v>
          </cell>
          <cell r="AA142">
            <v>0</v>
          </cell>
          <cell r="AB142">
            <v>0</v>
          </cell>
          <cell r="AC142">
            <v>0</v>
          </cell>
          <cell r="AD142">
            <v>0</v>
          </cell>
          <cell r="AE142">
            <v>0</v>
          </cell>
          <cell r="AF142">
            <v>10459422</v>
          </cell>
          <cell r="AG142">
            <v>8367538</v>
          </cell>
          <cell r="AH142">
            <v>1882696</v>
          </cell>
          <cell r="AI142">
            <v>209188</v>
          </cell>
          <cell r="AJ142">
            <v>386975.88</v>
          </cell>
          <cell r="AK142">
            <v>1977432.08</v>
          </cell>
          <cell r="AL142">
            <v>1074660.72</v>
          </cell>
          <cell r="AM142">
            <v>32701.200000000001</v>
          </cell>
          <cell r="AN142">
            <v>0</v>
          </cell>
          <cell r="AO142">
            <v>108427.69</v>
          </cell>
          <cell r="AP142">
            <v>2416563.83</v>
          </cell>
          <cell r="AQ142">
            <v>25240.95</v>
          </cell>
          <cell r="AR142">
            <v>84311.08</v>
          </cell>
          <cell r="AS142">
            <v>0</v>
          </cell>
          <cell r="AT142">
            <v>0</v>
          </cell>
          <cell r="AU142">
            <v>0</v>
          </cell>
          <cell r="AV142">
            <v>0</v>
          </cell>
        </row>
        <row r="143">
          <cell r="A143">
            <v>136</v>
          </cell>
          <cell r="B143" t="str">
            <v>Ipswich</v>
          </cell>
          <cell r="C143" t="str">
            <v>E3533</v>
          </cell>
          <cell r="D143">
            <v>192368</v>
          </cell>
          <cell r="E143">
            <v>0</v>
          </cell>
          <cell r="F143">
            <v>0</v>
          </cell>
          <cell r="G143">
            <v>0</v>
          </cell>
          <cell r="H143">
            <v>0</v>
          </cell>
          <cell r="I143">
            <v>0</v>
          </cell>
          <cell r="J143">
            <v>0</v>
          </cell>
          <cell r="K143">
            <v>0</v>
          </cell>
          <cell r="L143">
            <v>0</v>
          </cell>
          <cell r="M143">
            <v>0</v>
          </cell>
          <cell r="N143">
            <v>452722</v>
          </cell>
          <cell r="O143">
            <v>362177.60000000003</v>
          </cell>
          <cell r="P143">
            <v>90544.400000000009</v>
          </cell>
          <cell r="Q143">
            <v>0</v>
          </cell>
          <cell r="R143">
            <v>166495.66</v>
          </cell>
          <cell r="S143">
            <v>0</v>
          </cell>
          <cell r="T143">
            <v>0</v>
          </cell>
          <cell r="U143">
            <v>525080</v>
          </cell>
          <cell r="V143">
            <v>0</v>
          </cell>
          <cell r="W143">
            <v>0</v>
          </cell>
          <cell r="X143">
            <v>0</v>
          </cell>
          <cell r="Y143">
            <v>0</v>
          </cell>
          <cell r="Z143">
            <v>0</v>
          </cell>
          <cell r="AA143">
            <v>0</v>
          </cell>
          <cell r="AB143">
            <v>0</v>
          </cell>
          <cell r="AC143">
            <v>0</v>
          </cell>
          <cell r="AD143">
            <v>0</v>
          </cell>
          <cell r="AE143">
            <v>0</v>
          </cell>
          <cell r="AF143">
            <v>26326505</v>
          </cell>
          <cell r="AG143">
            <v>21061204</v>
          </cell>
          <cell r="AH143">
            <v>5265301</v>
          </cell>
          <cell r="AI143">
            <v>0</v>
          </cell>
          <cell r="AJ143">
            <v>928845</v>
          </cell>
          <cell r="AK143">
            <v>1956906.63</v>
          </cell>
          <cell r="AL143">
            <v>2760331.3</v>
          </cell>
          <cell r="AM143">
            <v>89035.199999999997</v>
          </cell>
          <cell r="AN143">
            <v>0</v>
          </cell>
          <cell r="AO143">
            <v>40691.17</v>
          </cell>
          <cell r="AP143">
            <v>2175831.58</v>
          </cell>
          <cell r="AQ143">
            <v>28074.82</v>
          </cell>
          <cell r="AR143">
            <v>40442.79</v>
          </cell>
          <cell r="AS143">
            <v>0</v>
          </cell>
          <cell r="AT143">
            <v>0</v>
          </cell>
          <cell r="AU143">
            <v>0</v>
          </cell>
          <cell r="AV143">
            <v>0</v>
          </cell>
        </row>
        <row r="144">
          <cell r="A144">
            <v>137</v>
          </cell>
          <cell r="B144" t="str">
            <v>Isle of Wight Council</v>
          </cell>
          <cell r="C144" t="str">
            <v>E2101</v>
          </cell>
          <cell r="D144">
            <v>250493</v>
          </cell>
          <cell r="E144">
            <v>0</v>
          </cell>
          <cell r="F144">
            <v>0</v>
          </cell>
          <cell r="G144">
            <v>0</v>
          </cell>
          <cell r="H144">
            <v>0</v>
          </cell>
          <cell r="I144">
            <v>0</v>
          </cell>
          <cell r="J144">
            <v>0</v>
          </cell>
          <cell r="K144">
            <v>0</v>
          </cell>
          <cell r="L144">
            <v>0</v>
          </cell>
          <cell r="M144">
            <v>0</v>
          </cell>
          <cell r="N144">
            <v>913958</v>
          </cell>
          <cell r="O144">
            <v>913958</v>
          </cell>
          <cell r="P144">
            <v>0</v>
          </cell>
          <cell r="Q144">
            <v>0</v>
          </cell>
          <cell r="R144">
            <v>208000.12</v>
          </cell>
          <cell r="S144">
            <v>0</v>
          </cell>
          <cell r="T144">
            <v>0</v>
          </cell>
          <cell r="U144">
            <v>500000</v>
          </cell>
          <cell r="V144">
            <v>0</v>
          </cell>
          <cell r="W144">
            <v>0</v>
          </cell>
          <cell r="X144">
            <v>0</v>
          </cell>
          <cell r="Y144">
            <v>0</v>
          </cell>
          <cell r="Z144">
            <v>0</v>
          </cell>
          <cell r="AA144">
            <v>0</v>
          </cell>
          <cell r="AB144">
            <v>0</v>
          </cell>
          <cell r="AC144">
            <v>0</v>
          </cell>
          <cell r="AD144">
            <v>0</v>
          </cell>
          <cell r="AE144">
            <v>0</v>
          </cell>
          <cell r="AF144">
            <v>16882953</v>
          </cell>
          <cell r="AG144">
            <v>16882953</v>
          </cell>
          <cell r="AH144">
            <v>0</v>
          </cell>
          <cell r="AI144">
            <v>0</v>
          </cell>
          <cell r="AJ144">
            <v>547022.93000000005</v>
          </cell>
          <cell r="AK144">
            <v>3868977.44</v>
          </cell>
          <cell r="AL144">
            <v>2045714.36</v>
          </cell>
          <cell r="AM144">
            <v>82476.639999999999</v>
          </cell>
          <cell r="AN144">
            <v>14815.91</v>
          </cell>
          <cell r="AO144">
            <v>25834.91</v>
          </cell>
          <cell r="AP144">
            <v>965308.14</v>
          </cell>
          <cell r="AQ144">
            <v>16470.45</v>
          </cell>
          <cell r="AR144">
            <v>38630.11</v>
          </cell>
          <cell r="AS144">
            <v>870.2</v>
          </cell>
          <cell r="AT144">
            <v>7085.33</v>
          </cell>
          <cell r="AU144">
            <v>6360.08</v>
          </cell>
          <cell r="AV144">
            <v>0</v>
          </cell>
        </row>
        <row r="145">
          <cell r="A145">
            <v>138</v>
          </cell>
          <cell r="B145" t="str">
            <v>Isles of Scilly</v>
          </cell>
          <cell r="C145" t="str">
            <v>E4001</v>
          </cell>
          <cell r="D145">
            <v>24797</v>
          </cell>
          <cell r="E145">
            <v>0</v>
          </cell>
          <cell r="F145">
            <v>0</v>
          </cell>
          <cell r="G145">
            <v>0</v>
          </cell>
          <cell r="H145">
            <v>0</v>
          </cell>
          <cell r="I145">
            <v>0</v>
          </cell>
          <cell r="J145">
            <v>0</v>
          </cell>
          <cell r="K145">
            <v>0</v>
          </cell>
          <cell r="L145">
            <v>0</v>
          </cell>
          <cell r="M145">
            <v>0</v>
          </cell>
          <cell r="N145">
            <v>57243</v>
          </cell>
          <cell r="O145">
            <v>57243</v>
          </cell>
          <cell r="P145">
            <v>0</v>
          </cell>
          <cell r="Q145">
            <v>0</v>
          </cell>
          <cell r="R145">
            <v>23647</v>
          </cell>
          <cell r="S145">
            <v>0</v>
          </cell>
          <cell r="T145">
            <v>0</v>
          </cell>
          <cell r="U145">
            <v>33900</v>
          </cell>
          <cell r="V145">
            <v>0</v>
          </cell>
          <cell r="W145">
            <v>0</v>
          </cell>
          <cell r="X145">
            <v>0</v>
          </cell>
          <cell r="Y145">
            <v>0</v>
          </cell>
          <cell r="Z145">
            <v>0</v>
          </cell>
          <cell r="AA145">
            <v>0</v>
          </cell>
          <cell r="AB145">
            <v>0</v>
          </cell>
          <cell r="AC145">
            <v>0</v>
          </cell>
          <cell r="AD145">
            <v>0</v>
          </cell>
          <cell r="AE145">
            <v>0</v>
          </cell>
          <cell r="AF145">
            <v>827919</v>
          </cell>
          <cell r="AG145">
            <v>827919</v>
          </cell>
          <cell r="AH145">
            <v>0</v>
          </cell>
          <cell r="AI145">
            <v>0</v>
          </cell>
          <cell r="AJ145">
            <v>24059.09</v>
          </cell>
          <cell r="AK145">
            <v>279814.52</v>
          </cell>
          <cell r="AL145">
            <v>14060.6</v>
          </cell>
          <cell r="AM145">
            <v>6054.76</v>
          </cell>
          <cell r="AN145">
            <v>1290.6199999999999</v>
          </cell>
          <cell r="AO145">
            <v>0</v>
          </cell>
          <cell r="AP145">
            <v>2212.63</v>
          </cell>
          <cell r="AQ145">
            <v>528.99</v>
          </cell>
          <cell r="AR145">
            <v>3599.98</v>
          </cell>
          <cell r="AS145">
            <v>333.2</v>
          </cell>
          <cell r="AT145">
            <v>674.5</v>
          </cell>
          <cell r="AU145">
            <v>0</v>
          </cell>
          <cell r="AV145">
            <v>0</v>
          </cell>
        </row>
        <row r="146">
          <cell r="A146">
            <v>139</v>
          </cell>
          <cell r="B146" t="str">
            <v>Islington</v>
          </cell>
          <cell r="C146" t="str">
            <v>E5015</v>
          </cell>
          <cell r="D146">
            <v>656470</v>
          </cell>
          <cell r="E146">
            <v>0</v>
          </cell>
          <cell r="F146">
            <v>0</v>
          </cell>
          <cell r="G146">
            <v>0</v>
          </cell>
          <cell r="H146">
            <v>0</v>
          </cell>
          <cell r="I146">
            <v>0</v>
          </cell>
          <cell r="J146">
            <v>0</v>
          </cell>
          <cell r="K146">
            <v>0</v>
          </cell>
          <cell r="L146">
            <v>0</v>
          </cell>
          <cell r="M146">
            <v>0</v>
          </cell>
          <cell r="N146">
            <v>625120</v>
          </cell>
          <cell r="O146">
            <v>375072</v>
          </cell>
          <cell r="P146">
            <v>250048</v>
          </cell>
          <cell r="Q146">
            <v>0</v>
          </cell>
          <cell r="R146">
            <v>873035.47</v>
          </cell>
          <cell r="S146">
            <v>0</v>
          </cell>
          <cell r="T146">
            <v>0</v>
          </cell>
          <cell r="U146">
            <v>2515152.46</v>
          </cell>
          <cell r="V146">
            <v>0</v>
          </cell>
          <cell r="W146">
            <v>0</v>
          </cell>
          <cell r="X146">
            <v>0</v>
          </cell>
          <cell r="Y146">
            <v>0</v>
          </cell>
          <cell r="Z146">
            <v>0</v>
          </cell>
          <cell r="AA146">
            <v>0</v>
          </cell>
          <cell r="AB146">
            <v>0</v>
          </cell>
          <cell r="AC146">
            <v>0</v>
          </cell>
          <cell r="AD146">
            <v>0</v>
          </cell>
          <cell r="AE146">
            <v>0</v>
          </cell>
          <cell r="AF146">
            <v>91409142</v>
          </cell>
          <cell r="AG146">
            <v>54845485</v>
          </cell>
          <cell r="AH146">
            <v>36563657</v>
          </cell>
          <cell r="AI146">
            <v>0</v>
          </cell>
          <cell r="AJ146">
            <v>3381383.98</v>
          </cell>
          <cell r="AK146">
            <v>2539697.9500000002</v>
          </cell>
          <cell r="AL146">
            <v>18332278.82</v>
          </cell>
          <cell r="AM146">
            <v>0</v>
          </cell>
          <cell r="AN146">
            <v>0</v>
          </cell>
          <cell r="AO146">
            <v>222825.02</v>
          </cell>
          <cell r="AP146">
            <v>7065216.4199999999</v>
          </cell>
          <cell r="AQ146">
            <v>126583.42</v>
          </cell>
          <cell r="AR146">
            <v>214561.71</v>
          </cell>
          <cell r="AS146">
            <v>0</v>
          </cell>
          <cell r="AT146">
            <v>0</v>
          </cell>
          <cell r="AU146">
            <v>0</v>
          </cell>
          <cell r="AV146">
            <v>0</v>
          </cell>
        </row>
        <row r="147">
          <cell r="A147">
            <v>140</v>
          </cell>
          <cell r="B147" t="str">
            <v>Kensington and Chelsea</v>
          </cell>
          <cell r="C147" t="str">
            <v>E5016</v>
          </cell>
          <cell r="D147">
            <v>619513</v>
          </cell>
          <cell r="E147">
            <v>0</v>
          </cell>
          <cell r="F147">
            <v>0</v>
          </cell>
          <cell r="G147">
            <v>0</v>
          </cell>
          <cell r="H147">
            <v>0</v>
          </cell>
          <cell r="I147">
            <v>0</v>
          </cell>
          <cell r="J147">
            <v>0</v>
          </cell>
          <cell r="K147">
            <v>0</v>
          </cell>
          <cell r="L147">
            <v>0</v>
          </cell>
          <cell r="M147">
            <v>0</v>
          </cell>
          <cell r="N147">
            <v>267422</v>
          </cell>
          <cell r="O147">
            <v>160453.19999999998</v>
          </cell>
          <cell r="P147">
            <v>106968.8</v>
          </cell>
          <cell r="Q147">
            <v>0</v>
          </cell>
          <cell r="R147">
            <v>1245859.3799999999</v>
          </cell>
          <cell r="S147">
            <v>0</v>
          </cell>
          <cell r="T147">
            <v>0</v>
          </cell>
          <cell r="U147">
            <v>3759813.82</v>
          </cell>
          <cell r="V147">
            <v>0</v>
          </cell>
          <cell r="W147">
            <v>0</v>
          </cell>
          <cell r="X147">
            <v>0</v>
          </cell>
          <cell r="Y147">
            <v>0</v>
          </cell>
          <cell r="Z147">
            <v>0</v>
          </cell>
          <cell r="AA147">
            <v>0</v>
          </cell>
          <cell r="AB147">
            <v>0</v>
          </cell>
          <cell r="AC147">
            <v>0</v>
          </cell>
          <cell r="AD147">
            <v>0</v>
          </cell>
          <cell r="AE147">
            <v>0</v>
          </cell>
          <cell r="AF147">
            <v>130911141</v>
          </cell>
          <cell r="AG147">
            <v>78546685</v>
          </cell>
          <cell r="AH147">
            <v>52364456</v>
          </cell>
          <cell r="AI147">
            <v>0</v>
          </cell>
          <cell r="AJ147">
            <v>4995359.07</v>
          </cell>
          <cell r="AK147">
            <v>1172810.02</v>
          </cell>
          <cell r="AL147">
            <v>15046556.060000001</v>
          </cell>
          <cell r="AM147">
            <v>0</v>
          </cell>
          <cell r="AN147">
            <v>0</v>
          </cell>
          <cell r="AO147">
            <v>107561.31</v>
          </cell>
          <cell r="AP147">
            <v>8361146.5800000001</v>
          </cell>
          <cell r="AQ147">
            <v>27729.58</v>
          </cell>
          <cell r="AR147">
            <v>153066.54</v>
          </cell>
          <cell r="AS147">
            <v>0</v>
          </cell>
          <cell r="AT147">
            <v>0</v>
          </cell>
          <cell r="AU147">
            <v>0</v>
          </cell>
          <cell r="AV147">
            <v>0</v>
          </cell>
        </row>
        <row r="148">
          <cell r="A148">
            <v>141</v>
          </cell>
          <cell r="B148" t="str">
            <v>Kettering</v>
          </cell>
          <cell r="C148" t="str">
            <v>E2834</v>
          </cell>
          <cell r="D148">
            <v>110894</v>
          </cell>
          <cell r="E148">
            <v>0</v>
          </cell>
          <cell r="F148">
            <v>0</v>
          </cell>
          <cell r="G148">
            <v>0</v>
          </cell>
          <cell r="H148">
            <v>0</v>
          </cell>
          <cell r="I148">
            <v>0</v>
          </cell>
          <cell r="J148">
            <v>0</v>
          </cell>
          <cell r="K148">
            <v>0</v>
          </cell>
          <cell r="L148">
            <v>0</v>
          </cell>
          <cell r="M148">
            <v>0</v>
          </cell>
          <cell r="N148">
            <v>333181</v>
          </cell>
          <cell r="O148">
            <v>266544.8</v>
          </cell>
          <cell r="P148">
            <v>66636.2</v>
          </cell>
          <cell r="Q148">
            <v>0</v>
          </cell>
          <cell r="R148">
            <v>-220999</v>
          </cell>
          <cell r="S148">
            <v>0</v>
          </cell>
          <cell r="T148">
            <v>0</v>
          </cell>
          <cell r="U148">
            <v>300000</v>
          </cell>
          <cell r="V148">
            <v>0</v>
          </cell>
          <cell r="W148">
            <v>0</v>
          </cell>
          <cell r="X148">
            <v>0</v>
          </cell>
          <cell r="Y148">
            <v>0</v>
          </cell>
          <cell r="Z148">
            <v>0</v>
          </cell>
          <cell r="AA148">
            <v>0</v>
          </cell>
          <cell r="AB148">
            <v>0</v>
          </cell>
          <cell r="AC148">
            <v>0</v>
          </cell>
          <cell r="AD148">
            <v>0</v>
          </cell>
          <cell r="AE148">
            <v>0</v>
          </cell>
          <cell r="AF148">
            <v>14497451</v>
          </cell>
          <cell r="AG148">
            <v>11597961</v>
          </cell>
          <cell r="AH148">
            <v>2899490</v>
          </cell>
          <cell r="AI148">
            <v>0</v>
          </cell>
          <cell r="AJ148">
            <v>524350.4</v>
          </cell>
          <cell r="AK148">
            <v>1426913.61</v>
          </cell>
          <cell r="AL148">
            <v>1914412.05</v>
          </cell>
          <cell r="AM148">
            <v>65219.199999999997</v>
          </cell>
          <cell r="AN148">
            <v>11161.85</v>
          </cell>
          <cell r="AO148">
            <v>18889.5</v>
          </cell>
          <cell r="AP148">
            <v>706759.02</v>
          </cell>
          <cell r="AQ148">
            <v>4500.04</v>
          </cell>
          <cell r="AR148">
            <v>19822.650000000001</v>
          </cell>
          <cell r="AS148">
            <v>1374.97</v>
          </cell>
          <cell r="AT148">
            <v>1400.51</v>
          </cell>
          <cell r="AU148">
            <v>-4138.96</v>
          </cell>
          <cell r="AV148">
            <v>0</v>
          </cell>
        </row>
        <row r="149">
          <cell r="A149">
            <v>142</v>
          </cell>
          <cell r="B149" t="str">
            <v>Kings Lynn and West Norfolk</v>
          </cell>
          <cell r="C149" t="str">
            <v>E2634</v>
          </cell>
          <cell r="D149">
            <v>217154</v>
          </cell>
          <cell r="E149">
            <v>0</v>
          </cell>
          <cell r="F149">
            <v>0</v>
          </cell>
          <cell r="G149">
            <v>0</v>
          </cell>
          <cell r="H149">
            <v>0</v>
          </cell>
          <cell r="I149">
            <v>0</v>
          </cell>
          <cell r="J149">
            <v>0</v>
          </cell>
          <cell r="K149">
            <v>0</v>
          </cell>
          <cell r="L149">
            <v>0</v>
          </cell>
          <cell r="M149">
            <v>0</v>
          </cell>
          <cell r="N149">
            <v>534953</v>
          </cell>
          <cell r="O149">
            <v>427962.4</v>
          </cell>
          <cell r="P149">
            <v>106990.6</v>
          </cell>
          <cell r="Q149">
            <v>0</v>
          </cell>
          <cell r="R149">
            <v>550604.79</v>
          </cell>
          <cell r="S149">
            <v>0</v>
          </cell>
          <cell r="T149">
            <v>0</v>
          </cell>
          <cell r="U149">
            <v>386478.81</v>
          </cell>
          <cell r="V149">
            <v>0</v>
          </cell>
          <cell r="W149">
            <v>0</v>
          </cell>
          <cell r="X149">
            <v>0</v>
          </cell>
          <cell r="Y149">
            <v>0</v>
          </cell>
          <cell r="Z149">
            <v>0</v>
          </cell>
          <cell r="AA149">
            <v>0</v>
          </cell>
          <cell r="AB149">
            <v>0</v>
          </cell>
          <cell r="AC149">
            <v>0</v>
          </cell>
          <cell r="AD149">
            <v>0</v>
          </cell>
          <cell r="AE149">
            <v>0</v>
          </cell>
          <cell r="AF149">
            <v>19871181</v>
          </cell>
          <cell r="AG149">
            <v>15896945</v>
          </cell>
          <cell r="AH149">
            <v>3974236</v>
          </cell>
          <cell r="AI149">
            <v>0</v>
          </cell>
          <cell r="AJ149">
            <v>686844.09</v>
          </cell>
          <cell r="AK149">
            <v>2853718.26</v>
          </cell>
          <cell r="AL149">
            <v>1657410.83</v>
          </cell>
          <cell r="AM149">
            <v>22344</v>
          </cell>
          <cell r="AN149">
            <v>72869.52</v>
          </cell>
          <cell r="AO149">
            <v>28514.82</v>
          </cell>
          <cell r="AP149">
            <v>1226426.49</v>
          </cell>
          <cell r="AQ149">
            <v>21126.080000000002</v>
          </cell>
          <cell r="AR149">
            <v>42578.77</v>
          </cell>
          <cell r="AS149">
            <v>0</v>
          </cell>
          <cell r="AT149">
            <v>23618.15</v>
          </cell>
          <cell r="AU149">
            <v>17953.62</v>
          </cell>
          <cell r="AV149">
            <v>0</v>
          </cell>
        </row>
        <row r="150">
          <cell r="A150">
            <v>143</v>
          </cell>
          <cell r="B150" t="str">
            <v>Kingston upon Hull</v>
          </cell>
          <cell r="C150" t="str">
            <v>E2002</v>
          </cell>
          <cell r="D150">
            <v>377352</v>
          </cell>
          <cell r="E150">
            <v>0</v>
          </cell>
          <cell r="F150">
            <v>44457.5</v>
          </cell>
          <cell r="G150">
            <v>0</v>
          </cell>
          <cell r="H150">
            <v>0</v>
          </cell>
          <cell r="I150">
            <v>0</v>
          </cell>
          <cell r="J150">
            <v>0</v>
          </cell>
          <cell r="K150">
            <v>0</v>
          </cell>
          <cell r="L150">
            <v>0</v>
          </cell>
          <cell r="M150">
            <v>0</v>
          </cell>
          <cell r="N150">
            <v>1093731</v>
          </cell>
          <cell r="O150">
            <v>1071856.3799999999</v>
          </cell>
          <cell r="P150">
            <v>0</v>
          </cell>
          <cell r="Q150">
            <v>21874.62</v>
          </cell>
          <cell r="R150">
            <v>-162870.24</v>
          </cell>
          <cell r="S150">
            <v>0</v>
          </cell>
          <cell r="T150">
            <v>0</v>
          </cell>
          <cell r="U150">
            <v>3788366.41</v>
          </cell>
          <cell r="V150">
            <v>0</v>
          </cell>
          <cell r="W150">
            <v>0</v>
          </cell>
          <cell r="X150">
            <v>0</v>
          </cell>
          <cell r="Y150">
            <v>0</v>
          </cell>
          <cell r="Z150">
            <v>0</v>
          </cell>
          <cell r="AA150">
            <v>0</v>
          </cell>
          <cell r="AB150">
            <v>0</v>
          </cell>
          <cell r="AC150">
            <v>0</v>
          </cell>
          <cell r="AD150">
            <v>0</v>
          </cell>
          <cell r="AE150">
            <v>0</v>
          </cell>
          <cell r="AF150">
            <v>42177066</v>
          </cell>
          <cell r="AG150">
            <v>41333524</v>
          </cell>
          <cell r="AH150">
            <v>0</v>
          </cell>
          <cell r="AI150">
            <v>843541</v>
          </cell>
          <cell r="AJ150">
            <v>1578113.72</v>
          </cell>
          <cell r="AK150">
            <v>4684886.8099999996</v>
          </cell>
          <cell r="AL150">
            <v>4791318.49</v>
          </cell>
          <cell r="AM150">
            <v>0</v>
          </cell>
          <cell r="AN150">
            <v>0</v>
          </cell>
          <cell r="AO150">
            <v>31370.03</v>
          </cell>
          <cell r="AP150">
            <v>3748533.12</v>
          </cell>
          <cell r="AQ150">
            <v>263.35000000000002</v>
          </cell>
          <cell r="AR150">
            <v>5070.5200000000004</v>
          </cell>
          <cell r="AS150">
            <v>0</v>
          </cell>
          <cell r="AT150">
            <v>0</v>
          </cell>
          <cell r="AU150">
            <v>0</v>
          </cell>
          <cell r="AV150">
            <v>0</v>
          </cell>
        </row>
        <row r="151">
          <cell r="A151">
            <v>144</v>
          </cell>
          <cell r="B151" t="str">
            <v>Kingston upon Thames</v>
          </cell>
          <cell r="C151" t="str">
            <v>E5043</v>
          </cell>
          <cell r="D151">
            <v>257892</v>
          </cell>
          <cell r="E151">
            <v>0</v>
          </cell>
          <cell r="F151">
            <v>0</v>
          </cell>
          <cell r="G151">
            <v>0</v>
          </cell>
          <cell r="H151">
            <v>0</v>
          </cell>
          <cell r="I151">
            <v>0</v>
          </cell>
          <cell r="J151">
            <v>0</v>
          </cell>
          <cell r="K151">
            <v>0</v>
          </cell>
          <cell r="L151">
            <v>0</v>
          </cell>
          <cell r="M151">
            <v>0</v>
          </cell>
          <cell r="N151">
            <v>487380</v>
          </cell>
          <cell r="O151">
            <v>292428</v>
          </cell>
          <cell r="P151">
            <v>194952</v>
          </cell>
          <cell r="Q151">
            <v>0</v>
          </cell>
          <cell r="R151">
            <v>-7857.93</v>
          </cell>
          <cell r="S151">
            <v>0</v>
          </cell>
          <cell r="T151">
            <v>0</v>
          </cell>
          <cell r="U151">
            <v>1200000</v>
          </cell>
          <cell r="V151">
            <v>0</v>
          </cell>
          <cell r="W151">
            <v>0</v>
          </cell>
          <cell r="X151">
            <v>0</v>
          </cell>
          <cell r="Y151">
            <v>0</v>
          </cell>
          <cell r="Z151">
            <v>0</v>
          </cell>
          <cell r="AA151">
            <v>0</v>
          </cell>
          <cell r="AB151">
            <v>0</v>
          </cell>
          <cell r="AC151">
            <v>0</v>
          </cell>
          <cell r="AD151">
            <v>0</v>
          </cell>
          <cell r="AE151">
            <v>0</v>
          </cell>
          <cell r="AF151">
            <v>37969238</v>
          </cell>
          <cell r="AG151">
            <v>22781543</v>
          </cell>
          <cell r="AH151">
            <v>15187695</v>
          </cell>
          <cell r="AI151">
            <v>0</v>
          </cell>
          <cell r="AJ151">
            <v>1419342.73</v>
          </cell>
          <cell r="AK151">
            <v>2110512.73</v>
          </cell>
          <cell r="AL151">
            <v>5452128.4100000001</v>
          </cell>
          <cell r="AM151">
            <v>64328.74</v>
          </cell>
          <cell r="AN151">
            <v>0</v>
          </cell>
          <cell r="AO151">
            <v>54632.5</v>
          </cell>
          <cell r="AP151">
            <v>2437772.64</v>
          </cell>
          <cell r="AQ151">
            <v>9246.5499999999993</v>
          </cell>
          <cell r="AR151">
            <v>278942.52</v>
          </cell>
          <cell r="AS151">
            <v>0</v>
          </cell>
          <cell r="AT151">
            <v>0</v>
          </cell>
          <cell r="AU151">
            <v>0</v>
          </cell>
          <cell r="AV151">
            <v>0</v>
          </cell>
        </row>
        <row r="152">
          <cell r="A152">
            <v>145</v>
          </cell>
          <cell r="B152" t="str">
            <v>Kirklees</v>
          </cell>
          <cell r="C152" t="str">
            <v>E4703</v>
          </cell>
          <cell r="D152">
            <v>614074</v>
          </cell>
          <cell r="E152">
            <v>0</v>
          </cell>
          <cell r="F152">
            <v>0</v>
          </cell>
          <cell r="G152">
            <v>0</v>
          </cell>
          <cell r="H152">
            <v>0</v>
          </cell>
          <cell r="I152">
            <v>0</v>
          </cell>
          <cell r="J152">
            <v>0</v>
          </cell>
          <cell r="K152">
            <v>0</v>
          </cell>
          <cell r="L152">
            <v>0</v>
          </cell>
          <cell r="M152">
            <v>0</v>
          </cell>
          <cell r="N152">
            <v>2406189</v>
          </cell>
          <cell r="O152">
            <v>2358065.2199999997</v>
          </cell>
          <cell r="P152">
            <v>0</v>
          </cell>
          <cell r="Q152">
            <v>48123.78</v>
          </cell>
          <cell r="R152">
            <v>312391.39</v>
          </cell>
          <cell r="S152">
            <v>0</v>
          </cell>
          <cell r="T152">
            <v>0</v>
          </cell>
          <cell r="U152">
            <v>1500000</v>
          </cell>
          <cell r="V152">
            <v>0</v>
          </cell>
          <cell r="W152">
            <v>0</v>
          </cell>
          <cell r="X152">
            <v>0</v>
          </cell>
          <cell r="Y152">
            <v>0</v>
          </cell>
          <cell r="Z152">
            <v>0</v>
          </cell>
          <cell r="AA152">
            <v>0</v>
          </cell>
          <cell r="AB152">
            <v>0</v>
          </cell>
          <cell r="AC152">
            <v>0</v>
          </cell>
          <cell r="AD152">
            <v>0</v>
          </cell>
          <cell r="AE152">
            <v>0</v>
          </cell>
          <cell r="AF152">
            <v>52222258</v>
          </cell>
          <cell r="AG152">
            <v>51177812</v>
          </cell>
          <cell r="AH152">
            <v>0</v>
          </cell>
          <cell r="AI152">
            <v>1044445</v>
          </cell>
          <cell r="AJ152">
            <v>1827569.75</v>
          </cell>
          <cell r="AK152">
            <v>10427633.800000001</v>
          </cell>
          <cell r="AL152">
            <v>5223656.5999999996</v>
          </cell>
          <cell r="AM152">
            <v>145580.46</v>
          </cell>
          <cell r="AN152">
            <v>3893</v>
          </cell>
          <cell r="AO152">
            <v>30935.81</v>
          </cell>
          <cell r="AP152">
            <v>5677421.0800000001</v>
          </cell>
          <cell r="AQ152">
            <v>55229.18</v>
          </cell>
          <cell r="AR152">
            <v>68858.86</v>
          </cell>
          <cell r="AS152">
            <v>277.08999999999997</v>
          </cell>
          <cell r="AT152">
            <v>2022.36</v>
          </cell>
          <cell r="AU152">
            <v>86609.32</v>
          </cell>
          <cell r="AV152">
            <v>0</v>
          </cell>
        </row>
        <row r="153">
          <cell r="A153">
            <v>146</v>
          </cell>
          <cell r="B153" t="str">
            <v>Knowsley</v>
          </cell>
          <cell r="C153" t="str">
            <v>E4301</v>
          </cell>
          <cell r="D153">
            <v>135691</v>
          </cell>
          <cell r="E153">
            <v>0</v>
          </cell>
          <cell r="F153">
            <v>0</v>
          </cell>
          <cell r="G153">
            <v>0</v>
          </cell>
          <cell r="H153">
            <v>0</v>
          </cell>
          <cell r="I153">
            <v>0</v>
          </cell>
          <cell r="J153">
            <v>0</v>
          </cell>
          <cell r="K153">
            <v>0</v>
          </cell>
          <cell r="L153">
            <v>0</v>
          </cell>
          <cell r="M153">
            <v>0</v>
          </cell>
          <cell r="N153">
            <v>332815</v>
          </cell>
          <cell r="O153">
            <v>326158.7</v>
          </cell>
          <cell r="P153">
            <v>0</v>
          </cell>
          <cell r="Q153">
            <v>6656.3</v>
          </cell>
          <cell r="R153">
            <v>2642.14</v>
          </cell>
          <cell r="S153">
            <v>0</v>
          </cell>
          <cell r="T153">
            <v>0</v>
          </cell>
          <cell r="U153">
            <v>611500</v>
          </cell>
          <cell r="V153">
            <v>0</v>
          </cell>
          <cell r="W153">
            <v>0</v>
          </cell>
          <cell r="X153">
            <v>0</v>
          </cell>
          <cell r="Y153">
            <v>0</v>
          </cell>
          <cell r="Z153">
            <v>0</v>
          </cell>
          <cell r="AA153">
            <v>0</v>
          </cell>
          <cell r="AB153">
            <v>0</v>
          </cell>
          <cell r="AC153">
            <v>0</v>
          </cell>
          <cell r="AD153">
            <v>0</v>
          </cell>
          <cell r="AE153">
            <v>0</v>
          </cell>
          <cell r="AF153">
            <v>19726676</v>
          </cell>
          <cell r="AG153">
            <v>19332142</v>
          </cell>
          <cell r="AH153">
            <v>0</v>
          </cell>
          <cell r="AI153">
            <v>394534</v>
          </cell>
          <cell r="AJ153">
            <v>736085.21</v>
          </cell>
          <cell r="AK153">
            <v>1474636.96</v>
          </cell>
          <cell r="AL153">
            <v>1900366.21</v>
          </cell>
          <cell r="AM153">
            <v>14271.28</v>
          </cell>
          <cell r="AN153">
            <v>0</v>
          </cell>
          <cell r="AO153">
            <v>237061.7</v>
          </cell>
          <cell r="AP153">
            <v>1990460.89</v>
          </cell>
          <cell r="AQ153">
            <v>62362.54</v>
          </cell>
          <cell r="AR153">
            <v>31285.69</v>
          </cell>
          <cell r="AS153">
            <v>113.36</v>
          </cell>
          <cell r="AT153">
            <v>0</v>
          </cell>
          <cell r="AU153">
            <v>0</v>
          </cell>
          <cell r="AV153">
            <v>0</v>
          </cell>
        </row>
        <row r="154">
          <cell r="A154">
            <v>147</v>
          </cell>
          <cell r="B154" t="str">
            <v>Lambeth</v>
          </cell>
          <cell r="C154" t="str">
            <v>E5017</v>
          </cell>
          <cell r="D154">
            <v>480534</v>
          </cell>
          <cell r="E154">
            <v>0</v>
          </cell>
          <cell r="F154">
            <v>0</v>
          </cell>
          <cell r="G154">
            <v>0</v>
          </cell>
          <cell r="H154">
            <v>0</v>
          </cell>
          <cell r="I154">
            <v>0</v>
          </cell>
          <cell r="J154">
            <v>0</v>
          </cell>
          <cell r="K154">
            <v>0</v>
          </cell>
          <cell r="L154">
            <v>0</v>
          </cell>
          <cell r="M154">
            <v>0</v>
          </cell>
          <cell r="N154">
            <v>1092517</v>
          </cell>
          <cell r="O154">
            <v>655510.19999999995</v>
          </cell>
          <cell r="P154">
            <v>437006.80000000005</v>
          </cell>
          <cell r="Q154">
            <v>0</v>
          </cell>
          <cell r="R154">
            <v>738692.32</v>
          </cell>
          <cell r="S154">
            <v>0</v>
          </cell>
          <cell r="T154">
            <v>0</v>
          </cell>
          <cell r="U154">
            <v>1621505.14</v>
          </cell>
          <cell r="V154">
            <v>0</v>
          </cell>
          <cell r="W154">
            <v>0</v>
          </cell>
          <cell r="X154">
            <v>0</v>
          </cell>
          <cell r="Y154">
            <v>0</v>
          </cell>
          <cell r="Z154">
            <v>0</v>
          </cell>
          <cell r="AA154">
            <v>0</v>
          </cell>
          <cell r="AB154">
            <v>0</v>
          </cell>
          <cell r="AC154">
            <v>0</v>
          </cell>
          <cell r="AD154">
            <v>0</v>
          </cell>
          <cell r="AE154">
            <v>0</v>
          </cell>
          <cell r="AF154">
            <v>56076483</v>
          </cell>
          <cell r="AG154">
            <v>33645890</v>
          </cell>
          <cell r="AH154">
            <v>22430593</v>
          </cell>
          <cell r="AI154">
            <v>0</v>
          </cell>
          <cell r="AJ154">
            <v>2119815.04</v>
          </cell>
          <cell r="AK154">
            <v>4755967.01</v>
          </cell>
          <cell r="AL154">
            <v>14415259.65</v>
          </cell>
          <cell r="AM154">
            <v>7236.4</v>
          </cell>
          <cell r="AN154">
            <v>0</v>
          </cell>
          <cell r="AO154">
            <v>174638.27</v>
          </cell>
          <cell r="AP154">
            <v>2611286.87</v>
          </cell>
          <cell r="AQ154">
            <v>48693.86</v>
          </cell>
          <cell r="AR154">
            <v>242362.42</v>
          </cell>
          <cell r="AS154">
            <v>0</v>
          </cell>
          <cell r="AT154">
            <v>0</v>
          </cell>
          <cell r="AU154">
            <v>0</v>
          </cell>
          <cell r="AV154">
            <v>0</v>
          </cell>
        </row>
        <row r="155">
          <cell r="A155">
            <v>148</v>
          </cell>
          <cell r="B155" t="str">
            <v>Lancaster</v>
          </cell>
          <cell r="C155" t="str">
            <v>E2337</v>
          </cell>
          <cell r="D155">
            <v>233004</v>
          </cell>
          <cell r="E155">
            <v>0</v>
          </cell>
          <cell r="F155">
            <v>0</v>
          </cell>
          <cell r="G155">
            <v>0</v>
          </cell>
          <cell r="H155">
            <v>169560</v>
          </cell>
          <cell r="I155">
            <v>42390</v>
          </cell>
          <cell r="J155">
            <v>0</v>
          </cell>
          <cell r="K155">
            <v>0</v>
          </cell>
          <cell r="L155">
            <v>0</v>
          </cell>
          <cell r="M155">
            <v>0</v>
          </cell>
          <cell r="N155">
            <v>684117</v>
          </cell>
          <cell r="O155">
            <v>547293.6</v>
          </cell>
          <cell r="P155">
            <v>123141.06</v>
          </cell>
          <cell r="Q155">
            <v>13682.34</v>
          </cell>
          <cell r="R155">
            <v>19804662.59</v>
          </cell>
          <cell r="S155">
            <v>0</v>
          </cell>
          <cell r="T155">
            <v>0</v>
          </cell>
          <cell r="U155">
            <v>1035000</v>
          </cell>
          <cell r="V155">
            <v>0</v>
          </cell>
          <cell r="W155">
            <v>0</v>
          </cell>
          <cell r="X155">
            <v>0</v>
          </cell>
          <cell r="Y155">
            <v>0</v>
          </cell>
          <cell r="Z155">
            <v>0</v>
          </cell>
          <cell r="AA155">
            <v>0</v>
          </cell>
          <cell r="AB155">
            <v>0</v>
          </cell>
          <cell r="AC155">
            <v>0</v>
          </cell>
          <cell r="AD155">
            <v>0</v>
          </cell>
          <cell r="AE155">
            <v>0</v>
          </cell>
          <cell r="AF155">
            <v>30931082</v>
          </cell>
          <cell r="AG155">
            <v>24744865</v>
          </cell>
          <cell r="AH155">
            <v>5567595</v>
          </cell>
          <cell r="AI155">
            <v>618622</v>
          </cell>
          <cell r="AJ155">
            <v>1168710.5</v>
          </cell>
          <cell r="AK155">
            <v>2886726.86</v>
          </cell>
          <cell r="AL155">
            <v>3088881.7</v>
          </cell>
          <cell r="AM155">
            <v>40621.519999999997</v>
          </cell>
          <cell r="AN155">
            <v>29878.89</v>
          </cell>
          <cell r="AO155">
            <v>70714.320000000007</v>
          </cell>
          <cell r="AP155">
            <v>1507938.55</v>
          </cell>
          <cell r="AQ155">
            <v>25021.27</v>
          </cell>
          <cell r="AR155">
            <v>21773.69</v>
          </cell>
          <cell r="AS155">
            <v>577.66</v>
          </cell>
          <cell r="AT155">
            <v>4704</v>
          </cell>
          <cell r="AU155">
            <v>0</v>
          </cell>
          <cell r="AV155">
            <v>0</v>
          </cell>
        </row>
        <row r="156">
          <cell r="A156">
            <v>149</v>
          </cell>
          <cell r="B156" t="str">
            <v>Leeds</v>
          </cell>
          <cell r="C156" t="str">
            <v>E4704</v>
          </cell>
          <cell r="D156">
            <v>1234002</v>
          </cell>
          <cell r="E156">
            <v>0</v>
          </cell>
          <cell r="F156">
            <v>150019</v>
          </cell>
          <cell r="G156">
            <v>0</v>
          </cell>
          <cell r="H156">
            <v>0</v>
          </cell>
          <cell r="I156">
            <v>0</v>
          </cell>
          <cell r="J156">
            <v>150000</v>
          </cell>
          <cell r="K156">
            <v>0</v>
          </cell>
          <cell r="L156">
            <v>0</v>
          </cell>
          <cell r="M156">
            <v>0</v>
          </cell>
          <cell r="N156">
            <v>3271716</v>
          </cell>
          <cell r="O156">
            <v>3206281.68</v>
          </cell>
          <cell r="P156">
            <v>0</v>
          </cell>
          <cell r="Q156">
            <v>65434.32</v>
          </cell>
          <cell r="R156">
            <v>770205.2</v>
          </cell>
          <cell r="S156">
            <v>0</v>
          </cell>
          <cell r="T156">
            <v>0</v>
          </cell>
          <cell r="U156">
            <v>4882352.9800000004</v>
          </cell>
          <cell r="V156">
            <v>0</v>
          </cell>
          <cell r="W156">
            <v>0</v>
          </cell>
          <cell r="X156">
            <v>0</v>
          </cell>
          <cell r="Y156">
            <v>0</v>
          </cell>
          <cell r="Z156">
            <v>0</v>
          </cell>
          <cell r="AA156">
            <v>0</v>
          </cell>
          <cell r="AB156">
            <v>0</v>
          </cell>
          <cell r="AC156">
            <v>0</v>
          </cell>
          <cell r="AD156">
            <v>0</v>
          </cell>
          <cell r="AE156">
            <v>0</v>
          </cell>
          <cell r="AF156">
            <v>178723643</v>
          </cell>
          <cell r="AG156">
            <v>175296170</v>
          </cell>
          <cell r="AH156">
            <v>0</v>
          </cell>
          <cell r="AI156">
            <v>3577473</v>
          </cell>
          <cell r="AJ156">
            <v>6575528</v>
          </cell>
          <cell r="AK156">
            <v>14015692.82</v>
          </cell>
          <cell r="AL156">
            <v>20224388.640000001</v>
          </cell>
          <cell r="AM156">
            <v>276074.89</v>
          </cell>
          <cell r="AN156">
            <v>10579.8</v>
          </cell>
          <cell r="AO156">
            <v>1327529.81</v>
          </cell>
          <cell r="AP156">
            <v>23628858.16</v>
          </cell>
          <cell r="AQ156">
            <v>12083.5</v>
          </cell>
          <cell r="AR156">
            <v>305947.88</v>
          </cell>
          <cell r="AS156">
            <v>4654.4799999999996</v>
          </cell>
          <cell r="AT156">
            <v>4465.5</v>
          </cell>
          <cell r="AU156">
            <v>4719.07</v>
          </cell>
          <cell r="AV156">
            <v>55009.919999999998</v>
          </cell>
        </row>
        <row r="157">
          <cell r="A157">
            <v>150</v>
          </cell>
          <cell r="B157" t="str">
            <v>Leicester</v>
          </cell>
          <cell r="C157" t="str">
            <v>E2401</v>
          </cell>
          <cell r="D157">
            <v>488470</v>
          </cell>
          <cell r="E157">
            <v>0</v>
          </cell>
          <cell r="F157">
            <v>0</v>
          </cell>
          <cell r="G157">
            <v>0</v>
          </cell>
          <cell r="H157">
            <v>0</v>
          </cell>
          <cell r="I157">
            <v>0</v>
          </cell>
          <cell r="J157">
            <v>0</v>
          </cell>
          <cell r="K157">
            <v>0</v>
          </cell>
          <cell r="L157">
            <v>0</v>
          </cell>
          <cell r="M157">
            <v>0</v>
          </cell>
          <cell r="N157">
            <v>1663681</v>
          </cell>
          <cell r="O157">
            <v>1630407.38</v>
          </cell>
          <cell r="P157">
            <v>0</v>
          </cell>
          <cell r="Q157">
            <v>33273.620000000003</v>
          </cell>
          <cell r="R157">
            <v>-44911.12</v>
          </cell>
          <cell r="S157">
            <v>0</v>
          </cell>
          <cell r="T157">
            <v>0</v>
          </cell>
          <cell r="U157">
            <v>1608924.67</v>
          </cell>
          <cell r="V157">
            <v>0</v>
          </cell>
          <cell r="W157">
            <v>0</v>
          </cell>
          <cell r="X157">
            <v>0</v>
          </cell>
          <cell r="Y157">
            <v>0</v>
          </cell>
          <cell r="Z157">
            <v>0</v>
          </cell>
          <cell r="AA157">
            <v>0</v>
          </cell>
          <cell r="AB157">
            <v>0</v>
          </cell>
          <cell r="AC157">
            <v>0</v>
          </cell>
          <cell r="AD157">
            <v>0</v>
          </cell>
          <cell r="AE157">
            <v>0</v>
          </cell>
          <cell r="AF157">
            <v>46914408</v>
          </cell>
          <cell r="AG157">
            <v>45976119</v>
          </cell>
          <cell r="AH157">
            <v>0</v>
          </cell>
          <cell r="AI157">
            <v>938288</v>
          </cell>
          <cell r="AJ157">
            <v>1738621.31</v>
          </cell>
          <cell r="AK157">
            <v>7154709.2699999996</v>
          </cell>
          <cell r="AL157">
            <v>7148192.7300000004</v>
          </cell>
          <cell r="AM157">
            <v>37865.32</v>
          </cell>
          <cell r="AN157">
            <v>0</v>
          </cell>
          <cell r="AO157">
            <v>59607.89</v>
          </cell>
          <cell r="AP157">
            <v>4362735.16</v>
          </cell>
          <cell r="AQ157">
            <v>80539.91</v>
          </cell>
          <cell r="AR157">
            <v>154274.78</v>
          </cell>
          <cell r="AS157">
            <v>0</v>
          </cell>
          <cell r="AT157">
            <v>0</v>
          </cell>
          <cell r="AU157">
            <v>0</v>
          </cell>
          <cell r="AV157">
            <v>0</v>
          </cell>
        </row>
        <row r="158">
          <cell r="A158">
            <v>151</v>
          </cell>
          <cell r="B158" t="str">
            <v>Lewes</v>
          </cell>
          <cell r="C158" t="str">
            <v>E1435</v>
          </cell>
          <cell r="D158">
            <v>128276</v>
          </cell>
          <cell r="E158">
            <v>0</v>
          </cell>
          <cell r="F158">
            <v>0</v>
          </cell>
          <cell r="G158">
            <v>0</v>
          </cell>
          <cell r="H158">
            <v>0</v>
          </cell>
          <cell r="I158">
            <v>0</v>
          </cell>
          <cell r="J158">
            <v>0</v>
          </cell>
          <cell r="K158">
            <v>0</v>
          </cell>
          <cell r="L158">
            <v>0</v>
          </cell>
          <cell r="M158">
            <v>0</v>
          </cell>
          <cell r="N158">
            <v>427754</v>
          </cell>
          <cell r="O158">
            <v>342203.2</v>
          </cell>
          <cell r="P158">
            <v>76995.72</v>
          </cell>
          <cell r="Q158">
            <v>8555.08</v>
          </cell>
          <cell r="R158">
            <v>172100.08</v>
          </cell>
          <cell r="S158">
            <v>0</v>
          </cell>
          <cell r="T158">
            <v>0</v>
          </cell>
          <cell r="U158">
            <v>180000</v>
          </cell>
          <cell r="V158">
            <v>0</v>
          </cell>
          <cell r="W158">
            <v>0</v>
          </cell>
          <cell r="X158">
            <v>0</v>
          </cell>
          <cell r="Y158">
            <v>0</v>
          </cell>
          <cell r="Z158">
            <v>0</v>
          </cell>
          <cell r="AA158">
            <v>0</v>
          </cell>
          <cell r="AB158">
            <v>0</v>
          </cell>
          <cell r="AC158">
            <v>0</v>
          </cell>
          <cell r="AD158">
            <v>0</v>
          </cell>
          <cell r="AE158">
            <v>0</v>
          </cell>
          <cell r="AF158">
            <v>11652804</v>
          </cell>
          <cell r="AG158">
            <v>9322243</v>
          </cell>
          <cell r="AH158">
            <v>2097505</v>
          </cell>
          <cell r="AI158">
            <v>233056</v>
          </cell>
          <cell r="AJ158">
            <v>395110.8</v>
          </cell>
          <cell r="AK158">
            <v>1890422.22</v>
          </cell>
          <cell r="AL158">
            <v>1778183.37</v>
          </cell>
          <cell r="AM158">
            <v>79174.16</v>
          </cell>
          <cell r="AN158">
            <v>11983.7</v>
          </cell>
          <cell r="AO158">
            <v>3457.75</v>
          </cell>
          <cell r="AP158">
            <v>815889.02</v>
          </cell>
          <cell r="AQ158">
            <v>37760.39</v>
          </cell>
          <cell r="AR158">
            <v>8734.85</v>
          </cell>
          <cell r="AS158">
            <v>125.95</v>
          </cell>
          <cell r="AT158">
            <v>0</v>
          </cell>
          <cell r="AU158">
            <v>0</v>
          </cell>
          <cell r="AV158">
            <v>0</v>
          </cell>
        </row>
        <row r="159">
          <cell r="A159">
            <v>152</v>
          </cell>
          <cell r="B159" t="str">
            <v>Lewisham</v>
          </cell>
          <cell r="C159" t="str">
            <v>E5018</v>
          </cell>
          <cell r="D159">
            <v>306296</v>
          </cell>
          <cell r="E159">
            <v>0</v>
          </cell>
          <cell r="F159">
            <v>0</v>
          </cell>
          <cell r="G159">
            <v>0</v>
          </cell>
          <cell r="H159">
            <v>0</v>
          </cell>
          <cell r="I159">
            <v>0</v>
          </cell>
          <cell r="J159">
            <v>0</v>
          </cell>
          <cell r="K159">
            <v>0</v>
          </cell>
          <cell r="L159">
            <v>0</v>
          </cell>
          <cell r="M159">
            <v>0</v>
          </cell>
          <cell r="N159">
            <v>979749</v>
          </cell>
          <cell r="O159">
            <v>587849.4</v>
          </cell>
          <cell r="P159">
            <v>391899.60000000003</v>
          </cell>
          <cell r="Q159">
            <v>0</v>
          </cell>
          <cell r="R159">
            <v>84562.44</v>
          </cell>
          <cell r="S159">
            <v>0</v>
          </cell>
          <cell r="T159">
            <v>0</v>
          </cell>
          <cell r="U159">
            <v>777148.49</v>
          </cell>
          <cell r="V159">
            <v>0</v>
          </cell>
          <cell r="W159">
            <v>0</v>
          </cell>
          <cell r="X159">
            <v>0</v>
          </cell>
          <cell r="Y159">
            <v>0</v>
          </cell>
          <cell r="Z159">
            <v>0</v>
          </cell>
          <cell r="AA159">
            <v>0</v>
          </cell>
          <cell r="AB159">
            <v>0</v>
          </cell>
          <cell r="AC159">
            <v>0</v>
          </cell>
          <cell r="AD159">
            <v>0</v>
          </cell>
          <cell r="AE159">
            <v>0</v>
          </cell>
          <cell r="AF159">
            <v>24095067</v>
          </cell>
          <cell r="AG159">
            <v>14457040</v>
          </cell>
          <cell r="AH159">
            <v>9638027</v>
          </cell>
          <cell r="AI159">
            <v>0</v>
          </cell>
          <cell r="AJ159">
            <v>795910.91</v>
          </cell>
          <cell r="AK159">
            <v>4253276.07</v>
          </cell>
          <cell r="AL159">
            <v>5320314.8</v>
          </cell>
          <cell r="AM159">
            <v>0</v>
          </cell>
          <cell r="AN159">
            <v>0</v>
          </cell>
          <cell r="AO159">
            <v>8118.49</v>
          </cell>
          <cell r="AP159">
            <v>1495026.78</v>
          </cell>
          <cell r="AQ159">
            <v>70959.820000000007</v>
          </cell>
          <cell r="AR159">
            <v>24620.63</v>
          </cell>
          <cell r="AS159">
            <v>0</v>
          </cell>
          <cell r="AT159">
            <v>0</v>
          </cell>
          <cell r="AU159">
            <v>0</v>
          </cell>
          <cell r="AV159">
            <v>0</v>
          </cell>
        </row>
        <row r="160">
          <cell r="A160">
            <v>153</v>
          </cell>
          <cell r="B160" t="str">
            <v>Lichfield</v>
          </cell>
          <cell r="C160" t="str">
            <v>E3433</v>
          </cell>
          <cell r="D160">
            <v>125090</v>
          </cell>
          <cell r="E160">
            <v>0</v>
          </cell>
          <cell r="F160">
            <v>0</v>
          </cell>
          <cell r="G160">
            <v>0</v>
          </cell>
          <cell r="H160">
            <v>0</v>
          </cell>
          <cell r="I160">
            <v>0</v>
          </cell>
          <cell r="J160">
            <v>0</v>
          </cell>
          <cell r="K160">
            <v>0</v>
          </cell>
          <cell r="L160">
            <v>0</v>
          </cell>
          <cell r="M160">
            <v>0</v>
          </cell>
          <cell r="N160">
            <v>292748</v>
          </cell>
          <cell r="O160">
            <v>234198.40000000002</v>
          </cell>
          <cell r="P160">
            <v>52694.64</v>
          </cell>
          <cell r="Q160">
            <v>5854.96</v>
          </cell>
          <cell r="R160">
            <v>-2290082.94</v>
          </cell>
          <cell r="S160">
            <v>0</v>
          </cell>
          <cell r="T160">
            <v>0</v>
          </cell>
          <cell r="U160">
            <v>347200.77</v>
          </cell>
          <cell r="V160">
            <v>0</v>
          </cell>
          <cell r="W160">
            <v>0</v>
          </cell>
          <cell r="X160">
            <v>0</v>
          </cell>
          <cell r="Y160">
            <v>0</v>
          </cell>
          <cell r="Z160">
            <v>0</v>
          </cell>
          <cell r="AA160">
            <v>0</v>
          </cell>
          <cell r="AB160">
            <v>0</v>
          </cell>
          <cell r="AC160">
            <v>0</v>
          </cell>
          <cell r="AD160">
            <v>0</v>
          </cell>
          <cell r="AE160">
            <v>0</v>
          </cell>
          <cell r="AF160">
            <v>15757861</v>
          </cell>
          <cell r="AG160">
            <v>12606288</v>
          </cell>
          <cell r="AH160">
            <v>2836415</v>
          </cell>
          <cell r="AI160">
            <v>315157</v>
          </cell>
          <cell r="AJ160">
            <v>557314</v>
          </cell>
          <cell r="AK160">
            <v>1409857</v>
          </cell>
          <cell r="AL160">
            <v>860293</v>
          </cell>
          <cell r="AM160">
            <v>52480</v>
          </cell>
          <cell r="AN160">
            <v>6109</v>
          </cell>
          <cell r="AO160">
            <v>254105</v>
          </cell>
          <cell r="AP160">
            <v>1590531</v>
          </cell>
          <cell r="AQ160">
            <v>7715</v>
          </cell>
          <cell r="AR160">
            <v>26557</v>
          </cell>
          <cell r="AS160">
            <v>0</v>
          </cell>
          <cell r="AT160">
            <v>2748</v>
          </cell>
          <cell r="AU160">
            <v>0</v>
          </cell>
          <cell r="AV160">
            <v>0</v>
          </cell>
        </row>
        <row r="161">
          <cell r="A161">
            <v>154</v>
          </cell>
          <cell r="B161" t="str">
            <v>Lincoln</v>
          </cell>
          <cell r="C161" t="str">
            <v>E2533</v>
          </cell>
          <cell r="D161">
            <v>151340</v>
          </cell>
          <cell r="E161">
            <v>0</v>
          </cell>
          <cell r="F161">
            <v>0</v>
          </cell>
          <cell r="G161">
            <v>0</v>
          </cell>
          <cell r="H161">
            <v>0</v>
          </cell>
          <cell r="I161">
            <v>0</v>
          </cell>
          <cell r="J161">
            <v>0</v>
          </cell>
          <cell r="K161">
            <v>0</v>
          </cell>
          <cell r="L161">
            <v>0</v>
          </cell>
          <cell r="M161">
            <v>0</v>
          </cell>
          <cell r="N161">
            <v>381594</v>
          </cell>
          <cell r="O161">
            <v>305275.2</v>
          </cell>
          <cell r="P161">
            <v>76318.8</v>
          </cell>
          <cell r="Q161">
            <v>0</v>
          </cell>
          <cell r="R161">
            <v>1872.95</v>
          </cell>
          <cell r="S161">
            <v>0</v>
          </cell>
          <cell r="T161">
            <v>0</v>
          </cell>
          <cell r="U161">
            <v>389559</v>
          </cell>
          <cell r="V161">
            <v>0</v>
          </cell>
          <cell r="W161">
            <v>0</v>
          </cell>
          <cell r="X161">
            <v>0</v>
          </cell>
          <cell r="Y161">
            <v>0</v>
          </cell>
          <cell r="Z161">
            <v>0</v>
          </cell>
          <cell r="AA161">
            <v>0</v>
          </cell>
          <cell r="AB161">
            <v>0</v>
          </cell>
          <cell r="AC161">
            <v>0</v>
          </cell>
          <cell r="AD161">
            <v>0</v>
          </cell>
          <cell r="AE161">
            <v>0</v>
          </cell>
          <cell r="AF161">
            <v>20598333</v>
          </cell>
          <cell r="AG161">
            <v>16478666</v>
          </cell>
          <cell r="AH161">
            <v>4119667</v>
          </cell>
          <cell r="AI161">
            <v>0</v>
          </cell>
          <cell r="AJ161">
            <v>742772.1</v>
          </cell>
          <cell r="AK161">
            <v>1655976.11</v>
          </cell>
          <cell r="AL161">
            <v>3453343.16</v>
          </cell>
          <cell r="AM161">
            <v>73525.97</v>
          </cell>
          <cell r="AN161">
            <v>0</v>
          </cell>
          <cell r="AO161">
            <v>2617.75</v>
          </cell>
          <cell r="AP161">
            <v>1402699.98</v>
          </cell>
          <cell r="AQ161">
            <v>8196.0499999999993</v>
          </cell>
          <cell r="AR161">
            <v>211.07</v>
          </cell>
          <cell r="AS161">
            <v>883.25</v>
          </cell>
          <cell r="AT161">
            <v>0</v>
          </cell>
          <cell r="AU161">
            <v>0</v>
          </cell>
          <cell r="AV161">
            <v>0</v>
          </cell>
        </row>
        <row r="162">
          <cell r="A162">
            <v>155</v>
          </cell>
          <cell r="B162" t="str">
            <v>Liverpool</v>
          </cell>
          <cell r="C162" t="str">
            <v>E4302</v>
          </cell>
          <cell r="D162">
            <v>762931</v>
          </cell>
          <cell r="E162">
            <v>0</v>
          </cell>
          <cell r="F162">
            <v>0</v>
          </cell>
          <cell r="G162">
            <v>0</v>
          </cell>
          <cell r="H162">
            <v>0</v>
          </cell>
          <cell r="I162">
            <v>0</v>
          </cell>
          <cell r="J162">
            <v>0</v>
          </cell>
          <cell r="K162">
            <v>0</v>
          </cell>
          <cell r="L162">
            <v>0</v>
          </cell>
          <cell r="M162">
            <v>0</v>
          </cell>
          <cell r="N162">
            <v>1785344</v>
          </cell>
          <cell r="O162">
            <v>1749637.1199999999</v>
          </cell>
          <cell r="P162">
            <v>0</v>
          </cell>
          <cell r="Q162">
            <v>35706.879999999997</v>
          </cell>
          <cell r="R162">
            <v>1145148.3999999999</v>
          </cell>
          <cell r="S162">
            <v>0</v>
          </cell>
          <cell r="T162">
            <v>0</v>
          </cell>
          <cell r="U162">
            <v>4840332.68</v>
          </cell>
          <cell r="V162">
            <v>0</v>
          </cell>
          <cell r="W162">
            <v>0</v>
          </cell>
          <cell r="X162">
            <v>0</v>
          </cell>
          <cell r="Y162">
            <v>0</v>
          </cell>
          <cell r="Z162">
            <v>0</v>
          </cell>
          <cell r="AA162">
            <v>0</v>
          </cell>
          <cell r="AB162">
            <v>0</v>
          </cell>
          <cell r="AC162">
            <v>0</v>
          </cell>
          <cell r="AD162">
            <v>0</v>
          </cell>
          <cell r="AE162">
            <v>0</v>
          </cell>
          <cell r="AF162">
            <v>94089811</v>
          </cell>
          <cell r="AG162">
            <v>92208014</v>
          </cell>
          <cell r="AH162">
            <v>0</v>
          </cell>
          <cell r="AI162">
            <v>1881796</v>
          </cell>
          <cell r="AJ162">
            <v>3717868.52</v>
          </cell>
          <cell r="AK162">
            <v>6812059.8300000001</v>
          </cell>
          <cell r="AL162">
            <v>14906830.189999999</v>
          </cell>
          <cell r="AM162">
            <v>0</v>
          </cell>
          <cell r="AN162">
            <v>0</v>
          </cell>
          <cell r="AO162">
            <v>187931.04</v>
          </cell>
          <cell r="AP162">
            <v>17858751.52</v>
          </cell>
          <cell r="AQ162">
            <v>16132.22</v>
          </cell>
          <cell r="AR162">
            <v>140243.10999999999</v>
          </cell>
          <cell r="AS162">
            <v>0</v>
          </cell>
          <cell r="AT162">
            <v>0</v>
          </cell>
          <cell r="AU162">
            <v>0</v>
          </cell>
          <cell r="AV162">
            <v>0</v>
          </cell>
        </row>
        <row r="163">
          <cell r="A163">
            <v>156</v>
          </cell>
          <cell r="B163" t="str">
            <v>Luton</v>
          </cell>
          <cell r="C163" t="str">
            <v>E0201</v>
          </cell>
          <cell r="D163">
            <v>259196</v>
          </cell>
          <cell r="E163">
            <v>0</v>
          </cell>
          <cell r="F163">
            <v>0</v>
          </cell>
          <cell r="G163">
            <v>0</v>
          </cell>
          <cell r="H163">
            <v>0</v>
          </cell>
          <cell r="I163">
            <v>0</v>
          </cell>
          <cell r="J163">
            <v>0</v>
          </cell>
          <cell r="K163">
            <v>0</v>
          </cell>
          <cell r="L163">
            <v>0</v>
          </cell>
          <cell r="M163">
            <v>0</v>
          </cell>
          <cell r="N163">
            <v>551283</v>
          </cell>
          <cell r="O163">
            <v>540257.34</v>
          </cell>
          <cell r="P163">
            <v>0</v>
          </cell>
          <cell r="Q163">
            <v>11025.66</v>
          </cell>
          <cell r="R163">
            <v>1754423.91</v>
          </cell>
          <cell r="S163">
            <v>0</v>
          </cell>
          <cell r="T163">
            <v>0</v>
          </cell>
          <cell r="U163">
            <v>1425798.3</v>
          </cell>
          <cell r="V163">
            <v>0</v>
          </cell>
          <cell r="W163">
            <v>0</v>
          </cell>
          <cell r="X163">
            <v>0</v>
          </cell>
          <cell r="Y163">
            <v>0</v>
          </cell>
          <cell r="Z163">
            <v>0</v>
          </cell>
          <cell r="AA163">
            <v>0</v>
          </cell>
          <cell r="AB163">
            <v>0</v>
          </cell>
          <cell r="AC163">
            <v>0</v>
          </cell>
          <cell r="AD163">
            <v>0</v>
          </cell>
          <cell r="AE163">
            <v>0</v>
          </cell>
          <cell r="AF163">
            <v>31703707</v>
          </cell>
          <cell r="AG163">
            <v>31069632</v>
          </cell>
          <cell r="AH163">
            <v>0</v>
          </cell>
          <cell r="AI163">
            <v>634074</v>
          </cell>
          <cell r="AJ163">
            <v>1198111.93</v>
          </cell>
          <cell r="AK163">
            <v>2335132.48</v>
          </cell>
          <cell r="AL163">
            <v>4251653.6399999997</v>
          </cell>
          <cell r="AM163">
            <v>37519.360000000001</v>
          </cell>
          <cell r="AN163">
            <v>0</v>
          </cell>
          <cell r="AO163">
            <v>18812.82</v>
          </cell>
          <cell r="AP163">
            <v>2366186.14</v>
          </cell>
          <cell r="AQ163">
            <v>30381.13</v>
          </cell>
          <cell r="AR163">
            <v>50475.66</v>
          </cell>
          <cell r="AS163">
            <v>36.93</v>
          </cell>
          <cell r="AT163">
            <v>0</v>
          </cell>
          <cell r="AU163">
            <v>0</v>
          </cell>
          <cell r="AV163">
            <v>0</v>
          </cell>
        </row>
        <row r="164">
          <cell r="A164">
            <v>157</v>
          </cell>
          <cell r="B164" t="str">
            <v>Maidstone</v>
          </cell>
          <cell r="C164" t="str">
            <v>E2237</v>
          </cell>
          <cell r="D164">
            <v>206754</v>
          </cell>
          <cell r="E164">
            <v>0</v>
          </cell>
          <cell r="F164">
            <v>0</v>
          </cell>
          <cell r="G164">
            <v>0</v>
          </cell>
          <cell r="H164">
            <v>0</v>
          </cell>
          <cell r="I164">
            <v>0</v>
          </cell>
          <cell r="J164">
            <v>0</v>
          </cell>
          <cell r="K164">
            <v>0</v>
          </cell>
          <cell r="L164">
            <v>0</v>
          </cell>
          <cell r="M164">
            <v>0</v>
          </cell>
          <cell r="N164">
            <v>438045</v>
          </cell>
          <cell r="O164">
            <v>350436</v>
          </cell>
          <cell r="P164">
            <v>78848.099999999991</v>
          </cell>
          <cell r="Q164">
            <v>8760.9</v>
          </cell>
          <cell r="R164">
            <v>-34149.919999999998</v>
          </cell>
          <cell r="S164">
            <v>0</v>
          </cell>
          <cell r="T164">
            <v>0</v>
          </cell>
          <cell r="U164">
            <v>587378.55000000005</v>
          </cell>
          <cell r="V164">
            <v>0</v>
          </cell>
          <cell r="W164">
            <v>0</v>
          </cell>
          <cell r="X164">
            <v>0</v>
          </cell>
          <cell r="Y164">
            <v>0</v>
          </cell>
          <cell r="Z164">
            <v>0</v>
          </cell>
          <cell r="AA164">
            <v>0</v>
          </cell>
          <cell r="AB164">
            <v>0</v>
          </cell>
          <cell r="AC164">
            <v>0</v>
          </cell>
          <cell r="AD164">
            <v>0</v>
          </cell>
          <cell r="AE164">
            <v>0</v>
          </cell>
          <cell r="AF164">
            <v>27457771</v>
          </cell>
          <cell r="AG164">
            <v>21966217</v>
          </cell>
          <cell r="AH164">
            <v>4942399</v>
          </cell>
          <cell r="AI164">
            <v>549155</v>
          </cell>
          <cell r="AJ164">
            <v>984580.26</v>
          </cell>
          <cell r="AK164">
            <v>1922274.31</v>
          </cell>
          <cell r="AL164">
            <v>3530470.55</v>
          </cell>
          <cell r="AM164">
            <v>76806.16</v>
          </cell>
          <cell r="AN164">
            <v>5971.17</v>
          </cell>
          <cell r="AO164">
            <v>105016.98</v>
          </cell>
          <cell r="AP164">
            <v>2296043.0499999998</v>
          </cell>
          <cell r="AQ164">
            <v>27752.25</v>
          </cell>
          <cell r="AR164">
            <v>7553.21</v>
          </cell>
          <cell r="AS164">
            <v>721.35</v>
          </cell>
          <cell r="AT164">
            <v>3005.62</v>
          </cell>
          <cell r="AU164">
            <v>0</v>
          </cell>
          <cell r="AV164">
            <v>0</v>
          </cell>
        </row>
        <row r="165">
          <cell r="A165">
            <v>158</v>
          </cell>
          <cell r="B165" t="str">
            <v>Maldon</v>
          </cell>
          <cell r="C165" t="str">
            <v>E1539</v>
          </cell>
          <cell r="D165">
            <v>92237</v>
          </cell>
          <cell r="E165">
            <v>0</v>
          </cell>
          <cell r="F165">
            <v>0</v>
          </cell>
          <cell r="G165">
            <v>0</v>
          </cell>
          <cell r="H165">
            <v>0</v>
          </cell>
          <cell r="I165">
            <v>0</v>
          </cell>
          <cell r="J165">
            <v>0</v>
          </cell>
          <cell r="K165">
            <v>0</v>
          </cell>
          <cell r="L165">
            <v>0</v>
          </cell>
          <cell r="M165">
            <v>0</v>
          </cell>
          <cell r="N165">
            <v>352747</v>
          </cell>
          <cell r="O165">
            <v>282197.60000000003</v>
          </cell>
          <cell r="P165">
            <v>63494.46</v>
          </cell>
          <cell r="Q165">
            <v>7054.9400000000005</v>
          </cell>
          <cell r="R165">
            <v>48794.95</v>
          </cell>
          <cell r="S165">
            <v>0</v>
          </cell>
          <cell r="T165">
            <v>0</v>
          </cell>
          <cell r="U165">
            <v>227803</v>
          </cell>
          <cell r="V165">
            <v>0</v>
          </cell>
          <cell r="W165">
            <v>0</v>
          </cell>
          <cell r="X165">
            <v>0</v>
          </cell>
          <cell r="Y165">
            <v>0</v>
          </cell>
          <cell r="Z165">
            <v>0</v>
          </cell>
          <cell r="AA165">
            <v>0</v>
          </cell>
          <cell r="AB165">
            <v>0</v>
          </cell>
          <cell r="AC165">
            <v>0</v>
          </cell>
          <cell r="AD165">
            <v>0</v>
          </cell>
          <cell r="AE165">
            <v>0</v>
          </cell>
          <cell r="AF165">
            <v>6367427</v>
          </cell>
          <cell r="AG165">
            <v>5093941</v>
          </cell>
          <cell r="AH165">
            <v>1146137</v>
          </cell>
          <cell r="AI165">
            <v>127349</v>
          </cell>
          <cell r="AJ165">
            <v>196773.48</v>
          </cell>
          <cell r="AK165">
            <v>1532236.51</v>
          </cell>
          <cell r="AL165">
            <v>732308.97</v>
          </cell>
          <cell r="AM165">
            <v>23458.76</v>
          </cell>
          <cell r="AN165">
            <v>15353.67</v>
          </cell>
          <cell r="AO165">
            <v>16641.849999999999</v>
          </cell>
          <cell r="AP165">
            <v>409703.62</v>
          </cell>
          <cell r="AQ165">
            <v>7684.01</v>
          </cell>
          <cell r="AR165">
            <v>14202.5</v>
          </cell>
          <cell r="AS165">
            <v>33.21</v>
          </cell>
          <cell r="AT165">
            <v>1594.34</v>
          </cell>
          <cell r="AU165">
            <v>0</v>
          </cell>
          <cell r="AV165">
            <v>0</v>
          </cell>
        </row>
        <row r="166">
          <cell r="A166">
            <v>159</v>
          </cell>
          <cell r="B166" t="str">
            <v>Malvern Hills</v>
          </cell>
          <cell r="C166" t="str">
            <v>E1851</v>
          </cell>
          <cell r="D166">
            <v>107953</v>
          </cell>
          <cell r="E166">
            <v>0</v>
          </cell>
          <cell r="F166">
            <v>0</v>
          </cell>
          <cell r="G166">
            <v>0</v>
          </cell>
          <cell r="H166">
            <v>0</v>
          </cell>
          <cell r="I166">
            <v>0</v>
          </cell>
          <cell r="J166">
            <v>0</v>
          </cell>
          <cell r="K166">
            <v>0</v>
          </cell>
          <cell r="L166">
            <v>0</v>
          </cell>
          <cell r="M166">
            <v>0</v>
          </cell>
          <cell r="N166">
            <v>407453</v>
          </cell>
          <cell r="O166">
            <v>325962.40000000002</v>
          </cell>
          <cell r="P166">
            <v>73341.539999999994</v>
          </cell>
          <cell r="Q166">
            <v>8149.06</v>
          </cell>
          <cell r="R166">
            <v>79193.53</v>
          </cell>
          <cell r="S166">
            <v>0</v>
          </cell>
          <cell r="T166">
            <v>0</v>
          </cell>
          <cell r="U166">
            <v>154996</v>
          </cell>
          <cell r="V166">
            <v>0</v>
          </cell>
          <cell r="W166">
            <v>0</v>
          </cell>
          <cell r="X166">
            <v>0</v>
          </cell>
          <cell r="Y166">
            <v>0</v>
          </cell>
          <cell r="Z166">
            <v>0</v>
          </cell>
          <cell r="AA166">
            <v>0</v>
          </cell>
          <cell r="AB166">
            <v>0</v>
          </cell>
          <cell r="AC166">
            <v>0</v>
          </cell>
          <cell r="AD166">
            <v>0</v>
          </cell>
          <cell r="AE166">
            <v>0</v>
          </cell>
          <cell r="AF166">
            <v>7657926</v>
          </cell>
          <cell r="AG166">
            <v>6126341</v>
          </cell>
          <cell r="AH166">
            <v>1378427</v>
          </cell>
          <cell r="AI166">
            <v>153159</v>
          </cell>
          <cell r="AJ166">
            <v>254162.06</v>
          </cell>
          <cell r="AK166">
            <v>1781874.98</v>
          </cell>
          <cell r="AL166">
            <v>1534410.01</v>
          </cell>
          <cell r="AM166">
            <v>40112.5</v>
          </cell>
          <cell r="AN166">
            <v>55953.29</v>
          </cell>
          <cell r="AO166">
            <v>5213.46</v>
          </cell>
          <cell r="AP166">
            <v>338785.3</v>
          </cell>
          <cell r="AQ166">
            <v>19067.21</v>
          </cell>
          <cell r="AR166">
            <v>44606.16</v>
          </cell>
          <cell r="AS166">
            <v>2487.35</v>
          </cell>
          <cell r="AT166">
            <v>26329.61</v>
          </cell>
          <cell r="AU166">
            <v>16704.66</v>
          </cell>
          <cell r="AV166">
            <v>0</v>
          </cell>
        </row>
        <row r="167">
          <cell r="A167">
            <v>160</v>
          </cell>
          <cell r="B167" t="str">
            <v>Manchester</v>
          </cell>
          <cell r="C167" t="str">
            <v>E4203</v>
          </cell>
          <cell r="D167">
            <v>1108164</v>
          </cell>
          <cell r="E167">
            <v>0</v>
          </cell>
          <cell r="F167">
            <v>0</v>
          </cell>
          <cell r="G167">
            <v>0</v>
          </cell>
          <cell r="H167">
            <v>0</v>
          </cell>
          <cell r="I167">
            <v>0</v>
          </cell>
          <cell r="J167">
            <v>40152.75</v>
          </cell>
          <cell r="K167">
            <v>0</v>
          </cell>
          <cell r="L167">
            <v>0</v>
          </cell>
          <cell r="M167">
            <v>0</v>
          </cell>
          <cell r="N167">
            <v>1765791</v>
          </cell>
          <cell r="O167">
            <v>1730475.18</v>
          </cell>
          <cell r="P167">
            <v>0</v>
          </cell>
          <cell r="Q167">
            <v>35315.82</v>
          </cell>
          <cell r="R167">
            <v>982316.22</v>
          </cell>
          <cell r="S167">
            <v>0</v>
          </cell>
          <cell r="T167">
            <v>0</v>
          </cell>
          <cell r="U167">
            <v>6243777.5599999996</v>
          </cell>
          <cell r="V167">
            <v>0</v>
          </cell>
          <cell r="W167">
            <v>0</v>
          </cell>
          <cell r="X167">
            <v>0</v>
          </cell>
          <cell r="Y167">
            <v>0</v>
          </cell>
          <cell r="Z167">
            <v>0</v>
          </cell>
          <cell r="AA167">
            <v>0</v>
          </cell>
          <cell r="AB167">
            <v>0</v>
          </cell>
          <cell r="AC167">
            <v>0</v>
          </cell>
          <cell r="AD167">
            <v>0</v>
          </cell>
          <cell r="AE167">
            <v>0</v>
          </cell>
          <cell r="AF167">
            <v>140951201.25</v>
          </cell>
          <cell r="AG167">
            <v>138171527</v>
          </cell>
          <cell r="AH167">
            <v>0</v>
          </cell>
          <cell r="AI167">
            <v>2819827</v>
          </cell>
          <cell r="AJ167">
            <v>6210979.9299999997</v>
          </cell>
          <cell r="AK167">
            <v>7856047.7599999998</v>
          </cell>
          <cell r="AL167">
            <v>23922635.510000002</v>
          </cell>
          <cell r="AM167">
            <v>101943.47</v>
          </cell>
          <cell r="AN167">
            <v>0</v>
          </cell>
          <cell r="AO167">
            <v>443803.62</v>
          </cell>
          <cell r="AP167">
            <v>28172480.309999999</v>
          </cell>
          <cell r="AQ167">
            <v>149478.85</v>
          </cell>
          <cell r="AR167">
            <v>580624.4</v>
          </cell>
          <cell r="AS167">
            <v>0</v>
          </cell>
          <cell r="AT167">
            <v>0</v>
          </cell>
          <cell r="AU167">
            <v>0</v>
          </cell>
          <cell r="AV167">
            <v>45055.58</v>
          </cell>
        </row>
        <row r="168">
          <cell r="A168">
            <v>161</v>
          </cell>
          <cell r="B168" t="str">
            <v>Mansfield</v>
          </cell>
          <cell r="C168" t="str">
            <v>E3035</v>
          </cell>
          <cell r="D168">
            <v>129143</v>
          </cell>
          <cell r="E168">
            <v>0</v>
          </cell>
          <cell r="F168">
            <v>0</v>
          </cell>
          <cell r="G168">
            <v>0</v>
          </cell>
          <cell r="H168">
            <v>0</v>
          </cell>
          <cell r="I168">
            <v>0</v>
          </cell>
          <cell r="J168">
            <v>0</v>
          </cell>
          <cell r="K168">
            <v>0</v>
          </cell>
          <cell r="L168">
            <v>0</v>
          </cell>
          <cell r="M168">
            <v>0</v>
          </cell>
          <cell r="N168">
            <v>161865</v>
          </cell>
          <cell r="O168">
            <v>129492</v>
          </cell>
          <cell r="P168">
            <v>29135.7</v>
          </cell>
          <cell r="Q168">
            <v>3237.3</v>
          </cell>
          <cell r="R168">
            <v>-108538.99</v>
          </cell>
          <cell r="S168">
            <v>0</v>
          </cell>
          <cell r="T168">
            <v>0</v>
          </cell>
          <cell r="U168">
            <v>118616</v>
          </cell>
          <cell r="V168">
            <v>0</v>
          </cell>
          <cell r="W168">
            <v>0</v>
          </cell>
          <cell r="X168">
            <v>0</v>
          </cell>
          <cell r="Y168">
            <v>0</v>
          </cell>
          <cell r="Z168">
            <v>0</v>
          </cell>
          <cell r="AA168">
            <v>0</v>
          </cell>
          <cell r="AB168">
            <v>0</v>
          </cell>
          <cell r="AC168">
            <v>0</v>
          </cell>
          <cell r="AD168">
            <v>0</v>
          </cell>
          <cell r="AE168">
            <v>0</v>
          </cell>
          <cell r="AF168">
            <v>14747924</v>
          </cell>
          <cell r="AG168">
            <v>11798339</v>
          </cell>
          <cell r="AH168">
            <v>2654626</v>
          </cell>
          <cell r="AI168">
            <v>294958</v>
          </cell>
          <cell r="AJ168">
            <v>488186.93</v>
          </cell>
          <cell r="AK168">
            <v>1439989.36</v>
          </cell>
          <cell r="AL168">
            <v>1700320.06</v>
          </cell>
          <cell r="AM168">
            <v>14656</v>
          </cell>
          <cell r="AN168">
            <v>0</v>
          </cell>
          <cell r="AO168">
            <v>10672.19</v>
          </cell>
          <cell r="AP168">
            <v>1167063.19</v>
          </cell>
          <cell r="AQ168">
            <v>1310.56</v>
          </cell>
          <cell r="AR168">
            <v>59501.25</v>
          </cell>
          <cell r="AS168">
            <v>0</v>
          </cell>
          <cell r="AT168">
            <v>0</v>
          </cell>
          <cell r="AU168">
            <v>0</v>
          </cell>
          <cell r="AV168">
            <v>0</v>
          </cell>
        </row>
        <row r="169">
          <cell r="A169">
            <v>162</v>
          </cell>
          <cell r="B169" t="str">
            <v>Medway</v>
          </cell>
          <cell r="C169" t="str">
            <v>E2201</v>
          </cell>
          <cell r="D169">
            <v>292567</v>
          </cell>
          <cell r="E169">
            <v>0</v>
          </cell>
          <cell r="F169">
            <v>0</v>
          </cell>
          <cell r="G169">
            <v>0</v>
          </cell>
          <cell r="H169">
            <v>0</v>
          </cell>
          <cell r="I169">
            <v>0</v>
          </cell>
          <cell r="J169">
            <v>0</v>
          </cell>
          <cell r="K169">
            <v>0</v>
          </cell>
          <cell r="L169">
            <v>0</v>
          </cell>
          <cell r="M169">
            <v>0</v>
          </cell>
          <cell r="N169">
            <v>767187</v>
          </cell>
          <cell r="O169">
            <v>751843.26</v>
          </cell>
          <cell r="P169">
            <v>0</v>
          </cell>
          <cell r="Q169">
            <v>15343.74</v>
          </cell>
          <cell r="R169">
            <v>2061330.29</v>
          </cell>
          <cell r="S169">
            <v>0</v>
          </cell>
          <cell r="T169">
            <v>0</v>
          </cell>
          <cell r="U169">
            <v>871102.15</v>
          </cell>
          <cell r="V169">
            <v>0</v>
          </cell>
          <cell r="W169">
            <v>0</v>
          </cell>
          <cell r="X169">
            <v>0</v>
          </cell>
          <cell r="Y169">
            <v>0</v>
          </cell>
          <cell r="Z169">
            <v>0</v>
          </cell>
          <cell r="AA169">
            <v>0</v>
          </cell>
          <cell r="AB169">
            <v>0</v>
          </cell>
          <cell r="AC169">
            <v>0</v>
          </cell>
          <cell r="AD169">
            <v>0</v>
          </cell>
          <cell r="AE169">
            <v>0</v>
          </cell>
          <cell r="AF169">
            <v>40648084</v>
          </cell>
          <cell r="AG169">
            <v>39835122</v>
          </cell>
          <cell r="AH169">
            <v>0</v>
          </cell>
          <cell r="AI169">
            <v>812962</v>
          </cell>
          <cell r="AJ169">
            <v>1742928.86</v>
          </cell>
          <cell r="AK169">
            <v>3277778.17</v>
          </cell>
          <cell r="AL169">
            <v>5821244.1200000001</v>
          </cell>
          <cell r="AM169">
            <v>114177.07</v>
          </cell>
          <cell r="AN169">
            <v>6802.75</v>
          </cell>
          <cell r="AO169">
            <v>1135026.02</v>
          </cell>
          <cell r="AP169">
            <v>4293598.12</v>
          </cell>
          <cell r="AQ169">
            <v>59838.33</v>
          </cell>
          <cell r="AR169">
            <v>137923.91</v>
          </cell>
          <cell r="AS169">
            <v>6347.89</v>
          </cell>
          <cell r="AT169">
            <v>1687.5</v>
          </cell>
          <cell r="AU169">
            <v>0</v>
          </cell>
          <cell r="AV169">
            <v>0</v>
          </cell>
        </row>
        <row r="170">
          <cell r="A170">
            <v>163</v>
          </cell>
          <cell r="B170" t="str">
            <v>Melton</v>
          </cell>
          <cell r="C170" t="str">
            <v>E2436</v>
          </cell>
          <cell r="D170">
            <v>61924</v>
          </cell>
          <cell r="E170">
            <v>0</v>
          </cell>
          <cell r="F170">
            <v>0</v>
          </cell>
          <cell r="G170">
            <v>0</v>
          </cell>
          <cell r="H170">
            <v>0</v>
          </cell>
          <cell r="I170">
            <v>0</v>
          </cell>
          <cell r="J170">
            <v>0</v>
          </cell>
          <cell r="K170">
            <v>0</v>
          </cell>
          <cell r="L170">
            <v>0</v>
          </cell>
          <cell r="M170">
            <v>0</v>
          </cell>
          <cell r="N170">
            <v>209495</v>
          </cell>
          <cell r="O170">
            <v>167596</v>
          </cell>
          <cell r="P170">
            <v>37709.1</v>
          </cell>
          <cell r="Q170">
            <v>4189.8999999999996</v>
          </cell>
          <cell r="R170">
            <v>65490.61</v>
          </cell>
          <cell r="S170">
            <v>0</v>
          </cell>
          <cell r="T170">
            <v>0</v>
          </cell>
          <cell r="U170">
            <v>130865.29</v>
          </cell>
          <cell r="V170">
            <v>0</v>
          </cell>
          <cell r="W170">
            <v>0</v>
          </cell>
          <cell r="X170">
            <v>0</v>
          </cell>
          <cell r="Y170">
            <v>0</v>
          </cell>
          <cell r="Z170">
            <v>0</v>
          </cell>
          <cell r="AA170">
            <v>0</v>
          </cell>
          <cell r="AB170">
            <v>0</v>
          </cell>
          <cell r="AC170">
            <v>0</v>
          </cell>
          <cell r="AD170">
            <v>0</v>
          </cell>
          <cell r="AE170">
            <v>0</v>
          </cell>
          <cell r="AF170">
            <v>6405581</v>
          </cell>
          <cell r="AG170">
            <v>5124465</v>
          </cell>
          <cell r="AH170">
            <v>1153005</v>
          </cell>
          <cell r="AI170">
            <v>128112</v>
          </cell>
          <cell r="AJ170">
            <v>217195.71</v>
          </cell>
          <cell r="AK170">
            <v>904987.49</v>
          </cell>
          <cell r="AL170">
            <v>790255.21</v>
          </cell>
          <cell r="AM170">
            <v>34066.49</v>
          </cell>
          <cell r="AN170">
            <v>23981.5</v>
          </cell>
          <cell r="AO170">
            <v>24330.83</v>
          </cell>
          <cell r="AP170">
            <v>446328.36</v>
          </cell>
          <cell r="AQ170">
            <v>3577.68</v>
          </cell>
          <cell r="AR170">
            <v>8967.32</v>
          </cell>
          <cell r="AS170">
            <v>22.9</v>
          </cell>
          <cell r="AT170">
            <v>6264.42</v>
          </cell>
          <cell r="AU170">
            <v>852.19</v>
          </cell>
          <cell r="AV170">
            <v>0</v>
          </cell>
        </row>
        <row r="171">
          <cell r="A171">
            <v>164</v>
          </cell>
          <cell r="B171" t="str">
            <v>Mendip</v>
          </cell>
          <cell r="C171" t="str">
            <v>E3331</v>
          </cell>
          <cell r="D171">
            <v>162142</v>
          </cell>
          <cell r="E171">
            <v>0</v>
          </cell>
          <cell r="F171">
            <v>0</v>
          </cell>
          <cell r="G171">
            <v>0</v>
          </cell>
          <cell r="H171">
            <v>0</v>
          </cell>
          <cell r="I171">
            <v>0</v>
          </cell>
          <cell r="J171">
            <v>0</v>
          </cell>
          <cell r="K171">
            <v>0</v>
          </cell>
          <cell r="L171">
            <v>0</v>
          </cell>
          <cell r="M171">
            <v>0</v>
          </cell>
          <cell r="N171">
            <v>580101</v>
          </cell>
          <cell r="O171">
            <v>464080.80000000005</v>
          </cell>
          <cell r="P171">
            <v>104418.18</v>
          </cell>
          <cell r="Q171">
            <v>11602.02</v>
          </cell>
          <cell r="R171">
            <v>226080.68</v>
          </cell>
          <cell r="S171">
            <v>0</v>
          </cell>
          <cell r="T171">
            <v>0</v>
          </cell>
          <cell r="U171">
            <v>321097.38</v>
          </cell>
          <cell r="V171">
            <v>0</v>
          </cell>
          <cell r="W171">
            <v>0</v>
          </cell>
          <cell r="X171">
            <v>0</v>
          </cell>
          <cell r="Y171">
            <v>0</v>
          </cell>
          <cell r="Z171">
            <v>0</v>
          </cell>
          <cell r="AA171">
            <v>0</v>
          </cell>
          <cell r="AB171">
            <v>0</v>
          </cell>
          <cell r="AC171">
            <v>0</v>
          </cell>
          <cell r="AD171">
            <v>0</v>
          </cell>
          <cell r="AE171">
            <v>0</v>
          </cell>
          <cell r="AF171">
            <v>15813250</v>
          </cell>
          <cell r="AG171">
            <v>12650600</v>
          </cell>
          <cell r="AH171">
            <v>2846385</v>
          </cell>
          <cell r="AI171">
            <v>316265</v>
          </cell>
          <cell r="AJ171">
            <v>526939.93000000005</v>
          </cell>
          <cell r="AK171">
            <v>2528239.6800000002</v>
          </cell>
          <cell r="AL171">
            <v>2596964.36</v>
          </cell>
          <cell r="AM171">
            <v>76160.240000000005</v>
          </cell>
          <cell r="AN171">
            <v>28171.67</v>
          </cell>
          <cell r="AO171">
            <v>0</v>
          </cell>
          <cell r="AP171">
            <v>1153827.52</v>
          </cell>
          <cell r="AQ171">
            <v>8624.4</v>
          </cell>
          <cell r="AR171">
            <v>16965.21</v>
          </cell>
          <cell r="AS171">
            <v>640.39</v>
          </cell>
          <cell r="AT171">
            <v>5958.41</v>
          </cell>
          <cell r="AU171">
            <v>5588.86</v>
          </cell>
          <cell r="AV171">
            <v>0</v>
          </cell>
        </row>
        <row r="172">
          <cell r="A172">
            <v>165</v>
          </cell>
          <cell r="B172" t="str">
            <v>Merton</v>
          </cell>
          <cell r="C172" t="str">
            <v>E5044</v>
          </cell>
          <cell r="D172">
            <v>280580</v>
          </cell>
          <cell r="E172">
            <v>0</v>
          </cell>
          <cell r="F172">
            <v>0</v>
          </cell>
          <cell r="G172">
            <v>0</v>
          </cell>
          <cell r="H172">
            <v>0</v>
          </cell>
          <cell r="I172">
            <v>0</v>
          </cell>
          <cell r="J172">
            <v>0</v>
          </cell>
          <cell r="K172">
            <v>0</v>
          </cell>
          <cell r="L172">
            <v>0</v>
          </cell>
          <cell r="M172">
            <v>0</v>
          </cell>
          <cell r="N172">
            <v>576434</v>
          </cell>
          <cell r="O172">
            <v>345860.39999999997</v>
          </cell>
          <cell r="P172">
            <v>230573.6</v>
          </cell>
          <cell r="Q172">
            <v>0</v>
          </cell>
          <cell r="R172">
            <v>98736.11</v>
          </cell>
          <cell r="S172">
            <v>0</v>
          </cell>
          <cell r="T172">
            <v>0</v>
          </cell>
          <cell r="U172">
            <v>1310651</v>
          </cell>
          <cell r="V172">
            <v>0</v>
          </cell>
          <cell r="W172">
            <v>0</v>
          </cell>
          <cell r="X172">
            <v>0</v>
          </cell>
          <cell r="Y172">
            <v>0</v>
          </cell>
          <cell r="Z172">
            <v>0</v>
          </cell>
          <cell r="AA172">
            <v>0</v>
          </cell>
          <cell r="AB172">
            <v>0</v>
          </cell>
          <cell r="AC172">
            <v>0</v>
          </cell>
          <cell r="AD172">
            <v>0</v>
          </cell>
          <cell r="AE172">
            <v>0</v>
          </cell>
          <cell r="AF172">
            <v>40787499</v>
          </cell>
          <cell r="AG172">
            <v>24472499</v>
          </cell>
          <cell r="AH172">
            <v>16314999</v>
          </cell>
          <cell r="AI172">
            <v>0</v>
          </cell>
          <cell r="AJ172">
            <v>1412309.67</v>
          </cell>
          <cell r="AK172">
            <v>2444777.92</v>
          </cell>
          <cell r="AL172">
            <v>4643480.42</v>
          </cell>
          <cell r="AM172">
            <v>95795.28</v>
          </cell>
          <cell r="AN172">
            <v>0</v>
          </cell>
          <cell r="AO172">
            <v>0</v>
          </cell>
          <cell r="AP172">
            <v>1864607.07</v>
          </cell>
          <cell r="AQ172">
            <v>110446.55</v>
          </cell>
          <cell r="AR172">
            <v>70685.89</v>
          </cell>
          <cell r="AS172">
            <v>44.66</v>
          </cell>
          <cell r="AT172">
            <v>0</v>
          </cell>
          <cell r="AU172">
            <v>0</v>
          </cell>
          <cell r="AV172">
            <v>0</v>
          </cell>
        </row>
        <row r="173">
          <cell r="A173">
            <v>166</v>
          </cell>
          <cell r="B173" t="str">
            <v>Mid Devon</v>
          </cell>
          <cell r="C173" t="str">
            <v>E1133</v>
          </cell>
          <cell r="D173">
            <v>106404</v>
          </cell>
          <cell r="E173">
            <v>0</v>
          </cell>
          <cell r="F173">
            <v>0</v>
          </cell>
          <cell r="G173">
            <v>0</v>
          </cell>
          <cell r="H173">
            <v>23100</v>
          </cell>
          <cell r="I173">
            <v>0</v>
          </cell>
          <cell r="J173">
            <v>0</v>
          </cell>
          <cell r="K173">
            <v>0</v>
          </cell>
          <cell r="L173">
            <v>0</v>
          </cell>
          <cell r="M173">
            <v>0</v>
          </cell>
          <cell r="N173">
            <v>397210</v>
          </cell>
          <cell r="O173">
            <v>317768</v>
          </cell>
          <cell r="P173">
            <v>71497.8</v>
          </cell>
          <cell r="Q173">
            <v>7944.2</v>
          </cell>
          <cell r="R173">
            <v>56246.8</v>
          </cell>
          <cell r="S173">
            <v>0</v>
          </cell>
          <cell r="T173">
            <v>0</v>
          </cell>
          <cell r="U173">
            <v>150469.38</v>
          </cell>
          <cell r="V173">
            <v>0</v>
          </cell>
          <cell r="W173">
            <v>0</v>
          </cell>
          <cell r="X173">
            <v>0</v>
          </cell>
          <cell r="Y173">
            <v>0</v>
          </cell>
          <cell r="Z173">
            <v>0</v>
          </cell>
          <cell r="AA173">
            <v>0</v>
          </cell>
          <cell r="AB173">
            <v>0</v>
          </cell>
          <cell r="AC173">
            <v>0</v>
          </cell>
          <cell r="AD173">
            <v>0</v>
          </cell>
          <cell r="AE173">
            <v>0</v>
          </cell>
          <cell r="AF173">
            <v>7271215</v>
          </cell>
          <cell r="AG173">
            <v>5816972</v>
          </cell>
          <cell r="AH173">
            <v>1308819</v>
          </cell>
          <cell r="AI173">
            <v>145424</v>
          </cell>
          <cell r="AJ173">
            <v>266313.90000000002</v>
          </cell>
          <cell r="AK173">
            <v>1651361.96</v>
          </cell>
          <cell r="AL173">
            <v>1055674.82</v>
          </cell>
          <cell r="AM173">
            <v>29969.759999999998</v>
          </cell>
          <cell r="AN173">
            <v>24537.22</v>
          </cell>
          <cell r="AO173">
            <v>11226.96</v>
          </cell>
          <cell r="AP173">
            <v>624429.6</v>
          </cell>
          <cell r="AQ173">
            <v>12229.36</v>
          </cell>
          <cell r="AR173">
            <v>13116.58</v>
          </cell>
          <cell r="AS173">
            <v>5481.21</v>
          </cell>
          <cell r="AT173">
            <v>8.58</v>
          </cell>
          <cell r="AU173">
            <v>0</v>
          </cell>
          <cell r="AV173">
            <v>0</v>
          </cell>
        </row>
        <row r="174">
          <cell r="A174">
            <v>167</v>
          </cell>
          <cell r="B174" t="str">
            <v>Mid Suffolk</v>
          </cell>
          <cell r="C174" t="str">
            <v>E3534</v>
          </cell>
          <cell r="D174">
            <v>128540</v>
          </cell>
          <cell r="E174">
            <v>0</v>
          </cell>
          <cell r="F174">
            <v>0</v>
          </cell>
          <cell r="G174">
            <v>0</v>
          </cell>
          <cell r="H174">
            <v>0</v>
          </cell>
          <cell r="I174">
            <v>0</v>
          </cell>
          <cell r="J174">
            <v>0</v>
          </cell>
          <cell r="K174">
            <v>0</v>
          </cell>
          <cell r="L174">
            <v>0</v>
          </cell>
          <cell r="M174">
            <v>0</v>
          </cell>
          <cell r="N174">
            <v>339728</v>
          </cell>
          <cell r="O174">
            <v>271782.40000000002</v>
          </cell>
          <cell r="P174">
            <v>67945.600000000006</v>
          </cell>
          <cell r="Q174">
            <v>0</v>
          </cell>
          <cell r="R174">
            <v>80438.179999999993</v>
          </cell>
          <cell r="S174">
            <v>0</v>
          </cell>
          <cell r="T174">
            <v>0</v>
          </cell>
          <cell r="U174">
            <v>207306</v>
          </cell>
          <cell r="V174">
            <v>0</v>
          </cell>
          <cell r="W174">
            <v>0</v>
          </cell>
          <cell r="X174">
            <v>0</v>
          </cell>
          <cell r="Y174">
            <v>0</v>
          </cell>
          <cell r="Z174">
            <v>0</v>
          </cell>
          <cell r="AA174">
            <v>0</v>
          </cell>
          <cell r="AB174">
            <v>0</v>
          </cell>
          <cell r="AC174">
            <v>0</v>
          </cell>
          <cell r="AD174">
            <v>0</v>
          </cell>
          <cell r="AE174">
            <v>0</v>
          </cell>
          <cell r="AF174">
            <v>10375640</v>
          </cell>
          <cell r="AG174">
            <v>8300512</v>
          </cell>
          <cell r="AH174">
            <v>2075128</v>
          </cell>
          <cell r="AI174">
            <v>0</v>
          </cell>
          <cell r="AJ174">
            <v>328078.87</v>
          </cell>
          <cell r="AK174">
            <v>1491902.6</v>
          </cell>
          <cell r="AL174">
            <v>831319.36</v>
          </cell>
          <cell r="AM174">
            <v>35326.46</v>
          </cell>
          <cell r="AN174">
            <v>90932.37</v>
          </cell>
          <cell r="AO174">
            <v>4110.71</v>
          </cell>
          <cell r="AP174">
            <v>553831.92000000004</v>
          </cell>
          <cell r="AQ174">
            <v>38517.29</v>
          </cell>
          <cell r="AR174">
            <v>39410.910000000003</v>
          </cell>
          <cell r="AS174">
            <v>1575.86</v>
          </cell>
          <cell r="AT174">
            <v>70665.58</v>
          </cell>
          <cell r="AU174">
            <v>65521.29</v>
          </cell>
          <cell r="AV174">
            <v>0</v>
          </cell>
        </row>
        <row r="175">
          <cell r="A175">
            <v>168</v>
          </cell>
          <cell r="B175" t="str">
            <v>Mid Sussex</v>
          </cell>
          <cell r="C175" t="str">
            <v>E3836</v>
          </cell>
          <cell r="D175">
            <v>172028</v>
          </cell>
          <cell r="E175">
            <v>0</v>
          </cell>
          <cell r="F175">
            <v>0</v>
          </cell>
          <cell r="G175">
            <v>0</v>
          </cell>
          <cell r="H175">
            <v>0</v>
          </cell>
          <cell r="I175">
            <v>0</v>
          </cell>
          <cell r="J175">
            <v>0</v>
          </cell>
          <cell r="K175">
            <v>0</v>
          </cell>
          <cell r="L175">
            <v>0</v>
          </cell>
          <cell r="M175">
            <v>0</v>
          </cell>
          <cell r="N175">
            <v>443045</v>
          </cell>
          <cell r="O175">
            <v>354436</v>
          </cell>
          <cell r="P175">
            <v>88609</v>
          </cell>
          <cell r="Q175">
            <v>0</v>
          </cell>
          <cell r="R175">
            <v>66731.759999999995</v>
          </cell>
          <cell r="S175">
            <v>0</v>
          </cell>
          <cell r="T175">
            <v>0</v>
          </cell>
          <cell r="U175">
            <v>420426.71</v>
          </cell>
          <cell r="V175">
            <v>0</v>
          </cell>
          <cell r="W175">
            <v>0</v>
          </cell>
          <cell r="X175">
            <v>0</v>
          </cell>
          <cell r="Y175">
            <v>0</v>
          </cell>
          <cell r="Z175">
            <v>0</v>
          </cell>
          <cell r="AA175">
            <v>0</v>
          </cell>
          <cell r="AB175">
            <v>0</v>
          </cell>
          <cell r="AC175">
            <v>0</v>
          </cell>
          <cell r="AD175">
            <v>0</v>
          </cell>
          <cell r="AE175">
            <v>0</v>
          </cell>
          <cell r="AF175">
            <v>20197032</v>
          </cell>
          <cell r="AG175">
            <v>16157626</v>
          </cell>
          <cell r="AH175">
            <v>4039406</v>
          </cell>
          <cell r="AI175">
            <v>0</v>
          </cell>
          <cell r="AJ175">
            <v>704376.21</v>
          </cell>
          <cell r="AK175">
            <v>1962452.92</v>
          </cell>
          <cell r="AL175">
            <v>3672978.96</v>
          </cell>
          <cell r="AM175">
            <v>55766.080000000002</v>
          </cell>
          <cell r="AN175">
            <v>6178.77</v>
          </cell>
          <cell r="AO175">
            <v>5838.16</v>
          </cell>
          <cell r="AP175">
            <v>757119.25</v>
          </cell>
          <cell r="AQ175">
            <v>19224.580000000002</v>
          </cell>
          <cell r="AR175">
            <v>37247.26</v>
          </cell>
          <cell r="AS175">
            <v>743.11</v>
          </cell>
          <cell r="AT175">
            <v>4312.05</v>
          </cell>
          <cell r="AU175">
            <v>0</v>
          </cell>
          <cell r="AV175">
            <v>0</v>
          </cell>
        </row>
        <row r="176">
          <cell r="A176">
            <v>169</v>
          </cell>
          <cell r="B176" t="str">
            <v>Middlesbrough</v>
          </cell>
          <cell r="C176" t="str">
            <v>E0702</v>
          </cell>
          <cell r="D176">
            <v>179446</v>
          </cell>
          <cell r="E176">
            <v>0</v>
          </cell>
          <cell r="F176">
            <v>0</v>
          </cell>
          <cell r="G176">
            <v>0</v>
          </cell>
          <cell r="H176">
            <v>0</v>
          </cell>
          <cell r="I176">
            <v>0</v>
          </cell>
          <cell r="J176">
            <v>0</v>
          </cell>
          <cell r="K176">
            <v>0</v>
          </cell>
          <cell r="L176">
            <v>0</v>
          </cell>
          <cell r="M176">
            <v>0</v>
          </cell>
          <cell r="N176">
            <v>475547</v>
          </cell>
          <cell r="O176">
            <v>466036.06</v>
          </cell>
          <cell r="P176">
            <v>0</v>
          </cell>
          <cell r="Q176">
            <v>9510.94</v>
          </cell>
          <cell r="R176">
            <v>1276.95</v>
          </cell>
          <cell r="S176">
            <v>0</v>
          </cell>
          <cell r="T176">
            <v>0</v>
          </cell>
          <cell r="U176">
            <v>670000</v>
          </cell>
          <cell r="V176">
            <v>0</v>
          </cell>
          <cell r="W176">
            <v>0</v>
          </cell>
          <cell r="X176">
            <v>0</v>
          </cell>
          <cell r="Y176">
            <v>0</v>
          </cell>
          <cell r="Z176">
            <v>0</v>
          </cell>
          <cell r="AA176">
            <v>0</v>
          </cell>
          <cell r="AB176">
            <v>0</v>
          </cell>
          <cell r="AC176">
            <v>0</v>
          </cell>
          <cell r="AD176">
            <v>0</v>
          </cell>
          <cell r="AE176">
            <v>0</v>
          </cell>
          <cell r="AF176">
            <v>19282169</v>
          </cell>
          <cell r="AG176">
            <v>18896526</v>
          </cell>
          <cell r="AH176">
            <v>0</v>
          </cell>
          <cell r="AI176">
            <v>385643</v>
          </cell>
          <cell r="AJ176">
            <v>773765.3</v>
          </cell>
          <cell r="AK176">
            <v>1976187.44</v>
          </cell>
          <cell r="AL176">
            <v>4115130.63</v>
          </cell>
          <cell r="AM176">
            <v>30536.799999999999</v>
          </cell>
          <cell r="AN176">
            <v>0</v>
          </cell>
          <cell r="AO176">
            <v>431.07</v>
          </cell>
          <cell r="AP176">
            <v>2890215.77</v>
          </cell>
          <cell r="AQ176">
            <v>1720.19</v>
          </cell>
          <cell r="AR176">
            <v>28376.15</v>
          </cell>
          <cell r="AS176">
            <v>1825.2</v>
          </cell>
          <cell r="AT176">
            <v>0</v>
          </cell>
          <cell r="AU176">
            <v>0</v>
          </cell>
          <cell r="AV176">
            <v>0</v>
          </cell>
        </row>
        <row r="177">
          <cell r="A177">
            <v>170</v>
          </cell>
          <cell r="B177" t="str">
            <v>Milton Keynes</v>
          </cell>
          <cell r="C177" t="str">
            <v>E0401</v>
          </cell>
          <cell r="D177">
            <v>373542</v>
          </cell>
          <cell r="E177">
            <v>0</v>
          </cell>
          <cell r="F177">
            <v>0</v>
          </cell>
          <cell r="G177">
            <v>0</v>
          </cell>
          <cell r="H177">
            <v>0</v>
          </cell>
          <cell r="I177">
            <v>0</v>
          </cell>
          <cell r="J177">
            <v>0</v>
          </cell>
          <cell r="K177">
            <v>0</v>
          </cell>
          <cell r="L177">
            <v>0</v>
          </cell>
          <cell r="M177">
            <v>0</v>
          </cell>
          <cell r="N177">
            <v>609364</v>
          </cell>
          <cell r="O177">
            <v>597176.72</v>
          </cell>
          <cell r="P177">
            <v>0</v>
          </cell>
          <cell r="Q177">
            <v>12187.28</v>
          </cell>
          <cell r="R177">
            <v>-376512.64</v>
          </cell>
          <cell r="S177">
            <v>0</v>
          </cell>
          <cell r="T177">
            <v>0</v>
          </cell>
          <cell r="U177">
            <v>1640344</v>
          </cell>
          <cell r="V177">
            <v>0</v>
          </cell>
          <cell r="W177">
            <v>0</v>
          </cell>
          <cell r="X177">
            <v>0</v>
          </cell>
          <cell r="Y177">
            <v>0</v>
          </cell>
          <cell r="Z177">
            <v>0</v>
          </cell>
          <cell r="AA177">
            <v>0</v>
          </cell>
          <cell r="AB177">
            <v>0</v>
          </cell>
          <cell r="AC177">
            <v>0</v>
          </cell>
          <cell r="AD177">
            <v>0</v>
          </cell>
          <cell r="AE177">
            <v>0</v>
          </cell>
          <cell r="AF177">
            <v>69300212</v>
          </cell>
          <cell r="AG177">
            <v>67914208</v>
          </cell>
          <cell r="AH177">
            <v>0</v>
          </cell>
          <cell r="AI177">
            <v>1386004</v>
          </cell>
          <cell r="AJ177">
            <v>2625952.2200000002</v>
          </cell>
          <cell r="AK177">
            <v>2780938</v>
          </cell>
          <cell r="AL177">
            <v>7042294.8300000001</v>
          </cell>
          <cell r="AM177">
            <v>47729.82</v>
          </cell>
          <cell r="AN177">
            <v>12177.08</v>
          </cell>
          <cell r="AO177">
            <v>46479.39</v>
          </cell>
          <cell r="AP177">
            <v>5923612.3899999997</v>
          </cell>
          <cell r="AQ177">
            <v>42856.4</v>
          </cell>
          <cell r="AR177">
            <v>-362675.41</v>
          </cell>
          <cell r="AS177">
            <v>0</v>
          </cell>
          <cell r="AT177">
            <v>0</v>
          </cell>
          <cell r="AU177">
            <v>0</v>
          </cell>
          <cell r="AV177">
            <v>0</v>
          </cell>
        </row>
        <row r="178">
          <cell r="A178">
            <v>171</v>
          </cell>
          <cell r="B178" t="str">
            <v>Mole Valley</v>
          </cell>
          <cell r="C178" t="str">
            <v>E3634</v>
          </cell>
          <cell r="D178">
            <v>152970</v>
          </cell>
          <cell r="E178">
            <v>0</v>
          </cell>
          <cell r="F178">
            <v>0</v>
          </cell>
          <cell r="G178">
            <v>0</v>
          </cell>
          <cell r="H178">
            <v>0</v>
          </cell>
          <cell r="I178">
            <v>0</v>
          </cell>
          <cell r="J178">
            <v>0</v>
          </cell>
          <cell r="K178">
            <v>0</v>
          </cell>
          <cell r="L178">
            <v>0</v>
          </cell>
          <cell r="M178">
            <v>0</v>
          </cell>
          <cell r="N178">
            <v>339167</v>
          </cell>
          <cell r="O178">
            <v>271333.60000000003</v>
          </cell>
          <cell r="P178">
            <v>67833.400000000009</v>
          </cell>
          <cell r="Q178">
            <v>0</v>
          </cell>
          <cell r="R178">
            <v>27860.52</v>
          </cell>
          <cell r="S178">
            <v>0</v>
          </cell>
          <cell r="T178">
            <v>0</v>
          </cell>
          <cell r="U178">
            <v>360000</v>
          </cell>
          <cell r="V178">
            <v>0</v>
          </cell>
          <cell r="W178">
            <v>0</v>
          </cell>
          <cell r="X178">
            <v>0</v>
          </cell>
          <cell r="Y178">
            <v>0</v>
          </cell>
          <cell r="Z178">
            <v>0</v>
          </cell>
          <cell r="AA178">
            <v>0</v>
          </cell>
          <cell r="AB178">
            <v>0</v>
          </cell>
          <cell r="AC178">
            <v>0</v>
          </cell>
          <cell r="AD178">
            <v>0</v>
          </cell>
          <cell r="AE178">
            <v>0</v>
          </cell>
          <cell r="AF178">
            <v>17539484</v>
          </cell>
          <cell r="AG178">
            <v>14031587</v>
          </cell>
          <cell r="AH178">
            <v>3507897</v>
          </cell>
          <cell r="AI178">
            <v>0</v>
          </cell>
          <cell r="AJ178">
            <v>620702.62</v>
          </cell>
          <cell r="AK178">
            <v>1492867.72</v>
          </cell>
          <cell r="AL178">
            <v>1886959.98</v>
          </cell>
          <cell r="AM178">
            <v>26701.4</v>
          </cell>
          <cell r="AN178">
            <v>10854.6</v>
          </cell>
          <cell r="AO178">
            <v>27039.11</v>
          </cell>
          <cell r="AP178">
            <v>1054355.4099999999</v>
          </cell>
          <cell r="AQ178">
            <v>5319.93</v>
          </cell>
          <cell r="AR178">
            <v>3380.99</v>
          </cell>
          <cell r="AS178">
            <v>263</v>
          </cell>
          <cell r="AT178">
            <v>7196.33</v>
          </cell>
          <cell r="AU178">
            <v>15163.61</v>
          </cell>
          <cell r="AV178">
            <v>0</v>
          </cell>
        </row>
        <row r="179">
          <cell r="A179">
            <v>172</v>
          </cell>
          <cell r="B179" t="str">
            <v>New Forest</v>
          </cell>
          <cell r="C179" t="str">
            <v>E1738</v>
          </cell>
          <cell r="D179">
            <v>286160</v>
          </cell>
          <cell r="E179">
            <v>0</v>
          </cell>
          <cell r="F179">
            <v>0</v>
          </cell>
          <cell r="G179">
            <v>0</v>
          </cell>
          <cell r="H179">
            <v>0</v>
          </cell>
          <cell r="I179">
            <v>0</v>
          </cell>
          <cell r="J179">
            <v>0</v>
          </cell>
          <cell r="K179">
            <v>0</v>
          </cell>
          <cell r="L179">
            <v>0</v>
          </cell>
          <cell r="M179">
            <v>0</v>
          </cell>
          <cell r="N179">
            <v>880010</v>
          </cell>
          <cell r="O179">
            <v>704008</v>
          </cell>
          <cell r="P179">
            <v>158401.79999999999</v>
          </cell>
          <cell r="Q179">
            <v>17600.2</v>
          </cell>
          <cell r="R179">
            <v>1000086.57</v>
          </cell>
          <cell r="S179">
            <v>0</v>
          </cell>
          <cell r="T179">
            <v>0</v>
          </cell>
          <cell r="U179">
            <v>551759.34</v>
          </cell>
          <cell r="V179">
            <v>0</v>
          </cell>
          <cell r="W179">
            <v>0</v>
          </cell>
          <cell r="X179">
            <v>0</v>
          </cell>
          <cell r="Y179">
            <v>0</v>
          </cell>
          <cell r="Z179">
            <v>0</v>
          </cell>
          <cell r="AA179">
            <v>0</v>
          </cell>
          <cell r="AB179">
            <v>0</v>
          </cell>
          <cell r="AC179">
            <v>0</v>
          </cell>
          <cell r="AD179">
            <v>0</v>
          </cell>
          <cell r="AE179">
            <v>0</v>
          </cell>
          <cell r="AF179">
            <v>28281813</v>
          </cell>
          <cell r="AG179">
            <v>22625450</v>
          </cell>
          <cell r="AH179">
            <v>5090726</v>
          </cell>
          <cell r="AI179">
            <v>565636</v>
          </cell>
          <cell r="AJ179">
            <v>1058106.0900000001</v>
          </cell>
          <cell r="AK179">
            <v>3776532.59</v>
          </cell>
          <cell r="AL179">
            <v>2867380.54</v>
          </cell>
          <cell r="AM179">
            <v>121379.16</v>
          </cell>
          <cell r="AN179">
            <v>18705.34</v>
          </cell>
          <cell r="AO179">
            <v>223463.24</v>
          </cell>
          <cell r="AP179">
            <v>1134727.8899999999</v>
          </cell>
          <cell r="AQ179">
            <v>21801.78</v>
          </cell>
          <cell r="AR179">
            <v>63911.6</v>
          </cell>
          <cell r="AS179">
            <v>0</v>
          </cell>
          <cell r="AT179">
            <v>6313.23</v>
          </cell>
          <cell r="AU179">
            <v>3796.88</v>
          </cell>
          <cell r="AV179">
            <v>0</v>
          </cell>
        </row>
        <row r="180">
          <cell r="A180">
            <v>173</v>
          </cell>
          <cell r="B180" t="str">
            <v>Newark and Sherwood</v>
          </cell>
          <cell r="C180" t="str">
            <v>E3036</v>
          </cell>
          <cell r="D180">
            <v>164324</v>
          </cell>
          <cell r="E180">
            <v>0</v>
          </cell>
          <cell r="F180">
            <v>0</v>
          </cell>
          <cell r="G180">
            <v>0</v>
          </cell>
          <cell r="H180">
            <v>0</v>
          </cell>
          <cell r="I180">
            <v>0</v>
          </cell>
          <cell r="J180">
            <v>0</v>
          </cell>
          <cell r="K180">
            <v>0</v>
          </cell>
          <cell r="L180">
            <v>0</v>
          </cell>
          <cell r="M180">
            <v>0</v>
          </cell>
          <cell r="N180">
            <v>486330</v>
          </cell>
          <cell r="O180">
            <v>389064</v>
          </cell>
          <cell r="P180">
            <v>87539.4</v>
          </cell>
          <cell r="Q180">
            <v>9726.6</v>
          </cell>
          <cell r="R180">
            <v>50710.85</v>
          </cell>
          <cell r="S180">
            <v>0</v>
          </cell>
          <cell r="T180">
            <v>0</v>
          </cell>
          <cell r="U180">
            <v>222464</v>
          </cell>
          <cell r="V180">
            <v>0</v>
          </cell>
          <cell r="W180">
            <v>0</v>
          </cell>
          <cell r="X180">
            <v>0</v>
          </cell>
          <cell r="Y180">
            <v>0</v>
          </cell>
          <cell r="Z180">
            <v>0</v>
          </cell>
          <cell r="AA180">
            <v>0</v>
          </cell>
          <cell r="AB180">
            <v>0</v>
          </cell>
          <cell r="AC180">
            <v>0</v>
          </cell>
          <cell r="AD180">
            <v>0</v>
          </cell>
          <cell r="AE180">
            <v>0</v>
          </cell>
          <cell r="AF180">
            <v>19050606</v>
          </cell>
          <cell r="AG180">
            <v>15240485</v>
          </cell>
          <cell r="AH180">
            <v>3429109</v>
          </cell>
          <cell r="AI180">
            <v>381012</v>
          </cell>
          <cell r="AJ180">
            <v>625918.43999999994</v>
          </cell>
          <cell r="AK180">
            <v>2103369.75</v>
          </cell>
          <cell r="AL180">
            <v>1300230.67</v>
          </cell>
          <cell r="AM180">
            <v>71947.740000000005</v>
          </cell>
          <cell r="AN180">
            <v>24099.18</v>
          </cell>
          <cell r="AO180">
            <v>16979.03</v>
          </cell>
          <cell r="AP180">
            <v>888266.72</v>
          </cell>
          <cell r="AQ180">
            <v>18730.060000000001</v>
          </cell>
          <cell r="AR180">
            <v>2505.9</v>
          </cell>
          <cell r="AS180">
            <v>0</v>
          </cell>
          <cell r="AT180">
            <v>2742.84</v>
          </cell>
          <cell r="AU180">
            <v>0</v>
          </cell>
          <cell r="AV180">
            <v>0</v>
          </cell>
        </row>
        <row r="181">
          <cell r="A181">
            <v>174</v>
          </cell>
          <cell r="B181" t="str">
            <v>Newcastle-upon-Tyne</v>
          </cell>
          <cell r="C181" t="str">
            <v>E4502</v>
          </cell>
          <cell r="D181">
            <v>461240</v>
          </cell>
          <cell r="E181">
            <v>0</v>
          </cell>
          <cell r="F181">
            <v>164850</v>
          </cell>
          <cell r="G181">
            <v>0</v>
          </cell>
          <cell r="H181">
            <v>0</v>
          </cell>
          <cell r="I181">
            <v>0</v>
          </cell>
          <cell r="J181">
            <v>0</v>
          </cell>
          <cell r="K181">
            <v>0</v>
          </cell>
          <cell r="L181">
            <v>0</v>
          </cell>
          <cell r="M181">
            <v>0</v>
          </cell>
          <cell r="N181">
            <v>946064</v>
          </cell>
          <cell r="O181">
            <v>927142.72</v>
          </cell>
          <cell r="P181">
            <v>0</v>
          </cell>
          <cell r="Q181">
            <v>18921.28</v>
          </cell>
          <cell r="R181">
            <v>148786.37</v>
          </cell>
          <cell r="S181">
            <v>0</v>
          </cell>
          <cell r="T181">
            <v>0</v>
          </cell>
          <cell r="U181">
            <v>2178992.12</v>
          </cell>
          <cell r="V181">
            <v>0</v>
          </cell>
          <cell r="W181">
            <v>0</v>
          </cell>
          <cell r="X181">
            <v>0</v>
          </cell>
          <cell r="Y181">
            <v>0</v>
          </cell>
          <cell r="Z181">
            <v>0</v>
          </cell>
          <cell r="AA181">
            <v>0</v>
          </cell>
          <cell r="AB181">
            <v>0</v>
          </cell>
          <cell r="AC181">
            <v>0</v>
          </cell>
          <cell r="AD181">
            <v>0</v>
          </cell>
          <cell r="AE181">
            <v>0</v>
          </cell>
          <cell r="AF181">
            <v>72124081</v>
          </cell>
          <cell r="AG181">
            <v>70681599</v>
          </cell>
          <cell r="AH181">
            <v>0</v>
          </cell>
          <cell r="AI181">
            <v>1442482</v>
          </cell>
          <cell r="AJ181">
            <v>2806063.86</v>
          </cell>
          <cell r="AK181">
            <v>4159422.06</v>
          </cell>
          <cell r="AL181">
            <v>11644206.109999999</v>
          </cell>
          <cell r="AM181">
            <v>119451.06</v>
          </cell>
          <cell r="AN181">
            <v>2049.5500000000002</v>
          </cell>
          <cell r="AO181">
            <v>196341.05</v>
          </cell>
          <cell r="AP181">
            <v>9917845.1400000006</v>
          </cell>
          <cell r="AQ181">
            <v>78613.3</v>
          </cell>
          <cell r="AR181">
            <v>301098.96999999997</v>
          </cell>
          <cell r="AS181">
            <v>3256.24</v>
          </cell>
          <cell r="AT181">
            <v>0</v>
          </cell>
          <cell r="AU181">
            <v>0</v>
          </cell>
          <cell r="AV181">
            <v>0</v>
          </cell>
        </row>
        <row r="182">
          <cell r="A182">
            <v>175</v>
          </cell>
          <cell r="B182" t="str">
            <v>Newcastle-under-Lyme</v>
          </cell>
          <cell r="C182" t="str">
            <v>E3434</v>
          </cell>
          <cell r="D182">
            <v>141676</v>
          </cell>
          <cell r="E182">
            <v>0</v>
          </cell>
          <cell r="F182">
            <v>0</v>
          </cell>
          <cell r="G182">
            <v>0</v>
          </cell>
          <cell r="H182">
            <v>0</v>
          </cell>
          <cell r="I182">
            <v>0</v>
          </cell>
          <cell r="J182">
            <v>0</v>
          </cell>
          <cell r="K182">
            <v>0</v>
          </cell>
          <cell r="L182">
            <v>0</v>
          </cell>
          <cell r="M182">
            <v>0</v>
          </cell>
          <cell r="N182">
            <v>421047</v>
          </cell>
          <cell r="O182">
            <v>336837.60000000003</v>
          </cell>
          <cell r="P182">
            <v>75788.459999999992</v>
          </cell>
          <cell r="Q182">
            <v>8420.94</v>
          </cell>
          <cell r="R182">
            <v>-129478.6</v>
          </cell>
          <cell r="S182">
            <v>0</v>
          </cell>
          <cell r="T182">
            <v>0</v>
          </cell>
          <cell r="U182">
            <v>350000</v>
          </cell>
          <cell r="V182">
            <v>0</v>
          </cell>
          <cell r="W182">
            <v>0</v>
          </cell>
          <cell r="X182">
            <v>0</v>
          </cell>
          <cell r="Y182">
            <v>0</v>
          </cell>
          <cell r="Z182">
            <v>0</v>
          </cell>
          <cell r="AA182">
            <v>0</v>
          </cell>
          <cell r="AB182">
            <v>0</v>
          </cell>
          <cell r="AC182">
            <v>0</v>
          </cell>
          <cell r="AD182">
            <v>0</v>
          </cell>
          <cell r="AE182">
            <v>0</v>
          </cell>
          <cell r="AF182">
            <v>17186039</v>
          </cell>
          <cell r="AG182">
            <v>13748831</v>
          </cell>
          <cell r="AH182">
            <v>3093487</v>
          </cell>
          <cell r="AI182">
            <v>343721</v>
          </cell>
          <cell r="AJ182">
            <v>558937.97</v>
          </cell>
          <cell r="AK182">
            <v>1839678.54</v>
          </cell>
          <cell r="AL182">
            <v>2214625.5099999998</v>
          </cell>
          <cell r="AM182">
            <v>13721.68</v>
          </cell>
          <cell r="AN182">
            <v>13909.91</v>
          </cell>
          <cell r="AO182">
            <v>267172.56</v>
          </cell>
          <cell r="AP182">
            <v>906919.41</v>
          </cell>
          <cell r="AQ182">
            <v>7550.22</v>
          </cell>
          <cell r="AR182">
            <v>53281.86</v>
          </cell>
          <cell r="AS182">
            <v>0</v>
          </cell>
          <cell r="AT182">
            <v>0</v>
          </cell>
          <cell r="AU182">
            <v>0</v>
          </cell>
          <cell r="AV182">
            <v>0</v>
          </cell>
        </row>
        <row r="183">
          <cell r="A183">
            <v>176</v>
          </cell>
          <cell r="B183" t="str">
            <v>Newham</v>
          </cell>
          <cell r="C183" t="str">
            <v>E5045</v>
          </cell>
          <cell r="D183">
            <v>387053</v>
          </cell>
          <cell r="E183">
            <v>0</v>
          </cell>
          <cell r="F183">
            <v>0</v>
          </cell>
          <cell r="G183">
            <v>0</v>
          </cell>
          <cell r="H183">
            <v>0</v>
          </cell>
          <cell r="I183">
            <v>0</v>
          </cell>
          <cell r="J183">
            <v>151484.78</v>
          </cell>
          <cell r="K183">
            <v>0</v>
          </cell>
          <cell r="L183">
            <v>0</v>
          </cell>
          <cell r="M183">
            <v>0</v>
          </cell>
          <cell r="N183">
            <v>411732</v>
          </cell>
          <cell r="O183">
            <v>247039.19999999998</v>
          </cell>
          <cell r="P183">
            <v>164692.80000000002</v>
          </cell>
          <cell r="Q183">
            <v>0</v>
          </cell>
          <cell r="R183">
            <v>1350226.34</v>
          </cell>
          <cell r="S183">
            <v>0</v>
          </cell>
          <cell r="T183">
            <v>0</v>
          </cell>
          <cell r="U183">
            <v>2232473.58</v>
          </cell>
          <cell r="V183">
            <v>0</v>
          </cell>
          <cell r="W183">
            <v>0</v>
          </cell>
          <cell r="X183">
            <v>0</v>
          </cell>
          <cell r="Y183">
            <v>0</v>
          </cell>
          <cell r="Z183">
            <v>0</v>
          </cell>
          <cell r="AA183">
            <v>0</v>
          </cell>
          <cell r="AB183">
            <v>0</v>
          </cell>
          <cell r="AC183">
            <v>0</v>
          </cell>
          <cell r="AD183">
            <v>0</v>
          </cell>
          <cell r="AE183">
            <v>0</v>
          </cell>
          <cell r="AF183">
            <v>64333351.219999999</v>
          </cell>
          <cell r="AG183">
            <v>38690902</v>
          </cell>
          <cell r="AH183">
            <v>25793934</v>
          </cell>
          <cell r="AI183">
            <v>0</v>
          </cell>
          <cell r="AJ183">
            <v>2294956.69</v>
          </cell>
          <cell r="AK183">
            <v>3545849.85</v>
          </cell>
          <cell r="AL183">
            <v>7500269.21</v>
          </cell>
          <cell r="AM183">
            <v>0</v>
          </cell>
          <cell r="AN183">
            <v>0</v>
          </cell>
          <cell r="AO183">
            <v>102368.36</v>
          </cell>
          <cell r="AP183">
            <v>9226455.8200000003</v>
          </cell>
          <cell r="AQ183">
            <v>0</v>
          </cell>
          <cell r="AR183">
            <v>0</v>
          </cell>
          <cell r="AS183">
            <v>0</v>
          </cell>
          <cell r="AT183">
            <v>0</v>
          </cell>
          <cell r="AU183">
            <v>0</v>
          </cell>
          <cell r="AV183">
            <v>151484.74</v>
          </cell>
        </row>
        <row r="184">
          <cell r="A184">
            <v>177</v>
          </cell>
          <cell r="B184" t="str">
            <v>North Devon</v>
          </cell>
          <cell r="C184" t="str">
            <v>E1134</v>
          </cell>
          <cell r="D184">
            <v>202305</v>
          </cell>
          <cell r="E184">
            <v>0</v>
          </cell>
          <cell r="F184">
            <v>0</v>
          </cell>
          <cell r="G184">
            <v>0</v>
          </cell>
          <cell r="H184">
            <v>0</v>
          </cell>
          <cell r="I184">
            <v>0</v>
          </cell>
          <cell r="J184">
            <v>0</v>
          </cell>
          <cell r="K184">
            <v>0</v>
          </cell>
          <cell r="L184">
            <v>0</v>
          </cell>
          <cell r="M184">
            <v>0</v>
          </cell>
          <cell r="N184">
            <v>794361</v>
          </cell>
          <cell r="O184">
            <v>635488.80000000005</v>
          </cell>
          <cell r="P184">
            <v>142984.97999999998</v>
          </cell>
          <cell r="Q184">
            <v>15887.220000000001</v>
          </cell>
          <cell r="R184">
            <v>254836.18</v>
          </cell>
          <cell r="S184">
            <v>0</v>
          </cell>
          <cell r="T184">
            <v>0</v>
          </cell>
          <cell r="U184">
            <v>332570.32</v>
          </cell>
          <cell r="V184">
            <v>0</v>
          </cell>
          <cell r="W184">
            <v>0</v>
          </cell>
          <cell r="X184">
            <v>0</v>
          </cell>
          <cell r="Y184">
            <v>0</v>
          </cell>
          <cell r="Z184">
            <v>0</v>
          </cell>
          <cell r="AA184">
            <v>0</v>
          </cell>
          <cell r="AB184">
            <v>0</v>
          </cell>
          <cell r="AC184">
            <v>0</v>
          </cell>
          <cell r="AD184">
            <v>0</v>
          </cell>
          <cell r="AE184">
            <v>0</v>
          </cell>
          <cell r="AF184">
            <v>16491820</v>
          </cell>
          <cell r="AG184">
            <v>13193456</v>
          </cell>
          <cell r="AH184">
            <v>2968528</v>
          </cell>
          <cell r="AI184">
            <v>329836</v>
          </cell>
          <cell r="AJ184">
            <v>507097.83</v>
          </cell>
          <cell r="AK184">
            <v>3406167.45</v>
          </cell>
          <cell r="AL184">
            <v>1573870.89</v>
          </cell>
          <cell r="AM184">
            <v>109536.64</v>
          </cell>
          <cell r="AN184">
            <v>35604.639999999999</v>
          </cell>
          <cell r="AO184">
            <v>46244.67</v>
          </cell>
          <cell r="AP184">
            <v>871230.66</v>
          </cell>
          <cell r="AQ184">
            <v>25840.77</v>
          </cell>
          <cell r="AR184">
            <v>142181</v>
          </cell>
          <cell r="AS184">
            <v>2374.92</v>
          </cell>
          <cell r="AT184">
            <v>10022.06</v>
          </cell>
          <cell r="AU184">
            <v>6886.82</v>
          </cell>
          <cell r="AV184">
            <v>0</v>
          </cell>
        </row>
        <row r="185">
          <cell r="A185">
            <v>178</v>
          </cell>
          <cell r="B185" t="str">
            <v>North Dorset</v>
          </cell>
          <cell r="C185" t="str">
            <v>E1234</v>
          </cell>
          <cell r="D185">
            <v>91750</v>
          </cell>
          <cell r="E185">
            <v>0</v>
          </cell>
          <cell r="F185">
            <v>0</v>
          </cell>
          <cell r="G185">
            <v>0</v>
          </cell>
          <cell r="H185">
            <v>0</v>
          </cell>
          <cell r="I185">
            <v>0</v>
          </cell>
          <cell r="J185">
            <v>0</v>
          </cell>
          <cell r="K185">
            <v>0</v>
          </cell>
          <cell r="L185">
            <v>0</v>
          </cell>
          <cell r="M185">
            <v>0</v>
          </cell>
          <cell r="N185">
            <v>343964</v>
          </cell>
          <cell r="O185">
            <v>275171.20000000001</v>
          </cell>
          <cell r="P185">
            <v>61913.52</v>
          </cell>
          <cell r="Q185">
            <v>6879.28</v>
          </cell>
          <cell r="R185">
            <v>-77596.03</v>
          </cell>
          <cell r="S185">
            <v>0</v>
          </cell>
          <cell r="T185">
            <v>0</v>
          </cell>
          <cell r="U185">
            <v>138261.01999999999</v>
          </cell>
          <cell r="V185">
            <v>0</v>
          </cell>
          <cell r="W185">
            <v>0</v>
          </cell>
          <cell r="X185">
            <v>0</v>
          </cell>
          <cell r="Y185">
            <v>0</v>
          </cell>
          <cell r="Z185">
            <v>0</v>
          </cell>
          <cell r="AA185">
            <v>0</v>
          </cell>
          <cell r="AB185">
            <v>0</v>
          </cell>
          <cell r="AC185">
            <v>0</v>
          </cell>
          <cell r="AD185">
            <v>0</v>
          </cell>
          <cell r="AE185">
            <v>0</v>
          </cell>
          <cell r="AF185">
            <v>6598319</v>
          </cell>
          <cell r="AG185">
            <v>5278655</v>
          </cell>
          <cell r="AH185">
            <v>1187697</v>
          </cell>
          <cell r="AI185">
            <v>131966</v>
          </cell>
          <cell r="AJ185">
            <v>229554.48</v>
          </cell>
          <cell r="AK185">
            <v>1504118.42</v>
          </cell>
          <cell r="AL185">
            <v>2254748.56</v>
          </cell>
          <cell r="AM185">
            <v>0</v>
          </cell>
          <cell r="AN185">
            <v>41715.74</v>
          </cell>
          <cell r="AO185">
            <v>854.22</v>
          </cell>
          <cell r="AP185">
            <v>371817.19</v>
          </cell>
          <cell r="AQ185">
            <v>8688.19</v>
          </cell>
          <cell r="AR185">
            <v>7048.24</v>
          </cell>
          <cell r="AS185">
            <v>0</v>
          </cell>
          <cell r="AT185">
            <v>3786.96</v>
          </cell>
          <cell r="AU185">
            <v>0</v>
          </cell>
          <cell r="AV185">
            <v>0</v>
          </cell>
        </row>
        <row r="186">
          <cell r="A186">
            <v>179</v>
          </cell>
          <cell r="B186" t="str">
            <v>North East Derbyshire</v>
          </cell>
          <cell r="C186" t="str">
            <v>E1038</v>
          </cell>
          <cell r="D186">
            <v>97498</v>
          </cell>
          <cell r="E186">
            <v>0</v>
          </cell>
          <cell r="F186">
            <v>0</v>
          </cell>
          <cell r="G186">
            <v>0</v>
          </cell>
          <cell r="H186">
            <v>0</v>
          </cell>
          <cell r="I186">
            <v>0</v>
          </cell>
          <cell r="J186">
            <v>0</v>
          </cell>
          <cell r="K186">
            <v>0</v>
          </cell>
          <cell r="L186">
            <v>0</v>
          </cell>
          <cell r="M186">
            <v>0</v>
          </cell>
          <cell r="N186">
            <v>323231</v>
          </cell>
          <cell r="O186">
            <v>258584.80000000002</v>
          </cell>
          <cell r="P186">
            <v>58181.579999999994</v>
          </cell>
          <cell r="Q186">
            <v>6464.62</v>
          </cell>
          <cell r="R186">
            <v>65652.570000000007</v>
          </cell>
          <cell r="S186">
            <v>0</v>
          </cell>
          <cell r="T186">
            <v>0</v>
          </cell>
          <cell r="U186">
            <v>198472.77</v>
          </cell>
          <cell r="V186">
            <v>0</v>
          </cell>
          <cell r="W186">
            <v>0</v>
          </cell>
          <cell r="X186">
            <v>0</v>
          </cell>
          <cell r="Y186">
            <v>0</v>
          </cell>
          <cell r="Z186">
            <v>0</v>
          </cell>
          <cell r="AA186">
            <v>0</v>
          </cell>
          <cell r="AB186">
            <v>0</v>
          </cell>
          <cell r="AC186">
            <v>0</v>
          </cell>
          <cell r="AD186">
            <v>0</v>
          </cell>
          <cell r="AE186">
            <v>0</v>
          </cell>
          <cell r="AF186">
            <v>6980024</v>
          </cell>
          <cell r="AG186">
            <v>5584019</v>
          </cell>
          <cell r="AH186">
            <v>1256404</v>
          </cell>
          <cell r="AI186">
            <v>139600</v>
          </cell>
          <cell r="AJ186">
            <v>236785.49</v>
          </cell>
          <cell r="AK186">
            <v>1425026.09</v>
          </cell>
          <cell r="AL186">
            <v>391868.63</v>
          </cell>
          <cell r="AM186">
            <v>9782.8799999999992</v>
          </cell>
          <cell r="AN186">
            <v>8322.42</v>
          </cell>
          <cell r="AO186">
            <v>8946.35</v>
          </cell>
          <cell r="AP186">
            <v>760648.27</v>
          </cell>
          <cell r="AQ186">
            <v>6765.58</v>
          </cell>
          <cell r="AR186">
            <v>12374.72</v>
          </cell>
          <cell r="AS186">
            <v>52.67</v>
          </cell>
          <cell r="AT186">
            <v>880.22</v>
          </cell>
          <cell r="AU186">
            <v>0</v>
          </cell>
          <cell r="AV186">
            <v>0</v>
          </cell>
        </row>
        <row r="187">
          <cell r="A187">
            <v>180</v>
          </cell>
          <cell r="B187" t="str">
            <v>North East Lincolnshire</v>
          </cell>
          <cell r="C187" t="str">
            <v>E2003</v>
          </cell>
          <cell r="D187">
            <v>241084</v>
          </cell>
          <cell r="E187">
            <v>0</v>
          </cell>
          <cell r="F187">
            <v>0</v>
          </cell>
          <cell r="G187">
            <v>0</v>
          </cell>
          <cell r="H187">
            <v>0</v>
          </cell>
          <cell r="I187">
            <v>0</v>
          </cell>
          <cell r="J187">
            <v>0</v>
          </cell>
          <cell r="K187">
            <v>0</v>
          </cell>
          <cell r="L187">
            <v>0</v>
          </cell>
          <cell r="M187">
            <v>0</v>
          </cell>
          <cell r="N187">
            <v>638038</v>
          </cell>
          <cell r="O187">
            <v>625277.24</v>
          </cell>
          <cell r="P187">
            <v>0</v>
          </cell>
          <cell r="Q187">
            <v>12760.76</v>
          </cell>
          <cell r="R187">
            <v>672993.74</v>
          </cell>
          <cell r="S187">
            <v>0</v>
          </cell>
          <cell r="T187">
            <v>0</v>
          </cell>
          <cell r="U187">
            <v>686645</v>
          </cell>
          <cell r="V187">
            <v>0</v>
          </cell>
          <cell r="W187">
            <v>0</v>
          </cell>
          <cell r="X187">
            <v>0</v>
          </cell>
          <cell r="Y187">
            <v>0</v>
          </cell>
          <cell r="Z187">
            <v>0</v>
          </cell>
          <cell r="AA187">
            <v>0</v>
          </cell>
          <cell r="AB187">
            <v>0</v>
          </cell>
          <cell r="AC187">
            <v>0</v>
          </cell>
          <cell r="AD187">
            <v>0</v>
          </cell>
          <cell r="AE187">
            <v>0</v>
          </cell>
          <cell r="AF187">
            <v>31998982</v>
          </cell>
          <cell r="AG187">
            <v>31359002</v>
          </cell>
          <cell r="AH187">
            <v>0</v>
          </cell>
          <cell r="AI187">
            <v>639980</v>
          </cell>
          <cell r="AJ187">
            <v>1163830.23</v>
          </cell>
          <cell r="AK187">
            <v>2762316.87</v>
          </cell>
          <cell r="AL187">
            <v>2786379.4</v>
          </cell>
          <cell r="AM187">
            <v>85627.56</v>
          </cell>
          <cell r="AN187">
            <v>549.6</v>
          </cell>
          <cell r="AO187">
            <v>207148.97</v>
          </cell>
          <cell r="AP187">
            <v>1991195.69</v>
          </cell>
          <cell r="AQ187">
            <v>31960.799999999999</v>
          </cell>
          <cell r="AR187">
            <v>58149.41</v>
          </cell>
          <cell r="AS187">
            <v>963.23</v>
          </cell>
          <cell r="AT187">
            <v>412.2</v>
          </cell>
          <cell r="AU187">
            <v>0</v>
          </cell>
          <cell r="AV187">
            <v>0</v>
          </cell>
        </row>
        <row r="188">
          <cell r="A188">
            <v>181</v>
          </cell>
          <cell r="B188" t="str">
            <v>North Hertfordshire</v>
          </cell>
          <cell r="C188" t="str">
            <v>E1935</v>
          </cell>
          <cell r="D188">
            <v>182381</v>
          </cell>
          <cell r="E188">
            <v>0</v>
          </cell>
          <cell r="F188">
            <v>0</v>
          </cell>
          <cell r="G188">
            <v>0</v>
          </cell>
          <cell r="H188">
            <v>0</v>
          </cell>
          <cell r="I188">
            <v>0</v>
          </cell>
          <cell r="J188">
            <v>0</v>
          </cell>
          <cell r="K188">
            <v>0</v>
          </cell>
          <cell r="L188">
            <v>0</v>
          </cell>
          <cell r="M188">
            <v>0</v>
          </cell>
          <cell r="N188">
            <v>466033</v>
          </cell>
          <cell r="O188">
            <v>372826.4</v>
          </cell>
          <cell r="P188">
            <v>93206.6</v>
          </cell>
          <cell r="Q188">
            <v>0</v>
          </cell>
          <cell r="R188">
            <v>71696.100000000006</v>
          </cell>
          <cell r="S188">
            <v>0</v>
          </cell>
          <cell r="T188">
            <v>0</v>
          </cell>
          <cell r="U188">
            <v>1020000</v>
          </cell>
          <cell r="V188">
            <v>0</v>
          </cell>
          <cell r="W188">
            <v>0</v>
          </cell>
          <cell r="X188">
            <v>0</v>
          </cell>
          <cell r="Y188">
            <v>0</v>
          </cell>
          <cell r="Z188">
            <v>0</v>
          </cell>
          <cell r="AA188">
            <v>0</v>
          </cell>
          <cell r="AB188">
            <v>0</v>
          </cell>
          <cell r="AC188">
            <v>0</v>
          </cell>
          <cell r="AD188">
            <v>0</v>
          </cell>
          <cell r="AE188">
            <v>0</v>
          </cell>
          <cell r="AF188">
            <v>18572802</v>
          </cell>
          <cell r="AG188">
            <v>14858242</v>
          </cell>
          <cell r="AH188">
            <v>3714560</v>
          </cell>
          <cell r="AI188">
            <v>0</v>
          </cell>
          <cell r="AJ188">
            <v>629030.72</v>
          </cell>
          <cell r="AK188">
            <v>2011108.44</v>
          </cell>
          <cell r="AL188">
            <v>2286721.36</v>
          </cell>
          <cell r="AM188">
            <v>122744.75</v>
          </cell>
          <cell r="AN188">
            <v>12012.52</v>
          </cell>
          <cell r="AO188">
            <v>11412.31</v>
          </cell>
          <cell r="AP188">
            <v>1587322.94</v>
          </cell>
          <cell r="AQ188">
            <v>41712.720000000001</v>
          </cell>
          <cell r="AR188">
            <v>71804.639999999999</v>
          </cell>
          <cell r="AS188">
            <v>3742.79</v>
          </cell>
          <cell r="AT188">
            <v>7393.29</v>
          </cell>
          <cell r="AU188">
            <v>2409.31</v>
          </cell>
          <cell r="AV188">
            <v>0</v>
          </cell>
        </row>
        <row r="189">
          <cell r="A189">
            <v>182</v>
          </cell>
          <cell r="B189" t="str">
            <v>North Kesteven</v>
          </cell>
          <cell r="C189" t="str">
            <v>E2534</v>
          </cell>
          <cell r="D189">
            <v>122912</v>
          </cell>
          <cell r="E189">
            <v>0</v>
          </cell>
          <cell r="F189">
            <v>0</v>
          </cell>
          <cell r="G189">
            <v>0</v>
          </cell>
          <cell r="H189">
            <v>231000</v>
          </cell>
          <cell r="I189">
            <v>0</v>
          </cell>
          <cell r="J189">
            <v>0</v>
          </cell>
          <cell r="K189">
            <v>0</v>
          </cell>
          <cell r="L189">
            <v>0</v>
          </cell>
          <cell r="M189">
            <v>0</v>
          </cell>
          <cell r="N189">
            <v>460632</v>
          </cell>
          <cell r="O189">
            <v>368505.60000000003</v>
          </cell>
          <cell r="P189">
            <v>92126.400000000009</v>
          </cell>
          <cell r="Q189">
            <v>0</v>
          </cell>
          <cell r="R189">
            <v>59353.34</v>
          </cell>
          <cell r="S189">
            <v>0</v>
          </cell>
          <cell r="T189">
            <v>0</v>
          </cell>
          <cell r="U189">
            <v>227565.51</v>
          </cell>
          <cell r="V189">
            <v>0</v>
          </cell>
          <cell r="W189">
            <v>0</v>
          </cell>
          <cell r="X189">
            <v>0</v>
          </cell>
          <cell r="Y189">
            <v>0</v>
          </cell>
          <cell r="Z189">
            <v>0</v>
          </cell>
          <cell r="AA189">
            <v>0</v>
          </cell>
          <cell r="AB189">
            <v>0</v>
          </cell>
          <cell r="AC189">
            <v>0</v>
          </cell>
          <cell r="AD189">
            <v>0</v>
          </cell>
          <cell r="AE189">
            <v>0</v>
          </cell>
          <cell r="AF189">
            <v>11062837</v>
          </cell>
          <cell r="AG189">
            <v>8850270</v>
          </cell>
          <cell r="AH189">
            <v>2212567</v>
          </cell>
          <cell r="AI189">
            <v>0</v>
          </cell>
          <cell r="AJ189">
            <v>368673.45</v>
          </cell>
          <cell r="AK189">
            <v>1983249.6</v>
          </cell>
          <cell r="AL189">
            <v>1426334.88</v>
          </cell>
          <cell r="AM189">
            <v>42007.76</v>
          </cell>
          <cell r="AN189">
            <v>45901.31</v>
          </cell>
          <cell r="AO189">
            <v>5755.14</v>
          </cell>
          <cell r="AP189">
            <v>710218.04</v>
          </cell>
          <cell r="AQ189">
            <v>14517.71</v>
          </cell>
          <cell r="AR189">
            <v>-1860.2</v>
          </cell>
          <cell r="AS189">
            <v>0</v>
          </cell>
          <cell r="AT189">
            <v>7318.57</v>
          </cell>
          <cell r="AU189">
            <v>0</v>
          </cell>
          <cell r="AV189">
            <v>0</v>
          </cell>
        </row>
        <row r="190">
          <cell r="A190">
            <v>183</v>
          </cell>
          <cell r="B190" t="str">
            <v>North Lincolnshire</v>
          </cell>
          <cell r="C190" t="str">
            <v>E2004</v>
          </cell>
          <cell r="D190">
            <v>255809</v>
          </cell>
          <cell r="E190">
            <v>0</v>
          </cell>
          <cell r="F190">
            <v>0</v>
          </cell>
          <cell r="G190">
            <v>0</v>
          </cell>
          <cell r="H190">
            <v>0</v>
          </cell>
          <cell r="I190">
            <v>0</v>
          </cell>
          <cell r="J190">
            <v>0</v>
          </cell>
          <cell r="K190">
            <v>0</v>
          </cell>
          <cell r="L190">
            <v>0</v>
          </cell>
          <cell r="M190">
            <v>0</v>
          </cell>
          <cell r="N190">
            <v>680234</v>
          </cell>
          <cell r="O190">
            <v>666629.31999999995</v>
          </cell>
          <cell r="P190">
            <v>0</v>
          </cell>
          <cell r="Q190">
            <v>13604.68</v>
          </cell>
          <cell r="R190">
            <v>2892042.81</v>
          </cell>
          <cell r="S190">
            <v>0</v>
          </cell>
          <cell r="T190">
            <v>0</v>
          </cell>
          <cell r="U190">
            <v>910863</v>
          </cell>
          <cell r="V190">
            <v>0</v>
          </cell>
          <cell r="W190">
            <v>0</v>
          </cell>
          <cell r="X190">
            <v>0</v>
          </cell>
          <cell r="Y190">
            <v>0</v>
          </cell>
          <cell r="Z190">
            <v>0</v>
          </cell>
          <cell r="AA190">
            <v>0</v>
          </cell>
          <cell r="AB190">
            <v>0</v>
          </cell>
          <cell r="AC190">
            <v>0</v>
          </cell>
          <cell r="AD190">
            <v>0</v>
          </cell>
          <cell r="AE190">
            <v>0</v>
          </cell>
          <cell r="AF190">
            <v>40552216</v>
          </cell>
          <cell r="AG190">
            <v>39741172</v>
          </cell>
          <cell r="AH190">
            <v>0</v>
          </cell>
          <cell r="AI190">
            <v>811044</v>
          </cell>
          <cell r="AJ190">
            <v>1544606.81</v>
          </cell>
          <cell r="AK190">
            <v>2965481.56</v>
          </cell>
          <cell r="AL190">
            <v>1532197.63</v>
          </cell>
          <cell r="AM190">
            <v>32642.33</v>
          </cell>
          <cell r="AN190">
            <v>22247.3</v>
          </cell>
          <cell r="AO190">
            <v>1823075.73</v>
          </cell>
          <cell r="AP190">
            <v>2656154</v>
          </cell>
          <cell r="AQ190">
            <v>17530.310000000001</v>
          </cell>
          <cell r="AR190">
            <v>52383.62</v>
          </cell>
          <cell r="AS190">
            <v>918.05</v>
          </cell>
          <cell r="AT190">
            <v>17544.53</v>
          </cell>
          <cell r="AU190">
            <v>2500.75</v>
          </cell>
          <cell r="AV190">
            <v>0</v>
          </cell>
        </row>
        <row r="191">
          <cell r="A191">
            <v>184</v>
          </cell>
          <cell r="B191" t="str">
            <v>North Norfolk</v>
          </cell>
          <cell r="C191" t="str">
            <v>E2635</v>
          </cell>
          <cell r="D191">
            <v>230177</v>
          </cell>
          <cell r="E191">
            <v>0</v>
          </cell>
          <cell r="F191">
            <v>0</v>
          </cell>
          <cell r="G191">
            <v>0</v>
          </cell>
          <cell r="H191">
            <v>14784</v>
          </cell>
          <cell r="I191">
            <v>3696</v>
          </cell>
          <cell r="J191">
            <v>0</v>
          </cell>
          <cell r="K191">
            <v>0</v>
          </cell>
          <cell r="L191">
            <v>0</v>
          </cell>
          <cell r="M191">
            <v>0</v>
          </cell>
          <cell r="N191">
            <v>842458</v>
          </cell>
          <cell r="O191">
            <v>673966.4</v>
          </cell>
          <cell r="P191">
            <v>168491.6</v>
          </cell>
          <cell r="Q191">
            <v>0</v>
          </cell>
          <cell r="R191">
            <v>325868.95</v>
          </cell>
          <cell r="S191">
            <v>0</v>
          </cell>
          <cell r="T191">
            <v>0</v>
          </cell>
          <cell r="U191">
            <v>232247.11</v>
          </cell>
          <cell r="V191">
            <v>0</v>
          </cell>
          <cell r="W191">
            <v>0</v>
          </cell>
          <cell r="X191">
            <v>0</v>
          </cell>
          <cell r="Y191">
            <v>0</v>
          </cell>
          <cell r="Z191">
            <v>0</v>
          </cell>
          <cell r="AA191">
            <v>0</v>
          </cell>
          <cell r="AB191">
            <v>0</v>
          </cell>
          <cell r="AC191">
            <v>0</v>
          </cell>
          <cell r="AD191">
            <v>0</v>
          </cell>
          <cell r="AE191">
            <v>0</v>
          </cell>
          <cell r="AF191">
            <v>11738205</v>
          </cell>
          <cell r="AG191">
            <v>9390564</v>
          </cell>
          <cell r="AH191">
            <v>2347641</v>
          </cell>
          <cell r="AI191">
            <v>0</v>
          </cell>
          <cell r="AJ191">
            <v>348665</v>
          </cell>
          <cell r="AK191">
            <v>3520188.13</v>
          </cell>
          <cell r="AL191">
            <v>1191168.48</v>
          </cell>
          <cell r="AM191">
            <v>55601.2</v>
          </cell>
          <cell r="AN191">
            <v>93508.13</v>
          </cell>
          <cell r="AO191">
            <v>601.65</v>
          </cell>
          <cell r="AP191">
            <v>565101.9</v>
          </cell>
          <cell r="AQ191">
            <v>4413.51</v>
          </cell>
          <cell r="AR191">
            <v>120378.64</v>
          </cell>
          <cell r="AS191">
            <v>0</v>
          </cell>
          <cell r="AT191">
            <v>6667.23</v>
          </cell>
          <cell r="AU191">
            <v>211.28</v>
          </cell>
          <cell r="AV191">
            <v>0</v>
          </cell>
        </row>
        <row r="192">
          <cell r="A192">
            <v>185</v>
          </cell>
          <cell r="B192" t="str">
            <v>North Somerset</v>
          </cell>
          <cell r="C192" t="str">
            <v>E0104</v>
          </cell>
          <cell r="D192">
            <v>259620</v>
          </cell>
          <cell r="E192">
            <v>0</v>
          </cell>
          <cell r="F192">
            <v>0</v>
          </cell>
          <cell r="G192">
            <v>0</v>
          </cell>
          <cell r="H192">
            <v>0</v>
          </cell>
          <cell r="I192">
            <v>0</v>
          </cell>
          <cell r="J192">
            <v>0</v>
          </cell>
          <cell r="K192">
            <v>0</v>
          </cell>
          <cell r="L192">
            <v>0</v>
          </cell>
          <cell r="M192">
            <v>0</v>
          </cell>
          <cell r="N192">
            <v>778741</v>
          </cell>
          <cell r="O192">
            <v>763166.17999999993</v>
          </cell>
          <cell r="P192">
            <v>0</v>
          </cell>
          <cell r="Q192">
            <v>15574.82</v>
          </cell>
          <cell r="R192">
            <v>211165.1</v>
          </cell>
          <cell r="S192">
            <v>0</v>
          </cell>
          <cell r="T192">
            <v>0</v>
          </cell>
          <cell r="U192">
            <v>583197</v>
          </cell>
          <cell r="V192">
            <v>0</v>
          </cell>
          <cell r="W192">
            <v>0</v>
          </cell>
          <cell r="X192">
            <v>0</v>
          </cell>
          <cell r="Y192">
            <v>0</v>
          </cell>
          <cell r="Z192">
            <v>0</v>
          </cell>
          <cell r="AA192">
            <v>0</v>
          </cell>
          <cell r="AB192">
            <v>0</v>
          </cell>
          <cell r="AC192">
            <v>0</v>
          </cell>
          <cell r="AD192">
            <v>0</v>
          </cell>
          <cell r="AE192">
            <v>0</v>
          </cell>
          <cell r="AF192">
            <v>28018437</v>
          </cell>
          <cell r="AG192">
            <v>27458068</v>
          </cell>
          <cell r="AH192">
            <v>0</v>
          </cell>
          <cell r="AI192">
            <v>560369</v>
          </cell>
          <cell r="AJ192">
            <v>977677.71</v>
          </cell>
          <cell r="AK192">
            <v>3357113.65</v>
          </cell>
          <cell r="AL192">
            <v>3425048.48</v>
          </cell>
          <cell r="AM192">
            <v>100584.54</v>
          </cell>
          <cell r="AN192">
            <v>16795.78</v>
          </cell>
          <cell r="AO192">
            <v>80492.649999999994</v>
          </cell>
          <cell r="AP192">
            <v>2599843.31</v>
          </cell>
          <cell r="AQ192">
            <v>-2385.79</v>
          </cell>
          <cell r="AR192">
            <v>478115.75</v>
          </cell>
          <cell r="AS192">
            <v>0</v>
          </cell>
          <cell r="AT192">
            <v>3882.94</v>
          </cell>
          <cell r="AU192">
            <v>0</v>
          </cell>
          <cell r="AV192">
            <v>0</v>
          </cell>
        </row>
        <row r="193">
          <cell r="A193">
            <v>186</v>
          </cell>
          <cell r="B193" t="str">
            <v>North Tyneside</v>
          </cell>
          <cell r="C193" t="str">
            <v>E4503</v>
          </cell>
          <cell r="D193">
            <v>228416</v>
          </cell>
          <cell r="E193">
            <v>0</v>
          </cell>
          <cell r="F193">
            <v>13458.6</v>
          </cell>
          <cell r="G193">
            <v>0</v>
          </cell>
          <cell r="H193">
            <v>0</v>
          </cell>
          <cell r="I193">
            <v>0</v>
          </cell>
          <cell r="J193">
            <v>42390</v>
          </cell>
          <cell r="K193">
            <v>0</v>
          </cell>
          <cell r="L193">
            <v>0</v>
          </cell>
          <cell r="M193">
            <v>0</v>
          </cell>
          <cell r="N193">
            <v>684248</v>
          </cell>
          <cell r="O193">
            <v>670563.04</v>
          </cell>
          <cell r="P193">
            <v>0</v>
          </cell>
          <cell r="Q193">
            <v>13684.960000000001</v>
          </cell>
          <cell r="R193">
            <v>-11965.74</v>
          </cell>
          <cell r="S193">
            <v>0</v>
          </cell>
          <cell r="T193">
            <v>0</v>
          </cell>
          <cell r="U193">
            <v>861230</v>
          </cell>
          <cell r="V193">
            <v>0</v>
          </cell>
          <cell r="W193">
            <v>0</v>
          </cell>
          <cell r="X193">
            <v>0</v>
          </cell>
          <cell r="Y193">
            <v>0</v>
          </cell>
          <cell r="Z193">
            <v>0</v>
          </cell>
          <cell r="AA193">
            <v>0</v>
          </cell>
          <cell r="AB193">
            <v>0</v>
          </cell>
          <cell r="AC193">
            <v>0</v>
          </cell>
          <cell r="AD193">
            <v>0</v>
          </cell>
          <cell r="AE193">
            <v>0</v>
          </cell>
          <cell r="AF193">
            <v>28857369</v>
          </cell>
          <cell r="AG193">
            <v>28321763</v>
          </cell>
          <cell r="AH193">
            <v>0</v>
          </cell>
          <cell r="AI193">
            <v>577995</v>
          </cell>
          <cell r="AJ193">
            <v>1026865.96</v>
          </cell>
          <cell r="AK193">
            <v>2968505.35</v>
          </cell>
          <cell r="AL193">
            <v>3206980.27</v>
          </cell>
          <cell r="AM193">
            <v>55716.52</v>
          </cell>
          <cell r="AN193">
            <v>0</v>
          </cell>
          <cell r="AO193">
            <v>263381.56</v>
          </cell>
          <cell r="AP193">
            <v>2440318.0499999998</v>
          </cell>
          <cell r="AQ193">
            <v>63566.25</v>
          </cell>
          <cell r="AR193">
            <v>14991.08</v>
          </cell>
          <cell r="AS193">
            <v>3482.29</v>
          </cell>
          <cell r="AT193">
            <v>0</v>
          </cell>
          <cell r="AU193">
            <v>0</v>
          </cell>
          <cell r="AV193">
            <v>0</v>
          </cell>
        </row>
        <row r="194">
          <cell r="A194">
            <v>187</v>
          </cell>
          <cell r="B194" t="str">
            <v>North Warwickshire</v>
          </cell>
          <cell r="C194" t="str">
            <v>E3731</v>
          </cell>
          <cell r="D194">
            <v>110454</v>
          </cell>
          <cell r="E194">
            <v>0</v>
          </cell>
          <cell r="F194">
            <v>0</v>
          </cell>
          <cell r="G194">
            <v>0</v>
          </cell>
          <cell r="H194">
            <v>0</v>
          </cell>
          <cell r="I194">
            <v>0</v>
          </cell>
          <cell r="J194">
            <v>0</v>
          </cell>
          <cell r="K194">
            <v>0</v>
          </cell>
          <cell r="L194">
            <v>0</v>
          </cell>
          <cell r="M194">
            <v>0</v>
          </cell>
          <cell r="N194">
            <v>255678</v>
          </cell>
          <cell r="O194">
            <v>204542.40000000002</v>
          </cell>
          <cell r="P194">
            <v>51135.600000000006</v>
          </cell>
          <cell r="Q194">
            <v>0</v>
          </cell>
          <cell r="R194">
            <v>37964.910000000003</v>
          </cell>
          <cell r="S194">
            <v>0</v>
          </cell>
          <cell r="T194">
            <v>0</v>
          </cell>
          <cell r="U194">
            <v>132782.87</v>
          </cell>
          <cell r="V194">
            <v>0</v>
          </cell>
          <cell r="W194">
            <v>0</v>
          </cell>
          <cell r="X194">
            <v>0</v>
          </cell>
          <cell r="Y194">
            <v>0</v>
          </cell>
          <cell r="Z194">
            <v>0</v>
          </cell>
          <cell r="AA194">
            <v>0</v>
          </cell>
          <cell r="AB194">
            <v>0</v>
          </cell>
          <cell r="AC194">
            <v>0</v>
          </cell>
          <cell r="AD194">
            <v>0</v>
          </cell>
          <cell r="AE194">
            <v>0</v>
          </cell>
          <cell r="AF194">
            <v>19615051</v>
          </cell>
          <cell r="AG194">
            <v>15692041</v>
          </cell>
          <cell r="AH194">
            <v>3923010</v>
          </cell>
          <cell r="AI194">
            <v>0</v>
          </cell>
          <cell r="AJ194">
            <v>707564.1</v>
          </cell>
          <cell r="AK194">
            <v>1110318.3999999999</v>
          </cell>
          <cell r="AL194">
            <v>688808.9</v>
          </cell>
          <cell r="AM194">
            <v>26683.08</v>
          </cell>
          <cell r="AN194">
            <v>17359.14</v>
          </cell>
          <cell r="AO194">
            <v>306016.32</v>
          </cell>
          <cell r="AP194">
            <v>1217883.53</v>
          </cell>
          <cell r="AQ194">
            <v>7210.04</v>
          </cell>
          <cell r="AR194">
            <v>1653.75</v>
          </cell>
          <cell r="AS194">
            <v>325.73</v>
          </cell>
          <cell r="AT194">
            <v>6687.52</v>
          </cell>
          <cell r="AU194">
            <v>0</v>
          </cell>
          <cell r="AV194">
            <v>0</v>
          </cell>
        </row>
        <row r="195">
          <cell r="A195">
            <v>188</v>
          </cell>
          <cell r="B195" t="str">
            <v>North West Leicestershire</v>
          </cell>
          <cell r="C195" t="str">
            <v>E2437</v>
          </cell>
          <cell r="D195">
            <v>145672</v>
          </cell>
          <cell r="E195">
            <v>0</v>
          </cell>
          <cell r="F195">
            <v>0</v>
          </cell>
          <cell r="G195">
            <v>0</v>
          </cell>
          <cell r="H195">
            <v>0</v>
          </cell>
          <cell r="I195">
            <v>0</v>
          </cell>
          <cell r="J195">
            <v>0</v>
          </cell>
          <cell r="K195">
            <v>0</v>
          </cell>
          <cell r="L195">
            <v>0</v>
          </cell>
          <cell r="M195">
            <v>0</v>
          </cell>
          <cell r="N195">
            <v>381154</v>
          </cell>
          <cell r="O195">
            <v>304923.2</v>
          </cell>
          <cell r="P195">
            <v>68607.72</v>
          </cell>
          <cell r="Q195">
            <v>7623.08</v>
          </cell>
          <cell r="R195">
            <v>27147.09</v>
          </cell>
          <cell r="S195">
            <v>0</v>
          </cell>
          <cell r="T195">
            <v>0</v>
          </cell>
          <cell r="U195">
            <v>454000</v>
          </cell>
          <cell r="V195">
            <v>0</v>
          </cell>
          <cell r="W195">
            <v>0</v>
          </cell>
          <cell r="X195">
            <v>0</v>
          </cell>
          <cell r="Y195">
            <v>0</v>
          </cell>
          <cell r="Z195">
            <v>0</v>
          </cell>
          <cell r="AA195">
            <v>0</v>
          </cell>
          <cell r="AB195">
            <v>0</v>
          </cell>
          <cell r="AC195">
            <v>0</v>
          </cell>
          <cell r="AD195">
            <v>0</v>
          </cell>
          <cell r="AE195">
            <v>0</v>
          </cell>
          <cell r="AF195">
            <v>22554609</v>
          </cell>
          <cell r="AG195">
            <v>18043687</v>
          </cell>
          <cell r="AH195">
            <v>4059830</v>
          </cell>
          <cell r="AI195">
            <v>451092</v>
          </cell>
          <cell r="AJ195">
            <v>795516.59</v>
          </cell>
          <cell r="AK195">
            <v>1656990.2</v>
          </cell>
          <cell r="AL195">
            <v>897589.86</v>
          </cell>
          <cell r="AM195">
            <v>16084.96</v>
          </cell>
          <cell r="AN195">
            <v>11326.87</v>
          </cell>
          <cell r="AO195">
            <v>97103.51</v>
          </cell>
          <cell r="AP195">
            <v>1320162.6499999999</v>
          </cell>
          <cell r="AQ195">
            <v>9648.02</v>
          </cell>
          <cell r="AR195">
            <v>50006.86</v>
          </cell>
          <cell r="AS195">
            <v>374.13</v>
          </cell>
          <cell r="AT195">
            <v>9165.4</v>
          </cell>
          <cell r="AU195">
            <v>167.06</v>
          </cell>
          <cell r="AV195">
            <v>0</v>
          </cell>
        </row>
        <row r="196">
          <cell r="A196">
            <v>189</v>
          </cell>
          <cell r="B196" t="str">
            <v>Northampton</v>
          </cell>
          <cell r="C196" t="str">
            <v>E2835</v>
          </cell>
          <cell r="D196">
            <v>301115</v>
          </cell>
          <cell r="E196">
            <v>0</v>
          </cell>
          <cell r="F196">
            <v>0</v>
          </cell>
          <cell r="G196">
            <v>0</v>
          </cell>
          <cell r="H196">
            <v>0</v>
          </cell>
          <cell r="I196">
            <v>0</v>
          </cell>
          <cell r="J196">
            <v>1218999.7</v>
          </cell>
          <cell r="K196">
            <v>0</v>
          </cell>
          <cell r="L196">
            <v>0</v>
          </cell>
          <cell r="M196">
            <v>0</v>
          </cell>
          <cell r="N196">
            <v>707457</v>
          </cell>
          <cell r="O196">
            <v>565965.6</v>
          </cell>
          <cell r="P196">
            <v>141491.4</v>
          </cell>
          <cell r="Q196">
            <v>0</v>
          </cell>
          <cell r="R196">
            <v>-1955272.64</v>
          </cell>
          <cell r="S196">
            <v>0</v>
          </cell>
          <cell r="T196">
            <v>0</v>
          </cell>
          <cell r="U196">
            <v>1015749.13</v>
          </cell>
          <cell r="V196">
            <v>0</v>
          </cell>
          <cell r="W196">
            <v>0</v>
          </cell>
          <cell r="X196">
            <v>0</v>
          </cell>
          <cell r="Y196">
            <v>0</v>
          </cell>
          <cell r="Z196">
            <v>0</v>
          </cell>
          <cell r="AA196">
            <v>0</v>
          </cell>
          <cell r="AB196">
            <v>0</v>
          </cell>
          <cell r="AC196">
            <v>0</v>
          </cell>
          <cell r="AD196">
            <v>0</v>
          </cell>
          <cell r="AE196">
            <v>0</v>
          </cell>
          <cell r="AF196">
            <v>48888877.299999997</v>
          </cell>
          <cell r="AG196">
            <v>40086301</v>
          </cell>
          <cell r="AH196">
            <v>10021575</v>
          </cell>
          <cell r="AI196">
            <v>0</v>
          </cell>
          <cell r="AJ196">
            <v>1771775.9</v>
          </cell>
          <cell r="AK196">
            <v>3060930.67</v>
          </cell>
          <cell r="AL196">
            <v>5440661.1699999999</v>
          </cell>
          <cell r="AM196">
            <v>14656</v>
          </cell>
          <cell r="AN196">
            <v>0</v>
          </cell>
          <cell r="AO196">
            <v>672501.82</v>
          </cell>
          <cell r="AP196">
            <v>6376851.3600000003</v>
          </cell>
          <cell r="AQ196">
            <v>63665.62</v>
          </cell>
          <cell r="AR196">
            <v>174321.23</v>
          </cell>
          <cell r="AS196">
            <v>1734</v>
          </cell>
          <cell r="AT196">
            <v>0</v>
          </cell>
          <cell r="AU196">
            <v>0</v>
          </cell>
          <cell r="AV196">
            <v>1555139.7</v>
          </cell>
        </row>
        <row r="197">
          <cell r="A197">
            <v>190</v>
          </cell>
          <cell r="B197" t="str">
            <v>Northumberland UA</v>
          </cell>
          <cell r="C197" t="str">
            <v>E2901</v>
          </cell>
          <cell r="D197">
            <v>474143</v>
          </cell>
          <cell r="E197">
            <v>0</v>
          </cell>
          <cell r="F197">
            <v>314.75</v>
          </cell>
          <cell r="G197">
            <v>0</v>
          </cell>
          <cell r="H197">
            <v>777526.75</v>
          </cell>
          <cell r="I197">
            <v>0</v>
          </cell>
          <cell r="J197">
            <v>11421.75</v>
          </cell>
          <cell r="K197">
            <v>0</v>
          </cell>
          <cell r="L197">
            <v>0</v>
          </cell>
          <cell r="M197">
            <v>0</v>
          </cell>
          <cell r="N197">
            <v>1499303</v>
          </cell>
          <cell r="O197">
            <v>1499303</v>
          </cell>
          <cell r="P197">
            <v>0</v>
          </cell>
          <cell r="Q197">
            <v>0</v>
          </cell>
          <cell r="R197">
            <v>407186.3</v>
          </cell>
          <cell r="S197">
            <v>0</v>
          </cell>
          <cell r="T197">
            <v>0</v>
          </cell>
          <cell r="U197">
            <v>900000</v>
          </cell>
          <cell r="V197">
            <v>0</v>
          </cell>
          <cell r="W197">
            <v>0</v>
          </cell>
          <cell r="X197">
            <v>0</v>
          </cell>
          <cell r="Y197">
            <v>0</v>
          </cell>
          <cell r="Z197">
            <v>0</v>
          </cell>
          <cell r="AA197">
            <v>0</v>
          </cell>
          <cell r="AB197">
            <v>0</v>
          </cell>
          <cell r="AC197">
            <v>0</v>
          </cell>
          <cell r="AD197">
            <v>0</v>
          </cell>
          <cell r="AE197">
            <v>0</v>
          </cell>
          <cell r="AF197">
            <v>36390859.25</v>
          </cell>
          <cell r="AG197">
            <v>36402281</v>
          </cell>
          <cell r="AH197">
            <v>0</v>
          </cell>
          <cell r="AI197">
            <v>0</v>
          </cell>
          <cell r="AJ197">
            <v>1250443.52</v>
          </cell>
          <cell r="AK197">
            <v>6410892.1600000001</v>
          </cell>
          <cell r="AL197">
            <v>5170666.99</v>
          </cell>
          <cell r="AM197">
            <v>175597.49</v>
          </cell>
          <cell r="AN197">
            <v>95068.53</v>
          </cell>
          <cell r="AO197">
            <v>1284536.97</v>
          </cell>
          <cell r="AP197">
            <v>2398766.64</v>
          </cell>
          <cell r="AQ197">
            <v>190845.05</v>
          </cell>
          <cell r="AR197">
            <v>270621.63</v>
          </cell>
          <cell r="AS197">
            <v>4473.28</v>
          </cell>
          <cell r="AT197">
            <v>7221.3</v>
          </cell>
          <cell r="AU197">
            <v>6575.3</v>
          </cell>
          <cell r="AV197">
            <v>11106.5</v>
          </cell>
        </row>
        <row r="198">
          <cell r="A198">
            <v>191</v>
          </cell>
          <cell r="B198" t="str">
            <v>Norwich</v>
          </cell>
          <cell r="C198" t="str">
            <v>E2636</v>
          </cell>
          <cell r="D198">
            <v>268738</v>
          </cell>
          <cell r="E198">
            <v>0</v>
          </cell>
          <cell r="F198">
            <v>0</v>
          </cell>
          <cell r="G198">
            <v>0</v>
          </cell>
          <cell r="H198">
            <v>0</v>
          </cell>
          <cell r="I198">
            <v>0</v>
          </cell>
          <cell r="J198">
            <v>0</v>
          </cell>
          <cell r="K198">
            <v>0</v>
          </cell>
          <cell r="L198">
            <v>0</v>
          </cell>
          <cell r="M198">
            <v>0</v>
          </cell>
          <cell r="N198">
            <v>633977</v>
          </cell>
          <cell r="O198">
            <v>507181.60000000003</v>
          </cell>
          <cell r="P198">
            <v>126795.40000000001</v>
          </cell>
          <cell r="Q198">
            <v>0</v>
          </cell>
          <cell r="R198">
            <v>-21981.18</v>
          </cell>
          <cell r="S198">
            <v>0</v>
          </cell>
          <cell r="T198">
            <v>0</v>
          </cell>
          <cell r="U198">
            <v>800000</v>
          </cell>
          <cell r="V198">
            <v>0</v>
          </cell>
          <cell r="W198">
            <v>0</v>
          </cell>
          <cell r="X198">
            <v>0</v>
          </cell>
          <cell r="Y198">
            <v>0</v>
          </cell>
          <cell r="Z198">
            <v>0</v>
          </cell>
          <cell r="AA198">
            <v>0</v>
          </cell>
          <cell r="AB198">
            <v>0</v>
          </cell>
          <cell r="AC198">
            <v>0</v>
          </cell>
          <cell r="AD198">
            <v>0</v>
          </cell>
          <cell r="AE198">
            <v>0</v>
          </cell>
          <cell r="AF198">
            <v>37636740</v>
          </cell>
          <cell r="AG198">
            <v>30109392</v>
          </cell>
          <cell r="AH198">
            <v>7527348</v>
          </cell>
          <cell r="AI198">
            <v>0</v>
          </cell>
          <cell r="AJ198">
            <v>1395518.88</v>
          </cell>
          <cell r="AK198">
            <v>2754759.1</v>
          </cell>
          <cell r="AL198">
            <v>4660140.88</v>
          </cell>
          <cell r="AM198">
            <v>22790.080000000002</v>
          </cell>
          <cell r="AN198">
            <v>0</v>
          </cell>
          <cell r="AO198">
            <v>122281.91</v>
          </cell>
          <cell r="AP198">
            <v>3971305.97</v>
          </cell>
          <cell r="AQ198">
            <v>27917.84</v>
          </cell>
          <cell r="AR198">
            <v>23976.57</v>
          </cell>
          <cell r="AS198">
            <v>0</v>
          </cell>
          <cell r="AT198">
            <v>0</v>
          </cell>
          <cell r="AU198">
            <v>0</v>
          </cell>
          <cell r="AV198">
            <v>0</v>
          </cell>
        </row>
        <row r="199">
          <cell r="A199">
            <v>192</v>
          </cell>
          <cell r="B199" t="str">
            <v>Nottingham</v>
          </cell>
          <cell r="C199" t="str">
            <v>E3001</v>
          </cell>
          <cell r="D199">
            <v>497329</v>
          </cell>
          <cell r="E199">
            <v>0</v>
          </cell>
          <cell r="F199">
            <v>107501.96</v>
          </cell>
          <cell r="G199">
            <v>142738.46</v>
          </cell>
          <cell r="H199">
            <v>0</v>
          </cell>
          <cell r="I199">
            <v>0</v>
          </cell>
          <cell r="J199">
            <v>54000</v>
          </cell>
          <cell r="K199">
            <v>0</v>
          </cell>
          <cell r="L199">
            <v>0</v>
          </cell>
          <cell r="M199">
            <v>0</v>
          </cell>
          <cell r="N199">
            <v>1023208</v>
          </cell>
          <cell r="O199">
            <v>1002743.84</v>
          </cell>
          <cell r="P199">
            <v>0</v>
          </cell>
          <cell r="Q199">
            <v>20464.16</v>
          </cell>
          <cell r="R199">
            <v>-2630569.39</v>
          </cell>
          <cell r="S199">
            <v>0</v>
          </cell>
          <cell r="T199">
            <v>0</v>
          </cell>
          <cell r="U199">
            <v>1400000</v>
          </cell>
          <cell r="V199">
            <v>0</v>
          </cell>
          <cell r="W199">
            <v>0</v>
          </cell>
          <cell r="X199">
            <v>0</v>
          </cell>
          <cell r="Y199">
            <v>0</v>
          </cell>
          <cell r="Z199">
            <v>0</v>
          </cell>
          <cell r="AA199">
            <v>0</v>
          </cell>
          <cell r="AB199">
            <v>0</v>
          </cell>
          <cell r="AC199">
            <v>0</v>
          </cell>
          <cell r="AD199">
            <v>0</v>
          </cell>
          <cell r="AE199">
            <v>0</v>
          </cell>
          <cell r="AF199">
            <v>54793234</v>
          </cell>
          <cell r="AG199">
            <v>53750289</v>
          </cell>
          <cell r="AH199">
            <v>0</v>
          </cell>
          <cell r="AI199">
            <v>1096945</v>
          </cell>
          <cell r="AJ199">
            <v>2343770.65</v>
          </cell>
          <cell r="AK199">
            <v>4436476.53</v>
          </cell>
          <cell r="AL199">
            <v>11624818.439999999</v>
          </cell>
          <cell r="AM199">
            <v>42619.88</v>
          </cell>
          <cell r="AN199">
            <v>0</v>
          </cell>
          <cell r="AO199">
            <v>142359.22</v>
          </cell>
          <cell r="AP199">
            <v>6579211.3099999996</v>
          </cell>
          <cell r="AQ199">
            <v>37798.28</v>
          </cell>
          <cell r="AR199">
            <v>308197.81</v>
          </cell>
          <cell r="AS199">
            <v>194.75</v>
          </cell>
          <cell r="AT199">
            <v>0</v>
          </cell>
          <cell r="AU199">
            <v>0</v>
          </cell>
          <cell r="AV199">
            <v>0</v>
          </cell>
        </row>
        <row r="200">
          <cell r="A200">
            <v>193</v>
          </cell>
          <cell r="B200" t="str">
            <v>Nuneaton and Bedworth</v>
          </cell>
          <cell r="C200" t="str">
            <v>E3732</v>
          </cell>
          <cell r="D200">
            <v>136145</v>
          </cell>
          <cell r="E200">
            <v>0</v>
          </cell>
          <cell r="F200">
            <v>0</v>
          </cell>
          <cell r="G200">
            <v>0</v>
          </cell>
          <cell r="H200">
            <v>0</v>
          </cell>
          <cell r="I200">
            <v>0</v>
          </cell>
          <cell r="J200">
            <v>0</v>
          </cell>
          <cell r="K200">
            <v>0</v>
          </cell>
          <cell r="L200">
            <v>0</v>
          </cell>
          <cell r="M200">
            <v>0</v>
          </cell>
          <cell r="N200">
            <v>341665</v>
          </cell>
          <cell r="O200">
            <v>273332</v>
          </cell>
          <cell r="P200">
            <v>68333</v>
          </cell>
          <cell r="Q200">
            <v>0</v>
          </cell>
          <cell r="R200">
            <v>-19850.72</v>
          </cell>
          <cell r="S200">
            <v>0</v>
          </cell>
          <cell r="T200">
            <v>0</v>
          </cell>
          <cell r="U200">
            <v>722193.07</v>
          </cell>
          <cell r="V200">
            <v>0</v>
          </cell>
          <cell r="W200">
            <v>0</v>
          </cell>
          <cell r="X200">
            <v>0</v>
          </cell>
          <cell r="Y200">
            <v>0</v>
          </cell>
          <cell r="Z200">
            <v>0</v>
          </cell>
          <cell r="AA200">
            <v>0</v>
          </cell>
          <cell r="AB200">
            <v>0</v>
          </cell>
          <cell r="AC200">
            <v>0</v>
          </cell>
          <cell r="AD200">
            <v>0</v>
          </cell>
          <cell r="AE200">
            <v>0</v>
          </cell>
          <cell r="AF200">
            <v>16533258</v>
          </cell>
          <cell r="AG200">
            <v>13226606</v>
          </cell>
          <cell r="AH200">
            <v>3306652</v>
          </cell>
          <cell r="AI200">
            <v>0</v>
          </cell>
          <cell r="AJ200">
            <v>576685.77</v>
          </cell>
          <cell r="AK200">
            <v>1519469.36</v>
          </cell>
          <cell r="AL200">
            <v>1659291.46</v>
          </cell>
          <cell r="AM200">
            <v>7729.31</v>
          </cell>
          <cell r="AN200">
            <v>0</v>
          </cell>
          <cell r="AO200">
            <v>36052.550000000003</v>
          </cell>
          <cell r="AP200">
            <v>1532206.21</v>
          </cell>
          <cell r="AQ200">
            <v>26515.88</v>
          </cell>
          <cell r="AR200">
            <v>63204.44</v>
          </cell>
          <cell r="AS200">
            <v>0</v>
          </cell>
          <cell r="AT200">
            <v>0</v>
          </cell>
          <cell r="AU200">
            <v>0</v>
          </cell>
          <cell r="AV200">
            <v>0</v>
          </cell>
        </row>
        <row r="201">
          <cell r="A201">
            <v>194</v>
          </cell>
          <cell r="B201" t="str">
            <v>Oadby and Wigston</v>
          </cell>
          <cell r="C201" t="str">
            <v>E2438</v>
          </cell>
          <cell r="D201">
            <v>56189</v>
          </cell>
          <cell r="E201">
            <v>0</v>
          </cell>
          <cell r="F201">
            <v>0</v>
          </cell>
          <cell r="G201">
            <v>0</v>
          </cell>
          <cell r="H201">
            <v>0</v>
          </cell>
          <cell r="I201">
            <v>0</v>
          </cell>
          <cell r="J201">
            <v>0</v>
          </cell>
          <cell r="K201">
            <v>0</v>
          </cell>
          <cell r="L201">
            <v>0</v>
          </cell>
          <cell r="M201">
            <v>0</v>
          </cell>
          <cell r="N201">
            <v>193640</v>
          </cell>
          <cell r="O201">
            <v>154912</v>
          </cell>
          <cell r="P201">
            <v>34855.199999999997</v>
          </cell>
          <cell r="Q201">
            <v>3872.8</v>
          </cell>
          <cell r="R201">
            <v>5870.7</v>
          </cell>
          <cell r="S201">
            <v>0</v>
          </cell>
          <cell r="T201">
            <v>0</v>
          </cell>
          <cell r="U201">
            <v>124489</v>
          </cell>
          <cell r="V201">
            <v>0</v>
          </cell>
          <cell r="W201">
            <v>0</v>
          </cell>
          <cell r="X201">
            <v>0</v>
          </cell>
          <cell r="Y201">
            <v>0</v>
          </cell>
          <cell r="Z201">
            <v>0</v>
          </cell>
          <cell r="AA201">
            <v>0</v>
          </cell>
          <cell r="AB201">
            <v>0</v>
          </cell>
          <cell r="AC201">
            <v>0</v>
          </cell>
          <cell r="AD201">
            <v>0</v>
          </cell>
          <cell r="AE201">
            <v>0</v>
          </cell>
          <cell r="AF201">
            <v>5649062</v>
          </cell>
          <cell r="AG201">
            <v>4519250</v>
          </cell>
          <cell r="AH201">
            <v>1016831</v>
          </cell>
          <cell r="AI201">
            <v>112981</v>
          </cell>
          <cell r="AJ201">
            <v>202643.04</v>
          </cell>
          <cell r="AK201">
            <v>848396.79</v>
          </cell>
          <cell r="AL201">
            <v>900565.26</v>
          </cell>
          <cell r="AM201">
            <v>0</v>
          </cell>
          <cell r="AN201">
            <v>0</v>
          </cell>
          <cell r="AO201">
            <v>10574.45</v>
          </cell>
          <cell r="AP201">
            <v>328787.87</v>
          </cell>
          <cell r="AQ201">
            <v>13166.36</v>
          </cell>
          <cell r="AR201">
            <v>9426.3799999999992</v>
          </cell>
          <cell r="AS201">
            <v>0</v>
          </cell>
          <cell r="AT201">
            <v>0</v>
          </cell>
          <cell r="AU201">
            <v>0</v>
          </cell>
          <cell r="AV201">
            <v>0</v>
          </cell>
        </row>
        <row r="202">
          <cell r="A202">
            <v>195</v>
          </cell>
          <cell r="B202" t="str">
            <v>Oldham</v>
          </cell>
          <cell r="C202" t="str">
            <v>E4204</v>
          </cell>
          <cell r="D202">
            <v>309623</v>
          </cell>
          <cell r="E202">
            <v>0</v>
          </cell>
          <cell r="F202">
            <v>0</v>
          </cell>
          <cell r="G202">
            <v>0</v>
          </cell>
          <cell r="H202">
            <v>0</v>
          </cell>
          <cell r="I202">
            <v>0</v>
          </cell>
          <cell r="J202">
            <v>0</v>
          </cell>
          <cell r="K202">
            <v>0</v>
          </cell>
          <cell r="L202">
            <v>0</v>
          </cell>
          <cell r="M202">
            <v>0</v>
          </cell>
          <cell r="N202">
            <v>1123438</v>
          </cell>
          <cell r="O202">
            <v>1100969.24</v>
          </cell>
          <cell r="P202">
            <v>0</v>
          </cell>
          <cell r="Q202">
            <v>22468.760000000002</v>
          </cell>
          <cell r="R202">
            <v>80373.55</v>
          </cell>
          <cell r="S202">
            <v>0</v>
          </cell>
          <cell r="T202">
            <v>0</v>
          </cell>
          <cell r="U202">
            <v>1192521</v>
          </cell>
          <cell r="V202">
            <v>0</v>
          </cell>
          <cell r="W202">
            <v>0</v>
          </cell>
          <cell r="X202">
            <v>0</v>
          </cell>
          <cell r="Y202">
            <v>0</v>
          </cell>
          <cell r="Z202">
            <v>0</v>
          </cell>
          <cell r="AA202">
            <v>0</v>
          </cell>
          <cell r="AB202">
            <v>0</v>
          </cell>
          <cell r="AC202">
            <v>0</v>
          </cell>
          <cell r="AD202">
            <v>0</v>
          </cell>
          <cell r="AE202">
            <v>0</v>
          </cell>
          <cell r="AF202">
            <v>28305098</v>
          </cell>
          <cell r="AG202">
            <v>27738996</v>
          </cell>
          <cell r="AH202">
            <v>0</v>
          </cell>
          <cell r="AI202">
            <v>566102</v>
          </cell>
          <cell r="AJ202">
            <v>1022246.5</v>
          </cell>
          <cell r="AK202">
            <v>4895357.37</v>
          </cell>
          <cell r="AL202">
            <v>4038618.25</v>
          </cell>
          <cell r="AM202">
            <v>79719.48</v>
          </cell>
          <cell r="AN202">
            <v>11440.74</v>
          </cell>
          <cell r="AO202">
            <v>60843.13</v>
          </cell>
          <cell r="AP202">
            <v>3397646.23</v>
          </cell>
          <cell r="AQ202">
            <v>50238.3</v>
          </cell>
          <cell r="AR202">
            <v>49778.55</v>
          </cell>
          <cell r="AS202">
            <v>81.87</v>
          </cell>
          <cell r="AT202">
            <v>1185.08</v>
          </cell>
          <cell r="AU202">
            <v>0</v>
          </cell>
          <cell r="AV202">
            <v>0</v>
          </cell>
        </row>
        <row r="203">
          <cell r="A203">
            <v>196</v>
          </cell>
          <cell r="B203" t="str">
            <v>Oxford</v>
          </cell>
          <cell r="C203" t="str">
            <v>E3132</v>
          </cell>
          <cell r="D203">
            <v>220001</v>
          </cell>
          <cell r="E203">
            <v>0</v>
          </cell>
          <cell r="F203">
            <v>0</v>
          </cell>
          <cell r="G203">
            <v>0</v>
          </cell>
          <cell r="H203">
            <v>0</v>
          </cell>
          <cell r="I203">
            <v>0</v>
          </cell>
          <cell r="J203">
            <v>0</v>
          </cell>
          <cell r="K203">
            <v>0</v>
          </cell>
          <cell r="L203">
            <v>0</v>
          </cell>
          <cell r="M203">
            <v>0</v>
          </cell>
          <cell r="N203">
            <v>237443</v>
          </cell>
          <cell r="O203">
            <v>189954.40000000002</v>
          </cell>
          <cell r="P203">
            <v>47488.600000000006</v>
          </cell>
          <cell r="Q203">
            <v>0</v>
          </cell>
          <cell r="R203">
            <v>-3347.39</v>
          </cell>
          <cell r="S203">
            <v>0</v>
          </cell>
          <cell r="T203">
            <v>0</v>
          </cell>
          <cell r="U203">
            <v>851958.09</v>
          </cell>
          <cell r="V203">
            <v>0</v>
          </cell>
          <cell r="W203">
            <v>0</v>
          </cell>
          <cell r="X203">
            <v>0</v>
          </cell>
          <cell r="Y203">
            <v>0</v>
          </cell>
          <cell r="Z203">
            <v>0</v>
          </cell>
          <cell r="AA203">
            <v>0</v>
          </cell>
          <cell r="AB203">
            <v>0</v>
          </cell>
          <cell r="AC203">
            <v>0</v>
          </cell>
          <cell r="AD203">
            <v>0</v>
          </cell>
          <cell r="AE203">
            <v>0</v>
          </cell>
          <cell r="AF203">
            <v>40378830</v>
          </cell>
          <cell r="AG203">
            <v>32303064</v>
          </cell>
          <cell r="AH203">
            <v>8075766</v>
          </cell>
          <cell r="AI203">
            <v>0</v>
          </cell>
          <cell r="AJ203">
            <v>1741931.29</v>
          </cell>
          <cell r="AK203">
            <v>1044141.7</v>
          </cell>
          <cell r="AL203">
            <v>18868131.440000001</v>
          </cell>
          <cell r="AM203">
            <v>32261.52</v>
          </cell>
          <cell r="AN203">
            <v>0</v>
          </cell>
          <cell r="AO203">
            <v>195501.67</v>
          </cell>
          <cell r="AP203">
            <v>2298361.16</v>
          </cell>
          <cell r="AQ203">
            <v>0</v>
          </cell>
          <cell r="AR203">
            <v>38976.74</v>
          </cell>
          <cell r="AS203">
            <v>0</v>
          </cell>
          <cell r="AT203">
            <v>0</v>
          </cell>
          <cell r="AU203">
            <v>0</v>
          </cell>
          <cell r="AV203">
            <v>0</v>
          </cell>
        </row>
        <row r="204">
          <cell r="A204">
            <v>197</v>
          </cell>
          <cell r="B204" t="str">
            <v>Pendle</v>
          </cell>
          <cell r="C204" t="str">
            <v>E2338</v>
          </cell>
          <cell r="D204">
            <v>137523</v>
          </cell>
          <cell r="E204">
            <v>0</v>
          </cell>
          <cell r="F204">
            <v>0</v>
          </cell>
          <cell r="G204">
            <v>0</v>
          </cell>
          <cell r="H204">
            <v>0</v>
          </cell>
          <cell r="I204">
            <v>0</v>
          </cell>
          <cell r="J204">
            <v>0</v>
          </cell>
          <cell r="K204">
            <v>0</v>
          </cell>
          <cell r="L204">
            <v>0</v>
          </cell>
          <cell r="M204">
            <v>0</v>
          </cell>
          <cell r="N204">
            <v>510963</v>
          </cell>
          <cell r="O204">
            <v>408770.4</v>
          </cell>
          <cell r="P204">
            <v>91973.34</v>
          </cell>
          <cell r="Q204">
            <v>10219.26</v>
          </cell>
          <cell r="R204">
            <v>176521.94</v>
          </cell>
          <cell r="S204">
            <v>0</v>
          </cell>
          <cell r="T204">
            <v>0</v>
          </cell>
          <cell r="U204">
            <v>403613.3</v>
          </cell>
          <cell r="V204">
            <v>0</v>
          </cell>
          <cell r="W204">
            <v>0</v>
          </cell>
          <cell r="X204">
            <v>0</v>
          </cell>
          <cell r="Y204">
            <v>0</v>
          </cell>
          <cell r="Z204">
            <v>0</v>
          </cell>
          <cell r="AA204">
            <v>0</v>
          </cell>
          <cell r="AB204">
            <v>0</v>
          </cell>
          <cell r="AC204">
            <v>0</v>
          </cell>
          <cell r="AD204">
            <v>0</v>
          </cell>
          <cell r="AE204">
            <v>0</v>
          </cell>
          <cell r="AF204">
            <v>9015341</v>
          </cell>
          <cell r="AG204">
            <v>7212272</v>
          </cell>
          <cell r="AH204">
            <v>1622761</v>
          </cell>
          <cell r="AI204">
            <v>180307</v>
          </cell>
          <cell r="AJ204">
            <v>325809.65999999997</v>
          </cell>
          <cell r="AK204">
            <v>2233948.27</v>
          </cell>
          <cell r="AL204">
            <v>913693.2</v>
          </cell>
          <cell r="AM204">
            <v>0</v>
          </cell>
          <cell r="AN204">
            <v>568.71</v>
          </cell>
          <cell r="AO204">
            <v>3291.21</v>
          </cell>
          <cell r="AP204">
            <v>976150.75</v>
          </cell>
          <cell r="AQ204">
            <v>28349.61</v>
          </cell>
          <cell r="AR204">
            <v>79590.53</v>
          </cell>
          <cell r="AS204">
            <v>0</v>
          </cell>
          <cell r="AT204">
            <v>426.53</v>
          </cell>
          <cell r="AU204">
            <v>0</v>
          </cell>
          <cell r="AV204">
            <v>0</v>
          </cell>
        </row>
        <row r="205">
          <cell r="A205">
            <v>198</v>
          </cell>
          <cell r="B205" t="str">
            <v>Peterborough</v>
          </cell>
          <cell r="C205" t="str">
            <v>E0501</v>
          </cell>
          <cell r="D205">
            <v>275537</v>
          </cell>
          <cell r="E205">
            <v>0</v>
          </cell>
          <cell r="F205">
            <v>0</v>
          </cell>
          <cell r="G205">
            <v>0</v>
          </cell>
          <cell r="H205">
            <v>0</v>
          </cell>
          <cell r="I205">
            <v>0</v>
          </cell>
          <cell r="J205">
            <v>0</v>
          </cell>
          <cell r="K205">
            <v>0</v>
          </cell>
          <cell r="L205">
            <v>0</v>
          </cell>
          <cell r="M205">
            <v>0</v>
          </cell>
          <cell r="N205">
            <v>585955</v>
          </cell>
          <cell r="O205">
            <v>574235.9</v>
          </cell>
          <cell r="P205">
            <v>0</v>
          </cell>
          <cell r="Q205">
            <v>11719.1</v>
          </cell>
          <cell r="R205">
            <v>1469232.07</v>
          </cell>
          <cell r="S205">
            <v>0</v>
          </cell>
          <cell r="T205">
            <v>0</v>
          </cell>
          <cell r="U205">
            <v>1074463.17</v>
          </cell>
          <cell r="V205">
            <v>0</v>
          </cell>
          <cell r="W205">
            <v>0</v>
          </cell>
          <cell r="X205">
            <v>0</v>
          </cell>
          <cell r="Y205">
            <v>0</v>
          </cell>
          <cell r="Z205">
            <v>0</v>
          </cell>
          <cell r="AA205">
            <v>0</v>
          </cell>
          <cell r="AB205">
            <v>0</v>
          </cell>
          <cell r="AC205">
            <v>0</v>
          </cell>
          <cell r="AD205">
            <v>0</v>
          </cell>
          <cell r="AE205">
            <v>0</v>
          </cell>
          <cell r="AF205">
            <v>44010538</v>
          </cell>
          <cell r="AG205">
            <v>43130327</v>
          </cell>
          <cell r="AH205">
            <v>0</v>
          </cell>
          <cell r="AI205">
            <v>880211</v>
          </cell>
          <cell r="AJ205">
            <v>1662204.75</v>
          </cell>
          <cell r="AK205">
            <v>2574497</v>
          </cell>
          <cell r="AL205">
            <v>4623037.7300000004</v>
          </cell>
          <cell r="AM205">
            <v>52366.6</v>
          </cell>
          <cell r="AN205">
            <v>13781.37</v>
          </cell>
          <cell r="AO205">
            <v>52724.03</v>
          </cell>
          <cell r="AP205">
            <v>3007639.43</v>
          </cell>
          <cell r="AQ205">
            <v>65741.279999999999</v>
          </cell>
          <cell r="AR205">
            <v>37930.400000000001</v>
          </cell>
          <cell r="AS205">
            <v>615.44000000000005</v>
          </cell>
          <cell r="AT205">
            <v>3615.92</v>
          </cell>
          <cell r="AU205">
            <v>1371.59</v>
          </cell>
          <cell r="AV205">
            <v>0</v>
          </cell>
        </row>
        <row r="206">
          <cell r="A206">
            <v>199</v>
          </cell>
          <cell r="B206" t="str">
            <v>Plymouth</v>
          </cell>
          <cell r="C206" t="str">
            <v>E1101</v>
          </cell>
          <cell r="D206">
            <v>310279</v>
          </cell>
          <cell r="E206">
            <v>0</v>
          </cell>
          <cell r="F206">
            <v>0</v>
          </cell>
          <cell r="G206">
            <v>0</v>
          </cell>
          <cell r="H206">
            <v>0</v>
          </cell>
          <cell r="I206">
            <v>0</v>
          </cell>
          <cell r="J206">
            <v>0</v>
          </cell>
          <cell r="K206">
            <v>0</v>
          </cell>
          <cell r="L206">
            <v>0</v>
          </cell>
          <cell r="M206">
            <v>0</v>
          </cell>
          <cell r="N206">
            <v>863851</v>
          </cell>
          <cell r="O206">
            <v>846573.98</v>
          </cell>
          <cell r="P206">
            <v>0</v>
          </cell>
          <cell r="Q206">
            <v>17277.02</v>
          </cell>
          <cell r="R206">
            <v>-132445.12</v>
          </cell>
          <cell r="S206">
            <v>0</v>
          </cell>
          <cell r="T206">
            <v>0</v>
          </cell>
          <cell r="U206">
            <v>1078270.76</v>
          </cell>
          <cell r="V206">
            <v>0</v>
          </cell>
          <cell r="W206">
            <v>0</v>
          </cell>
          <cell r="X206">
            <v>0</v>
          </cell>
          <cell r="Y206">
            <v>0</v>
          </cell>
          <cell r="Z206">
            <v>0</v>
          </cell>
          <cell r="AA206">
            <v>0</v>
          </cell>
          <cell r="AB206">
            <v>0</v>
          </cell>
          <cell r="AC206">
            <v>0</v>
          </cell>
          <cell r="AD206">
            <v>0</v>
          </cell>
          <cell r="AE206">
            <v>0</v>
          </cell>
          <cell r="AF206">
            <v>42994017</v>
          </cell>
          <cell r="AG206">
            <v>42134137</v>
          </cell>
          <cell r="AH206">
            <v>0</v>
          </cell>
          <cell r="AI206">
            <v>859880</v>
          </cell>
          <cell r="AJ206">
            <v>1585665.03</v>
          </cell>
          <cell r="AK206">
            <v>3764602.21</v>
          </cell>
          <cell r="AL206">
            <v>8066464.6799999997</v>
          </cell>
          <cell r="AM206">
            <v>13261.8</v>
          </cell>
          <cell r="AN206">
            <v>0</v>
          </cell>
          <cell r="AO206">
            <v>219460.47</v>
          </cell>
          <cell r="AP206">
            <v>2563590.2200000002</v>
          </cell>
          <cell r="AQ206">
            <v>44888.56</v>
          </cell>
          <cell r="AR206">
            <v>1010505.56</v>
          </cell>
          <cell r="AS206">
            <v>0</v>
          </cell>
          <cell r="AT206">
            <v>0</v>
          </cell>
          <cell r="AU206">
            <v>0</v>
          </cell>
          <cell r="AV206">
            <v>0</v>
          </cell>
        </row>
        <row r="207">
          <cell r="A207">
            <v>200</v>
          </cell>
          <cell r="B207" t="str">
            <v>Poole</v>
          </cell>
          <cell r="C207" t="str">
            <v>E1201</v>
          </cell>
          <cell r="D207">
            <v>239641</v>
          </cell>
          <cell r="E207">
            <v>0</v>
          </cell>
          <cell r="F207">
            <v>0</v>
          </cell>
          <cell r="G207">
            <v>0</v>
          </cell>
          <cell r="H207">
            <v>0</v>
          </cell>
          <cell r="I207">
            <v>0</v>
          </cell>
          <cell r="J207">
            <v>0</v>
          </cell>
          <cell r="K207">
            <v>0</v>
          </cell>
          <cell r="L207">
            <v>0</v>
          </cell>
          <cell r="M207">
            <v>0</v>
          </cell>
          <cell r="N207">
            <v>610598</v>
          </cell>
          <cell r="O207">
            <v>598386.04</v>
          </cell>
          <cell r="P207">
            <v>0</v>
          </cell>
          <cell r="Q207">
            <v>12211.960000000001</v>
          </cell>
          <cell r="R207">
            <v>40741.370000000003</v>
          </cell>
          <cell r="S207">
            <v>0</v>
          </cell>
          <cell r="T207">
            <v>0</v>
          </cell>
          <cell r="U207">
            <v>575236</v>
          </cell>
          <cell r="V207">
            <v>0</v>
          </cell>
          <cell r="W207">
            <v>0</v>
          </cell>
          <cell r="X207">
            <v>0</v>
          </cell>
          <cell r="Y207">
            <v>0</v>
          </cell>
          <cell r="Z207">
            <v>0</v>
          </cell>
          <cell r="AA207">
            <v>0</v>
          </cell>
          <cell r="AB207">
            <v>0</v>
          </cell>
          <cell r="AC207">
            <v>0</v>
          </cell>
          <cell r="AD207">
            <v>0</v>
          </cell>
          <cell r="AE207">
            <v>0</v>
          </cell>
          <cell r="AF207">
            <v>29796814</v>
          </cell>
          <cell r="AG207">
            <v>29200877</v>
          </cell>
          <cell r="AH207">
            <v>0</v>
          </cell>
          <cell r="AI207">
            <v>595936</v>
          </cell>
          <cell r="AJ207">
            <v>1082998.1499999999</v>
          </cell>
          <cell r="AK207">
            <v>2652998.81</v>
          </cell>
          <cell r="AL207">
            <v>3972790.78</v>
          </cell>
          <cell r="AM207">
            <v>34373.17</v>
          </cell>
          <cell r="AN207">
            <v>0</v>
          </cell>
          <cell r="AO207">
            <v>219418.23</v>
          </cell>
          <cell r="AP207">
            <v>1977868.91</v>
          </cell>
          <cell r="AQ207">
            <v>60615.06</v>
          </cell>
          <cell r="AR207">
            <v>28747.65</v>
          </cell>
          <cell r="AS207">
            <v>651.66</v>
          </cell>
          <cell r="AT207">
            <v>0</v>
          </cell>
          <cell r="AU207">
            <v>0</v>
          </cell>
          <cell r="AV207">
            <v>0</v>
          </cell>
        </row>
        <row r="208">
          <cell r="A208">
            <v>201</v>
          </cell>
          <cell r="B208" t="str">
            <v>Portsmouth</v>
          </cell>
          <cell r="C208" t="str">
            <v>E1701</v>
          </cell>
          <cell r="D208">
            <v>280689</v>
          </cell>
          <cell r="E208">
            <v>0</v>
          </cell>
          <cell r="F208">
            <v>0</v>
          </cell>
          <cell r="G208">
            <v>0</v>
          </cell>
          <cell r="H208">
            <v>0</v>
          </cell>
          <cell r="I208">
            <v>0</v>
          </cell>
          <cell r="J208">
            <v>0</v>
          </cell>
          <cell r="K208">
            <v>0</v>
          </cell>
          <cell r="L208">
            <v>0</v>
          </cell>
          <cell r="M208">
            <v>0</v>
          </cell>
          <cell r="N208">
            <v>703072</v>
          </cell>
          <cell r="O208">
            <v>689010.55999999994</v>
          </cell>
          <cell r="P208">
            <v>0</v>
          </cell>
          <cell r="Q208">
            <v>14061.44</v>
          </cell>
          <cell r="R208">
            <v>46245.74</v>
          </cell>
          <cell r="S208">
            <v>0</v>
          </cell>
          <cell r="T208">
            <v>0</v>
          </cell>
          <cell r="U208">
            <v>845300</v>
          </cell>
          <cell r="V208">
            <v>0</v>
          </cell>
          <cell r="W208">
            <v>0</v>
          </cell>
          <cell r="X208">
            <v>0</v>
          </cell>
          <cell r="Y208">
            <v>0</v>
          </cell>
          <cell r="Z208">
            <v>0</v>
          </cell>
          <cell r="AA208">
            <v>0</v>
          </cell>
          <cell r="AB208">
            <v>0</v>
          </cell>
          <cell r="AC208">
            <v>0</v>
          </cell>
          <cell r="AD208">
            <v>0</v>
          </cell>
          <cell r="AE208">
            <v>0</v>
          </cell>
          <cell r="AF208">
            <v>39564908</v>
          </cell>
          <cell r="AG208">
            <v>38773610</v>
          </cell>
          <cell r="AH208">
            <v>0</v>
          </cell>
          <cell r="AI208">
            <v>791298</v>
          </cell>
          <cell r="AJ208">
            <v>1408837.42</v>
          </cell>
          <cell r="AK208">
            <v>2976411.61</v>
          </cell>
          <cell r="AL208">
            <v>5366441.4800000004</v>
          </cell>
          <cell r="AM208">
            <v>31162.32</v>
          </cell>
          <cell r="AN208">
            <v>0</v>
          </cell>
          <cell r="AO208">
            <v>20256.740000000002</v>
          </cell>
          <cell r="AP208">
            <v>2140018.29</v>
          </cell>
          <cell r="AQ208">
            <v>55697.43</v>
          </cell>
          <cell r="AR208">
            <v>5784.43</v>
          </cell>
          <cell r="AS208">
            <v>319.45999999999998</v>
          </cell>
          <cell r="AT208">
            <v>0</v>
          </cell>
          <cell r="AU208">
            <v>0</v>
          </cell>
          <cell r="AV208">
            <v>0</v>
          </cell>
        </row>
        <row r="209">
          <cell r="A209">
            <v>202</v>
          </cell>
          <cell r="B209" t="str">
            <v>Preston</v>
          </cell>
          <cell r="C209" t="str">
            <v>E2339</v>
          </cell>
          <cell r="D209">
            <v>239401</v>
          </cell>
          <cell r="E209">
            <v>0</v>
          </cell>
          <cell r="F209">
            <v>0</v>
          </cell>
          <cell r="G209">
            <v>0</v>
          </cell>
          <cell r="H209">
            <v>0</v>
          </cell>
          <cell r="I209">
            <v>0</v>
          </cell>
          <cell r="J209">
            <v>0</v>
          </cell>
          <cell r="K209">
            <v>0</v>
          </cell>
          <cell r="L209">
            <v>0</v>
          </cell>
          <cell r="M209">
            <v>0</v>
          </cell>
          <cell r="N209">
            <v>669333</v>
          </cell>
          <cell r="O209">
            <v>535466.4</v>
          </cell>
          <cell r="P209">
            <v>120479.94</v>
          </cell>
          <cell r="Q209">
            <v>13386.66</v>
          </cell>
          <cell r="R209">
            <v>310227.27</v>
          </cell>
          <cell r="S209">
            <v>0</v>
          </cell>
          <cell r="T209">
            <v>0</v>
          </cell>
          <cell r="U209">
            <v>798000</v>
          </cell>
          <cell r="V209">
            <v>0</v>
          </cell>
          <cell r="W209">
            <v>0</v>
          </cell>
          <cell r="X209">
            <v>0</v>
          </cell>
          <cell r="Y209">
            <v>0</v>
          </cell>
          <cell r="Z209">
            <v>0</v>
          </cell>
          <cell r="AA209">
            <v>0</v>
          </cell>
          <cell r="AB209">
            <v>0</v>
          </cell>
          <cell r="AC209">
            <v>0</v>
          </cell>
          <cell r="AD209">
            <v>0</v>
          </cell>
          <cell r="AE209">
            <v>0</v>
          </cell>
          <cell r="AF209">
            <v>31855892</v>
          </cell>
          <cell r="AG209">
            <v>25484714</v>
          </cell>
          <cell r="AH209">
            <v>5734061</v>
          </cell>
          <cell r="AI209">
            <v>637118</v>
          </cell>
          <cell r="AJ209">
            <v>1202748.0900000001</v>
          </cell>
          <cell r="AK209">
            <v>2817892.31</v>
          </cell>
          <cell r="AL209">
            <v>4190857.05</v>
          </cell>
          <cell r="AM209">
            <v>70032.83</v>
          </cell>
          <cell r="AN209">
            <v>2716.1</v>
          </cell>
          <cell r="AO209">
            <v>163076.01999999999</v>
          </cell>
          <cell r="AP209">
            <v>3257826.41</v>
          </cell>
          <cell r="AQ209">
            <v>17433.599999999999</v>
          </cell>
          <cell r="AR209">
            <v>16133.8</v>
          </cell>
          <cell r="AS209">
            <v>70.989999999999995</v>
          </cell>
          <cell r="AT209">
            <v>2037.08</v>
          </cell>
          <cell r="AU209">
            <v>0</v>
          </cell>
          <cell r="AV209">
            <v>0</v>
          </cell>
        </row>
        <row r="210">
          <cell r="A210">
            <v>203</v>
          </cell>
          <cell r="B210" t="str">
            <v>Purbeck</v>
          </cell>
          <cell r="C210" t="str">
            <v>E1236</v>
          </cell>
          <cell r="D210">
            <v>93946</v>
          </cell>
          <cell r="E210">
            <v>0</v>
          </cell>
          <cell r="F210">
            <v>0</v>
          </cell>
          <cell r="G210">
            <v>0</v>
          </cell>
          <cell r="H210">
            <v>0</v>
          </cell>
          <cell r="I210">
            <v>0</v>
          </cell>
          <cell r="J210">
            <v>0</v>
          </cell>
          <cell r="K210">
            <v>0</v>
          </cell>
          <cell r="L210">
            <v>0</v>
          </cell>
          <cell r="M210">
            <v>0</v>
          </cell>
          <cell r="N210">
            <v>330499</v>
          </cell>
          <cell r="O210">
            <v>264399.2</v>
          </cell>
          <cell r="P210">
            <v>59489.82</v>
          </cell>
          <cell r="Q210">
            <v>6609.9800000000005</v>
          </cell>
          <cell r="R210">
            <v>-63240.78</v>
          </cell>
          <cell r="S210">
            <v>0</v>
          </cell>
          <cell r="T210">
            <v>0</v>
          </cell>
          <cell r="U210">
            <v>180863.89</v>
          </cell>
          <cell r="V210">
            <v>0</v>
          </cell>
          <cell r="W210">
            <v>0</v>
          </cell>
          <cell r="X210">
            <v>0</v>
          </cell>
          <cell r="Y210">
            <v>0</v>
          </cell>
          <cell r="Z210">
            <v>0</v>
          </cell>
          <cell r="AA210">
            <v>0</v>
          </cell>
          <cell r="AB210">
            <v>0</v>
          </cell>
          <cell r="AC210">
            <v>0</v>
          </cell>
          <cell r="AD210">
            <v>0</v>
          </cell>
          <cell r="AE210">
            <v>0</v>
          </cell>
          <cell r="AF210">
            <v>8476825</v>
          </cell>
          <cell r="AG210">
            <v>6781460</v>
          </cell>
          <cell r="AH210">
            <v>1525828</v>
          </cell>
          <cell r="AI210">
            <v>169536</v>
          </cell>
          <cell r="AJ210">
            <v>250560</v>
          </cell>
          <cell r="AK210">
            <v>1460939</v>
          </cell>
          <cell r="AL210">
            <v>649146</v>
          </cell>
          <cell r="AM210">
            <v>42063</v>
          </cell>
          <cell r="AN210">
            <v>11747</v>
          </cell>
          <cell r="AO210">
            <v>0</v>
          </cell>
          <cell r="AP210">
            <v>162240</v>
          </cell>
          <cell r="AQ210">
            <v>3827</v>
          </cell>
          <cell r="AR210">
            <v>5565</v>
          </cell>
          <cell r="AS210">
            <v>383</v>
          </cell>
          <cell r="AT210">
            <v>6055</v>
          </cell>
          <cell r="AU210">
            <v>0</v>
          </cell>
          <cell r="AV210">
            <v>0</v>
          </cell>
        </row>
        <row r="211">
          <cell r="A211">
            <v>204</v>
          </cell>
          <cell r="B211" t="str">
            <v>Reading</v>
          </cell>
          <cell r="C211" t="str">
            <v>E0303</v>
          </cell>
          <cell r="D211">
            <v>269167</v>
          </cell>
          <cell r="E211">
            <v>0</v>
          </cell>
          <cell r="F211">
            <v>0</v>
          </cell>
          <cell r="G211">
            <v>0</v>
          </cell>
          <cell r="H211">
            <v>0</v>
          </cell>
          <cell r="I211">
            <v>0</v>
          </cell>
          <cell r="J211">
            <v>0</v>
          </cell>
          <cell r="K211">
            <v>0</v>
          </cell>
          <cell r="L211">
            <v>0</v>
          </cell>
          <cell r="M211">
            <v>0</v>
          </cell>
          <cell r="N211">
            <v>347675</v>
          </cell>
          <cell r="O211">
            <v>340721.5</v>
          </cell>
          <cell r="P211">
            <v>0</v>
          </cell>
          <cell r="Q211">
            <v>6953.5</v>
          </cell>
          <cell r="R211">
            <v>424989.87</v>
          </cell>
          <cell r="S211">
            <v>0</v>
          </cell>
          <cell r="T211">
            <v>0</v>
          </cell>
          <cell r="U211">
            <v>5788751.9699999997</v>
          </cell>
          <cell r="V211">
            <v>0</v>
          </cell>
          <cell r="W211">
            <v>0</v>
          </cell>
          <cell r="X211">
            <v>0</v>
          </cell>
          <cell r="Y211">
            <v>0</v>
          </cell>
          <cell r="Z211">
            <v>0</v>
          </cell>
          <cell r="AA211">
            <v>0</v>
          </cell>
          <cell r="AB211">
            <v>0</v>
          </cell>
          <cell r="AC211">
            <v>0</v>
          </cell>
          <cell r="AD211">
            <v>0</v>
          </cell>
          <cell r="AE211">
            <v>0</v>
          </cell>
          <cell r="AF211">
            <v>48942193</v>
          </cell>
          <cell r="AG211">
            <v>47963349</v>
          </cell>
          <cell r="AH211">
            <v>0</v>
          </cell>
          <cell r="AI211">
            <v>978844</v>
          </cell>
          <cell r="AJ211">
            <v>1791030.44</v>
          </cell>
          <cell r="AK211">
            <v>1455321.02</v>
          </cell>
          <cell r="AL211">
            <v>3653989.64</v>
          </cell>
          <cell r="AM211">
            <v>5033.43</v>
          </cell>
          <cell r="AN211">
            <v>0</v>
          </cell>
          <cell r="AO211">
            <v>136615.22</v>
          </cell>
          <cell r="AP211">
            <v>4218719.75</v>
          </cell>
          <cell r="AQ211">
            <v>18599.5</v>
          </cell>
          <cell r="AR211">
            <v>0</v>
          </cell>
          <cell r="AS211">
            <v>0</v>
          </cell>
          <cell r="AT211">
            <v>0</v>
          </cell>
          <cell r="AU211">
            <v>0</v>
          </cell>
          <cell r="AV211">
            <v>0</v>
          </cell>
        </row>
        <row r="212">
          <cell r="A212">
            <v>205</v>
          </cell>
          <cell r="B212" t="str">
            <v>Redbridge</v>
          </cell>
          <cell r="C212" t="str">
            <v>E5046</v>
          </cell>
          <cell r="D212">
            <v>278679</v>
          </cell>
          <cell r="E212">
            <v>0</v>
          </cell>
          <cell r="F212">
            <v>0</v>
          </cell>
          <cell r="G212">
            <v>0</v>
          </cell>
          <cell r="H212">
            <v>0</v>
          </cell>
          <cell r="I212">
            <v>0</v>
          </cell>
          <cell r="J212">
            <v>0</v>
          </cell>
          <cell r="K212">
            <v>0</v>
          </cell>
          <cell r="L212">
            <v>0</v>
          </cell>
          <cell r="M212">
            <v>0</v>
          </cell>
          <cell r="N212">
            <v>696852</v>
          </cell>
          <cell r="O212">
            <v>418111.2</v>
          </cell>
          <cell r="P212">
            <v>278740.8</v>
          </cell>
          <cell r="Q212">
            <v>0</v>
          </cell>
          <cell r="R212">
            <v>371201.48</v>
          </cell>
          <cell r="S212">
            <v>0</v>
          </cell>
          <cell r="T212">
            <v>0</v>
          </cell>
          <cell r="U212">
            <v>1120499</v>
          </cell>
          <cell r="V212">
            <v>0</v>
          </cell>
          <cell r="W212">
            <v>0</v>
          </cell>
          <cell r="X212">
            <v>0</v>
          </cell>
          <cell r="Y212">
            <v>0</v>
          </cell>
          <cell r="Z212">
            <v>0</v>
          </cell>
          <cell r="AA212">
            <v>0</v>
          </cell>
          <cell r="AB212">
            <v>0</v>
          </cell>
          <cell r="AC212">
            <v>0</v>
          </cell>
          <cell r="AD212">
            <v>0</v>
          </cell>
          <cell r="AE212">
            <v>0</v>
          </cell>
          <cell r="AF212">
            <v>25939225</v>
          </cell>
          <cell r="AG212">
            <v>15563535</v>
          </cell>
          <cell r="AH212">
            <v>10375690</v>
          </cell>
          <cell r="AI212">
            <v>0</v>
          </cell>
          <cell r="AJ212">
            <v>793167.63</v>
          </cell>
          <cell r="AK212">
            <v>2982485.69</v>
          </cell>
          <cell r="AL212">
            <v>3268034.2</v>
          </cell>
          <cell r="AM212">
            <v>37693.4</v>
          </cell>
          <cell r="AN212">
            <v>0</v>
          </cell>
          <cell r="AO212">
            <v>23738.31</v>
          </cell>
          <cell r="AP212">
            <v>2178196.2799999998</v>
          </cell>
          <cell r="AQ212">
            <v>0</v>
          </cell>
          <cell r="AR212">
            <v>11937.1</v>
          </cell>
          <cell r="AS212">
            <v>0</v>
          </cell>
          <cell r="AT212">
            <v>0</v>
          </cell>
          <cell r="AU212">
            <v>0</v>
          </cell>
          <cell r="AV212">
            <v>0</v>
          </cell>
        </row>
        <row r="213">
          <cell r="A213">
            <v>206</v>
          </cell>
          <cell r="B213" t="str">
            <v>Redcar and Cleveland</v>
          </cell>
          <cell r="C213" t="str">
            <v>E0703</v>
          </cell>
          <cell r="D213">
            <v>171732</v>
          </cell>
          <cell r="E213">
            <v>0</v>
          </cell>
          <cell r="F213">
            <v>6500</v>
          </cell>
          <cell r="G213">
            <v>0</v>
          </cell>
          <cell r="H213">
            <v>0</v>
          </cell>
          <cell r="I213">
            <v>0</v>
          </cell>
          <cell r="J213">
            <v>6500</v>
          </cell>
          <cell r="K213">
            <v>0</v>
          </cell>
          <cell r="L213">
            <v>0</v>
          </cell>
          <cell r="M213">
            <v>0</v>
          </cell>
          <cell r="N213">
            <v>486782</v>
          </cell>
          <cell r="O213">
            <v>477046.36</v>
          </cell>
          <cell r="P213">
            <v>0</v>
          </cell>
          <cell r="Q213">
            <v>9735.64</v>
          </cell>
          <cell r="R213">
            <v>598122.39</v>
          </cell>
          <cell r="S213">
            <v>0</v>
          </cell>
          <cell r="T213">
            <v>0</v>
          </cell>
          <cell r="U213">
            <v>8700000</v>
          </cell>
          <cell r="V213">
            <v>0</v>
          </cell>
          <cell r="W213">
            <v>0</v>
          </cell>
          <cell r="X213">
            <v>0</v>
          </cell>
          <cell r="Y213">
            <v>0</v>
          </cell>
          <cell r="Z213">
            <v>0</v>
          </cell>
          <cell r="AA213">
            <v>0</v>
          </cell>
          <cell r="AB213">
            <v>0</v>
          </cell>
          <cell r="AC213">
            <v>0</v>
          </cell>
          <cell r="AD213">
            <v>0</v>
          </cell>
          <cell r="AE213">
            <v>0</v>
          </cell>
          <cell r="AF213">
            <v>20236527</v>
          </cell>
          <cell r="AG213">
            <v>19838166</v>
          </cell>
          <cell r="AH213">
            <v>0</v>
          </cell>
          <cell r="AI213">
            <v>404861</v>
          </cell>
          <cell r="AJ213">
            <v>930031.39</v>
          </cell>
          <cell r="AK213">
            <v>2108642.12</v>
          </cell>
          <cell r="AL213">
            <v>2229626.9300000002</v>
          </cell>
          <cell r="AM213">
            <v>60237.99</v>
          </cell>
          <cell r="AN213">
            <v>5728.04</v>
          </cell>
          <cell r="AO213">
            <v>1149206.49</v>
          </cell>
          <cell r="AP213">
            <v>790873.68</v>
          </cell>
          <cell r="AQ213">
            <v>16216.79</v>
          </cell>
          <cell r="AR213">
            <v>19064.419999999998</v>
          </cell>
          <cell r="AS213">
            <v>0</v>
          </cell>
          <cell r="AT213">
            <v>2529.42</v>
          </cell>
          <cell r="AU213">
            <v>1071.56</v>
          </cell>
          <cell r="AV213">
            <v>0</v>
          </cell>
        </row>
        <row r="214">
          <cell r="A214">
            <v>207</v>
          </cell>
          <cell r="B214" t="str">
            <v>Redditch</v>
          </cell>
          <cell r="C214" t="str">
            <v>E1835</v>
          </cell>
          <cell r="D214">
            <v>111657</v>
          </cell>
          <cell r="E214">
            <v>0</v>
          </cell>
          <cell r="F214">
            <v>0</v>
          </cell>
          <cell r="G214">
            <v>0</v>
          </cell>
          <cell r="H214">
            <v>0</v>
          </cell>
          <cell r="I214">
            <v>0</v>
          </cell>
          <cell r="J214">
            <v>0</v>
          </cell>
          <cell r="K214">
            <v>0</v>
          </cell>
          <cell r="L214">
            <v>0</v>
          </cell>
          <cell r="M214">
            <v>0</v>
          </cell>
          <cell r="N214">
            <v>269074</v>
          </cell>
          <cell r="O214">
            <v>215259.2</v>
          </cell>
          <cell r="P214">
            <v>48433.32</v>
          </cell>
          <cell r="Q214">
            <v>5381.4800000000005</v>
          </cell>
          <cell r="R214">
            <v>23810.76</v>
          </cell>
          <cell r="S214">
            <v>0</v>
          </cell>
          <cell r="T214">
            <v>0</v>
          </cell>
          <cell r="U214">
            <v>369247.52</v>
          </cell>
          <cell r="V214">
            <v>0</v>
          </cell>
          <cell r="W214">
            <v>0</v>
          </cell>
          <cell r="X214">
            <v>0</v>
          </cell>
          <cell r="Y214">
            <v>0</v>
          </cell>
          <cell r="Z214">
            <v>0</v>
          </cell>
          <cell r="AA214">
            <v>0</v>
          </cell>
          <cell r="AB214">
            <v>0</v>
          </cell>
          <cell r="AC214">
            <v>0</v>
          </cell>
          <cell r="AD214">
            <v>0</v>
          </cell>
          <cell r="AE214">
            <v>0</v>
          </cell>
          <cell r="AF214">
            <v>17802959</v>
          </cell>
          <cell r="AG214">
            <v>14242367</v>
          </cell>
          <cell r="AH214">
            <v>3204533</v>
          </cell>
          <cell r="AI214">
            <v>356059</v>
          </cell>
          <cell r="AJ214">
            <v>613839.56999999995</v>
          </cell>
          <cell r="AK214">
            <v>1164735.8500000001</v>
          </cell>
          <cell r="AL214">
            <v>1056228.1000000001</v>
          </cell>
          <cell r="AM214">
            <v>12411.97</v>
          </cell>
          <cell r="AN214">
            <v>1305.3</v>
          </cell>
          <cell r="AO214">
            <v>101678.15</v>
          </cell>
          <cell r="AP214">
            <v>1272984.76</v>
          </cell>
          <cell r="AQ214">
            <v>11449.15</v>
          </cell>
          <cell r="AR214">
            <v>29251.040000000001</v>
          </cell>
          <cell r="AS214">
            <v>775.75</v>
          </cell>
          <cell r="AT214">
            <v>978.98</v>
          </cell>
          <cell r="AU214">
            <v>-313.56</v>
          </cell>
          <cell r="AV214">
            <v>0</v>
          </cell>
        </row>
        <row r="215">
          <cell r="A215">
            <v>208</v>
          </cell>
          <cell r="B215" t="str">
            <v>Reigate and Banstead</v>
          </cell>
          <cell r="C215" t="str">
            <v>E3635</v>
          </cell>
          <cell r="D215">
            <v>177701</v>
          </cell>
          <cell r="E215">
            <v>0</v>
          </cell>
          <cell r="F215">
            <v>0</v>
          </cell>
          <cell r="G215">
            <v>0</v>
          </cell>
          <cell r="H215">
            <v>0</v>
          </cell>
          <cell r="I215">
            <v>0</v>
          </cell>
          <cell r="J215">
            <v>0</v>
          </cell>
          <cell r="K215">
            <v>0</v>
          </cell>
          <cell r="L215">
            <v>0</v>
          </cell>
          <cell r="M215">
            <v>0</v>
          </cell>
          <cell r="N215">
            <v>404288</v>
          </cell>
          <cell r="O215">
            <v>323430.40000000002</v>
          </cell>
          <cell r="P215">
            <v>80857.600000000006</v>
          </cell>
          <cell r="Q215">
            <v>0</v>
          </cell>
          <cell r="R215">
            <v>4910.38</v>
          </cell>
          <cell r="S215">
            <v>0</v>
          </cell>
          <cell r="T215">
            <v>0</v>
          </cell>
          <cell r="U215">
            <v>514385.79</v>
          </cell>
          <cell r="V215">
            <v>0</v>
          </cell>
          <cell r="W215">
            <v>0</v>
          </cell>
          <cell r="X215">
            <v>0</v>
          </cell>
          <cell r="Y215">
            <v>0</v>
          </cell>
          <cell r="Z215">
            <v>0</v>
          </cell>
          <cell r="AA215">
            <v>0</v>
          </cell>
          <cell r="AB215">
            <v>0</v>
          </cell>
          <cell r="AC215">
            <v>0</v>
          </cell>
          <cell r="AD215">
            <v>0</v>
          </cell>
          <cell r="AE215">
            <v>0</v>
          </cell>
          <cell r="AF215">
            <v>24244885</v>
          </cell>
          <cell r="AG215">
            <v>19395908</v>
          </cell>
          <cell r="AH215">
            <v>4848977</v>
          </cell>
          <cell r="AI215">
            <v>0</v>
          </cell>
          <cell r="AJ215">
            <v>863703.31</v>
          </cell>
          <cell r="AK215">
            <v>1755226.7</v>
          </cell>
          <cell r="AL215">
            <v>3066308.71</v>
          </cell>
          <cell r="AM215">
            <v>61347.3</v>
          </cell>
          <cell r="AN215">
            <v>0</v>
          </cell>
          <cell r="AO215">
            <v>14324.9</v>
          </cell>
          <cell r="AP215">
            <v>1900109.08</v>
          </cell>
          <cell r="AQ215">
            <v>17160.939999999999</v>
          </cell>
          <cell r="AR215">
            <v>9109.5</v>
          </cell>
          <cell r="AS215">
            <v>0</v>
          </cell>
          <cell r="AT215">
            <v>4769.3</v>
          </cell>
          <cell r="AU215">
            <v>0</v>
          </cell>
          <cell r="AV215">
            <v>0</v>
          </cell>
        </row>
        <row r="216">
          <cell r="A216">
            <v>209</v>
          </cell>
          <cell r="B216" t="str">
            <v>Ribble Valley</v>
          </cell>
          <cell r="C216" t="str">
            <v>E2340</v>
          </cell>
          <cell r="D216">
            <v>85946</v>
          </cell>
          <cell r="E216">
            <v>0</v>
          </cell>
          <cell r="F216">
            <v>2997.2</v>
          </cell>
          <cell r="G216">
            <v>0</v>
          </cell>
          <cell r="H216">
            <v>0</v>
          </cell>
          <cell r="I216">
            <v>0</v>
          </cell>
          <cell r="J216">
            <v>0</v>
          </cell>
          <cell r="K216">
            <v>0</v>
          </cell>
          <cell r="L216">
            <v>0</v>
          </cell>
          <cell r="M216">
            <v>0</v>
          </cell>
          <cell r="N216">
            <v>380339</v>
          </cell>
          <cell r="O216">
            <v>304271.2</v>
          </cell>
          <cell r="P216">
            <v>68461.02</v>
          </cell>
          <cell r="Q216">
            <v>7606.78</v>
          </cell>
          <cell r="R216">
            <v>150986.04</v>
          </cell>
          <cell r="S216">
            <v>0</v>
          </cell>
          <cell r="T216">
            <v>0</v>
          </cell>
          <cell r="U216">
            <v>140359</v>
          </cell>
          <cell r="V216">
            <v>0</v>
          </cell>
          <cell r="W216">
            <v>0</v>
          </cell>
          <cell r="X216">
            <v>0</v>
          </cell>
          <cell r="Y216">
            <v>0</v>
          </cell>
          <cell r="Z216">
            <v>0</v>
          </cell>
          <cell r="AA216">
            <v>0</v>
          </cell>
          <cell r="AB216">
            <v>0</v>
          </cell>
          <cell r="AC216">
            <v>0</v>
          </cell>
          <cell r="AD216">
            <v>0</v>
          </cell>
          <cell r="AE216">
            <v>0</v>
          </cell>
          <cell r="AF216">
            <v>6800937</v>
          </cell>
          <cell r="AG216">
            <v>5440750</v>
          </cell>
          <cell r="AH216">
            <v>1224169</v>
          </cell>
          <cell r="AI216">
            <v>136019</v>
          </cell>
          <cell r="AJ216">
            <v>228935.22</v>
          </cell>
          <cell r="AK216">
            <v>1604772.95</v>
          </cell>
          <cell r="AL216">
            <v>854111.81</v>
          </cell>
          <cell r="AM216">
            <v>22909.16</v>
          </cell>
          <cell r="AN216">
            <v>21578.66</v>
          </cell>
          <cell r="AO216">
            <v>13301.17</v>
          </cell>
          <cell r="AP216">
            <v>456033.66</v>
          </cell>
          <cell r="AQ216">
            <v>6553.49</v>
          </cell>
          <cell r="AR216">
            <v>7267.5</v>
          </cell>
          <cell r="AS216">
            <v>0</v>
          </cell>
          <cell r="AT216">
            <v>4771.43</v>
          </cell>
          <cell r="AU216">
            <v>1139.06</v>
          </cell>
          <cell r="AV216">
            <v>0</v>
          </cell>
        </row>
        <row r="217">
          <cell r="A217">
            <v>210</v>
          </cell>
          <cell r="B217" t="str">
            <v>Richmond upon Thames</v>
          </cell>
          <cell r="C217" t="str">
            <v>E5047</v>
          </cell>
          <cell r="D217">
            <v>304564</v>
          </cell>
          <cell r="E217">
            <v>0</v>
          </cell>
          <cell r="F217">
            <v>0</v>
          </cell>
          <cell r="G217">
            <v>0</v>
          </cell>
          <cell r="H217">
            <v>0</v>
          </cell>
          <cell r="I217">
            <v>0</v>
          </cell>
          <cell r="J217">
            <v>0</v>
          </cell>
          <cell r="K217">
            <v>0</v>
          </cell>
          <cell r="L217">
            <v>0</v>
          </cell>
          <cell r="M217">
            <v>0</v>
          </cell>
          <cell r="N217">
            <v>458012</v>
          </cell>
          <cell r="O217">
            <v>274807.2</v>
          </cell>
          <cell r="P217">
            <v>183204.80000000002</v>
          </cell>
          <cell r="Q217">
            <v>0</v>
          </cell>
          <cell r="R217">
            <v>281725.69</v>
          </cell>
          <cell r="S217">
            <v>0</v>
          </cell>
          <cell r="T217">
            <v>0</v>
          </cell>
          <cell r="U217">
            <v>1257867</v>
          </cell>
          <cell r="V217">
            <v>0</v>
          </cell>
          <cell r="W217">
            <v>0</v>
          </cell>
          <cell r="X217">
            <v>0</v>
          </cell>
          <cell r="Y217">
            <v>0</v>
          </cell>
          <cell r="Z217">
            <v>0</v>
          </cell>
          <cell r="AA217">
            <v>0</v>
          </cell>
          <cell r="AB217">
            <v>0</v>
          </cell>
          <cell r="AC217">
            <v>0</v>
          </cell>
          <cell r="AD217">
            <v>0</v>
          </cell>
          <cell r="AE217">
            <v>0</v>
          </cell>
          <cell r="AF217">
            <v>39351242</v>
          </cell>
          <cell r="AG217">
            <v>23610745</v>
          </cell>
          <cell r="AH217">
            <v>15740497</v>
          </cell>
          <cell r="AI217">
            <v>0</v>
          </cell>
          <cell r="AJ217">
            <v>1340627.01</v>
          </cell>
          <cell r="AK217">
            <v>1960944.76</v>
          </cell>
          <cell r="AL217">
            <v>6900177.1699999999</v>
          </cell>
          <cell r="AM217">
            <v>49101.26</v>
          </cell>
          <cell r="AN217">
            <v>0</v>
          </cell>
          <cell r="AO217">
            <v>20245.88</v>
          </cell>
          <cell r="AP217">
            <v>2485214.1</v>
          </cell>
          <cell r="AQ217">
            <v>61104.87</v>
          </cell>
          <cell r="AR217">
            <v>118324.35</v>
          </cell>
          <cell r="AS217">
            <v>933.18</v>
          </cell>
          <cell r="AT217">
            <v>0</v>
          </cell>
          <cell r="AU217">
            <v>0</v>
          </cell>
          <cell r="AV217">
            <v>0</v>
          </cell>
        </row>
        <row r="218">
          <cell r="A218">
            <v>211</v>
          </cell>
          <cell r="B218" t="str">
            <v>Richmondshire</v>
          </cell>
          <cell r="C218" t="str">
            <v>E2734</v>
          </cell>
          <cell r="D218">
            <v>96435</v>
          </cell>
          <cell r="E218">
            <v>0</v>
          </cell>
          <cell r="F218">
            <v>0</v>
          </cell>
          <cell r="G218">
            <v>0</v>
          </cell>
          <cell r="H218">
            <v>0</v>
          </cell>
          <cell r="I218">
            <v>0</v>
          </cell>
          <cell r="J218">
            <v>0</v>
          </cell>
          <cell r="K218">
            <v>0</v>
          </cell>
          <cell r="L218">
            <v>0</v>
          </cell>
          <cell r="M218">
            <v>0</v>
          </cell>
          <cell r="N218">
            <v>352663</v>
          </cell>
          <cell r="O218">
            <v>282130.40000000002</v>
          </cell>
          <cell r="P218">
            <v>63479.34</v>
          </cell>
          <cell r="Q218">
            <v>7053.26</v>
          </cell>
          <cell r="R218">
            <v>16470.48</v>
          </cell>
          <cell r="S218">
            <v>0</v>
          </cell>
          <cell r="T218">
            <v>0</v>
          </cell>
          <cell r="U218">
            <v>197538</v>
          </cell>
          <cell r="V218">
            <v>0</v>
          </cell>
          <cell r="W218">
            <v>0</v>
          </cell>
          <cell r="X218">
            <v>0</v>
          </cell>
          <cell r="Y218">
            <v>0</v>
          </cell>
          <cell r="Z218">
            <v>0</v>
          </cell>
          <cell r="AA218">
            <v>0</v>
          </cell>
          <cell r="AB218">
            <v>0</v>
          </cell>
          <cell r="AC218">
            <v>0</v>
          </cell>
          <cell r="AD218">
            <v>0</v>
          </cell>
          <cell r="AE218">
            <v>0</v>
          </cell>
          <cell r="AF218">
            <v>6406816</v>
          </cell>
          <cell r="AG218">
            <v>5125453</v>
          </cell>
          <cell r="AH218">
            <v>1153227</v>
          </cell>
          <cell r="AI218">
            <v>128136</v>
          </cell>
          <cell r="AJ218">
            <v>194162.72</v>
          </cell>
          <cell r="AK218">
            <v>1524743.26</v>
          </cell>
          <cell r="AL218">
            <v>507701.59</v>
          </cell>
          <cell r="AM218">
            <v>37072.35</v>
          </cell>
          <cell r="AN218">
            <v>43304.01</v>
          </cell>
          <cell r="AO218">
            <v>7045.45</v>
          </cell>
          <cell r="AP218">
            <v>202150.01</v>
          </cell>
          <cell r="AQ218">
            <v>11076.05</v>
          </cell>
          <cell r="AR218">
            <v>4495.6099999999997</v>
          </cell>
          <cell r="AS218">
            <v>627.27</v>
          </cell>
          <cell r="AT218">
            <v>16956.23</v>
          </cell>
          <cell r="AU218">
            <v>571.64</v>
          </cell>
          <cell r="AV218">
            <v>0</v>
          </cell>
        </row>
        <row r="219">
          <cell r="A219">
            <v>212</v>
          </cell>
          <cell r="B219" t="str">
            <v>Rochdale</v>
          </cell>
          <cell r="C219" t="str">
            <v>E4205</v>
          </cell>
          <cell r="D219">
            <v>285612</v>
          </cell>
          <cell r="E219">
            <v>0</v>
          </cell>
          <cell r="F219">
            <v>0</v>
          </cell>
          <cell r="G219">
            <v>0</v>
          </cell>
          <cell r="H219">
            <v>0</v>
          </cell>
          <cell r="I219">
            <v>0</v>
          </cell>
          <cell r="J219">
            <v>0</v>
          </cell>
          <cell r="K219">
            <v>0</v>
          </cell>
          <cell r="L219">
            <v>0</v>
          </cell>
          <cell r="M219">
            <v>0</v>
          </cell>
          <cell r="N219">
            <v>978834</v>
          </cell>
          <cell r="O219">
            <v>959257.32</v>
          </cell>
          <cell r="P219">
            <v>0</v>
          </cell>
          <cell r="Q219">
            <v>19576.68</v>
          </cell>
          <cell r="R219">
            <v>247624.09</v>
          </cell>
          <cell r="S219">
            <v>0</v>
          </cell>
          <cell r="T219">
            <v>0</v>
          </cell>
          <cell r="U219">
            <v>1536000</v>
          </cell>
          <cell r="V219">
            <v>0</v>
          </cell>
          <cell r="W219">
            <v>0</v>
          </cell>
          <cell r="X219">
            <v>0</v>
          </cell>
          <cell r="Y219">
            <v>0</v>
          </cell>
          <cell r="Z219">
            <v>0</v>
          </cell>
          <cell r="AA219">
            <v>0</v>
          </cell>
          <cell r="AB219">
            <v>0</v>
          </cell>
          <cell r="AC219">
            <v>0</v>
          </cell>
          <cell r="AD219">
            <v>0</v>
          </cell>
          <cell r="AE219">
            <v>0</v>
          </cell>
          <cell r="AF219">
            <v>30161821</v>
          </cell>
          <cell r="AG219">
            <v>29558585</v>
          </cell>
          <cell r="AH219">
            <v>0</v>
          </cell>
          <cell r="AI219">
            <v>603236</v>
          </cell>
          <cell r="AJ219">
            <v>1117700.6100000001</v>
          </cell>
          <cell r="AK219">
            <v>4360824.59</v>
          </cell>
          <cell r="AL219">
            <v>2844335.08</v>
          </cell>
          <cell r="AM219">
            <v>86863.679999999993</v>
          </cell>
          <cell r="AN219">
            <v>0</v>
          </cell>
          <cell r="AO219">
            <v>205620.45</v>
          </cell>
          <cell r="AP219">
            <v>4468015.4400000004</v>
          </cell>
          <cell r="AQ219">
            <v>107608.83</v>
          </cell>
          <cell r="AR219">
            <v>67316.63</v>
          </cell>
          <cell r="AS219">
            <v>3517.17</v>
          </cell>
          <cell r="AT219">
            <v>0</v>
          </cell>
          <cell r="AU219">
            <v>0</v>
          </cell>
          <cell r="AV219">
            <v>0</v>
          </cell>
        </row>
        <row r="220">
          <cell r="A220">
            <v>213</v>
          </cell>
          <cell r="B220" t="str">
            <v>Rochford</v>
          </cell>
          <cell r="C220" t="str">
            <v>E1540</v>
          </cell>
          <cell r="D220">
            <v>85320</v>
          </cell>
          <cell r="E220">
            <v>0</v>
          </cell>
          <cell r="F220">
            <v>0</v>
          </cell>
          <cell r="G220">
            <v>0</v>
          </cell>
          <cell r="H220">
            <v>0</v>
          </cell>
          <cell r="I220">
            <v>0</v>
          </cell>
          <cell r="J220">
            <v>0</v>
          </cell>
          <cell r="K220">
            <v>0</v>
          </cell>
          <cell r="L220">
            <v>0</v>
          </cell>
          <cell r="M220">
            <v>0</v>
          </cell>
          <cell r="N220">
            <v>315733</v>
          </cell>
          <cell r="O220">
            <v>252586.40000000002</v>
          </cell>
          <cell r="P220">
            <v>56831.939999999995</v>
          </cell>
          <cell r="Q220">
            <v>6314.66</v>
          </cell>
          <cell r="R220">
            <v>31934.22</v>
          </cell>
          <cell r="S220">
            <v>0</v>
          </cell>
          <cell r="T220">
            <v>0</v>
          </cell>
          <cell r="U220">
            <v>164000</v>
          </cell>
          <cell r="V220">
            <v>0</v>
          </cell>
          <cell r="W220">
            <v>0</v>
          </cell>
          <cell r="X220">
            <v>0</v>
          </cell>
          <cell r="Y220">
            <v>0</v>
          </cell>
          <cell r="Z220">
            <v>0</v>
          </cell>
          <cell r="AA220">
            <v>0</v>
          </cell>
          <cell r="AB220">
            <v>0</v>
          </cell>
          <cell r="AC220">
            <v>0</v>
          </cell>
          <cell r="AD220">
            <v>0</v>
          </cell>
          <cell r="AE220">
            <v>0</v>
          </cell>
          <cell r="AF220">
            <v>7789997</v>
          </cell>
          <cell r="AG220">
            <v>6231997</v>
          </cell>
          <cell r="AH220">
            <v>1402199</v>
          </cell>
          <cell r="AI220">
            <v>155800</v>
          </cell>
          <cell r="AJ220">
            <v>249181.37</v>
          </cell>
          <cell r="AK220">
            <v>1346066.46</v>
          </cell>
          <cell r="AL220">
            <v>870401.37</v>
          </cell>
          <cell r="AM220">
            <v>11644.04</v>
          </cell>
          <cell r="AN220">
            <v>246.17</v>
          </cell>
          <cell r="AO220">
            <v>2409.02</v>
          </cell>
          <cell r="AP220">
            <v>438137.23</v>
          </cell>
          <cell r="AQ220">
            <v>5298</v>
          </cell>
          <cell r="AR220">
            <v>-0.02</v>
          </cell>
          <cell r="AS220">
            <v>11.86</v>
          </cell>
          <cell r="AT220">
            <v>0</v>
          </cell>
          <cell r="AU220">
            <v>0</v>
          </cell>
          <cell r="AV220">
            <v>0</v>
          </cell>
        </row>
        <row r="221">
          <cell r="A221">
            <v>214</v>
          </cell>
          <cell r="B221" t="str">
            <v>Rossendale</v>
          </cell>
          <cell r="C221" t="str">
            <v>E2341</v>
          </cell>
          <cell r="D221">
            <v>101007</v>
          </cell>
          <cell r="E221">
            <v>0</v>
          </cell>
          <cell r="F221">
            <v>0</v>
          </cell>
          <cell r="G221">
            <v>0</v>
          </cell>
          <cell r="H221">
            <v>0</v>
          </cell>
          <cell r="I221">
            <v>0</v>
          </cell>
          <cell r="J221">
            <v>0</v>
          </cell>
          <cell r="K221">
            <v>0</v>
          </cell>
          <cell r="L221">
            <v>0</v>
          </cell>
          <cell r="M221">
            <v>0</v>
          </cell>
          <cell r="N221">
            <v>416408</v>
          </cell>
          <cell r="O221">
            <v>333126.40000000002</v>
          </cell>
          <cell r="P221">
            <v>74953.440000000002</v>
          </cell>
          <cell r="Q221">
            <v>8328.16</v>
          </cell>
          <cell r="R221">
            <v>78904.95</v>
          </cell>
          <cell r="S221">
            <v>0</v>
          </cell>
          <cell r="T221">
            <v>0</v>
          </cell>
          <cell r="U221">
            <v>570000</v>
          </cell>
          <cell r="V221">
            <v>0</v>
          </cell>
          <cell r="W221">
            <v>0</v>
          </cell>
          <cell r="X221">
            <v>0</v>
          </cell>
          <cell r="Y221">
            <v>0</v>
          </cell>
          <cell r="Z221">
            <v>0</v>
          </cell>
          <cell r="AA221">
            <v>0</v>
          </cell>
          <cell r="AB221">
            <v>0</v>
          </cell>
          <cell r="AC221">
            <v>0</v>
          </cell>
          <cell r="AD221">
            <v>0</v>
          </cell>
          <cell r="AE221">
            <v>0</v>
          </cell>
          <cell r="AF221">
            <v>6251577</v>
          </cell>
          <cell r="AG221">
            <v>5001262</v>
          </cell>
          <cell r="AH221">
            <v>1125284</v>
          </cell>
          <cell r="AI221">
            <v>125032</v>
          </cell>
          <cell r="AJ221">
            <v>218867.58</v>
          </cell>
          <cell r="AK221">
            <v>1756497.02</v>
          </cell>
          <cell r="AL221">
            <v>402631.57</v>
          </cell>
          <cell r="AM221">
            <v>44368.7</v>
          </cell>
          <cell r="AN221">
            <v>0</v>
          </cell>
          <cell r="AO221">
            <v>4275.75</v>
          </cell>
          <cell r="AP221">
            <v>839910.05</v>
          </cell>
          <cell r="AQ221">
            <v>9130.6</v>
          </cell>
          <cell r="AR221">
            <v>20844.8</v>
          </cell>
          <cell r="AS221">
            <v>695.22</v>
          </cell>
          <cell r="AT221">
            <v>291.10000000000002</v>
          </cell>
          <cell r="AU221">
            <v>0</v>
          </cell>
          <cell r="AV221">
            <v>0</v>
          </cell>
        </row>
        <row r="222">
          <cell r="A222">
            <v>215</v>
          </cell>
          <cell r="B222" t="str">
            <v>Rother</v>
          </cell>
          <cell r="C222" t="str">
            <v>E1436</v>
          </cell>
          <cell r="D222">
            <v>136326</v>
          </cell>
          <cell r="E222">
            <v>0</v>
          </cell>
          <cell r="F222">
            <v>0</v>
          </cell>
          <cell r="G222">
            <v>0</v>
          </cell>
          <cell r="H222">
            <v>0</v>
          </cell>
          <cell r="I222">
            <v>0</v>
          </cell>
          <cell r="J222">
            <v>0</v>
          </cell>
          <cell r="K222">
            <v>0</v>
          </cell>
          <cell r="L222">
            <v>0</v>
          </cell>
          <cell r="M222">
            <v>0</v>
          </cell>
          <cell r="N222">
            <v>548178</v>
          </cell>
          <cell r="O222">
            <v>438542.4</v>
          </cell>
          <cell r="P222">
            <v>98672.04</v>
          </cell>
          <cell r="Q222">
            <v>10963.56</v>
          </cell>
          <cell r="R222">
            <v>72348.92</v>
          </cell>
          <cell r="S222">
            <v>0</v>
          </cell>
          <cell r="T222">
            <v>0</v>
          </cell>
          <cell r="U222">
            <v>148000</v>
          </cell>
          <cell r="V222">
            <v>0</v>
          </cell>
          <cell r="W222">
            <v>0</v>
          </cell>
          <cell r="X222">
            <v>0</v>
          </cell>
          <cell r="Y222">
            <v>0</v>
          </cell>
          <cell r="Z222">
            <v>0</v>
          </cell>
          <cell r="AA222">
            <v>0</v>
          </cell>
          <cell r="AB222">
            <v>0</v>
          </cell>
          <cell r="AC222">
            <v>0</v>
          </cell>
          <cell r="AD222">
            <v>0</v>
          </cell>
          <cell r="AE222">
            <v>0</v>
          </cell>
          <cell r="AF222">
            <v>8062588</v>
          </cell>
          <cell r="AG222">
            <v>6450070</v>
          </cell>
          <cell r="AH222">
            <v>1451266</v>
          </cell>
          <cell r="AI222">
            <v>161252</v>
          </cell>
          <cell r="AJ222">
            <v>261315.23</v>
          </cell>
          <cell r="AK222">
            <v>2352253.73</v>
          </cell>
          <cell r="AL222">
            <v>1620662.1</v>
          </cell>
          <cell r="AM222">
            <v>64687.92</v>
          </cell>
          <cell r="AN222">
            <v>31163.08</v>
          </cell>
          <cell r="AO222">
            <v>18283.259999999998</v>
          </cell>
          <cell r="AP222">
            <v>420790.97</v>
          </cell>
          <cell r="AQ222">
            <v>7215.63</v>
          </cell>
          <cell r="AR222">
            <v>0</v>
          </cell>
          <cell r="AS222">
            <v>1336.6</v>
          </cell>
          <cell r="AT222">
            <v>7488.83</v>
          </cell>
          <cell r="AU222">
            <v>0</v>
          </cell>
          <cell r="AV222">
            <v>0</v>
          </cell>
        </row>
        <row r="223">
          <cell r="A223">
            <v>216</v>
          </cell>
          <cell r="B223" t="str">
            <v>Rotherham</v>
          </cell>
          <cell r="C223" t="str">
            <v>E4403</v>
          </cell>
          <cell r="D223">
            <v>310277</v>
          </cell>
          <cell r="E223">
            <v>0</v>
          </cell>
          <cell r="F223">
            <v>88041.75</v>
          </cell>
          <cell r="G223">
            <v>0</v>
          </cell>
          <cell r="H223">
            <v>0</v>
          </cell>
          <cell r="I223">
            <v>0</v>
          </cell>
          <cell r="J223">
            <v>403811.77</v>
          </cell>
          <cell r="K223">
            <v>0</v>
          </cell>
          <cell r="L223">
            <v>0</v>
          </cell>
          <cell r="M223">
            <v>0</v>
          </cell>
          <cell r="N223">
            <v>997982</v>
          </cell>
          <cell r="O223">
            <v>978022.36</v>
          </cell>
          <cell r="P223">
            <v>0</v>
          </cell>
          <cell r="Q223">
            <v>19959.64</v>
          </cell>
          <cell r="R223">
            <v>74465.81</v>
          </cell>
          <cell r="S223">
            <v>0</v>
          </cell>
          <cell r="T223">
            <v>0</v>
          </cell>
          <cell r="U223">
            <v>750000</v>
          </cell>
          <cell r="V223">
            <v>0</v>
          </cell>
          <cell r="W223">
            <v>0</v>
          </cell>
          <cell r="X223">
            <v>0</v>
          </cell>
          <cell r="Y223">
            <v>0</v>
          </cell>
          <cell r="Z223">
            <v>0</v>
          </cell>
          <cell r="AA223">
            <v>0</v>
          </cell>
          <cell r="AB223">
            <v>0</v>
          </cell>
          <cell r="AC223">
            <v>0</v>
          </cell>
          <cell r="AD223">
            <v>0</v>
          </cell>
          <cell r="AE223">
            <v>0</v>
          </cell>
          <cell r="AF223">
            <v>35685985.229999997</v>
          </cell>
          <cell r="AG223">
            <v>35368001</v>
          </cell>
          <cell r="AH223">
            <v>0</v>
          </cell>
          <cell r="AI223">
            <v>721796</v>
          </cell>
          <cell r="AJ223">
            <v>1310383.28</v>
          </cell>
          <cell r="AK223">
            <v>4248735.6900000004</v>
          </cell>
          <cell r="AL223">
            <v>2975045.22</v>
          </cell>
          <cell r="AM223">
            <v>13075.94</v>
          </cell>
          <cell r="AN223">
            <v>15156.66</v>
          </cell>
          <cell r="AO223">
            <v>147366.04</v>
          </cell>
          <cell r="AP223">
            <v>2714276.52</v>
          </cell>
          <cell r="AQ223">
            <v>33343.620000000003</v>
          </cell>
          <cell r="AR223">
            <v>398929.02</v>
          </cell>
          <cell r="AS223">
            <v>693.53</v>
          </cell>
          <cell r="AT223">
            <v>0</v>
          </cell>
          <cell r="AU223">
            <v>0</v>
          </cell>
          <cell r="AV223">
            <v>377963.15</v>
          </cell>
        </row>
        <row r="224">
          <cell r="A224">
            <v>217</v>
          </cell>
          <cell r="B224" t="str">
            <v>Rugby</v>
          </cell>
          <cell r="C224" t="str">
            <v>E3733</v>
          </cell>
          <cell r="D224">
            <v>135187</v>
          </cell>
          <cell r="E224">
            <v>0</v>
          </cell>
          <cell r="F224">
            <v>0</v>
          </cell>
          <cell r="G224">
            <v>0</v>
          </cell>
          <cell r="H224">
            <v>0</v>
          </cell>
          <cell r="I224">
            <v>0</v>
          </cell>
          <cell r="J224">
            <v>0</v>
          </cell>
          <cell r="K224">
            <v>0</v>
          </cell>
          <cell r="L224">
            <v>0</v>
          </cell>
          <cell r="M224">
            <v>0</v>
          </cell>
          <cell r="N224">
            <v>287140</v>
          </cell>
          <cell r="O224">
            <v>229712</v>
          </cell>
          <cell r="P224">
            <v>57428</v>
          </cell>
          <cell r="Q224">
            <v>0</v>
          </cell>
          <cell r="R224">
            <v>47445.62</v>
          </cell>
          <cell r="S224">
            <v>0</v>
          </cell>
          <cell r="T224">
            <v>0</v>
          </cell>
          <cell r="U224">
            <v>421909.49</v>
          </cell>
          <cell r="V224">
            <v>0</v>
          </cell>
          <cell r="W224">
            <v>0</v>
          </cell>
          <cell r="X224">
            <v>0</v>
          </cell>
          <cell r="Y224">
            <v>0</v>
          </cell>
          <cell r="Z224">
            <v>0</v>
          </cell>
          <cell r="AA224">
            <v>0</v>
          </cell>
          <cell r="AB224">
            <v>0</v>
          </cell>
          <cell r="AC224">
            <v>0</v>
          </cell>
          <cell r="AD224">
            <v>0</v>
          </cell>
          <cell r="AE224">
            <v>0</v>
          </cell>
          <cell r="AF224">
            <v>20222121</v>
          </cell>
          <cell r="AG224">
            <v>16177697</v>
          </cell>
          <cell r="AH224">
            <v>4044424</v>
          </cell>
          <cell r="AI224">
            <v>0</v>
          </cell>
          <cell r="AJ224">
            <v>729306.96</v>
          </cell>
          <cell r="AK224">
            <v>1573796.43</v>
          </cell>
          <cell r="AL224">
            <v>2199877.09</v>
          </cell>
          <cell r="AM224">
            <v>66101.509999999995</v>
          </cell>
          <cell r="AN224">
            <v>9668.2800000000007</v>
          </cell>
          <cell r="AO224">
            <v>78054.69</v>
          </cell>
          <cell r="AP224">
            <v>2425298.52</v>
          </cell>
          <cell r="AQ224">
            <v>11473.58</v>
          </cell>
          <cell r="AR224">
            <v>78302.06</v>
          </cell>
          <cell r="AS224">
            <v>0</v>
          </cell>
          <cell r="AT224">
            <v>68.459999999999994</v>
          </cell>
          <cell r="AU224">
            <v>541.01</v>
          </cell>
          <cell r="AV224">
            <v>0</v>
          </cell>
        </row>
        <row r="225">
          <cell r="A225">
            <v>218</v>
          </cell>
          <cell r="B225" t="str">
            <v>Runnymede</v>
          </cell>
          <cell r="C225" t="str">
            <v>E3636</v>
          </cell>
          <cell r="D225">
            <v>128572</v>
          </cell>
          <cell r="E225">
            <v>0</v>
          </cell>
          <cell r="F225">
            <v>0</v>
          </cell>
          <cell r="G225">
            <v>0</v>
          </cell>
          <cell r="H225">
            <v>0</v>
          </cell>
          <cell r="I225">
            <v>0</v>
          </cell>
          <cell r="J225">
            <v>0</v>
          </cell>
          <cell r="K225">
            <v>0</v>
          </cell>
          <cell r="L225">
            <v>0</v>
          </cell>
          <cell r="M225">
            <v>0</v>
          </cell>
          <cell r="N225">
            <v>254450</v>
          </cell>
          <cell r="O225">
            <v>203560</v>
          </cell>
          <cell r="P225">
            <v>50890</v>
          </cell>
          <cell r="Q225">
            <v>0</v>
          </cell>
          <cell r="R225">
            <v>22964.45</v>
          </cell>
          <cell r="S225">
            <v>0</v>
          </cell>
          <cell r="T225">
            <v>0</v>
          </cell>
          <cell r="U225">
            <v>452445.52</v>
          </cell>
          <cell r="V225">
            <v>0</v>
          </cell>
          <cell r="W225">
            <v>0</v>
          </cell>
          <cell r="X225">
            <v>0</v>
          </cell>
          <cell r="Y225">
            <v>0</v>
          </cell>
          <cell r="Z225">
            <v>0</v>
          </cell>
          <cell r="AA225">
            <v>0</v>
          </cell>
          <cell r="AB225">
            <v>0</v>
          </cell>
          <cell r="AC225">
            <v>0</v>
          </cell>
          <cell r="AD225">
            <v>0</v>
          </cell>
          <cell r="AE225">
            <v>0</v>
          </cell>
          <cell r="AF225">
            <v>22116088</v>
          </cell>
          <cell r="AG225">
            <v>17692870</v>
          </cell>
          <cell r="AH225">
            <v>4423218</v>
          </cell>
          <cell r="AI225">
            <v>0</v>
          </cell>
          <cell r="AJ225">
            <v>758308.84</v>
          </cell>
          <cell r="AK225">
            <v>1188596.06</v>
          </cell>
          <cell r="AL225">
            <v>2693291.57</v>
          </cell>
          <cell r="AM225">
            <v>34762.25</v>
          </cell>
          <cell r="AN225">
            <v>1575</v>
          </cell>
          <cell r="AO225">
            <v>30915</v>
          </cell>
          <cell r="AP225">
            <v>1234641.8999999999</v>
          </cell>
          <cell r="AQ225">
            <v>5507.47</v>
          </cell>
          <cell r="AR225">
            <v>196.87</v>
          </cell>
          <cell r="AS225">
            <v>0</v>
          </cell>
          <cell r="AT225">
            <v>0</v>
          </cell>
          <cell r="AU225">
            <v>1723.14</v>
          </cell>
          <cell r="AV225">
            <v>0</v>
          </cell>
        </row>
        <row r="226">
          <cell r="A226">
            <v>219</v>
          </cell>
          <cell r="B226" t="str">
            <v>Rushcliffe</v>
          </cell>
          <cell r="C226" t="str">
            <v>E3038</v>
          </cell>
          <cell r="D226">
            <v>110790</v>
          </cell>
          <cell r="E226">
            <v>0</v>
          </cell>
          <cell r="F226">
            <v>0</v>
          </cell>
          <cell r="G226">
            <v>0</v>
          </cell>
          <cell r="H226">
            <v>0</v>
          </cell>
          <cell r="I226">
            <v>0</v>
          </cell>
          <cell r="J226">
            <v>0</v>
          </cell>
          <cell r="K226">
            <v>0</v>
          </cell>
          <cell r="L226">
            <v>0</v>
          </cell>
          <cell r="M226">
            <v>0</v>
          </cell>
          <cell r="N226">
            <v>374447</v>
          </cell>
          <cell r="O226">
            <v>299557.60000000003</v>
          </cell>
          <cell r="P226">
            <v>67400.459999999992</v>
          </cell>
          <cell r="Q226">
            <v>7488.9400000000005</v>
          </cell>
          <cell r="R226">
            <v>2853104.54</v>
          </cell>
          <cell r="S226">
            <v>0</v>
          </cell>
          <cell r="T226">
            <v>0</v>
          </cell>
          <cell r="U226">
            <v>429832.35</v>
          </cell>
          <cell r="V226">
            <v>0</v>
          </cell>
          <cell r="W226">
            <v>0</v>
          </cell>
          <cell r="X226">
            <v>0</v>
          </cell>
          <cell r="Y226">
            <v>0</v>
          </cell>
          <cell r="Z226">
            <v>0</v>
          </cell>
          <cell r="AA226">
            <v>0</v>
          </cell>
          <cell r="AB226">
            <v>0</v>
          </cell>
          <cell r="AC226">
            <v>0</v>
          </cell>
          <cell r="AD226">
            <v>0</v>
          </cell>
          <cell r="AE226">
            <v>0</v>
          </cell>
          <cell r="AF226">
            <v>13428688</v>
          </cell>
          <cell r="AG226">
            <v>10742950</v>
          </cell>
          <cell r="AH226">
            <v>2417164</v>
          </cell>
          <cell r="AI226">
            <v>268574</v>
          </cell>
          <cell r="AJ226">
            <v>449372.17</v>
          </cell>
          <cell r="AK226">
            <v>1620167.38</v>
          </cell>
          <cell r="AL226">
            <v>2342679.67</v>
          </cell>
          <cell r="AM226">
            <v>74425.73</v>
          </cell>
          <cell r="AN226">
            <v>10486.58</v>
          </cell>
          <cell r="AO226">
            <v>9502.41</v>
          </cell>
          <cell r="AP226">
            <v>289923.25</v>
          </cell>
          <cell r="AQ226">
            <v>7148.52</v>
          </cell>
          <cell r="AR226">
            <v>276656.8</v>
          </cell>
          <cell r="AS226">
            <v>0</v>
          </cell>
          <cell r="AT226">
            <v>1429.82</v>
          </cell>
          <cell r="AU226">
            <v>2256.1799999999998</v>
          </cell>
          <cell r="AV226">
            <v>0</v>
          </cell>
        </row>
        <row r="227">
          <cell r="A227">
            <v>220</v>
          </cell>
          <cell r="B227" t="str">
            <v>Rushmoor</v>
          </cell>
          <cell r="C227" t="str">
            <v>E1740</v>
          </cell>
          <cell r="D227">
            <v>124561</v>
          </cell>
          <cell r="E227">
            <v>0</v>
          </cell>
          <cell r="F227">
            <v>0</v>
          </cell>
          <cell r="G227">
            <v>0</v>
          </cell>
          <cell r="H227">
            <v>0</v>
          </cell>
          <cell r="I227">
            <v>0</v>
          </cell>
          <cell r="J227">
            <v>0</v>
          </cell>
          <cell r="K227">
            <v>0</v>
          </cell>
          <cell r="L227">
            <v>0</v>
          </cell>
          <cell r="M227">
            <v>0</v>
          </cell>
          <cell r="N227">
            <v>248128</v>
          </cell>
          <cell r="O227">
            <v>198502.40000000002</v>
          </cell>
          <cell r="P227">
            <v>44663.040000000001</v>
          </cell>
          <cell r="Q227">
            <v>4962.5600000000004</v>
          </cell>
          <cell r="R227">
            <v>-153084.93</v>
          </cell>
          <cell r="S227">
            <v>0</v>
          </cell>
          <cell r="T227">
            <v>0</v>
          </cell>
          <cell r="U227">
            <v>680993.56</v>
          </cell>
          <cell r="V227">
            <v>0</v>
          </cell>
          <cell r="W227">
            <v>0</v>
          </cell>
          <cell r="X227">
            <v>0</v>
          </cell>
          <cell r="Y227">
            <v>0</v>
          </cell>
          <cell r="Z227">
            <v>0</v>
          </cell>
          <cell r="AA227">
            <v>0</v>
          </cell>
          <cell r="AB227">
            <v>0</v>
          </cell>
          <cell r="AC227">
            <v>0</v>
          </cell>
          <cell r="AD227">
            <v>0</v>
          </cell>
          <cell r="AE227">
            <v>0</v>
          </cell>
          <cell r="AF227">
            <v>20998834</v>
          </cell>
          <cell r="AG227">
            <v>16799067</v>
          </cell>
          <cell r="AH227">
            <v>3779790</v>
          </cell>
          <cell r="AI227">
            <v>419977</v>
          </cell>
          <cell r="AJ227">
            <v>772562.37</v>
          </cell>
          <cell r="AK227">
            <v>1062738.1200000001</v>
          </cell>
          <cell r="AL227">
            <v>1379161.42</v>
          </cell>
          <cell r="AM227">
            <v>9269.92</v>
          </cell>
          <cell r="AN227">
            <v>0</v>
          </cell>
          <cell r="AO227">
            <v>250184.99</v>
          </cell>
          <cell r="AP227">
            <v>1389412.77</v>
          </cell>
          <cell r="AQ227">
            <v>13729.52</v>
          </cell>
          <cell r="AR227">
            <v>215767.57</v>
          </cell>
          <cell r="AS227">
            <v>579.37</v>
          </cell>
          <cell r="AT227">
            <v>0</v>
          </cell>
          <cell r="AU227">
            <v>0</v>
          </cell>
          <cell r="AV227">
            <v>0</v>
          </cell>
        </row>
        <row r="228">
          <cell r="A228">
            <v>221</v>
          </cell>
          <cell r="B228" t="str">
            <v>Rutland</v>
          </cell>
          <cell r="C228" t="str">
            <v>E2402</v>
          </cell>
          <cell r="D228">
            <v>53206</v>
          </cell>
          <cell r="E228">
            <v>0</v>
          </cell>
          <cell r="F228">
            <v>0</v>
          </cell>
          <cell r="G228">
            <v>0</v>
          </cell>
          <cell r="H228">
            <v>0</v>
          </cell>
          <cell r="I228">
            <v>0</v>
          </cell>
          <cell r="J228">
            <v>0</v>
          </cell>
          <cell r="K228">
            <v>0</v>
          </cell>
          <cell r="L228">
            <v>0</v>
          </cell>
          <cell r="M228">
            <v>0</v>
          </cell>
          <cell r="N228">
            <v>168715</v>
          </cell>
          <cell r="O228">
            <v>165340.69999999998</v>
          </cell>
          <cell r="P228">
            <v>0</v>
          </cell>
          <cell r="Q228">
            <v>3374.3</v>
          </cell>
          <cell r="R228">
            <v>16837.09</v>
          </cell>
          <cell r="S228">
            <v>0</v>
          </cell>
          <cell r="T228">
            <v>0</v>
          </cell>
          <cell r="U228">
            <v>108260.16</v>
          </cell>
          <cell r="V228">
            <v>0</v>
          </cell>
          <cell r="W228">
            <v>0</v>
          </cell>
          <cell r="X228">
            <v>0</v>
          </cell>
          <cell r="Y228">
            <v>0</v>
          </cell>
          <cell r="Z228">
            <v>0</v>
          </cell>
          <cell r="AA228">
            <v>0</v>
          </cell>
          <cell r="AB228">
            <v>0</v>
          </cell>
          <cell r="AC228">
            <v>0</v>
          </cell>
          <cell r="AD228">
            <v>0</v>
          </cell>
          <cell r="AE228">
            <v>0</v>
          </cell>
          <cell r="AF228">
            <v>4814001</v>
          </cell>
          <cell r="AG228">
            <v>4717721</v>
          </cell>
          <cell r="AH228">
            <v>0</v>
          </cell>
          <cell r="AI228">
            <v>96280</v>
          </cell>
          <cell r="AJ228">
            <v>158311.07</v>
          </cell>
          <cell r="AK228">
            <v>734681.89</v>
          </cell>
          <cell r="AL228">
            <v>979514.94</v>
          </cell>
          <cell r="AM228">
            <v>14198</v>
          </cell>
          <cell r="AN228">
            <v>10488.27</v>
          </cell>
          <cell r="AO228">
            <v>240242.33</v>
          </cell>
          <cell r="AP228">
            <v>256364.51</v>
          </cell>
          <cell r="AQ228">
            <v>10946.91</v>
          </cell>
          <cell r="AR228">
            <v>-1937.99</v>
          </cell>
          <cell r="AS228">
            <v>887.38</v>
          </cell>
          <cell r="AT228">
            <v>7866.18</v>
          </cell>
          <cell r="AU228">
            <v>1096.8800000000001</v>
          </cell>
          <cell r="AV228">
            <v>0</v>
          </cell>
        </row>
        <row r="229">
          <cell r="A229">
            <v>222</v>
          </cell>
          <cell r="B229" t="str">
            <v>Ryedale</v>
          </cell>
          <cell r="C229" t="str">
            <v>E2755</v>
          </cell>
          <cell r="D229">
            <v>111364</v>
          </cell>
          <cell r="E229">
            <v>0</v>
          </cell>
          <cell r="F229">
            <v>0</v>
          </cell>
          <cell r="G229">
            <v>0</v>
          </cell>
          <cell r="H229">
            <v>0</v>
          </cell>
          <cell r="I229">
            <v>0</v>
          </cell>
          <cell r="J229">
            <v>0</v>
          </cell>
          <cell r="K229">
            <v>0</v>
          </cell>
          <cell r="L229">
            <v>0</v>
          </cell>
          <cell r="M229">
            <v>0</v>
          </cell>
          <cell r="N229">
            <v>454185</v>
          </cell>
          <cell r="O229">
            <v>363348</v>
          </cell>
          <cell r="P229">
            <v>81753.3</v>
          </cell>
          <cell r="Q229">
            <v>9083.7000000000007</v>
          </cell>
          <cell r="R229">
            <v>181727</v>
          </cell>
          <cell r="S229">
            <v>0</v>
          </cell>
          <cell r="T229">
            <v>0</v>
          </cell>
          <cell r="U229">
            <v>249495</v>
          </cell>
          <cell r="V229">
            <v>0</v>
          </cell>
          <cell r="W229">
            <v>0</v>
          </cell>
          <cell r="X229">
            <v>0</v>
          </cell>
          <cell r="Y229">
            <v>0</v>
          </cell>
          <cell r="Z229">
            <v>0</v>
          </cell>
          <cell r="AA229">
            <v>0</v>
          </cell>
          <cell r="AB229">
            <v>0</v>
          </cell>
          <cell r="AC229">
            <v>0</v>
          </cell>
          <cell r="AD229">
            <v>0</v>
          </cell>
          <cell r="AE229">
            <v>0</v>
          </cell>
          <cell r="AF229">
            <v>8139038</v>
          </cell>
          <cell r="AG229">
            <v>6511230</v>
          </cell>
          <cell r="AH229">
            <v>1465027</v>
          </cell>
          <cell r="AI229">
            <v>162781</v>
          </cell>
          <cell r="AJ229">
            <v>253029.77</v>
          </cell>
          <cell r="AK229">
            <v>1864712.74</v>
          </cell>
          <cell r="AL229">
            <v>780013.97</v>
          </cell>
          <cell r="AM229">
            <v>24080</v>
          </cell>
          <cell r="AN229">
            <v>37854.31</v>
          </cell>
          <cell r="AO229">
            <v>2053.67</v>
          </cell>
          <cell r="AP229">
            <v>422922.76</v>
          </cell>
          <cell r="AQ229">
            <v>20187.95</v>
          </cell>
          <cell r="AR229">
            <v>-18956.12</v>
          </cell>
          <cell r="AS229">
            <v>0</v>
          </cell>
          <cell r="AT229">
            <v>6372.26</v>
          </cell>
          <cell r="AU229">
            <v>3872.81</v>
          </cell>
          <cell r="AV229">
            <v>0</v>
          </cell>
        </row>
        <row r="230">
          <cell r="A230">
            <v>223</v>
          </cell>
          <cell r="B230" t="str">
            <v>Salford</v>
          </cell>
          <cell r="C230" t="str">
            <v>E4206</v>
          </cell>
          <cell r="D230">
            <v>439400</v>
          </cell>
          <cell r="E230">
            <v>0</v>
          </cell>
          <cell r="F230">
            <v>0</v>
          </cell>
          <cell r="G230">
            <v>0</v>
          </cell>
          <cell r="H230">
            <v>0</v>
          </cell>
          <cell r="I230">
            <v>0</v>
          </cell>
          <cell r="J230">
            <v>0</v>
          </cell>
          <cell r="K230">
            <v>0</v>
          </cell>
          <cell r="L230">
            <v>0</v>
          </cell>
          <cell r="M230">
            <v>0</v>
          </cell>
          <cell r="N230">
            <v>847060</v>
          </cell>
          <cell r="O230">
            <v>830118.79999999993</v>
          </cell>
          <cell r="P230">
            <v>0</v>
          </cell>
          <cell r="Q230">
            <v>16941.2</v>
          </cell>
          <cell r="R230">
            <v>-234227.66</v>
          </cell>
          <cell r="S230">
            <v>0</v>
          </cell>
          <cell r="T230">
            <v>0</v>
          </cell>
          <cell r="U230">
            <v>2874333.29</v>
          </cell>
          <cell r="V230">
            <v>0</v>
          </cell>
          <cell r="W230">
            <v>0</v>
          </cell>
          <cell r="X230">
            <v>0</v>
          </cell>
          <cell r="Y230">
            <v>0</v>
          </cell>
          <cell r="Z230">
            <v>0</v>
          </cell>
          <cell r="AA230">
            <v>0</v>
          </cell>
          <cell r="AB230">
            <v>0</v>
          </cell>
          <cell r="AC230">
            <v>0</v>
          </cell>
          <cell r="AD230">
            <v>0</v>
          </cell>
          <cell r="AE230">
            <v>0</v>
          </cell>
          <cell r="AF230">
            <v>40774881</v>
          </cell>
          <cell r="AG230">
            <v>39959383</v>
          </cell>
          <cell r="AH230">
            <v>0</v>
          </cell>
          <cell r="AI230">
            <v>815498</v>
          </cell>
          <cell r="AJ230">
            <v>1640444.35</v>
          </cell>
          <cell r="AK230">
            <v>3657843.04</v>
          </cell>
          <cell r="AL230">
            <v>5609002.3200000003</v>
          </cell>
          <cell r="AM230">
            <v>77989.37</v>
          </cell>
          <cell r="AN230">
            <v>0</v>
          </cell>
          <cell r="AO230">
            <v>712722.84</v>
          </cell>
          <cell r="AP230">
            <v>5011443.4800000004</v>
          </cell>
          <cell r="AQ230">
            <v>132406.04</v>
          </cell>
          <cell r="AR230">
            <v>110966.24</v>
          </cell>
          <cell r="AS230">
            <v>1153.0899999999999</v>
          </cell>
          <cell r="AT230">
            <v>0</v>
          </cell>
          <cell r="AU230">
            <v>0</v>
          </cell>
          <cell r="AV230">
            <v>0</v>
          </cell>
        </row>
        <row r="231">
          <cell r="A231">
            <v>224</v>
          </cell>
          <cell r="B231" t="str">
            <v>Sandwell</v>
          </cell>
          <cell r="C231" t="str">
            <v>E4604</v>
          </cell>
          <cell r="D231">
            <v>438871</v>
          </cell>
          <cell r="E231">
            <v>0</v>
          </cell>
          <cell r="F231">
            <v>0</v>
          </cell>
          <cell r="G231">
            <v>0</v>
          </cell>
          <cell r="H231">
            <v>0</v>
          </cell>
          <cell r="I231">
            <v>0</v>
          </cell>
          <cell r="J231">
            <v>0</v>
          </cell>
          <cell r="K231">
            <v>0</v>
          </cell>
          <cell r="L231">
            <v>0</v>
          </cell>
          <cell r="M231">
            <v>0</v>
          </cell>
          <cell r="N231">
            <v>1318893</v>
          </cell>
          <cell r="O231">
            <v>1292515.1399999999</v>
          </cell>
          <cell r="P231">
            <v>0</v>
          </cell>
          <cell r="Q231">
            <v>26377.86</v>
          </cell>
          <cell r="R231">
            <v>-87388.28</v>
          </cell>
          <cell r="S231">
            <v>0</v>
          </cell>
          <cell r="T231">
            <v>0</v>
          </cell>
          <cell r="U231">
            <v>1613572.65</v>
          </cell>
          <cell r="V231">
            <v>0</v>
          </cell>
          <cell r="W231">
            <v>0</v>
          </cell>
          <cell r="X231">
            <v>0</v>
          </cell>
          <cell r="Y231">
            <v>0</v>
          </cell>
          <cell r="Z231">
            <v>0</v>
          </cell>
          <cell r="AA231">
            <v>0</v>
          </cell>
          <cell r="AB231">
            <v>0</v>
          </cell>
          <cell r="AC231">
            <v>0</v>
          </cell>
          <cell r="AD231">
            <v>0</v>
          </cell>
          <cell r="AE231">
            <v>0</v>
          </cell>
          <cell r="AF231">
            <v>48319194</v>
          </cell>
          <cell r="AG231">
            <v>47352810</v>
          </cell>
          <cell r="AH231">
            <v>0</v>
          </cell>
          <cell r="AI231">
            <v>966384</v>
          </cell>
          <cell r="AJ231">
            <v>1679356.9</v>
          </cell>
          <cell r="AK231">
            <v>6380784.2999999998</v>
          </cell>
          <cell r="AL231">
            <v>4040094.29</v>
          </cell>
          <cell r="AM231">
            <v>89016.88</v>
          </cell>
          <cell r="AN231">
            <v>0</v>
          </cell>
          <cell r="AO231">
            <v>385392.15</v>
          </cell>
          <cell r="AP231">
            <v>5430922.1699999999</v>
          </cell>
          <cell r="AQ231">
            <v>109185.49</v>
          </cell>
          <cell r="AR231">
            <v>104695.31</v>
          </cell>
          <cell r="AS231">
            <v>1874.37</v>
          </cell>
          <cell r="AT231">
            <v>0</v>
          </cell>
          <cell r="AU231">
            <v>0</v>
          </cell>
          <cell r="AV231">
            <v>0</v>
          </cell>
        </row>
        <row r="232">
          <cell r="A232">
            <v>225</v>
          </cell>
          <cell r="B232" t="str">
            <v>Scarborough</v>
          </cell>
          <cell r="C232" t="str">
            <v>E2736</v>
          </cell>
          <cell r="D232">
            <v>247588</v>
          </cell>
          <cell r="E232">
            <v>0</v>
          </cell>
          <cell r="F232">
            <v>0</v>
          </cell>
          <cell r="G232">
            <v>0</v>
          </cell>
          <cell r="H232">
            <v>0</v>
          </cell>
          <cell r="I232">
            <v>0</v>
          </cell>
          <cell r="J232">
            <v>0</v>
          </cell>
          <cell r="K232">
            <v>0</v>
          </cell>
          <cell r="L232">
            <v>0</v>
          </cell>
          <cell r="M232">
            <v>0</v>
          </cell>
          <cell r="N232">
            <v>1021650</v>
          </cell>
          <cell r="O232">
            <v>817320</v>
          </cell>
          <cell r="P232">
            <v>183897</v>
          </cell>
          <cell r="Q232">
            <v>20433</v>
          </cell>
          <cell r="R232">
            <v>312356.01</v>
          </cell>
          <cell r="S232">
            <v>0</v>
          </cell>
          <cell r="T232">
            <v>0</v>
          </cell>
          <cell r="U232">
            <v>479314.54</v>
          </cell>
          <cell r="V232">
            <v>0</v>
          </cell>
          <cell r="W232">
            <v>0</v>
          </cell>
          <cell r="X232">
            <v>0</v>
          </cell>
          <cell r="Y232">
            <v>0</v>
          </cell>
          <cell r="Z232">
            <v>0</v>
          </cell>
          <cell r="AA232">
            <v>0</v>
          </cell>
          <cell r="AB232">
            <v>0</v>
          </cell>
          <cell r="AC232">
            <v>0</v>
          </cell>
          <cell r="AD232">
            <v>0</v>
          </cell>
          <cell r="AE232">
            <v>0</v>
          </cell>
          <cell r="AF232">
            <v>15667706</v>
          </cell>
          <cell r="AG232">
            <v>12534165</v>
          </cell>
          <cell r="AH232">
            <v>2820187</v>
          </cell>
          <cell r="AI232">
            <v>313354</v>
          </cell>
          <cell r="AJ232">
            <v>512329.73</v>
          </cell>
          <cell r="AK232">
            <v>4301630.74</v>
          </cell>
          <cell r="AL232">
            <v>1391751.84</v>
          </cell>
          <cell r="AM232">
            <v>141631.6</v>
          </cell>
          <cell r="AN232">
            <v>25119.85</v>
          </cell>
          <cell r="AO232">
            <v>29119.94</v>
          </cell>
          <cell r="AP232">
            <v>820871.43</v>
          </cell>
          <cell r="AQ232">
            <v>29231.82</v>
          </cell>
          <cell r="AR232">
            <v>37832.559999999998</v>
          </cell>
          <cell r="AS232">
            <v>0</v>
          </cell>
          <cell r="AT232">
            <v>1414.4</v>
          </cell>
          <cell r="AU232">
            <v>0</v>
          </cell>
          <cell r="AV232">
            <v>0</v>
          </cell>
        </row>
        <row r="233">
          <cell r="A233">
            <v>226</v>
          </cell>
          <cell r="B233" t="str">
            <v>Sedgemoor</v>
          </cell>
          <cell r="C233" t="str">
            <v>E3332</v>
          </cell>
          <cell r="D233">
            <v>162353</v>
          </cell>
          <cell r="E233">
            <v>0</v>
          </cell>
          <cell r="F233">
            <v>0</v>
          </cell>
          <cell r="G233">
            <v>0</v>
          </cell>
          <cell r="H233">
            <v>9420</v>
          </cell>
          <cell r="I233">
            <v>0</v>
          </cell>
          <cell r="J233">
            <v>0</v>
          </cell>
          <cell r="K233">
            <v>0</v>
          </cell>
          <cell r="L233">
            <v>0</v>
          </cell>
          <cell r="M233">
            <v>0</v>
          </cell>
          <cell r="N233">
            <v>550116</v>
          </cell>
          <cell r="O233">
            <v>440092.80000000005</v>
          </cell>
          <cell r="P233">
            <v>99020.87999999999</v>
          </cell>
          <cell r="Q233">
            <v>11002.32</v>
          </cell>
          <cell r="R233">
            <v>151710.91</v>
          </cell>
          <cell r="S233">
            <v>0</v>
          </cell>
          <cell r="T233">
            <v>0</v>
          </cell>
          <cell r="U233">
            <v>371006.52</v>
          </cell>
          <cell r="V233">
            <v>0</v>
          </cell>
          <cell r="W233">
            <v>0</v>
          </cell>
          <cell r="X233">
            <v>0</v>
          </cell>
          <cell r="Y233">
            <v>0</v>
          </cell>
          <cell r="Z233">
            <v>0</v>
          </cell>
          <cell r="AA233">
            <v>0</v>
          </cell>
          <cell r="AB233">
            <v>0</v>
          </cell>
          <cell r="AC233">
            <v>0</v>
          </cell>
          <cell r="AD233">
            <v>0</v>
          </cell>
          <cell r="AE233">
            <v>0</v>
          </cell>
          <cell r="AF233">
            <v>16962506</v>
          </cell>
          <cell r="AG233">
            <v>13570005</v>
          </cell>
          <cell r="AH233">
            <v>3053251</v>
          </cell>
          <cell r="AI233">
            <v>339250</v>
          </cell>
          <cell r="AJ233">
            <v>593871.06999999995</v>
          </cell>
          <cell r="AK233">
            <v>2358720.5099999998</v>
          </cell>
          <cell r="AL233">
            <v>1733168.44</v>
          </cell>
          <cell r="AM233">
            <v>25045.88</v>
          </cell>
          <cell r="AN233">
            <v>67570.87</v>
          </cell>
          <cell r="AO233">
            <v>235040.31</v>
          </cell>
          <cell r="AP233">
            <v>1002486.96</v>
          </cell>
          <cell r="AQ233">
            <v>21982.97</v>
          </cell>
          <cell r="AR233">
            <v>212.37</v>
          </cell>
          <cell r="AS233">
            <v>0</v>
          </cell>
          <cell r="AT233">
            <v>28064.28</v>
          </cell>
          <cell r="AU233">
            <v>0</v>
          </cell>
          <cell r="AV233">
            <v>0</v>
          </cell>
        </row>
        <row r="234">
          <cell r="A234">
            <v>227</v>
          </cell>
          <cell r="B234" t="str">
            <v>Sefton</v>
          </cell>
          <cell r="C234" t="str">
            <v>E4304</v>
          </cell>
          <cell r="D234">
            <v>322252</v>
          </cell>
          <cell r="E234">
            <v>0</v>
          </cell>
          <cell r="F234">
            <v>0</v>
          </cell>
          <cell r="G234">
            <v>0</v>
          </cell>
          <cell r="H234">
            <v>0</v>
          </cell>
          <cell r="I234">
            <v>0</v>
          </cell>
          <cell r="J234">
            <v>0</v>
          </cell>
          <cell r="K234">
            <v>0</v>
          </cell>
          <cell r="L234">
            <v>0</v>
          </cell>
          <cell r="M234">
            <v>0</v>
          </cell>
          <cell r="N234">
            <v>1087884</v>
          </cell>
          <cell r="O234">
            <v>1066126.32</v>
          </cell>
          <cell r="P234">
            <v>0</v>
          </cell>
          <cell r="Q234">
            <v>21757.68</v>
          </cell>
          <cell r="R234">
            <v>-687447.69</v>
          </cell>
          <cell r="S234">
            <v>0</v>
          </cell>
          <cell r="T234">
            <v>0</v>
          </cell>
          <cell r="U234">
            <v>1142617.02</v>
          </cell>
          <cell r="V234">
            <v>0</v>
          </cell>
          <cell r="W234">
            <v>0</v>
          </cell>
          <cell r="X234">
            <v>0</v>
          </cell>
          <cell r="Y234">
            <v>0</v>
          </cell>
          <cell r="Z234">
            <v>0</v>
          </cell>
          <cell r="AA234">
            <v>0</v>
          </cell>
          <cell r="AB234">
            <v>0</v>
          </cell>
          <cell r="AC234">
            <v>0</v>
          </cell>
          <cell r="AD234">
            <v>0</v>
          </cell>
          <cell r="AE234">
            <v>0</v>
          </cell>
          <cell r="AF234">
            <v>32772619</v>
          </cell>
          <cell r="AG234">
            <v>32117167</v>
          </cell>
          <cell r="AH234">
            <v>0</v>
          </cell>
          <cell r="AI234">
            <v>655452</v>
          </cell>
          <cell r="AJ234">
            <v>1205955.82</v>
          </cell>
          <cell r="AK234">
            <v>4893520.6399999997</v>
          </cell>
          <cell r="AL234">
            <v>4365105.12</v>
          </cell>
          <cell r="AM234">
            <v>32528.03</v>
          </cell>
          <cell r="AN234">
            <v>1687.5</v>
          </cell>
          <cell r="AO234">
            <v>0</v>
          </cell>
          <cell r="AP234">
            <v>3857845.35</v>
          </cell>
          <cell r="AQ234">
            <v>62799.95</v>
          </cell>
          <cell r="AR234">
            <v>25927.37</v>
          </cell>
          <cell r="AS234">
            <v>0</v>
          </cell>
          <cell r="AT234">
            <v>0</v>
          </cell>
          <cell r="AU234">
            <v>0</v>
          </cell>
          <cell r="AV234">
            <v>0</v>
          </cell>
        </row>
        <row r="235">
          <cell r="A235">
            <v>228</v>
          </cell>
          <cell r="B235" t="str">
            <v>Selby</v>
          </cell>
          <cell r="C235" t="str">
            <v>E2757</v>
          </cell>
          <cell r="D235">
            <v>120601</v>
          </cell>
          <cell r="E235">
            <v>0</v>
          </cell>
          <cell r="F235">
            <v>0</v>
          </cell>
          <cell r="G235">
            <v>0</v>
          </cell>
          <cell r="H235">
            <v>0</v>
          </cell>
          <cell r="I235">
            <v>0</v>
          </cell>
          <cell r="J235">
            <v>0</v>
          </cell>
          <cell r="K235">
            <v>0</v>
          </cell>
          <cell r="L235">
            <v>0</v>
          </cell>
          <cell r="M235">
            <v>0</v>
          </cell>
          <cell r="N235">
            <v>314476</v>
          </cell>
          <cell r="O235">
            <v>251580.80000000002</v>
          </cell>
          <cell r="P235">
            <v>56605.68</v>
          </cell>
          <cell r="Q235">
            <v>6289.52</v>
          </cell>
          <cell r="R235">
            <v>1787444.74</v>
          </cell>
          <cell r="S235">
            <v>0</v>
          </cell>
          <cell r="T235">
            <v>0</v>
          </cell>
          <cell r="U235">
            <v>453444.02</v>
          </cell>
          <cell r="V235">
            <v>0</v>
          </cell>
          <cell r="W235">
            <v>0</v>
          </cell>
          <cell r="X235">
            <v>0</v>
          </cell>
          <cell r="Y235">
            <v>0</v>
          </cell>
          <cell r="Z235">
            <v>0</v>
          </cell>
          <cell r="AA235">
            <v>0</v>
          </cell>
          <cell r="AB235">
            <v>0</v>
          </cell>
          <cell r="AC235">
            <v>0</v>
          </cell>
          <cell r="AD235">
            <v>0</v>
          </cell>
          <cell r="AE235">
            <v>0</v>
          </cell>
          <cell r="AF235">
            <v>21941547</v>
          </cell>
          <cell r="AG235">
            <v>17553238</v>
          </cell>
          <cell r="AH235">
            <v>3949478</v>
          </cell>
          <cell r="AI235">
            <v>438831</v>
          </cell>
          <cell r="AJ235">
            <v>729662.47</v>
          </cell>
          <cell r="AK235">
            <v>1373262.48</v>
          </cell>
          <cell r="AL235">
            <v>862874.66</v>
          </cell>
          <cell r="AM235">
            <v>45866.7</v>
          </cell>
          <cell r="AN235">
            <v>30382</v>
          </cell>
          <cell r="AO235">
            <v>263431.86</v>
          </cell>
          <cell r="AP235">
            <v>909192.68</v>
          </cell>
          <cell r="AQ235">
            <v>11577.38</v>
          </cell>
          <cell r="AR235">
            <v>5886.66</v>
          </cell>
          <cell r="AS235">
            <v>254.76</v>
          </cell>
          <cell r="AT235">
            <v>9485.32</v>
          </cell>
          <cell r="AU235">
            <v>2320.89</v>
          </cell>
          <cell r="AV235">
            <v>0</v>
          </cell>
        </row>
        <row r="236">
          <cell r="A236">
            <v>229</v>
          </cell>
          <cell r="B236" t="str">
            <v>Sevenoaks</v>
          </cell>
          <cell r="C236" t="str">
            <v>E2239</v>
          </cell>
          <cell r="D236">
            <v>170087</v>
          </cell>
          <cell r="E236">
            <v>0</v>
          </cell>
          <cell r="F236">
            <v>0</v>
          </cell>
          <cell r="G236">
            <v>0</v>
          </cell>
          <cell r="H236">
            <v>0</v>
          </cell>
          <cell r="I236">
            <v>0</v>
          </cell>
          <cell r="J236">
            <v>0</v>
          </cell>
          <cell r="K236">
            <v>0</v>
          </cell>
          <cell r="L236">
            <v>0</v>
          </cell>
          <cell r="M236">
            <v>0</v>
          </cell>
          <cell r="N236">
            <v>467422</v>
          </cell>
          <cell r="O236">
            <v>373937.60000000003</v>
          </cell>
          <cell r="P236">
            <v>84135.959999999992</v>
          </cell>
          <cell r="Q236">
            <v>9348.44</v>
          </cell>
          <cell r="R236">
            <v>126299.11</v>
          </cell>
          <cell r="S236">
            <v>0</v>
          </cell>
          <cell r="T236">
            <v>0</v>
          </cell>
          <cell r="U236">
            <v>365000</v>
          </cell>
          <cell r="V236">
            <v>0</v>
          </cell>
          <cell r="W236">
            <v>0</v>
          </cell>
          <cell r="X236">
            <v>0</v>
          </cell>
          <cell r="Y236">
            <v>0</v>
          </cell>
          <cell r="Z236">
            <v>0</v>
          </cell>
          <cell r="AA236">
            <v>0</v>
          </cell>
          <cell r="AB236">
            <v>0</v>
          </cell>
          <cell r="AC236">
            <v>0</v>
          </cell>
          <cell r="AD236">
            <v>0</v>
          </cell>
          <cell r="AE236">
            <v>0</v>
          </cell>
          <cell r="AF236">
            <v>16838434</v>
          </cell>
          <cell r="AG236">
            <v>13470747</v>
          </cell>
          <cell r="AH236">
            <v>3030918</v>
          </cell>
          <cell r="AI236">
            <v>336769</v>
          </cell>
          <cell r="AJ236">
            <v>590429.16</v>
          </cell>
          <cell r="AK236">
            <v>2058436.99</v>
          </cell>
          <cell r="AL236">
            <v>2306847.2000000002</v>
          </cell>
          <cell r="AM236">
            <v>78878.33</v>
          </cell>
          <cell r="AN236">
            <v>15618.32</v>
          </cell>
          <cell r="AO236">
            <v>1452.73</v>
          </cell>
          <cell r="AP236">
            <v>818361.59</v>
          </cell>
          <cell r="AQ236">
            <v>30101.41</v>
          </cell>
          <cell r="AR236">
            <v>23514.32</v>
          </cell>
          <cell r="AS236">
            <v>17</v>
          </cell>
          <cell r="AT236">
            <v>0</v>
          </cell>
          <cell r="AU236">
            <v>5492.81</v>
          </cell>
          <cell r="AV236">
            <v>0</v>
          </cell>
        </row>
        <row r="237">
          <cell r="A237">
            <v>230</v>
          </cell>
          <cell r="B237" t="str">
            <v>Sheffield</v>
          </cell>
          <cell r="C237" t="str">
            <v>E4404</v>
          </cell>
          <cell r="D237">
            <v>774873</v>
          </cell>
          <cell r="E237">
            <v>0</v>
          </cell>
          <cell r="F237">
            <v>42556.3</v>
          </cell>
          <cell r="G237">
            <v>0</v>
          </cell>
          <cell r="H237">
            <v>0</v>
          </cell>
          <cell r="I237">
            <v>0</v>
          </cell>
          <cell r="J237">
            <v>55000</v>
          </cell>
          <cell r="K237">
            <v>0</v>
          </cell>
          <cell r="L237">
            <v>0</v>
          </cell>
          <cell r="M237">
            <v>0</v>
          </cell>
          <cell r="N237">
            <v>2257814</v>
          </cell>
          <cell r="O237">
            <v>2212657.7199999997</v>
          </cell>
          <cell r="P237">
            <v>0</v>
          </cell>
          <cell r="Q237">
            <v>45156.28</v>
          </cell>
          <cell r="R237">
            <v>113044.67</v>
          </cell>
          <cell r="S237">
            <v>0</v>
          </cell>
          <cell r="T237">
            <v>0</v>
          </cell>
          <cell r="U237">
            <v>2555936</v>
          </cell>
          <cell r="V237">
            <v>0</v>
          </cell>
          <cell r="W237">
            <v>0</v>
          </cell>
          <cell r="X237">
            <v>0</v>
          </cell>
          <cell r="Y237">
            <v>0</v>
          </cell>
          <cell r="Z237">
            <v>0</v>
          </cell>
          <cell r="AA237">
            <v>0</v>
          </cell>
          <cell r="AB237">
            <v>0</v>
          </cell>
          <cell r="AC237">
            <v>0</v>
          </cell>
          <cell r="AD237">
            <v>0</v>
          </cell>
          <cell r="AE237">
            <v>0</v>
          </cell>
          <cell r="AF237">
            <v>97153990</v>
          </cell>
          <cell r="AG237">
            <v>95264810</v>
          </cell>
          <cell r="AH237">
            <v>0</v>
          </cell>
          <cell r="AI237">
            <v>1944180</v>
          </cell>
          <cell r="AJ237">
            <v>3833725.28</v>
          </cell>
          <cell r="AK237">
            <v>9322463.0899999999</v>
          </cell>
          <cell r="AL237">
            <v>15033553.07</v>
          </cell>
          <cell r="AM237">
            <v>15253.2</v>
          </cell>
          <cell r="AN237">
            <v>0</v>
          </cell>
          <cell r="AO237">
            <v>775986.03</v>
          </cell>
          <cell r="AP237">
            <v>8547377.7799999993</v>
          </cell>
          <cell r="AQ237">
            <v>1540.03</v>
          </cell>
          <cell r="AR237">
            <v>416380.92</v>
          </cell>
          <cell r="AS237">
            <v>0</v>
          </cell>
          <cell r="AT237">
            <v>0</v>
          </cell>
          <cell r="AU237">
            <v>0</v>
          </cell>
          <cell r="AV237">
            <v>54910.54</v>
          </cell>
        </row>
        <row r="238">
          <cell r="A238">
            <v>231</v>
          </cell>
          <cell r="B238" t="str">
            <v>Shepway</v>
          </cell>
          <cell r="C238" t="str">
            <v>E2240</v>
          </cell>
          <cell r="D238">
            <v>152929</v>
          </cell>
          <cell r="E238">
            <v>0</v>
          </cell>
          <cell r="F238">
            <v>0</v>
          </cell>
          <cell r="G238">
            <v>0</v>
          </cell>
          <cell r="H238">
            <v>0</v>
          </cell>
          <cell r="I238">
            <v>0</v>
          </cell>
          <cell r="J238">
            <v>0</v>
          </cell>
          <cell r="K238">
            <v>0</v>
          </cell>
          <cell r="L238">
            <v>0</v>
          </cell>
          <cell r="M238">
            <v>0</v>
          </cell>
          <cell r="N238">
            <v>520170</v>
          </cell>
          <cell r="O238">
            <v>416136</v>
          </cell>
          <cell r="P238">
            <v>93630.599999999991</v>
          </cell>
          <cell r="Q238">
            <v>10403.4</v>
          </cell>
          <cell r="R238">
            <v>209057.4</v>
          </cell>
          <cell r="S238">
            <v>0</v>
          </cell>
          <cell r="T238">
            <v>0</v>
          </cell>
          <cell r="U238">
            <v>280896.82</v>
          </cell>
          <cell r="V238">
            <v>0</v>
          </cell>
          <cell r="W238">
            <v>0</v>
          </cell>
          <cell r="X238">
            <v>0</v>
          </cell>
          <cell r="Y238">
            <v>0</v>
          </cell>
          <cell r="Z238">
            <v>0</v>
          </cell>
          <cell r="AA238">
            <v>0</v>
          </cell>
          <cell r="AB238">
            <v>0</v>
          </cell>
          <cell r="AC238">
            <v>0</v>
          </cell>
          <cell r="AD238">
            <v>0</v>
          </cell>
          <cell r="AE238">
            <v>0</v>
          </cell>
          <cell r="AF238">
            <v>13048900</v>
          </cell>
          <cell r="AG238">
            <v>10439120</v>
          </cell>
          <cell r="AH238">
            <v>2348802</v>
          </cell>
          <cell r="AI238">
            <v>260978</v>
          </cell>
          <cell r="AJ238">
            <v>487099.38</v>
          </cell>
          <cell r="AK238">
            <v>2259535.81</v>
          </cell>
          <cell r="AL238">
            <v>2008995.61</v>
          </cell>
          <cell r="AM238">
            <v>89122.17</v>
          </cell>
          <cell r="AN238">
            <v>21712.560000000001</v>
          </cell>
          <cell r="AO238">
            <v>194844.27</v>
          </cell>
          <cell r="AP238">
            <v>902974.04</v>
          </cell>
          <cell r="AQ238">
            <v>11374.22</v>
          </cell>
          <cell r="AR238">
            <v>2013.87</v>
          </cell>
          <cell r="AS238">
            <v>598.54999999999995</v>
          </cell>
          <cell r="AT238">
            <v>0</v>
          </cell>
          <cell r="AU238">
            <v>0</v>
          </cell>
          <cell r="AV238">
            <v>0</v>
          </cell>
        </row>
        <row r="239">
          <cell r="A239">
            <v>232</v>
          </cell>
          <cell r="B239" t="str">
            <v>Shropshire UA</v>
          </cell>
          <cell r="C239" t="str">
            <v>E3202</v>
          </cell>
          <cell r="D239">
            <v>463653</v>
          </cell>
          <cell r="E239">
            <v>0</v>
          </cell>
          <cell r="F239">
            <v>0</v>
          </cell>
          <cell r="G239">
            <v>0</v>
          </cell>
          <cell r="H239">
            <v>0</v>
          </cell>
          <cell r="I239">
            <v>0</v>
          </cell>
          <cell r="J239">
            <v>0</v>
          </cell>
          <cell r="K239">
            <v>0</v>
          </cell>
          <cell r="L239">
            <v>0</v>
          </cell>
          <cell r="M239">
            <v>0</v>
          </cell>
          <cell r="N239">
            <v>1601167</v>
          </cell>
          <cell r="O239">
            <v>1569143.66</v>
          </cell>
          <cell r="P239">
            <v>0</v>
          </cell>
          <cell r="Q239">
            <v>32023.34</v>
          </cell>
          <cell r="R239">
            <v>177329.38</v>
          </cell>
          <cell r="S239">
            <v>0</v>
          </cell>
          <cell r="T239">
            <v>0</v>
          </cell>
          <cell r="U239">
            <v>927700</v>
          </cell>
          <cell r="V239">
            <v>0</v>
          </cell>
          <cell r="W239">
            <v>0</v>
          </cell>
          <cell r="X239">
            <v>0</v>
          </cell>
          <cell r="Y239">
            <v>0</v>
          </cell>
          <cell r="Z239">
            <v>0</v>
          </cell>
          <cell r="AA239">
            <v>0</v>
          </cell>
          <cell r="AB239">
            <v>0</v>
          </cell>
          <cell r="AC239">
            <v>0</v>
          </cell>
          <cell r="AD239">
            <v>0</v>
          </cell>
          <cell r="AE239">
            <v>0</v>
          </cell>
          <cell r="AF239">
            <v>38248922</v>
          </cell>
          <cell r="AG239">
            <v>37483944</v>
          </cell>
          <cell r="AH239">
            <v>0</v>
          </cell>
          <cell r="AI239">
            <v>764978</v>
          </cell>
          <cell r="AJ239">
            <v>1227431.8799999999</v>
          </cell>
          <cell r="AK239">
            <v>6920253.7599999998</v>
          </cell>
          <cell r="AL239">
            <v>4874464.1399999997</v>
          </cell>
          <cell r="AM239">
            <v>142875.88</v>
          </cell>
          <cell r="AN239">
            <v>111622.43</v>
          </cell>
          <cell r="AO239">
            <v>132794.70000000001</v>
          </cell>
          <cell r="AP239">
            <v>3116357.97</v>
          </cell>
          <cell r="AQ239">
            <v>102350.82</v>
          </cell>
          <cell r="AR239">
            <v>186831.98</v>
          </cell>
          <cell r="AS239">
            <v>5851.88</v>
          </cell>
          <cell r="AT239">
            <v>5459.77</v>
          </cell>
          <cell r="AU239">
            <v>0</v>
          </cell>
          <cell r="AV239">
            <v>0</v>
          </cell>
        </row>
        <row r="240">
          <cell r="A240">
            <v>233</v>
          </cell>
          <cell r="B240" t="str">
            <v>Slough</v>
          </cell>
          <cell r="C240" t="str">
            <v>E0304</v>
          </cell>
          <cell r="D240">
            <v>210291</v>
          </cell>
          <cell r="E240">
            <v>0</v>
          </cell>
          <cell r="F240">
            <v>0</v>
          </cell>
          <cell r="G240">
            <v>0</v>
          </cell>
          <cell r="H240">
            <v>0</v>
          </cell>
          <cell r="I240">
            <v>0</v>
          </cell>
          <cell r="J240">
            <v>0</v>
          </cell>
          <cell r="K240">
            <v>0</v>
          </cell>
          <cell r="L240">
            <v>0</v>
          </cell>
          <cell r="M240">
            <v>0</v>
          </cell>
          <cell r="N240">
            <v>215106</v>
          </cell>
          <cell r="O240">
            <v>210803.88</v>
          </cell>
          <cell r="P240">
            <v>0</v>
          </cell>
          <cell r="Q240">
            <v>4302.12</v>
          </cell>
          <cell r="R240">
            <v>-396873.64</v>
          </cell>
          <cell r="S240">
            <v>0</v>
          </cell>
          <cell r="T240">
            <v>0</v>
          </cell>
          <cell r="U240">
            <v>1921578.32</v>
          </cell>
          <cell r="V240">
            <v>0</v>
          </cell>
          <cell r="W240">
            <v>0</v>
          </cell>
          <cell r="X240">
            <v>0</v>
          </cell>
          <cell r="Y240">
            <v>0</v>
          </cell>
          <cell r="Z240">
            <v>0</v>
          </cell>
          <cell r="AA240">
            <v>0</v>
          </cell>
          <cell r="AB240">
            <v>0</v>
          </cell>
          <cell r="AC240">
            <v>0</v>
          </cell>
          <cell r="AD240">
            <v>0</v>
          </cell>
          <cell r="AE240">
            <v>0</v>
          </cell>
          <cell r="AF240">
            <v>44809675</v>
          </cell>
          <cell r="AG240">
            <v>43913481</v>
          </cell>
          <cell r="AH240">
            <v>0</v>
          </cell>
          <cell r="AI240">
            <v>896193</v>
          </cell>
          <cell r="AJ240">
            <v>1706785.66</v>
          </cell>
          <cell r="AK240">
            <v>949597.99</v>
          </cell>
          <cell r="AL240">
            <v>3226634.64</v>
          </cell>
          <cell r="AM240">
            <v>0</v>
          </cell>
          <cell r="AN240">
            <v>0</v>
          </cell>
          <cell r="AO240">
            <v>63331.360000000001</v>
          </cell>
          <cell r="AP240">
            <v>5146333.32</v>
          </cell>
          <cell r="AQ240">
            <v>86222.92</v>
          </cell>
          <cell r="AR240">
            <v>70678.05</v>
          </cell>
          <cell r="AS240">
            <v>0</v>
          </cell>
          <cell r="AT240">
            <v>0</v>
          </cell>
          <cell r="AU240">
            <v>0</v>
          </cell>
          <cell r="AV240">
            <v>0</v>
          </cell>
        </row>
        <row r="241">
          <cell r="A241">
            <v>234</v>
          </cell>
          <cell r="B241" t="str">
            <v>Solihull</v>
          </cell>
          <cell r="C241" t="str">
            <v>E4605</v>
          </cell>
          <cell r="D241">
            <v>242567</v>
          </cell>
          <cell r="E241">
            <v>0</v>
          </cell>
          <cell r="F241">
            <v>0</v>
          </cell>
          <cell r="G241">
            <v>0</v>
          </cell>
          <cell r="H241">
            <v>0</v>
          </cell>
          <cell r="I241">
            <v>0</v>
          </cell>
          <cell r="J241">
            <v>0</v>
          </cell>
          <cell r="K241">
            <v>0</v>
          </cell>
          <cell r="L241">
            <v>0</v>
          </cell>
          <cell r="M241">
            <v>0</v>
          </cell>
          <cell r="N241">
            <v>402901</v>
          </cell>
          <cell r="O241">
            <v>394842.98</v>
          </cell>
          <cell r="P241">
            <v>0</v>
          </cell>
          <cell r="Q241">
            <v>8058.02</v>
          </cell>
          <cell r="R241">
            <v>87675.74</v>
          </cell>
          <cell r="S241">
            <v>0</v>
          </cell>
          <cell r="T241">
            <v>0</v>
          </cell>
          <cell r="U241">
            <v>318000</v>
          </cell>
          <cell r="V241">
            <v>0</v>
          </cell>
          <cell r="W241">
            <v>0</v>
          </cell>
          <cell r="X241">
            <v>0</v>
          </cell>
          <cell r="Y241">
            <v>0</v>
          </cell>
          <cell r="Z241">
            <v>0</v>
          </cell>
          <cell r="AA241">
            <v>0</v>
          </cell>
          <cell r="AB241">
            <v>0</v>
          </cell>
          <cell r="AC241">
            <v>0</v>
          </cell>
          <cell r="AD241">
            <v>0</v>
          </cell>
          <cell r="AE241">
            <v>0</v>
          </cell>
          <cell r="AF241">
            <v>56075916</v>
          </cell>
          <cell r="AG241">
            <v>54954398</v>
          </cell>
          <cell r="AH241">
            <v>0</v>
          </cell>
          <cell r="AI241">
            <v>1121518</v>
          </cell>
          <cell r="AJ241">
            <v>1957016.14</v>
          </cell>
          <cell r="AK241">
            <v>1807877.3</v>
          </cell>
          <cell r="AL241">
            <v>3718301.42</v>
          </cell>
          <cell r="AM241">
            <v>74913.31</v>
          </cell>
          <cell r="AN241">
            <v>916</v>
          </cell>
          <cell r="AO241">
            <v>183858.44</v>
          </cell>
          <cell r="AP241">
            <v>4555098.9800000004</v>
          </cell>
          <cell r="AQ241">
            <v>12199.28</v>
          </cell>
          <cell r="AR241">
            <v>231455.63</v>
          </cell>
          <cell r="AS241">
            <v>0</v>
          </cell>
          <cell r="AT241">
            <v>0</v>
          </cell>
          <cell r="AU241">
            <v>0</v>
          </cell>
          <cell r="AV241">
            <v>0</v>
          </cell>
        </row>
        <row r="242">
          <cell r="A242">
            <v>235</v>
          </cell>
          <cell r="B242" t="str">
            <v>South Bucks</v>
          </cell>
          <cell r="C242" t="str">
            <v>E0434</v>
          </cell>
          <cell r="D242">
            <v>99868</v>
          </cell>
          <cell r="E242">
            <v>0</v>
          </cell>
          <cell r="F242">
            <v>0</v>
          </cell>
          <cell r="G242">
            <v>0</v>
          </cell>
          <cell r="H242">
            <v>0</v>
          </cell>
          <cell r="I242">
            <v>0</v>
          </cell>
          <cell r="J242">
            <v>0</v>
          </cell>
          <cell r="K242">
            <v>0</v>
          </cell>
          <cell r="L242">
            <v>0</v>
          </cell>
          <cell r="M242">
            <v>0</v>
          </cell>
          <cell r="N242">
            <v>181242</v>
          </cell>
          <cell r="O242">
            <v>144993.60000000001</v>
          </cell>
          <cell r="P242">
            <v>32623.559999999998</v>
          </cell>
          <cell r="Q242">
            <v>3624.84</v>
          </cell>
          <cell r="R242">
            <v>158975.71</v>
          </cell>
          <cell r="S242">
            <v>0</v>
          </cell>
          <cell r="T242">
            <v>0</v>
          </cell>
          <cell r="U242">
            <v>304916</v>
          </cell>
          <cell r="V242">
            <v>0</v>
          </cell>
          <cell r="W242">
            <v>0</v>
          </cell>
          <cell r="X242">
            <v>0</v>
          </cell>
          <cell r="Y242">
            <v>0</v>
          </cell>
          <cell r="Z242">
            <v>0</v>
          </cell>
          <cell r="AA242">
            <v>0</v>
          </cell>
          <cell r="AB242">
            <v>0</v>
          </cell>
          <cell r="AC242">
            <v>0</v>
          </cell>
          <cell r="AD242">
            <v>0</v>
          </cell>
          <cell r="AE242">
            <v>0</v>
          </cell>
          <cell r="AF242">
            <v>14540844</v>
          </cell>
          <cell r="AG242">
            <v>11632675</v>
          </cell>
          <cell r="AH242">
            <v>2617352</v>
          </cell>
          <cell r="AI242">
            <v>290817</v>
          </cell>
          <cell r="AJ242">
            <v>533355.06000000006</v>
          </cell>
          <cell r="AK242">
            <v>810082.13</v>
          </cell>
          <cell r="AL242">
            <v>1675777.8</v>
          </cell>
          <cell r="AM242">
            <v>55611.31</v>
          </cell>
          <cell r="AN242">
            <v>2633.5</v>
          </cell>
          <cell r="AO242">
            <v>14920.64</v>
          </cell>
          <cell r="AP242">
            <v>1708311.43</v>
          </cell>
          <cell r="AQ242">
            <v>3638.79</v>
          </cell>
          <cell r="AR242">
            <v>19788.330000000002</v>
          </cell>
          <cell r="AS242">
            <v>60.69</v>
          </cell>
          <cell r="AT242">
            <v>0</v>
          </cell>
          <cell r="AU242">
            <v>0</v>
          </cell>
          <cell r="AV242">
            <v>0</v>
          </cell>
        </row>
        <row r="243">
          <cell r="A243">
            <v>236</v>
          </cell>
          <cell r="B243" t="str">
            <v>South Cambridgeshire</v>
          </cell>
          <cell r="C243" t="str">
            <v>E0536</v>
          </cell>
          <cell r="D243">
            <v>218656</v>
          </cell>
          <cell r="E243">
            <v>0</v>
          </cell>
          <cell r="F243">
            <v>0</v>
          </cell>
          <cell r="G243">
            <v>0</v>
          </cell>
          <cell r="H243">
            <v>0</v>
          </cell>
          <cell r="I243">
            <v>0</v>
          </cell>
          <cell r="J243">
            <v>0</v>
          </cell>
          <cell r="K243">
            <v>0</v>
          </cell>
          <cell r="L243">
            <v>0</v>
          </cell>
          <cell r="M243">
            <v>0</v>
          </cell>
          <cell r="N243">
            <v>352234</v>
          </cell>
          <cell r="O243">
            <v>281787.2</v>
          </cell>
          <cell r="P243">
            <v>63402.119999999995</v>
          </cell>
          <cell r="Q243">
            <v>7044.68</v>
          </cell>
          <cell r="R243">
            <v>92926.96</v>
          </cell>
          <cell r="S243">
            <v>0</v>
          </cell>
          <cell r="T243">
            <v>0</v>
          </cell>
          <cell r="U243">
            <v>312250</v>
          </cell>
          <cell r="V243">
            <v>0</v>
          </cell>
          <cell r="W243">
            <v>0</v>
          </cell>
          <cell r="X243">
            <v>0</v>
          </cell>
          <cell r="Y243">
            <v>0</v>
          </cell>
          <cell r="Z243">
            <v>0</v>
          </cell>
          <cell r="AA243">
            <v>0</v>
          </cell>
          <cell r="AB243">
            <v>0</v>
          </cell>
          <cell r="AC243">
            <v>0</v>
          </cell>
          <cell r="AD243">
            <v>0</v>
          </cell>
          <cell r="AE243">
            <v>0</v>
          </cell>
          <cell r="AF243">
            <v>35060758</v>
          </cell>
          <cell r="AG243">
            <v>28048606</v>
          </cell>
          <cell r="AH243">
            <v>6310936</v>
          </cell>
          <cell r="AI243">
            <v>701215</v>
          </cell>
          <cell r="AJ243">
            <v>1264570.55</v>
          </cell>
          <cell r="AK243">
            <v>1974485.3</v>
          </cell>
          <cell r="AL243">
            <v>7961912.3399999999</v>
          </cell>
          <cell r="AM243">
            <v>35598.31</v>
          </cell>
          <cell r="AN243">
            <v>76142.679999999993</v>
          </cell>
          <cell r="AO243">
            <v>2344.46</v>
          </cell>
          <cell r="AP243">
            <v>1963280.76</v>
          </cell>
          <cell r="AQ243">
            <v>26259.5</v>
          </cell>
          <cell r="AR243">
            <v>12856.31</v>
          </cell>
          <cell r="AS243">
            <v>0</v>
          </cell>
          <cell r="AT243">
            <v>59286.33</v>
          </cell>
          <cell r="AU243">
            <v>41538.07</v>
          </cell>
          <cell r="AV243">
            <v>0</v>
          </cell>
        </row>
        <row r="244">
          <cell r="A244">
            <v>237</v>
          </cell>
          <cell r="B244" t="str">
            <v>South Derbyshire</v>
          </cell>
          <cell r="C244" t="str">
            <v>E1039</v>
          </cell>
          <cell r="D244">
            <v>90901</v>
          </cell>
          <cell r="E244">
            <v>0</v>
          </cell>
          <cell r="F244">
            <v>0</v>
          </cell>
          <cell r="G244">
            <v>0</v>
          </cell>
          <cell r="H244">
            <v>0</v>
          </cell>
          <cell r="I244">
            <v>0</v>
          </cell>
          <cell r="J244">
            <v>0</v>
          </cell>
          <cell r="K244">
            <v>0</v>
          </cell>
          <cell r="L244">
            <v>0</v>
          </cell>
          <cell r="M244">
            <v>0</v>
          </cell>
          <cell r="N244">
            <v>284646</v>
          </cell>
          <cell r="O244">
            <v>227716.80000000002</v>
          </cell>
          <cell r="P244">
            <v>51236.28</v>
          </cell>
          <cell r="Q244">
            <v>5692.92</v>
          </cell>
          <cell r="R244">
            <v>-27185.5</v>
          </cell>
          <cell r="S244">
            <v>0</v>
          </cell>
          <cell r="T244">
            <v>0</v>
          </cell>
          <cell r="U244">
            <v>1353182.78</v>
          </cell>
          <cell r="V244">
            <v>0</v>
          </cell>
          <cell r="W244">
            <v>0</v>
          </cell>
          <cell r="X244">
            <v>0</v>
          </cell>
          <cell r="Y244">
            <v>0</v>
          </cell>
          <cell r="Z244">
            <v>0</v>
          </cell>
          <cell r="AA244">
            <v>0</v>
          </cell>
          <cell r="AB244">
            <v>0</v>
          </cell>
          <cell r="AC244">
            <v>0</v>
          </cell>
          <cell r="AD244">
            <v>0</v>
          </cell>
          <cell r="AE244">
            <v>0</v>
          </cell>
          <cell r="AF244">
            <v>10365039</v>
          </cell>
          <cell r="AG244">
            <v>8292031</v>
          </cell>
          <cell r="AH244">
            <v>1865707</v>
          </cell>
          <cell r="AI244">
            <v>207301</v>
          </cell>
          <cell r="AJ244">
            <v>373102.49</v>
          </cell>
          <cell r="AK244">
            <v>1222018.82</v>
          </cell>
          <cell r="AL244">
            <v>948264.85</v>
          </cell>
          <cell r="AM244">
            <v>31776.04</v>
          </cell>
          <cell r="AN244">
            <v>24433.42</v>
          </cell>
          <cell r="AO244">
            <v>253641.65</v>
          </cell>
          <cell r="AP244">
            <v>651231.06000000006</v>
          </cell>
          <cell r="AQ244">
            <v>524.97</v>
          </cell>
          <cell r="AR244">
            <v>5856.88</v>
          </cell>
          <cell r="AS244">
            <v>0</v>
          </cell>
          <cell r="AT244">
            <v>0</v>
          </cell>
          <cell r="AU244">
            <v>2199.58</v>
          </cell>
          <cell r="AV244">
            <v>0</v>
          </cell>
        </row>
        <row r="245">
          <cell r="A245">
            <v>238</v>
          </cell>
          <cell r="B245" t="str">
            <v>South Gloucestershire</v>
          </cell>
          <cell r="C245" t="str">
            <v>E0103</v>
          </cell>
          <cell r="D245">
            <v>330468</v>
          </cell>
          <cell r="E245">
            <v>0</v>
          </cell>
          <cell r="F245">
            <v>0</v>
          </cell>
          <cell r="G245">
            <v>0</v>
          </cell>
          <cell r="H245">
            <v>0</v>
          </cell>
          <cell r="I245">
            <v>0</v>
          </cell>
          <cell r="J245">
            <v>0</v>
          </cell>
          <cell r="K245">
            <v>0</v>
          </cell>
          <cell r="L245">
            <v>0</v>
          </cell>
          <cell r="M245">
            <v>0</v>
          </cell>
          <cell r="N245">
            <v>708152</v>
          </cell>
          <cell r="O245">
            <v>693988.96</v>
          </cell>
          <cell r="P245">
            <v>0</v>
          </cell>
          <cell r="Q245">
            <v>14163.04</v>
          </cell>
          <cell r="R245">
            <v>524852.62</v>
          </cell>
          <cell r="S245">
            <v>0</v>
          </cell>
          <cell r="T245">
            <v>0</v>
          </cell>
          <cell r="U245">
            <v>1498383.77</v>
          </cell>
          <cell r="V245">
            <v>0</v>
          </cell>
          <cell r="W245">
            <v>0</v>
          </cell>
          <cell r="X245">
            <v>0</v>
          </cell>
          <cell r="Y245">
            <v>0</v>
          </cell>
          <cell r="Z245">
            <v>0</v>
          </cell>
          <cell r="AA245">
            <v>0</v>
          </cell>
          <cell r="AB245">
            <v>0</v>
          </cell>
          <cell r="AC245">
            <v>0</v>
          </cell>
          <cell r="AD245">
            <v>0</v>
          </cell>
          <cell r="AE245">
            <v>0</v>
          </cell>
          <cell r="AF245">
            <v>65097427</v>
          </cell>
          <cell r="AG245">
            <v>63795478</v>
          </cell>
          <cell r="AH245">
            <v>0</v>
          </cell>
          <cell r="AI245">
            <v>1301949</v>
          </cell>
          <cell r="AJ245">
            <v>2350447.9900000002</v>
          </cell>
          <cell r="AK245">
            <v>3024164.6</v>
          </cell>
          <cell r="AL245">
            <v>5160504.5999999996</v>
          </cell>
          <cell r="AM245">
            <v>85957.440000000002</v>
          </cell>
          <cell r="AN245">
            <v>25909.22</v>
          </cell>
          <cell r="AO245">
            <v>417319.71</v>
          </cell>
          <cell r="AP245">
            <v>5129863.72</v>
          </cell>
          <cell r="AQ245">
            <v>33689.519999999997</v>
          </cell>
          <cell r="AR245">
            <v>416830.16</v>
          </cell>
          <cell r="AS245">
            <v>0</v>
          </cell>
          <cell r="AT245">
            <v>34516.959999999999</v>
          </cell>
          <cell r="AU245">
            <v>0</v>
          </cell>
          <cell r="AV245">
            <v>0</v>
          </cell>
        </row>
        <row r="246">
          <cell r="A246">
            <v>239</v>
          </cell>
          <cell r="B246" t="str">
            <v>South Hams</v>
          </cell>
          <cell r="C246" t="str">
            <v>E1136</v>
          </cell>
          <cell r="D246">
            <v>206226</v>
          </cell>
          <cell r="E246">
            <v>0</v>
          </cell>
          <cell r="F246">
            <v>0</v>
          </cell>
          <cell r="G246">
            <v>0</v>
          </cell>
          <cell r="H246">
            <v>0</v>
          </cell>
          <cell r="I246">
            <v>0</v>
          </cell>
          <cell r="J246">
            <v>0</v>
          </cell>
          <cell r="K246">
            <v>0</v>
          </cell>
          <cell r="L246">
            <v>0</v>
          </cell>
          <cell r="M246">
            <v>0</v>
          </cell>
          <cell r="N246">
            <v>762743</v>
          </cell>
          <cell r="O246">
            <v>610194.4</v>
          </cell>
          <cell r="P246">
            <v>137293.74</v>
          </cell>
          <cell r="Q246">
            <v>15254.86</v>
          </cell>
          <cell r="R246">
            <v>2607566.73</v>
          </cell>
          <cell r="S246">
            <v>0</v>
          </cell>
          <cell r="T246">
            <v>0</v>
          </cell>
          <cell r="U246">
            <v>127522.89</v>
          </cell>
          <cell r="V246">
            <v>0</v>
          </cell>
          <cell r="W246">
            <v>0</v>
          </cell>
          <cell r="X246">
            <v>0</v>
          </cell>
          <cell r="Y246">
            <v>0</v>
          </cell>
          <cell r="Z246">
            <v>0</v>
          </cell>
          <cell r="AA246">
            <v>0</v>
          </cell>
          <cell r="AB246">
            <v>0</v>
          </cell>
          <cell r="AC246">
            <v>0</v>
          </cell>
          <cell r="AD246">
            <v>0</v>
          </cell>
          <cell r="AE246">
            <v>0</v>
          </cell>
          <cell r="AF246">
            <v>15784853</v>
          </cell>
          <cell r="AG246">
            <v>12627882</v>
          </cell>
          <cell r="AH246">
            <v>2841273</v>
          </cell>
          <cell r="AI246">
            <v>315697</v>
          </cell>
          <cell r="AJ246">
            <v>488990.74</v>
          </cell>
          <cell r="AK246">
            <v>3160464.45</v>
          </cell>
          <cell r="AL246">
            <v>1674297.41</v>
          </cell>
          <cell r="AM246">
            <v>88281.04</v>
          </cell>
          <cell r="AN246">
            <v>51771.72</v>
          </cell>
          <cell r="AO246">
            <v>118936.55</v>
          </cell>
          <cell r="AP246">
            <v>1026196.52</v>
          </cell>
          <cell r="AQ246">
            <v>45509</v>
          </cell>
          <cell r="AR246">
            <v>52212.26</v>
          </cell>
          <cell r="AS246">
            <v>0</v>
          </cell>
          <cell r="AT246">
            <v>6455.12</v>
          </cell>
          <cell r="AU246">
            <v>1771.88</v>
          </cell>
          <cell r="AV246">
            <v>0</v>
          </cell>
        </row>
        <row r="247">
          <cell r="A247">
            <v>240</v>
          </cell>
          <cell r="B247" t="str">
            <v>South Holland</v>
          </cell>
          <cell r="C247" t="str">
            <v>E2535</v>
          </cell>
          <cell r="D247">
            <v>113511</v>
          </cell>
          <cell r="E247">
            <v>0</v>
          </cell>
          <cell r="F247">
            <v>0</v>
          </cell>
          <cell r="G247">
            <v>0</v>
          </cell>
          <cell r="H247">
            <v>0</v>
          </cell>
          <cell r="I247">
            <v>0</v>
          </cell>
          <cell r="J247">
            <v>0</v>
          </cell>
          <cell r="K247">
            <v>0</v>
          </cell>
          <cell r="L247">
            <v>0</v>
          </cell>
          <cell r="M247">
            <v>0</v>
          </cell>
          <cell r="N247">
            <v>357703</v>
          </cell>
          <cell r="O247">
            <v>286162.40000000002</v>
          </cell>
          <cell r="P247">
            <v>71540.600000000006</v>
          </cell>
          <cell r="Q247">
            <v>0</v>
          </cell>
          <cell r="R247">
            <v>1548347.72</v>
          </cell>
          <cell r="S247">
            <v>0</v>
          </cell>
          <cell r="T247">
            <v>0</v>
          </cell>
          <cell r="U247">
            <v>528114.62</v>
          </cell>
          <cell r="V247">
            <v>0</v>
          </cell>
          <cell r="W247">
            <v>0</v>
          </cell>
          <cell r="X247">
            <v>0</v>
          </cell>
          <cell r="Y247">
            <v>0</v>
          </cell>
          <cell r="Z247">
            <v>0</v>
          </cell>
          <cell r="AA247">
            <v>0</v>
          </cell>
          <cell r="AB247">
            <v>0</v>
          </cell>
          <cell r="AC247">
            <v>0</v>
          </cell>
          <cell r="AD247">
            <v>0</v>
          </cell>
          <cell r="AE247">
            <v>0</v>
          </cell>
          <cell r="AF247">
            <v>12221910</v>
          </cell>
          <cell r="AG247">
            <v>9777528</v>
          </cell>
          <cell r="AH247">
            <v>2444382</v>
          </cell>
          <cell r="AI247">
            <v>0</v>
          </cell>
          <cell r="AJ247">
            <v>428043.14</v>
          </cell>
          <cell r="AK247">
            <v>1558174.55</v>
          </cell>
          <cell r="AL247">
            <v>924357.67</v>
          </cell>
          <cell r="AM247">
            <v>45897.1</v>
          </cell>
          <cell r="AN247">
            <v>31596.6</v>
          </cell>
          <cell r="AO247">
            <v>13846.64</v>
          </cell>
          <cell r="AP247">
            <v>457470.8</v>
          </cell>
          <cell r="AQ247">
            <v>15882.04</v>
          </cell>
          <cell r="AR247">
            <v>28951.200000000001</v>
          </cell>
          <cell r="AS247">
            <v>1345.15</v>
          </cell>
          <cell r="AT247">
            <v>24245.27</v>
          </cell>
          <cell r="AU247">
            <v>0</v>
          </cell>
          <cell r="AV247">
            <v>0</v>
          </cell>
        </row>
        <row r="248">
          <cell r="A248">
            <v>241</v>
          </cell>
          <cell r="B248" t="str">
            <v>South Kesteven</v>
          </cell>
          <cell r="C248" t="str">
            <v>E2536</v>
          </cell>
          <cell r="D248">
            <v>179287</v>
          </cell>
          <cell r="E248">
            <v>0</v>
          </cell>
          <cell r="F248">
            <v>0</v>
          </cell>
          <cell r="G248">
            <v>0</v>
          </cell>
          <cell r="H248">
            <v>0</v>
          </cell>
          <cell r="I248">
            <v>0</v>
          </cell>
          <cell r="J248">
            <v>0</v>
          </cell>
          <cell r="K248">
            <v>0</v>
          </cell>
          <cell r="L248">
            <v>0</v>
          </cell>
          <cell r="M248">
            <v>0</v>
          </cell>
          <cell r="N248">
            <v>500295</v>
          </cell>
          <cell r="O248">
            <v>400236</v>
          </cell>
          <cell r="P248">
            <v>100059</v>
          </cell>
          <cell r="Q248">
            <v>0</v>
          </cell>
          <cell r="R248">
            <v>106213</v>
          </cell>
          <cell r="S248">
            <v>0</v>
          </cell>
          <cell r="T248">
            <v>0</v>
          </cell>
          <cell r="U248">
            <v>490000</v>
          </cell>
          <cell r="V248">
            <v>0</v>
          </cell>
          <cell r="W248">
            <v>0</v>
          </cell>
          <cell r="X248">
            <v>0</v>
          </cell>
          <cell r="Y248">
            <v>0</v>
          </cell>
          <cell r="Z248">
            <v>0</v>
          </cell>
          <cell r="AA248">
            <v>0</v>
          </cell>
          <cell r="AB248">
            <v>0</v>
          </cell>
          <cell r="AC248">
            <v>0</v>
          </cell>
          <cell r="AD248">
            <v>0</v>
          </cell>
          <cell r="AE248">
            <v>0</v>
          </cell>
          <cell r="AF248">
            <v>18689270</v>
          </cell>
          <cell r="AG248">
            <v>14951416</v>
          </cell>
          <cell r="AH248">
            <v>3737854</v>
          </cell>
          <cell r="AI248">
            <v>0</v>
          </cell>
          <cell r="AJ248">
            <v>665258.41</v>
          </cell>
          <cell r="AK248">
            <v>2255737.73</v>
          </cell>
          <cell r="AL248">
            <v>2804261.82</v>
          </cell>
          <cell r="AM248">
            <v>134529.72</v>
          </cell>
          <cell r="AN248">
            <v>46644.38</v>
          </cell>
          <cell r="AO248">
            <v>0</v>
          </cell>
          <cell r="AP248">
            <v>1449036.04</v>
          </cell>
          <cell r="AQ248">
            <v>-2285.2600000000002</v>
          </cell>
          <cell r="AR248">
            <v>36449.919999999998</v>
          </cell>
          <cell r="AS248">
            <v>0</v>
          </cell>
          <cell r="AT248">
            <v>16684.22</v>
          </cell>
          <cell r="AU248">
            <v>-533.04</v>
          </cell>
          <cell r="AV248">
            <v>0</v>
          </cell>
        </row>
        <row r="249">
          <cell r="A249">
            <v>242</v>
          </cell>
          <cell r="B249" t="str">
            <v>South Lakeland</v>
          </cell>
          <cell r="C249" t="str">
            <v>E0936</v>
          </cell>
          <cell r="D249">
            <v>296593</v>
          </cell>
          <cell r="E249">
            <v>0</v>
          </cell>
          <cell r="F249">
            <v>0</v>
          </cell>
          <cell r="G249">
            <v>0</v>
          </cell>
          <cell r="H249">
            <v>0</v>
          </cell>
          <cell r="I249">
            <v>0</v>
          </cell>
          <cell r="J249">
            <v>0</v>
          </cell>
          <cell r="K249">
            <v>0</v>
          </cell>
          <cell r="L249">
            <v>0</v>
          </cell>
          <cell r="M249">
            <v>0</v>
          </cell>
          <cell r="N249">
            <v>1182916</v>
          </cell>
          <cell r="O249">
            <v>946332.8</v>
          </cell>
          <cell r="P249">
            <v>236583.2</v>
          </cell>
          <cell r="Q249">
            <v>0</v>
          </cell>
          <cell r="R249">
            <v>109673.78</v>
          </cell>
          <cell r="S249">
            <v>0</v>
          </cell>
          <cell r="T249">
            <v>0</v>
          </cell>
          <cell r="U249">
            <v>406776.14</v>
          </cell>
          <cell r="V249">
            <v>0</v>
          </cell>
          <cell r="W249">
            <v>0</v>
          </cell>
          <cell r="X249">
            <v>0</v>
          </cell>
          <cell r="Y249">
            <v>0</v>
          </cell>
          <cell r="Z249">
            <v>0</v>
          </cell>
          <cell r="AA249">
            <v>0</v>
          </cell>
          <cell r="AB249">
            <v>0</v>
          </cell>
          <cell r="AC249">
            <v>0</v>
          </cell>
          <cell r="AD249">
            <v>0</v>
          </cell>
          <cell r="AE249">
            <v>0</v>
          </cell>
          <cell r="AF249">
            <v>19275149</v>
          </cell>
          <cell r="AG249">
            <v>15420119</v>
          </cell>
          <cell r="AH249">
            <v>3855030</v>
          </cell>
          <cell r="AI249">
            <v>0</v>
          </cell>
          <cell r="AJ249">
            <v>607443.4</v>
          </cell>
          <cell r="AK249">
            <v>5070645.6900000004</v>
          </cell>
          <cell r="AL249">
            <v>2680531.37</v>
          </cell>
          <cell r="AM249">
            <v>83767.990000000005</v>
          </cell>
          <cell r="AN249">
            <v>23461.84</v>
          </cell>
          <cell r="AO249">
            <v>6674.89</v>
          </cell>
          <cell r="AP249">
            <v>804699.4</v>
          </cell>
          <cell r="AQ249">
            <v>12813.29</v>
          </cell>
          <cell r="AR249">
            <v>21881.13</v>
          </cell>
          <cell r="AS249">
            <v>2620.75</v>
          </cell>
          <cell r="AT249">
            <v>5925.2</v>
          </cell>
          <cell r="AU249">
            <v>8120.36</v>
          </cell>
          <cell r="AV249">
            <v>0</v>
          </cell>
        </row>
        <row r="250">
          <cell r="A250">
            <v>243</v>
          </cell>
          <cell r="B250" t="str">
            <v>South Norfolk</v>
          </cell>
          <cell r="C250" t="str">
            <v>E2637</v>
          </cell>
          <cell r="D250">
            <v>148821</v>
          </cell>
          <cell r="E250">
            <v>0</v>
          </cell>
          <cell r="F250">
            <v>0</v>
          </cell>
          <cell r="G250">
            <v>0</v>
          </cell>
          <cell r="H250">
            <v>20000</v>
          </cell>
          <cell r="I250">
            <v>0</v>
          </cell>
          <cell r="J250">
            <v>0</v>
          </cell>
          <cell r="K250">
            <v>0</v>
          </cell>
          <cell r="L250">
            <v>0</v>
          </cell>
          <cell r="M250">
            <v>0</v>
          </cell>
          <cell r="N250">
            <v>445273</v>
          </cell>
          <cell r="O250">
            <v>356218.4</v>
          </cell>
          <cell r="P250">
            <v>89054.6</v>
          </cell>
          <cell r="Q250">
            <v>0</v>
          </cell>
          <cell r="R250">
            <v>129747.63</v>
          </cell>
          <cell r="S250">
            <v>0</v>
          </cell>
          <cell r="T250">
            <v>0</v>
          </cell>
          <cell r="U250">
            <v>120000</v>
          </cell>
          <cell r="V250">
            <v>0</v>
          </cell>
          <cell r="W250">
            <v>0</v>
          </cell>
          <cell r="X250">
            <v>0</v>
          </cell>
          <cell r="Y250">
            <v>0</v>
          </cell>
          <cell r="Z250">
            <v>0</v>
          </cell>
          <cell r="AA250">
            <v>0</v>
          </cell>
          <cell r="AB250">
            <v>0</v>
          </cell>
          <cell r="AC250">
            <v>0</v>
          </cell>
          <cell r="AD250">
            <v>0</v>
          </cell>
          <cell r="AE250">
            <v>0</v>
          </cell>
          <cell r="AF250">
            <v>13781178</v>
          </cell>
          <cell r="AG250">
            <v>11024942</v>
          </cell>
          <cell r="AH250">
            <v>2756236</v>
          </cell>
          <cell r="AI250">
            <v>0</v>
          </cell>
          <cell r="AJ250">
            <v>480354.78</v>
          </cell>
          <cell r="AK250">
            <v>1936397.93</v>
          </cell>
          <cell r="AL250">
            <v>2903473.2</v>
          </cell>
          <cell r="AM250">
            <v>51195.24</v>
          </cell>
          <cell r="AN250">
            <v>83209.05</v>
          </cell>
          <cell r="AO250">
            <v>489.99</v>
          </cell>
          <cell r="AP250">
            <v>958393.42</v>
          </cell>
          <cell r="AQ250">
            <v>24521.66</v>
          </cell>
          <cell r="AR250">
            <v>68920.33</v>
          </cell>
          <cell r="AS250">
            <v>3083.56</v>
          </cell>
          <cell r="AT250">
            <v>30658.639999999999</v>
          </cell>
          <cell r="AU250">
            <v>20903.11</v>
          </cell>
          <cell r="AV250">
            <v>0</v>
          </cell>
        </row>
        <row r="251">
          <cell r="A251">
            <v>244</v>
          </cell>
          <cell r="B251" t="str">
            <v>South Northamptonshire</v>
          </cell>
          <cell r="C251" t="str">
            <v>E2836</v>
          </cell>
          <cell r="D251">
            <v>106988</v>
          </cell>
          <cell r="E251">
            <v>0</v>
          </cell>
          <cell r="F251">
            <v>0</v>
          </cell>
          <cell r="G251">
            <v>0</v>
          </cell>
          <cell r="H251">
            <v>0</v>
          </cell>
          <cell r="I251">
            <v>0</v>
          </cell>
          <cell r="J251">
            <v>0</v>
          </cell>
          <cell r="K251">
            <v>0</v>
          </cell>
          <cell r="L251">
            <v>0</v>
          </cell>
          <cell r="M251">
            <v>0</v>
          </cell>
          <cell r="N251">
            <v>336525</v>
          </cell>
          <cell r="O251">
            <v>269220</v>
          </cell>
          <cell r="P251">
            <v>67305</v>
          </cell>
          <cell r="Q251">
            <v>0</v>
          </cell>
          <cell r="R251">
            <v>23389.67</v>
          </cell>
          <cell r="S251">
            <v>0</v>
          </cell>
          <cell r="T251">
            <v>0</v>
          </cell>
          <cell r="U251">
            <v>100000</v>
          </cell>
          <cell r="V251">
            <v>0</v>
          </cell>
          <cell r="W251">
            <v>0</v>
          </cell>
          <cell r="X251">
            <v>0</v>
          </cell>
          <cell r="Y251">
            <v>0</v>
          </cell>
          <cell r="Z251">
            <v>0</v>
          </cell>
          <cell r="AA251">
            <v>0</v>
          </cell>
          <cell r="AB251">
            <v>0</v>
          </cell>
          <cell r="AC251">
            <v>0</v>
          </cell>
          <cell r="AD251">
            <v>0</v>
          </cell>
          <cell r="AE251">
            <v>0</v>
          </cell>
          <cell r="AF251">
            <v>10277567</v>
          </cell>
          <cell r="AG251">
            <v>8222053</v>
          </cell>
          <cell r="AH251">
            <v>2055513</v>
          </cell>
          <cell r="AI251">
            <v>0</v>
          </cell>
          <cell r="AJ251">
            <v>332596.15000000002</v>
          </cell>
          <cell r="AK251">
            <v>1489846.02</v>
          </cell>
          <cell r="AL251">
            <v>1268578.22</v>
          </cell>
          <cell r="AM251">
            <v>5880.72</v>
          </cell>
          <cell r="AN251">
            <v>50359.48</v>
          </cell>
          <cell r="AO251">
            <v>0</v>
          </cell>
          <cell r="AP251">
            <v>750408.38</v>
          </cell>
          <cell r="AQ251">
            <v>30643.7</v>
          </cell>
          <cell r="AR251">
            <v>99193.73</v>
          </cell>
          <cell r="AS251">
            <v>367.55</v>
          </cell>
          <cell r="AT251">
            <v>12371.66</v>
          </cell>
          <cell r="AU251">
            <v>894.38</v>
          </cell>
          <cell r="AV251">
            <v>0</v>
          </cell>
        </row>
        <row r="252">
          <cell r="A252">
            <v>245</v>
          </cell>
          <cell r="B252" t="str">
            <v>South Oxfordshire</v>
          </cell>
          <cell r="C252" t="str">
            <v>E3133</v>
          </cell>
          <cell r="D252">
            <v>186629</v>
          </cell>
          <cell r="E252">
            <v>0</v>
          </cell>
          <cell r="F252">
            <v>0</v>
          </cell>
          <cell r="G252">
            <v>0</v>
          </cell>
          <cell r="H252">
            <v>0</v>
          </cell>
          <cell r="I252">
            <v>0</v>
          </cell>
          <cell r="J252">
            <v>0</v>
          </cell>
          <cell r="K252">
            <v>0</v>
          </cell>
          <cell r="L252">
            <v>0</v>
          </cell>
          <cell r="M252">
            <v>0</v>
          </cell>
          <cell r="N252">
            <v>478515</v>
          </cell>
          <cell r="O252">
            <v>382812</v>
          </cell>
          <cell r="P252">
            <v>95703</v>
          </cell>
          <cell r="Q252">
            <v>0</v>
          </cell>
          <cell r="R252">
            <v>46576.95</v>
          </cell>
          <cell r="S252">
            <v>0</v>
          </cell>
          <cell r="T252">
            <v>0</v>
          </cell>
          <cell r="U252">
            <v>528873.94999999995</v>
          </cell>
          <cell r="V252">
            <v>0</v>
          </cell>
          <cell r="W252">
            <v>0</v>
          </cell>
          <cell r="X252">
            <v>0</v>
          </cell>
          <cell r="Y252">
            <v>0</v>
          </cell>
          <cell r="Z252">
            <v>0</v>
          </cell>
          <cell r="AA252">
            <v>0</v>
          </cell>
          <cell r="AB252">
            <v>0</v>
          </cell>
          <cell r="AC252">
            <v>0</v>
          </cell>
          <cell r="AD252">
            <v>0</v>
          </cell>
          <cell r="AE252">
            <v>0</v>
          </cell>
          <cell r="AF252">
            <v>20413714</v>
          </cell>
          <cell r="AG252">
            <v>16330971</v>
          </cell>
          <cell r="AH252">
            <v>4082743</v>
          </cell>
          <cell r="AI252">
            <v>0</v>
          </cell>
          <cell r="AJ252">
            <v>729527.35</v>
          </cell>
          <cell r="AK252">
            <v>2098527.61</v>
          </cell>
          <cell r="AL252">
            <v>3354974.53</v>
          </cell>
          <cell r="AM252">
            <v>72551.570000000007</v>
          </cell>
          <cell r="AN252">
            <v>42808.26</v>
          </cell>
          <cell r="AO252">
            <v>134814.87</v>
          </cell>
          <cell r="AP252">
            <v>1807334.55</v>
          </cell>
          <cell r="AQ252">
            <v>46651.59</v>
          </cell>
          <cell r="AR252">
            <v>8038.61</v>
          </cell>
          <cell r="AS252">
            <v>2267.23</v>
          </cell>
          <cell r="AT252">
            <v>16740.740000000002</v>
          </cell>
          <cell r="AU252">
            <v>-0.01</v>
          </cell>
          <cell r="AV252">
            <v>0</v>
          </cell>
        </row>
        <row r="253">
          <cell r="A253">
            <v>246</v>
          </cell>
          <cell r="B253" t="str">
            <v>South Ribble</v>
          </cell>
          <cell r="C253" t="str">
            <v>E2342</v>
          </cell>
          <cell r="D253">
            <v>124367</v>
          </cell>
          <cell r="E253">
            <v>0</v>
          </cell>
          <cell r="F253">
            <v>0</v>
          </cell>
          <cell r="G253">
            <v>0</v>
          </cell>
          <cell r="H253">
            <v>0</v>
          </cell>
          <cell r="I253">
            <v>0</v>
          </cell>
          <cell r="J253">
            <v>0</v>
          </cell>
          <cell r="K253">
            <v>0</v>
          </cell>
          <cell r="L253">
            <v>0</v>
          </cell>
          <cell r="M253">
            <v>0</v>
          </cell>
          <cell r="N253">
            <v>409149</v>
          </cell>
          <cell r="O253">
            <v>327319.2</v>
          </cell>
          <cell r="P253">
            <v>73646.819999999992</v>
          </cell>
          <cell r="Q253">
            <v>8182.9800000000005</v>
          </cell>
          <cell r="R253">
            <v>59186.37</v>
          </cell>
          <cell r="S253">
            <v>0</v>
          </cell>
          <cell r="T253">
            <v>0</v>
          </cell>
          <cell r="U253">
            <v>360000</v>
          </cell>
          <cell r="V253">
            <v>0</v>
          </cell>
          <cell r="W253">
            <v>0</v>
          </cell>
          <cell r="X253">
            <v>0</v>
          </cell>
          <cell r="Y253">
            <v>0</v>
          </cell>
          <cell r="Z253">
            <v>0</v>
          </cell>
          <cell r="AA253">
            <v>0</v>
          </cell>
          <cell r="AB253">
            <v>0</v>
          </cell>
          <cell r="AC253">
            <v>0</v>
          </cell>
          <cell r="AD253">
            <v>0</v>
          </cell>
          <cell r="AE253">
            <v>0</v>
          </cell>
          <cell r="AF253">
            <v>17339658</v>
          </cell>
          <cell r="AG253">
            <v>13871726</v>
          </cell>
          <cell r="AH253">
            <v>3121138</v>
          </cell>
          <cell r="AI253">
            <v>346793</v>
          </cell>
          <cell r="AJ253">
            <v>597245.93000000005</v>
          </cell>
          <cell r="AK253">
            <v>1771089.38</v>
          </cell>
          <cell r="AL253">
            <v>1451611.08</v>
          </cell>
          <cell r="AM253">
            <v>44096.34</v>
          </cell>
          <cell r="AN253">
            <v>4717.3999999999996</v>
          </cell>
          <cell r="AO253">
            <v>999.9</v>
          </cell>
          <cell r="AP253">
            <v>849806.88</v>
          </cell>
          <cell r="AQ253">
            <v>25284.39</v>
          </cell>
          <cell r="AR253">
            <v>18313.61</v>
          </cell>
          <cell r="AS253">
            <v>101.91</v>
          </cell>
          <cell r="AT253">
            <v>3538.05</v>
          </cell>
          <cell r="AU253">
            <v>0</v>
          </cell>
          <cell r="AV253">
            <v>0</v>
          </cell>
        </row>
        <row r="254">
          <cell r="A254">
            <v>247</v>
          </cell>
          <cell r="B254" t="str">
            <v>South Somerset</v>
          </cell>
          <cell r="C254" t="str">
            <v>E3334</v>
          </cell>
          <cell r="D254">
            <v>223390</v>
          </cell>
          <cell r="E254">
            <v>0</v>
          </cell>
          <cell r="F254">
            <v>0</v>
          </cell>
          <cell r="G254">
            <v>0</v>
          </cell>
          <cell r="H254">
            <v>20000</v>
          </cell>
          <cell r="I254">
            <v>0</v>
          </cell>
          <cell r="J254">
            <v>0</v>
          </cell>
          <cell r="K254">
            <v>0</v>
          </cell>
          <cell r="L254">
            <v>0</v>
          </cell>
          <cell r="M254">
            <v>0</v>
          </cell>
          <cell r="N254">
            <v>715537</v>
          </cell>
          <cell r="O254">
            <v>572429.6</v>
          </cell>
          <cell r="P254">
            <v>128796.65999999999</v>
          </cell>
          <cell r="Q254">
            <v>14310.74</v>
          </cell>
          <cell r="R254">
            <v>293918.23</v>
          </cell>
          <cell r="S254">
            <v>0</v>
          </cell>
          <cell r="T254">
            <v>0</v>
          </cell>
          <cell r="U254">
            <v>439703</v>
          </cell>
          <cell r="V254">
            <v>0</v>
          </cell>
          <cell r="W254">
            <v>0</v>
          </cell>
          <cell r="X254">
            <v>0</v>
          </cell>
          <cell r="Y254">
            <v>0</v>
          </cell>
          <cell r="Z254">
            <v>0</v>
          </cell>
          <cell r="AA254">
            <v>0</v>
          </cell>
          <cell r="AB254">
            <v>0</v>
          </cell>
          <cell r="AC254">
            <v>0</v>
          </cell>
          <cell r="AD254">
            <v>0</v>
          </cell>
          <cell r="AE254">
            <v>0</v>
          </cell>
          <cell r="AF254">
            <v>20800758</v>
          </cell>
          <cell r="AG254">
            <v>16640606</v>
          </cell>
          <cell r="AH254">
            <v>3744136</v>
          </cell>
          <cell r="AI254">
            <v>416015</v>
          </cell>
          <cell r="AJ254">
            <v>710442.28</v>
          </cell>
          <cell r="AK254">
            <v>3160448.15</v>
          </cell>
          <cell r="AL254">
            <v>3002508.74</v>
          </cell>
          <cell r="AM254">
            <v>26225.08</v>
          </cell>
          <cell r="AN254">
            <v>84582.67</v>
          </cell>
          <cell r="AO254">
            <v>2044.82</v>
          </cell>
          <cell r="AP254">
            <v>1479562.82</v>
          </cell>
          <cell r="AQ254">
            <v>36755.300000000003</v>
          </cell>
          <cell r="AR254">
            <v>99322.52</v>
          </cell>
          <cell r="AS254">
            <v>1742.78</v>
          </cell>
          <cell r="AT254">
            <v>27122.39</v>
          </cell>
          <cell r="AU254">
            <v>33130.800000000003</v>
          </cell>
          <cell r="AV254">
            <v>0</v>
          </cell>
        </row>
        <row r="255">
          <cell r="A255">
            <v>248</v>
          </cell>
          <cell r="B255" t="str">
            <v>South Staffordshire</v>
          </cell>
          <cell r="C255" t="str">
            <v>E3435</v>
          </cell>
          <cell r="D255">
            <v>103528</v>
          </cell>
          <cell r="E255">
            <v>0</v>
          </cell>
          <cell r="F255">
            <v>662064.67000000004</v>
          </cell>
          <cell r="G255">
            <v>0</v>
          </cell>
          <cell r="H255">
            <v>0</v>
          </cell>
          <cell r="I255">
            <v>0</v>
          </cell>
          <cell r="J255">
            <v>54035.33</v>
          </cell>
          <cell r="K255">
            <v>0</v>
          </cell>
          <cell r="L255">
            <v>0</v>
          </cell>
          <cell r="M255">
            <v>0</v>
          </cell>
          <cell r="N255">
            <v>407965</v>
          </cell>
          <cell r="O255">
            <v>326372</v>
          </cell>
          <cell r="P255">
            <v>73433.7</v>
          </cell>
          <cell r="Q255">
            <v>8159.3</v>
          </cell>
          <cell r="R255">
            <v>134434.09</v>
          </cell>
          <cell r="S255">
            <v>0</v>
          </cell>
          <cell r="T255">
            <v>0</v>
          </cell>
          <cell r="U255">
            <v>202085.17</v>
          </cell>
          <cell r="V255">
            <v>0</v>
          </cell>
          <cell r="W255">
            <v>0</v>
          </cell>
          <cell r="X255">
            <v>0</v>
          </cell>
          <cell r="Y255">
            <v>0</v>
          </cell>
          <cell r="Z255">
            <v>0</v>
          </cell>
          <cell r="AA255">
            <v>0</v>
          </cell>
          <cell r="AB255">
            <v>0</v>
          </cell>
          <cell r="AC255">
            <v>0</v>
          </cell>
          <cell r="AD255">
            <v>0</v>
          </cell>
          <cell r="AE255">
            <v>0</v>
          </cell>
          <cell r="AF255">
            <v>9515721.6699999999</v>
          </cell>
          <cell r="AG255">
            <v>7655805</v>
          </cell>
          <cell r="AH255">
            <v>1722556</v>
          </cell>
          <cell r="AI255">
            <v>191395</v>
          </cell>
          <cell r="AJ255">
            <v>345185.8</v>
          </cell>
          <cell r="AK255">
            <v>1761433.79</v>
          </cell>
          <cell r="AL255">
            <v>403393.5</v>
          </cell>
          <cell r="AM255">
            <v>18835.490000000002</v>
          </cell>
          <cell r="AN255">
            <v>9947.75</v>
          </cell>
          <cell r="AO255">
            <v>299435.06</v>
          </cell>
          <cell r="AP255">
            <v>434629.32</v>
          </cell>
          <cell r="AQ255">
            <v>8133.37</v>
          </cell>
          <cell r="AR255">
            <v>162511.64000000001</v>
          </cell>
          <cell r="AS255">
            <v>925.32</v>
          </cell>
          <cell r="AT255">
            <v>3957.11</v>
          </cell>
          <cell r="AU255">
            <v>0</v>
          </cell>
          <cell r="AV255">
            <v>54035.33</v>
          </cell>
        </row>
        <row r="256">
          <cell r="A256">
            <v>249</v>
          </cell>
          <cell r="B256" t="str">
            <v>South Tyneside</v>
          </cell>
          <cell r="C256" t="str">
            <v>E4504</v>
          </cell>
          <cell r="D256">
            <v>150312</v>
          </cell>
          <cell r="E256">
            <v>0</v>
          </cell>
          <cell r="F256">
            <v>0</v>
          </cell>
          <cell r="G256">
            <v>0</v>
          </cell>
          <cell r="H256">
            <v>0</v>
          </cell>
          <cell r="I256">
            <v>0</v>
          </cell>
          <cell r="J256">
            <v>0</v>
          </cell>
          <cell r="K256">
            <v>0</v>
          </cell>
          <cell r="L256">
            <v>0</v>
          </cell>
          <cell r="M256">
            <v>0</v>
          </cell>
          <cell r="N256">
            <v>515316</v>
          </cell>
          <cell r="O256">
            <v>505009.68</v>
          </cell>
          <cell r="P256">
            <v>0</v>
          </cell>
          <cell r="Q256">
            <v>10306.32</v>
          </cell>
          <cell r="R256">
            <v>73781.8</v>
          </cell>
          <cell r="S256">
            <v>0</v>
          </cell>
          <cell r="T256">
            <v>0</v>
          </cell>
          <cell r="U256">
            <v>600000</v>
          </cell>
          <cell r="V256">
            <v>0</v>
          </cell>
          <cell r="W256">
            <v>0</v>
          </cell>
          <cell r="X256">
            <v>0</v>
          </cell>
          <cell r="Y256">
            <v>0</v>
          </cell>
          <cell r="Z256">
            <v>0</v>
          </cell>
          <cell r="AA256">
            <v>0</v>
          </cell>
          <cell r="AB256">
            <v>0</v>
          </cell>
          <cell r="AC256">
            <v>0</v>
          </cell>
          <cell r="AD256">
            <v>0</v>
          </cell>
          <cell r="AE256">
            <v>0</v>
          </cell>
          <cell r="AF256">
            <v>15076716</v>
          </cell>
          <cell r="AG256">
            <v>14775182</v>
          </cell>
          <cell r="AH256">
            <v>0</v>
          </cell>
          <cell r="AI256">
            <v>301534</v>
          </cell>
          <cell r="AJ256">
            <v>538833.53</v>
          </cell>
          <cell r="AK256">
            <v>2223673.04</v>
          </cell>
          <cell r="AL256">
            <v>1682096.36</v>
          </cell>
          <cell r="AM256">
            <v>43859.199999999997</v>
          </cell>
          <cell r="AN256">
            <v>0</v>
          </cell>
          <cell r="AO256">
            <v>4751.7</v>
          </cell>
          <cell r="AP256">
            <v>1519322.07</v>
          </cell>
          <cell r="AQ256">
            <v>69773.990000000005</v>
          </cell>
          <cell r="AR256">
            <v>314450.27</v>
          </cell>
          <cell r="AS256">
            <v>69.989999999999995</v>
          </cell>
          <cell r="AT256">
            <v>0</v>
          </cell>
          <cell r="AU256">
            <v>0</v>
          </cell>
          <cell r="AV256">
            <v>0</v>
          </cell>
        </row>
        <row r="257">
          <cell r="A257">
            <v>250</v>
          </cell>
          <cell r="B257" t="str">
            <v>Southampton</v>
          </cell>
          <cell r="C257" t="str">
            <v>E1702</v>
          </cell>
          <cell r="D257">
            <v>321850</v>
          </cell>
          <cell r="E257">
            <v>0</v>
          </cell>
          <cell r="F257">
            <v>0</v>
          </cell>
          <cell r="G257">
            <v>0</v>
          </cell>
          <cell r="H257">
            <v>0</v>
          </cell>
          <cell r="I257">
            <v>0</v>
          </cell>
          <cell r="J257">
            <v>0</v>
          </cell>
          <cell r="K257">
            <v>0</v>
          </cell>
          <cell r="L257">
            <v>0</v>
          </cell>
          <cell r="M257">
            <v>0</v>
          </cell>
          <cell r="N257">
            <v>674612</v>
          </cell>
          <cell r="O257">
            <v>661119.76</v>
          </cell>
          <cell r="P257">
            <v>0</v>
          </cell>
          <cell r="Q257">
            <v>13492.24</v>
          </cell>
          <cell r="R257">
            <v>130416.48</v>
          </cell>
          <cell r="S257">
            <v>0</v>
          </cell>
          <cell r="T257">
            <v>0</v>
          </cell>
          <cell r="U257">
            <v>1414334.32</v>
          </cell>
          <cell r="V257">
            <v>0</v>
          </cell>
          <cell r="W257">
            <v>0</v>
          </cell>
          <cell r="X257">
            <v>0</v>
          </cell>
          <cell r="Y257">
            <v>0</v>
          </cell>
          <cell r="Z257">
            <v>0</v>
          </cell>
          <cell r="AA257">
            <v>0</v>
          </cell>
          <cell r="AB257">
            <v>0</v>
          </cell>
          <cell r="AC257">
            <v>0</v>
          </cell>
          <cell r="AD257">
            <v>0</v>
          </cell>
          <cell r="AE257">
            <v>0</v>
          </cell>
          <cell r="AF257">
            <v>50544925</v>
          </cell>
          <cell r="AG257">
            <v>49534027</v>
          </cell>
          <cell r="AH257">
            <v>0</v>
          </cell>
          <cell r="AI257">
            <v>1010899</v>
          </cell>
          <cell r="AJ257">
            <v>1876322.94</v>
          </cell>
          <cell r="AK257">
            <v>2945968.55</v>
          </cell>
          <cell r="AL257">
            <v>8095073.5700000003</v>
          </cell>
          <cell r="AM257">
            <v>48176.1</v>
          </cell>
          <cell r="AN257">
            <v>0</v>
          </cell>
          <cell r="AO257">
            <v>52459.81</v>
          </cell>
          <cell r="AP257">
            <v>3887632.49</v>
          </cell>
          <cell r="AQ257">
            <v>0</v>
          </cell>
          <cell r="AR257">
            <v>50539.21</v>
          </cell>
          <cell r="AS257">
            <v>0</v>
          </cell>
          <cell r="AT257">
            <v>0</v>
          </cell>
          <cell r="AU257">
            <v>0</v>
          </cell>
          <cell r="AV257">
            <v>0</v>
          </cell>
        </row>
        <row r="258">
          <cell r="A258">
            <v>251</v>
          </cell>
          <cell r="B258" t="str">
            <v>Southend-on-Sea</v>
          </cell>
          <cell r="C258" t="str">
            <v>E1501</v>
          </cell>
          <cell r="D258">
            <v>238667</v>
          </cell>
          <cell r="E258">
            <v>0</v>
          </cell>
          <cell r="F258">
            <v>0</v>
          </cell>
          <cell r="G258">
            <v>0</v>
          </cell>
          <cell r="H258">
            <v>0</v>
          </cell>
          <cell r="I258">
            <v>0</v>
          </cell>
          <cell r="J258">
            <v>0</v>
          </cell>
          <cell r="K258">
            <v>0</v>
          </cell>
          <cell r="L258">
            <v>0</v>
          </cell>
          <cell r="M258">
            <v>0</v>
          </cell>
          <cell r="N258">
            <v>988871</v>
          </cell>
          <cell r="O258">
            <v>969093.58</v>
          </cell>
          <cell r="P258">
            <v>0</v>
          </cell>
          <cell r="Q258">
            <v>19777.420000000002</v>
          </cell>
          <cell r="R258">
            <v>80743.73</v>
          </cell>
          <cell r="S258">
            <v>0</v>
          </cell>
          <cell r="T258">
            <v>0</v>
          </cell>
          <cell r="U258">
            <v>932240.6</v>
          </cell>
          <cell r="V258">
            <v>0</v>
          </cell>
          <cell r="W258">
            <v>0</v>
          </cell>
          <cell r="X258">
            <v>0</v>
          </cell>
          <cell r="Y258">
            <v>0</v>
          </cell>
          <cell r="Z258">
            <v>0</v>
          </cell>
          <cell r="AA258">
            <v>0</v>
          </cell>
          <cell r="AB258">
            <v>0</v>
          </cell>
          <cell r="AC258">
            <v>0</v>
          </cell>
          <cell r="AD258">
            <v>0</v>
          </cell>
          <cell r="AE258">
            <v>0</v>
          </cell>
          <cell r="AF258">
            <v>21169741</v>
          </cell>
          <cell r="AG258">
            <v>20746346</v>
          </cell>
          <cell r="AH258">
            <v>0</v>
          </cell>
          <cell r="AI258">
            <v>423395</v>
          </cell>
          <cell r="AJ258">
            <v>756275.41</v>
          </cell>
          <cell r="AK258">
            <v>4238301.38</v>
          </cell>
          <cell r="AL258">
            <v>2988841.5</v>
          </cell>
          <cell r="AM258">
            <v>39513.339999999997</v>
          </cell>
          <cell r="AN258">
            <v>0</v>
          </cell>
          <cell r="AO258">
            <v>2361.9299999999998</v>
          </cell>
          <cell r="AP258">
            <v>1526009.62</v>
          </cell>
          <cell r="AQ258">
            <v>15289.52</v>
          </cell>
          <cell r="AR258">
            <v>173313.65</v>
          </cell>
          <cell r="AS258">
            <v>881.65</v>
          </cell>
          <cell r="AT258">
            <v>0</v>
          </cell>
          <cell r="AU258">
            <v>0</v>
          </cell>
          <cell r="AV258">
            <v>0</v>
          </cell>
        </row>
        <row r="259">
          <cell r="A259">
            <v>252</v>
          </cell>
          <cell r="B259" t="str">
            <v>Southwark</v>
          </cell>
          <cell r="C259" t="str">
            <v>E5019</v>
          </cell>
          <cell r="D259">
            <v>655771</v>
          </cell>
          <cell r="E259">
            <v>0</v>
          </cell>
          <cell r="F259">
            <v>0</v>
          </cell>
          <cell r="G259">
            <v>0</v>
          </cell>
          <cell r="H259">
            <v>0</v>
          </cell>
          <cell r="I259">
            <v>0</v>
          </cell>
          <cell r="J259">
            <v>0</v>
          </cell>
          <cell r="K259">
            <v>0</v>
          </cell>
          <cell r="L259">
            <v>0</v>
          </cell>
          <cell r="M259">
            <v>0</v>
          </cell>
          <cell r="N259">
            <v>1060526</v>
          </cell>
          <cell r="O259">
            <v>636315.6</v>
          </cell>
          <cell r="P259">
            <v>424210.4</v>
          </cell>
          <cell r="Q259">
            <v>0</v>
          </cell>
          <cell r="R259">
            <v>485473.26</v>
          </cell>
          <cell r="S259">
            <v>0</v>
          </cell>
          <cell r="T259">
            <v>0</v>
          </cell>
          <cell r="U259">
            <v>4196370.62</v>
          </cell>
          <cell r="V259">
            <v>0</v>
          </cell>
          <cell r="W259">
            <v>0</v>
          </cell>
          <cell r="X259">
            <v>0</v>
          </cell>
          <cell r="Y259">
            <v>0</v>
          </cell>
          <cell r="Z259">
            <v>0</v>
          </cell>
          <cell r="AA259">
            <v>0</v>
          </cell>
          <cell r="AB259">
            <v>0</v>
          </cell>
          <cell r="AC259">
            <v>0</v>
          </cell>
          <cell r="AD259">
            <v>0</v>
          </cell>
          <cell r="AE259">
            <v>0</v>
          </cell>
          <cell r="AF259">
            <v>95292701</v>
          </cell>
          <cell r="AG259">
            <v>57175620</v>
          </cell>
          <cell r="AH259">
            <v>38117080</v>
          </cell>
          <cell r="AI259">
            <v>0</v>
          </cell>
          <cell r="AJ259">
            <v>3624765.2</v>
          </cell>
          <cell r="AK259">
            <v>4631901.6900000004</v>
          </cell>
          <cell r="AL259">
            <v>22366436.129999999</v>
          </cell>
          <cell r="AM259">
            <v>50472.800000000003</v>
          </cell>
          <cell r="AN259">
            <v>0</v>
          </cell>
          <cell r="AO259">
            <v>63123.39</v>
          </cell>
          <cell r="AP259">
            <v>6464110.2400000002</v>
          </cell>
          <cell r="AQ259">
            <v>88572.73</v>
          </cell>
          <cell r="AR259">
            <v>37987.519999999997</v>
          </cell>
          <cell r="AS259">
            <v>12656.34</v>
          </cell>
          <cell r="AT259">
            <v>0</v>
          </cell>
          <cell r="AU259">
            <v>0</v>
          </cell>
          <cell r="AV259">
            <v>0</v>
          </cell>
        </row>
        <row r="260">
          <cell r="A260">
            <v>253</v>
          </cell>
          <cell r="B260" t="str">
            <v>Spelthorne</v>
          </cell>
          <cell r="C260" t="str">
            <v>E3637</v>
          </cell>
          <cell r="D260">
            <v>132328</v>
          </cell>
          <cell r="E260">
            <v>0</v>
          </cell>
          <cell r="F260">
            <v>0</v>
          </cell>
          <cell r="G260">
            <v>0</v>
          </cell>
          <cell r="H260">
            <v>0</v>
          </cell>
          <cell r="I260">
            <v>0</v>
          </cell>
          <cell r="J260">
            <v>0</v>
          </cell>
          <cell r="K260">
            <v>0</v>
          </cell>
          <cell r="L260">
            <v>0</v>
          </cell>
          <cell r="M260">
            <v>0</v>
          </cell>
          <cell r="N260">
            <v>246744</v>
          </cell>
          <cell r="O260">
            <v>197395.20000000001</v>
          </cell>
          <cell r="P260">
            <v>49348.800000000003</v>
          </cell>
          <cell r="Q260">
            <v>0</v>
          </cell>
          <cell r="R260">
            <v>-43280.57</v>
          </cell>
          <cell r="S260">
            <v>0</v>
          </cell>
          <cell r="T260">
            <v>0</v>
          </cell>
          <cell r="U260">
            <v>450894.18</v>
          </cell>
          <cell r="V260">
            <v>0</v>
          </cell>
          <cell r="W260">
            <v>0</v>
          </cell>
          <cell r="X260">
            <v>0</v>
          </cell>
          <cell r="Y260">
            <v>0</v>
          </cell>
          <cell r="Z260">
            <v>0</v>
          </cell>
          <cell r="AA260">
            <v>0</v>
          </cell>
          <cell r="AB260">
            <v>0</v>
          </cell>
          <cell r="AC260">
            <v>0</v>
          </cell>
          <cell r="AD260">
            <v>0</v>
          </cell>
          <cell r="AE260">
            <v>0</v>
          </cell>
          <cell r="AF260">
            <v>21174788</v>
          </cell>
          <cell r="AG260">
            <v>16939830</v>
          </cell>
          <cell r="AH260">
            <v>4234958</v>
          </cell>
          <cell r="AI260">
            <v>0</v>
          </cell>
          <cell r="AJ260">
            <v>744199.39</v>
          </cell>
          <cell r="AK260">
            <v>1075946.01</v>
          </cell>
          <cell r="AL260">
            <v>1598194.46</v>
          </cell>
          <cell r="AM260">
            <v>27480</v>
          </cell>
          <cell r="AN260">
            <v>0</v>
          </cell>
          <cell r="AO260">
            <v>34977.360000000001</v>
          </cell>
          <cell r="AP260">
            <v>1930686.92</v>
          </cell>
          <cell r="AQ260">
            <v>10532.09</v>
          </cell>
          <cell r="AR260">
            <v>27693.77</v>
          </cell>
          <cell r="AS260">
            <v>1802.11</v>
          </cell>
          <cell r="AT260">
            <v>0</v>
          </cell>
          <cell r="AU260">
            <v>0</v>
          </cell>
          <cell r="AV260">
            <v>0</v>
          </cell>
        </row>
        <row r="261">
          <cell r="A261">
            <v>254</v>
          </cell>
          <cell r="B261" t="str">
            <v>St Albans</v>
          </cell>
          <cell r="C261" t="str">
            <v>E1936</v>
          </cell>
          <cell r="D261">
            <v>197970</v>
          </cell>
          <cell r="E261">
            <v>0</v>
          </cell>
          <cell r="F261">
            <v>0</v>
          </cell>
          <cell r="G261">
            <v>0</v>
          </cell>
          <cell r="H261">
            <v>0</v>
          </cell>
          <cell r="I261">
            <v>0</v>
          </cell>
          <cell r="J261">
            <v>0</v>
          </cell>
          <cell r="K261">
            <v>0</v>
          </cell>
          <cell r="L261">
            <v>0</v>
          </cell>
          <cell r="M261">
            <v>0</v>
          </cell>
          <cell r="N261">
            <v>295195</v>
          </cell>
          <cell r="O261">
            <v>236156</v>
          </cell>
          <cell r="P261">
            <v>59039</v>
          </cell>
          <cell r="Q261">
            <v>0</v>
          </cell>
          <cell r="R261">
            <v>180620</v>
          </cell>
          <cell r="S261">
            <v>0</v>
          </cell>
          <cell r="T261">
            <v>0</v>
          </cell>
          <cell r="U261">
            <v>660335.22</v>
          </cell>
          <cell r="V261">
            <v>0</v>
          </cell>
          <cell r="W261">
            <v>0</v>
          </cell>
          <cell r="X261">
            <v>0</v>
          </cell>
          <cell r="Y261">
            <v>0</v>
          </cell>
          <cell r="Z261">
            <v>0</v>
          </cell>
          <cell r="AA261">
            <v>0</v>
          </cell>
          <cell r="AB261">
            <v>0</v>
          </cell>
          <cell r="AC261">
            <v>0</v>
          </cell>
          <cell r="AD261">
            <v>0</v>
          </cell>
          <cell r="AE261">
            <v>0</v>
          </cell>
          <cell r="AF261">
            <v>31192857</v>
          </cell>
          <cell r="AG261">
            <v>24954286</v>
          </cell>
          <cell r="AH261">
            <v>6238571</v>
          </cell>
          <cell r="AI261">
            <v>0</v>
          </cell>
          <cell r="AJ261">
            <v>1115856.43</v>
          </cell>
          <cell r="AK261">
            <v>1284041.58</v>
          </cell>
          <cell r="AL261">
            <v>4406907.72</v>
          </cell>
          <cell r="AM261">
            <v>126071.88</v>
          </cell>
          <cell r="AN261">
            <v>0</v>
          </cell>
          <cell r="AO261">
            <v>46192.11</v>
          </cell>
          <cell r="AP261">
            <v>701033</v>
          </cell>
          <cell r="AQ261">
            <v>11938.81</v>
          </cell>
          <cell r="AR261">
            <v>11886.23</v>
          </cell>
          <cell r="AS261">
            <v>0</v>
          </cell>
          <cell r="AT261">
            <v>0</v>
          </cell>
          <cell r="AU261">
            <v>0</v>
          </cell>
          <cell r="AV261">
            <v>0</v>
          </cell>
        </row>
        <row r="262">
          <cell r="A262">
            <v>255</v>
          </cell>
          <cell r="B262" t="str">
            <v>St Edmundsbury</v>
          </cell>
          <cell r="C262" t="str">
            <v>E3535</v>
          </cell>
          <cell r="D262">
            <v>164145</v>
          </cell>
          <cell r="E262">
            <v>0</v>
          </cell>
          <cell r="F262">
            <v>0</v>
          </cell>
          <cell r="G262">
            <v>0</v>
          </cell>
          <cell r="H262">
            <v>0</v>
          </cell>
          <cell r="I262">
            <v>0</v>
          </cell>
          <cell r="J262">
            <v>0</v>
          </cell>
          <cell r="K262">
            <v>0</v>
          </cell>
          <cell r="L262">
            <v>0</v>
          </cell>
          <cell r="M262">
            <v>0</v>
          </cell>
          <cell r="N262">
            <v>410124</v>
          </cell>
          <cell r="O262">
            <v>328099.20000000001</v>
          </cell>
          <cell r="P262">
            <v>82024.800000000003</v>
          </cell>
          <cell r="Q262">
            <v>0</v>
          </cell>
          <cell r="R262">
            <v>56938.33</v>
          </cell>
          <cell r="S262">
            <v>0</v>
          </cell>
          <cell r="T262">
            <v>0</v>
          </cell>
          <cell r="U262">
            <v>589785.5</v>
          </cell>
          <cell r="V262">
            <v>0</v>
          </cell>
          <cell r="W262">
            <v>0</v>
          </cell>
          <cell r="X262">
            <v>0</v>
          </cell>
          <cell r="Y262">
            <v>0</v>
          </cell>
          <cell r="Z262">
            <v>0</v>
          </cell>
          <cell r="AA262">
            <v>0</v>
          </cell>
          <cell r="AB262">
            <v>0</v>
          </cell>
          <cell r="AC262">
            <v>0</v>
          </cell>
          <cell r="AD262">
            <v>0</v>
          </cell>
          <cell r="AE262">
            <v>0</v>
          </cell>
          <cell r="AF262">
            <v>22731407</v>
          </cell>
          <cell r="AG262">
            <v>18185126</v>
          </cell>
          <cell r="AH262">
            <v>4546281</v>
          </cell>
          <cell r="AI262">
            <v>0</v>
          </cell>
          <cell r="AJ262">
            <v>777825.44</v>
          </cell>
          <cell r="AK262">
            <v>1782388.68</v>
          </cell>
          <cell r="AL262">
            <v>2190797.86</v>
          </cell>
          <cell r="AM262">
            <v>32307.32</v>
          </cell>
          <cell r="AN262">
            <v>47624.58</v>
          </cell>
          <cell r="AO262">
            <v>59614.34</v>
          </cell>
          <cell r="AP262">
            <v>1524873.5</v>
          </cell>
          <cell r="AQ262">
            <v>23892.21</v>
          </cell>
          <cell r="AR262">
            <v>68734.94</v>
          </cell>
          <cell r="AS262">
            <v>994.14</v>
          </cell>
          <cell r="AT262">
            <v>15917.81</v>
          </cell>
          <cell r="AU262">
            <v>6962.11</v>
          </cell>
          <cell r="AV262">
            <v>0</v>
          </cell>
        </row>
        <row r="263">
          <cell r="A263">
            <v>256</v>
          </cell>
          <cell r="B263" t="str">
            <v>St Helens</v>
          </cell>
          <cell r="C263" t="str">
            <v>E4303</v>
          </cell>
          <cell r="D263">
            <v>195142</v>
          </cell>
          <cell r="E263">
            <v>0</v>
          </cell>
          <cell r="F263">
            <v>0</v>
          </cell>
          <cell r="G263">
            <v>0</v>
          </cell>
          <cell r="H263">
            <v>0</v>
          </cell>
          <cell r="I263">
            <v>0</v>
          </cell>
          <cell r="J263">
            <v>0</v>
          </cell>
          <cell r="K263">
            <v>0</v>
          </cell>
          <cell r="L263">
            <v>0</v>
          </cell>
          <cell r="M263">
            <v>0</v>
          </cell>
          <cell r="N263">
            <v>641267</v>
          </cell>
          <cell r="O263">
            <v>628441.66</v>
          </cell>
          <cell r="P263">
            <v>0</v>
          </cell>
          <cell r="Q263">
            <v>12825.34</v>
          </cell>
          <cell r="R263">
            <v>-15581.19</v>
          </cell>
          <cell r="S263">
            <v>0</v>
          </cell>
          <cell r="T263">
            <v>0</v>
          </cell>
          <cell r="U263">
            <v>716104.06</v>
          </cell>
          <cell r="V263">
            <v>0</v>
          </cell>
          <cell r="W263">
            <v>0</v>
          </cell>
          <cell r="X263">
            <v>0</v>
          </cell>
          <cell r="Y263">
            <v>0</v>
          </cell>
          <cell r="Z263">
            <v>0</v>
          </cell>
          <cell r="AA263">
            <v>0</v>
          </cell>
          <cell r="AB263">
            <v>0</v>
          </cell>
          <cell r="AC263">
            <v>0</v>
          </cell>
          <cell r="AD263">
            <v>0</v>
          </cell>
          <cell r="AE263">
            <v>0</v>
          </cell>
          <cell r="AF263">
            <v>23804901</v>
          </cell>
          <cell r="AG263">
            <v>23328803</v>
          </cell>
          <cell r="AH263">
            <v>0</v>
          </cell>
          <cell r="AI263">
            <v>476098</v>
          </cell>
          <cell r="AJ263">
            <v>903771.88</v>
          </cell>
          <cell r="AK263">
            <v>2756025.9</v>
          </cell>
          <cell r="AL263">
            <v>2913969.71</v>
          </cell>
          <cell r="AM263">
            <v>89905.4</v>
          </cell>
          <cell r="AN263">
            <v>68.23</v>
          </cell>
          <cell r="AO263">
            <v>27526.41</v>
          </cell>
          <cell r="AP263">
            <v>2012871.58</v>
          </cell>
          <cell r="AQ263">
            <v>63648.44</v>
          </cell>
          <cell r="AR263">
            <v>76730.62</v>
          </cell>
          <cell r="AS263">
            <v>3343.4</v>
          </cell>
          <cell r="AT263">
            <v>0</v>
          </cell>
          <cell r="AU263">
            <v>0</v>
          </cell>
          <cell r="AV263">
            <v>0</v>
          </cell>
        </row>
        <row r="264">
          <cell r="A264">
            <v>257</v>
          </cell>
          <cell r="B264" t="str">
            <v>Stafford</v>
          </cell>
          <cell r="C264" t="str">
            <v>E3436</v>
          </cell>
          <cell r="D264">
            <v>172645</v>
          </cell>
          <cell r="E264">
            <v>0</v>
          </cell>
          <cell r="F264">
            <v>0</v>
          </cell>
          <cell r="G264">
            <v>0</v>
          </cell>
          <cell r="H264">
            <v>0</v>
          </cell>
          <cell r="I264">
            <v>0</v>
          </cell>
          <cell r="J264">
            <v>0</v>
          </cell>
          <cell r="K264">
            <v>0</v>
          </cell>
          <cell r="L264">
            <v>0</v>
          </cell>
          <cell r="M264">
            <v>0</v>
          </cell>
          <cell r="N264">
            <v>478137</v>
          </cell>
          <cell r="O264">
            <v>382509.60000000003</v>
          </cell>
          <cell r="P264">
            <v>86064.66</v>
          </cell>
          <cell r="Q264">
            <v>9562.74</v>
          </cell>
          <cell r="R264">
            <v>65861.960000000006</v>
          </cell>
          <cell r="S264">
            <v>0</v>
          </cell>
          <cell r="T264">
            <v>0</v>
          </cell>
          <cell r="U264">
            <v>550000</v>
          </cell>
          <cell r="V264">
            <v>0</v>
          </cell>
          <cell r="W264">
            <v>0</v>
          </cell>
          <cell r="X264">
            <v>0</v>
          </cell>
          <cell r="Y264">
            <v>0</v>
          </cell>
          <cell r="Z264">
            <v>0</v>
          </cell>
          <cell r="AA264">
            <v>0</v>
          </cell>
          <cell r="AB264">
            <v>0</v>
          </cell>
          <cell r="AC264">
            <v>0</v>
          </cell>
          <cell r="AD264">
            <v>0</v>
          </cell>
          <cell r="AE264">
            <v>0</v>
          </cell>
          <cell r="AF264">
            <v>20897250</v>
          </cell>
          <cell r="AG264">
            <v>16717800</v>
          </cell>
          <cell r="AH264">
            <v>3761505</v>
          </cell>
          <cell r="AI264">
            <v>417945</v>
          </cell>
          <cell r="AJ264">
            <v>761665.5</v>
          </cell>
          <cell r="AK264">
            <v>2039349.09</v>
          </cell>
          <cell r="AL264">
            <v>2078110.01</v>
          </cell>
          <cell r="AM264">
            <v>14737.6</v>
          </cell>
          <cell r="AN264">
            <v>21136.98</v>
          </cell>
          <cell r="AO264">
            <v>70971.62</v>
          </cell>
          <cell r="AP264">
            <v>1989636.63</v>
          </cell>
          <cell r="AQ264">
            <v>47783.54</v>
          </cell>
          <cell r="AR264">
            <v>56068.7</v>
          </cell>
          <cell r="AS264">
            <v>921.1</v>
          </cell>
          <cell r="AT264">
            <v>13213.01</v>
          </cell>
          <cell r="AU264">
            <v>4273.7299999999996</v>
          </cell>
          <cell r="AV264">
            <v>0</v>
          </cell>
        </row>
        <row r="265">
          <cell r="A265">
            <v>258</v>
          </cell>
          <cell r="B265" t="str">
            <v>Staffordshire Moorlands</v>
          </cell>
          <cell r="C265" t="str">
            <v>E3437</v>
          </cell>
          <cell r="D265">
            <v>116953</v>
          </cell>
          <cell r="E265">
            <v>0</v>
          </cell>
          <cell r="F265">
            <v>0</v>
          </cell>
          <cell r="G265">
            <v>0</v>
          </cell>
          <cell r="H265">
            <v>0</v>
          </cell>
          <cell r="I265">
            <v>0</v>
          </cell>
          <cell r="J265">
            <v>0</v>
          </cell>
          <cell r="K265">
            <v>0</v>
          </cell>
          <cell r="L265">
            <v>0</v>
          </cell>
          <cell r="M265">
            <v>0</v>
          </cell>
          <cell r="N265">
            <v>449164</v>
          </cell>
          <cell r="O265">
            <v>359331.2</v>
          </cell>
          <cell r="P265">
            <v>80849.52</v>
          </cell>
          <cell r="Q265">
            <v>8983.2800000000007</v>
          </cell>
          <cell r="R265">
            <v>116957.08</v>
          </cell>
          <cell r="S265">
            <v>0</v>
          </cell>
          <cell r="T265">
            <v>0</v>
          </cell>
          <cell r="U265">
            <v>185192.02</v>
          </cell>
          <cell r="V265">
            <v>0</v>
          </cell>
          <cell r="W265">
            <v>0</v>
          </cell>
          <cell r="X265">
            <v>0</v>
          </cell>
          <cell r="Y265">
            <v>0</v>
          </cell>
          <cell r="Z265">
            <v>0</v>
          </cell>
          <cell r="AA265">
            <v>0</v>
          </cell>
          <cell r="AB265">
            <v>0</v>
          </cell>
          <cell r="AC265">
            <v>0</v>
          </cell>
          <cell r="AD265">
            <v>0</v>
          </cell>
          <cell r="AE265">
            <v>0</v>
          </cell>
          <cell r="AF265">
            <v>8826349</v>
          </cell>
          <cell r="AG265">
            <v>7061079</v>
          </cell>
          <cell r="AH265">
            <v>1588743</v>
          </cell>
          <cell r="AI265">
            <v>176527</v>
          </cell>
          <cell r="AJ265">
            <v>287855.55</v>
          </cell>
          <cell r="AK265">
            <v>1941783.32</v>
          </cell>
          <cell r="AL265">
            <v>1071819.0900000001</v>
          </cell>
          <cell r="AM265">
            <v>45616.800000000003</v>
          </cell>
          <cell r="AN265">
            <v>17180.18</v>
          </cell>
          <cell r="AO265">
            <v>22129.919999999998</v>
          </cell>
          <cell r="AP265">
            <v>428656.04</v>
          </cell>
          <cell r="AQ265">
            <v>18935.11</v>
          </cell>
          <cell r="AR265">
            <v>50796.2</v>
          </cell>
          <cell r="AS265">
            <v>732.8</v>
          </cell>
          <cell r="AT265">
            <v>5251.75</v>
          </cell>
          <cell r="AU265">
            <v>0</v>
          </cell>
          <cell r="AV265">
            <v>0</v>
          </cell>
        </row>
        <row r="266">
          <cell r="A266">
            <v>259</v>
          </cell>
          <cell r="B266" t="str">
            <v>Stevenage</v>
          </cell>
          <cell r="C266" t="str">
            <v>E1937</v>
          </cell>
          <cell r="D266">
            <v>113077</v>
          </cell>
          <cell r="E266">
            <v>0</v>
          </cell>
          <cell r="F266">
            <v>0</v>
          </cell>
          <cell r="G266">
            <v>0</v>
          </cell>
          <cell r="H266">
            <v>0</v>
          </cell>
          <cell r="I266">
            <v>0</v>
          </cell>
          <cell r="J266">
            <v>0</v>
          </cell>
          <cell r="K266">
            <v>0</v>
          </cell>
          <cell r="L266">
            <v>0</v>
          </cell>
          <cell r="M266">
            <v>0</v>
          </cell>
          <cell r="N266">
            <v>169536</v>
          </cell>
          <cell r="O266">
            <v>135628.80000000002</v>
          </cell>
          <cell r="P266">
            <v>33907.200000000004</v>
          </cell>
          <cell r="Q266">
            <v>0</v>
          </cell>
          <cell r="R266">
            <v>-47400.51</v>
          </cell>
          <cell r="S266">
            <v>0</v>
          </cell>
          <cell r="T266">
            <v>0</v>
          </cell>
          <cell r="U266">
            <v>950000</v>
          </cell>
          <cell r="V266">
            <v>0</v>
          </cell>
          <cell r="W266">
            <v>0</v>
          </cell>
          <cell r="X266">
            <v>0</v>
          </cell>
          <cell r="Y266">
            <v>0</v>
          </cell>
          <cell r="Z266">
            <v>0</v>
          </cell>
          <cell r="AA266">
            <v>0</v>
          </cell>
          <cell r="AB266">
            <v>0</v>
          </cell>
          <cell r="AC266">
            <v>0</v>
          </cell>
          <cell r="AD266">
            <v>0</v>
          </cell>
          <cell r="AE266">
            <v>0</v>
          </cell>
          <cell r="AF266">
            <v>22324916</v>
          </cell>
          <cell r="AG266">
            <v>17859933</v>
          </cell>
          <cell r="AH266">
            <v>4464983</v>
          </cell>
          <cell r="AI266">
            <v>0</v>
          </cell>
          <cell r="AJ266">
            <v>836175.01</v>
          </cell>
          <cell r="AK266">
            <v>745968.1</v>
          </cell>
          <cell r="AL266">
            <v>1531648.16</v>
          </cell>
          <cell r="AM266">
            <v>3755.6</v>
          </cell>
          <cell r="AN266">
            <v>0</v>
          </cell>
          <cell r="AO266">
            <v>66097.13</v>
          </cell>
          <cell r="AP266">
            <v>1194270.22</v>
          </cell>
          <cell r="AQ266">
            <v>36167.85</v>
          </cell>
          <cell r="AR266">
            <v>11762.12</v>
          </cell>
          <cell r="AS266">
            <v>234.73</v>
          </cell>
          <cell r="AT266">
            <v>0</v>
          </cell>
          <cell r="AU266">
            <v>0</v>
          </cell>
          <cell r="AV266">
            <v>0</v>
          </cell>
        </row>
        <row r="267">
          <cell r="A267">
            <v>260</v>
          </cell>
          <cell r="B267" t="str">
            <v>Stockport</v>
          </cell>
          <cell r="C267" t="str">
            <v>E4207</v>
          </cell>
          <cell r="D267">
            <v>429417</v>
          </cell>
          <cell r="E267">
            <v>0</v>
          </cell>
          <cell r="F267">
            <v>0</v>
          </cell>
          <cell r="G267">
            <v>0</v>
          </cell>
          <cell r="H267">
            <v>0</v>
          </cell>
          <cell r="I267">
            <v>0</v>
          </cell>
          <cell r="J267">
            <v>0</v>
          </cell>
          <cell r="K267">
            <v>0</v>
          </cell>
          <cell r="L267">
            <v>0</v>
          </cell>
          <cell r="M267">
            <v>0</v>
          </cell>
          <cell r="N267">
            <v>1400161</v>
          </cell>
          <cell r="O267">
            <v>1372157.78</v>
          </cell>
          <cell r="P267">
            <v>0</v>
          </cell>
          <cell r="Q267">
            <v>28003.22</v>
          </cell>
          <cell r="R267">
            <v>102089.62</v>
          </cell>
          <cell r="S267">
            <v>0</v>
          </cell>
          <cell r="T267">
            <v>0</v>
          </cell>
          <cell r="U267">
            <v>974399.41</v>
          </cell>
          <cell r="V267">
            <v>0</v>
          </cell>
          <cell r="W267">
            <v>0</v>
          </cell>
          <cell r="X267">
            <v>0</v>
          </cell>
          <cell r="Y267">
            <v>0</v>
          </cell>
          <cell r="Z267">
            <v>0</v>
          </cell>
          <cell r="AA267">
            <v>0</v>
          </cell>
          <cell r="AB267">
            <v>0</v>
          </cell>
          <cell r="AC267">
            <v>0</v>
          </cell>
          <cell r="AD267">
            <v>0</v>
          </cell>
          <cell r="AE267">
            <v>0</v>
          </cell>
          <cell r="AF267">
            <v>44378885</v>
          </cell>
          <cell r="AG267">
            <v>43491307</v>
          </cell>
          <cell r="AH267">
            <v>0</v>
          </cell>
          <cell r="AI267">
            <v>887578</v>
          </cell>
          <cell r="AJ267">
            <v>1589546.31</v>
          </cell>
          <cell r="AK267">
            <v>6008392.1500000004</v>
          </cell>
          <cell r="AL267">
            <v>3744429.63</v>
          </cell>
          <cell r="AM267">
            <v>216997.27</v>
          </cell>
          <cell r="AN267">
            <v>0</v>
          </cell>
          <cell r="AO267">
            <v>52201.31</v>
          </cell>
          <cell r="AP267">
            <v>5532747.3300000001</v>
          </cell>
          <cell r="AQ267">
            <v>0</v>
          </cell>
          <cell r="AR267">
            <v>34294.959999999999</v>
          </cell>
          <cell r="AS267">
            <v>4654.38</v>
          </cell>
          <cell r="AT267">
            <v>0</v>
          </cell>
          <cell r="AU267">
            <v>0</v>
          </cell>
          <cell r="AV267">
            <v>0</v>
          </cell>
        </row>
        <row r="268">
          <cell r="A268">
            <v>261</v>
          </cell>
          <cell r="B268" t="str">
            <v>Stockton-on-Tees</v>
          </cell>
          <cell r="C268" t="str">
            <v>E0704</v>
          </cell>
          <cell r="D268">
            <v>236341</v>
          </cell>
          <cell r="E268">
            <v>0</v>
          </cell>
          <cell r="F268">
            <v>0</v>
          </cell>
          <cell r="G268">
            <v>0</v>
          </cell>
          <cell r="H268">
            <v>0</v>
          </cell>
          <cell r="I268">
            <v>0</v>
          </cell>
          <cell r="J268">
            <v>8684.83</v>
          </cell>
          <cell r="K268">
            <v>0</v>
          </cell>
          <cell r="L268">
            <v>0</v>
          </cell>
          <cell r="M268">
            <v>0</v>
          </cell>
          <cell r="N268">
            <v>533793</v>
          </cell>
          <cell r="O268">
            <v>523117.14</v>
          </cell>
          <cell r="P268">
            <v>0</v>
          </cell>
          <cell r="Q268">
            <v>10675.86</v>
          </cell>
          <cell r="R268">
            <v>-110260.07</v>
          </cell>
          <cell r="S268">
            <v>0</v>
          </cell>
          <cell r="T268">
            <v>0</v>
          </cell>
          <cell r="U268">
            <v>909138.54</v>
          </cell>
          <cell r="V268">
            <v>0</v>
          </cell>
          <cell r="W268">
            <v>0</v>
          </cell>
          <cell r="X268">
            <v>0</v>
          </cell>
          <cell r="Y268">
            <v>0</v>
          </cell>
          <cell r="Z268">
            <v>0</v>
          </cell>
          <cell r="AA268">
            <v>0</v>
          </cell>
          <cell r="AB268">
            <v>0</v>
          </cell>
          <cell r="AC268">
            <v>0</v>
          </cell>
          <cell r="AD268">
            <v>0</v>
          </cell>
          <cell r="AE268">
            <v>0</v>
          </cell>
          <cell r="AF268">
            <v>38690731.170000002</v>
          </cell>
          <cell r="AG268">
            <v>37925428</v>
          </cell>
          <cell r="AH268">
            <v>0</v>
          </cell>
          <cell r="AI268">
            <v>773988</v>
          </cell>
          <cell r="AJ268">
            <v>1403736.73</v>
          </cell>
          <cell r="AK268">
            <v>2331064.63</v>
          </cell>
          <cell r="AL268">
            <v>3287677.58</v>
          </cell>
          <cell r="AM268">
            <v>34148.480000000003</v>
          </cell>
          <cell r="AN268">
            <v>9112.2099999999991</v>
          </cell>
          <cell r="AO268">
            <v>475178.19</v>
          </cell>
          <cell r="AP268">
            <v>2340797.81</v>
          </cell>
          <cell r="AQ268">
            <v>48101.94</v>
          </cell>
          <cell r="AR268">
            <v>40354.74</v>
          </cell>
          <cell r="AS268">
            <v>676.74</v>
          </cell>
          <cell r="AT268">
            <v>6834.14</v>
          </cell>
          <cell r="AU268">
            <v>0</v>
          </cell>
          <cell r="AV268">
            <v>8473</v>
          </cell>
        </row>
        <row r="269">
          <cell r="A269">
            <v>262</v>
          </cell>
          <cell r="B269" t="str">
            <v>Stoke-on-Trent</v>
          </cell>
          <cell r="C269" t="str">
            <v>E3401</v>
          </cell>
          <cell r="D269">
            <v>366370</v>
          </cell>
          <cell r="E269">
            <v>0</v>
          </cell>
          <cell r="F269">
            <v>0</v>
          </cell>
          <cell r="G269">
            <v>0</v>
          </cell>
          <cell r="H269">
            <v>0</v>
          </cell>
          <cell r="I269">
            <v>0</v>
          </cell>
          <cell r="J269">
            <v>0</v>
          </cell>
          <cell r="K269">
            <v>0</v>
          </cell>
          <cell r="L269">
            <v>0</v>
          </cell>
          <cell r="M269">
            <v>0</v>
          </cell>
          <cell r="N269">
            <v>1223114</v>
          </cell>
          <cell r="O269">
            <v>1198651.72</v>
          </cell>
          <cell r="P269">
            <v>0</v>
          </cell>
          <cell r="Q269">
            <v>24462.28</v>
          </cell>
          <cell r="R269">
            <v>220871.43</v>
          </cell>
          <cell r="S269">
            <v>0</v>
          </cell>
          <cell r="T269">
            <v>0</v>
          </cell>
          <cell r="U269">
            <v>1792024</v>
          </cell>
          <cell r="V269">
            <v>0</v>
          </cell>
          <cell r="W269">
            <v>0</v>
          </cell>
          <cell r="X269">
            <v>0</v>
          </cell>
          <cell r="Y269">
            <v>0</v>
          </cell>
          <cell r="Z269">
            <v>0</v>
          </cell>
          <cell r="AA269">
            <v>0</v>
          </cell>
          <cell r="AB269">
            <v>0</v>
          </cell>
          <cell r="AC269">
            <v>0</v>
          </cell>
          <cell r="AD269">
            <v>0</v>
          </cell>
          <cell r="AE269">
            <v>0</v>
          </cell>
          <cell r="AF269">
            <v>37398269</v>
          </cell>
          <cell r="AG269">
            <v>36650303</v>
          </cell>
          <cell r="AH269">
            <v>0</v>
          </cell>
          <cell r="AI269">
            <v>747965</v>
          </cell>
          <cell r="AJ269">
            <v>1442222.99</v>
          </cell>
          <cell r="AK269">
            <v>5350097.7699999996</v>
          </cell>
          <cell r="AL269">
            <v>4137297.39</v>
          </cell>
          <cell r="AM269">
            <v>51984.06</v>
          </cell>
          <cell r="AN269">
            <v>0</v>
          </cell>
          <cell r="AO269">
            <v>341805.28</v>
          </cell>
          <cell r="AP269">
            <v>4284976.3899999997</v>
          </cell>
          <cell r="AQ269">
            <v>42659.08</v>
          </cell>
          <cell r="AR269">
            <v>102369.35</v>
          </cell>
          <cell r="AS269">
            <v>1223.02</v>
          </cell>
          <cell r="AT269">
            <v>0</v>
          </cell>
          <cell r="AU269">
            <v>0</v>
          </cell>
          <cell r="AV269">
            <v>0</v>
          </cell>
        </row>
        <row r="270">
          <cell r="A270">
            <v>263</v>
          </cell>
          <cell r="B270" t="str">
            <v>Stratford-on-Avon</v>
          </cell>
          <cell r="C270" t="str">
            <v>E3734</v>
          </cell>
          <cell r="D270">
            <v>217406</v>
          </cell>
          <cell r="E270">
            <v>0</v>
          </cell>
          <cell r="F270">
            <v>0</v>
          </cell>
          <cell r="G270">
            <v>0</v>
          </cell>
          <cell r="H270">
            <v>0</v>
          </cell>
          <cell r="I270">
            <v>0</v>
          </cell>
          <cell r="J270">
            <v>0</v>
          </cell>
          <cell r="K270">
            <v>0</v>
          </cell>
          <cell r="L270">
            <v>0</v>
          </cell>
          <cell r="M270">
            <v>0</v>
          </cell>
          <cell r="N270">
            <v>743980</v>
          </cell>
          <cell r="O270">
            <v>595184</v>
          </cell>
          <cell r="P270">
            <v>148796</v>
          </cell>
          <cell r="Q270">
            <v>0</v>
          </cell>
          <cell r="R270">
            <v>90200.320000000007</v>
          </cell>
          <cell r="S270">
            <v>0</v>
          </cell>
          <cell r="T270">
            <v>0</v>
          </cell>
          <cell r="U270">
            <v>550000</v>
          </cell>
          <cell r="V270">
            <v>0</v>
          </cell>
          <cell r="W270">
            <v>0</v>
          </cell>
          <cell r="X270">
            <v>0</v>
          </cell>
          <cell r="Y270">
            <v>0</v>
          </cell>
          <cell r="Z270">
            <v>0</v>
          </cell>
          <cell r="AA270">
            <v>0</v>
          </cell>
          <cell r="AB270">
            <v>0</v>
          </cell>
          <cell r="AC270">
            <v>0</v>
          </cell>
          <cell r="AD270">
            <v>0</v>
          </cell>
          <cell r="AE270">
            <v>0</v>
          </cell>
          <cell r="AF270">
            <v>25204000</v>
          </cell>
          <cell r="AG270">
            <v>20163200</v>
          </cell>
          <cell r="AH270">
            <v>5040800</v>
          </cell>
          <cell r="AI270">
            <v>0</v>
          </cell>
          <cell r="AJ270">
            <v>897684.49</v>
          </cell>
          <cell r="AK270">
            <v>2907347.12</v>
          </cell>
          <cell r="AL270">
            <v>3633172.8</v>
          </cell>
          <cell r="AM270">
            <v>55216.480000000003</v>
          </cell>
          <cell r="AN270">
            <v>40027.800000000003</v>
          </cell>
          <cell r="AO270">
            <v>9669.4500000000007</v>
          </cell>
          <cell r="AP270">
            <v>2103541.9500000002</v>
          </cell>
          <cell r="AQ270">
            <v>9499.18</v>
          </cell>
          <cell r="AR270">
            <v>16243.61</v>
          </cell>
          <cell r="AS270">
            <v>0</v>
          </cell>
          <cell r="AT270">
            <v>12954.74</v>
          </cell>
          <cell r="AU270">
            <v>0</v>
          </cell>
          <cell r="AV270">
            <v>0</v>
          </cell>
        </row>
        <row r="271">
          <cell r="A271">
            <v>264</v>
          </cell>
          <cell r="B271" t="str">
            <v>Stroud</v>
          </cell>
          <cell r="C271" t="str">
            <v>E1635</v>
          </cell>
          <cell r="D271">
            <v>157553</v>
          </cell>
          <cell r="E271">
            <v>0</v>
          </cell>
          <cell r="F271">
            <v>0</v>
          </cell>
          <cell r="G271">
            <v>0</v>
          </cell>
          <cell r="H271">
            <v>0</v>
          </cell>
          <cell r="I271">
            <v>0</v>
          </cell>
          <cell r="J271">
            <v>0</v>
          </cell>
          <cell r="K271">
            <v>0</v>
          </cell>
          <cell r="L271">
            <v>0</v>
          </cell>
          <cell r="M271">
            <v>0</v>
          </cell>
          <cell r="N271">
            <v>524439</v>
          </cell>
          <cell r="O271">
            <v>419551.2</v>
          </cell>
          <cell r="P271">
            <v>104887.8</v>
          </cell>
          <cell r="Q271">
            <v>0</v>
          </cell>
          <cell r="R271">
            <v>-90497.27</v>
          </cell>
          <cell r="S271">
            <v>0</v>
          </cell>
          <cell r="T271">
            <v>0</v>
          </cell>
          <cell r="U271">
            <v>252811.54</v>
          </cell>
          <cell r="V271">
            <v>0</v>
          </cell>
          <cell r="W271">
            <v>0</v>
          </cell>
          <cell r="X271">
            <v>0</v>
          </cell>
          <cell r="Y271">
            <v>0</v>
          </cell>
          <cell r="Z271">
            <v>0</v>
          </cell>
          <cell r="AA271">
            <v>0</v>
          </cell>
          <cell r="AB271">
            <v>0</v>
          </cell>
          <cell r="AC271">
            <v>0</v>
          </cell>
          <cell r="AD271">
            <v>0</v>
          </cell>
          <cell r="AE271">
            <v>0</v>
          </cell>
          <cell r="AF271">
            <v>12088938</v>
          </cell>
          <cell r="AG271">
            <v>9671150</v>
          </cell>
          <cell r="AH271">
            <v>2417788</v>
          </cell>
          <cell r="AI271">
            <v>0</v>
          </cell>
          <cell r="AJ271">
            <v>413072.02</v>
          </cell>
          <cell r="AK271">
            <v>2303629.5699999998</v>
          </cell>
          <cell r="AL271">
            <v>1688298.49</v>
          </cell>
          <cell r="AM271">
            <v>46405.1</v>
          </cell>
          <cell r="AN271">
            <v>37187.839999999997</v>
          </cell>
          <cell r="AO271">
            <v>110121.57</v>
          </cell>
          <cell r="AP271">
            <v>1197839.46</v>
          </cell>
          <cell r="AQ271">
            <v>12677.76</v>
          </cell>
          <cell r="AR271">
            <v>10394.16</v>
          </cell>
          <cell r="AS271">
            <v>0</v>
          </cell>
          <cell r="AT271">
            <v>2382.14</v>
          </cell>
          <cell r="AU271">
            <v>0</v>
          </cell>
          <cell r="AV271">
            <v>0</v>
          </cell>
        </row>
        <row r="272">
          <cell r="A272">
            <v>265</v>
          </cell>
          <cell r="B272" t="str">
            <v>Suffolk Coastal</v>
          </cell>
          <cell r="C272" t="str">
            <v>E3536</v>
          </cell>
          <cell r="D272">
            <v>277838</v>
          </cell>
          <cell r="E272">
            <v>0</v>
          </cell>
          <cell r="F272">
            <v>0</v>
          </cell>
          <cell r="G272">
            <v>0</v>
          </cell>
          <cell r="H272">
            <v>0</v>
          </cell>
          <cell r="I272">
            <v>0</v>
          </cell>
          <cell r="J272">
            <v>0</v>
          </cell>
          <cell r="K272">
            <v>0</v>
          </cell>
          <cell r="L272">
            <v>0</v>
          </cell>
          <cell r="M272">
            <v>0</v>
          </cell>
          <cell r="N272">
            <v>721401</v>
          </cell>
          <cell r="O272">
            <v>577120.80000000005</v>
          </cell>
          <cell r="P272">
            <v>144280.20000000001</v>
          </cell>
          <cell r="Q272">
            <v>0</v>
          </cell>
          <cell r="R272">
            <v>18745176.18</v>
          </cell>
          <cell r="S272">
            <v>0</v>
          </cell>
          <cell r="T272">
            <v>0</v>
          </cell>
          <cell r="U272">
            <v>459000</v>
          </cell>
          <cell r="V272">
            <v>0</v>
          </cell>
          <cell r="W272">
            <v>0</v>
          </cell>
          <cell r="X272">
            <v>0</v>
          </cell>
          <cell r="Y272">
            <v>0</v>
          </cell>
          <cell r="Z272">
            <v>0</v>
          </cell>
          <cell r="AA272">
            <v>0</v>
          </cell>
          <cell r="AB272">
            <v>0</v>
          </cell>
          <cell r="AC272">
            <v>0</v>
          </cell>
          <cell r="AD272">
            <v>0</v>
          </cell>
          <cell r="AE272">
            <v>0</v>
          </cell>
          <cell r="AF272">
            <v>29594419</v>
          </cell>
          <cell r="AG272">
            <v>23675535</v>
          </cell>
          <cell r="AH272">
            <v>5918884</v>
          </cell>
          <cell r="AI272">
            <v>0</v>
          </cell>
          <cell r="AJ272">
            <v>1118114.92</v>
          </cell>
          <cell r="AK272">
            <v>3069088.6</v>
          </cell>
          <cell r="AL272">
            <v>2070873.01</v>
          </cell>
          <cell r="AM272">
            <v>35820.639999999999</v>
          </cell>
          <cell r="AN272">
            <v>60256.18</v>
          </cell>
          <cell r="AO272">
            <v>0</v>
          </cell>
          <cell r="AP272">
            <v>844091.87</v>
          </cell>
          <cell r="AQ272">
            <v>18935.03</v>
          </cell>
          <cell r="AR272">
            <v>229235.9</v>
          </cell>
          <cell r="AS272">
            <v>61.99</v>
          </cell>
          <cell r="AT272">
            <v>22992.77</v>
          </cell>
          <cell r="AU272">
            <v>21198.23</v>
          </cell>
          <cell r="AV272">
            <v>0</v>
          </cell>
        </row>
        <row r="273">
          <cell r="A273">
            <v>266</v>
          </cell>
          <cell r="B273" t="str">
            <v>Sunderland</v>
          </cell>
          <cell r="C273" t="str">
            <v>E4505</v>
          </cell>
          <cell r="D273">
            <v>333443</v>
          </cell>
          <cell r="E273">
            <v>0</v>
          </cell>
          <cell r="F273">
            <v>380008</v>
          </cell>
          <cell r="G273">
            <v>0</v>
          </cell>
          <cell r="H273">
            <v>0</v>
          </cell>
          <cell r="I273">
            <v>0</v>
          </cell>
          <cell r="J273">
            <v>37680</v>
          </cell>
          <cell r="K273">
            <v>0</v>
          </cell>
          <cell r="L273">
            <v>0</v>
          </cell>
          <cell r="M273">
            <v>0</v>
          </cell>
          <cell r="N273">
            <v>912289</v>
          </cell>
          <cell r="O273">
            <v>894043.22</v>
          </cell>
          <cell r="P273">
            <v>0</v>
          </cell>
          <cell r="Q273">
            <v>18245.78</v>
          </cell>
          <cell r="R273">
            <v>208503.17</v>
          </cell>
          <cell r="S273">
            <v>0</v>
          </cell>
          <cell r="T273">
            <v>0</v>
          </cell>
          <cell r="U273">
            <v>3000000</v>
          </cell>
          <cell r="V273">
            <v>0</v>
          </cell>
          <cell r="W273">
            <v>0</v>
          </cell>
          <cell r="X273">
            <v>0</v>
          </cell>
          <cell r="Y273">
            <v>0</v>
          </cell>
          <cell r="Z273">
            <v>0</v>
          </cell>
          <cell r="AA273">
            <v>0</v>
          </cell>
          <cell r="AB273">
            <v>0</v>
          </cell>
          <cell r="AC273">
            <v>0</v>
          </cell>
          <cell r="AD273">
            <v>0</v>
          </cell>
          <cell r="AE273">
            <v>0</v>
          </cell>
          <cell r="AF273">
            <v>41682298</v>
          </cell>
          <cell r="AG273">
            <v>40885578</v>
          </cell>
          <cell r="AH273">
            <v>0</v>
          </cell>
          <cell r="AI273">
            <v>834400</v>
          </cell>
          <cell r="AJ273">
            <v>1523355.13</v>
          </cell>
          <cell r="AK273">
            <v>3887901.85</v>
          </cell>
          <cell r="AL273">
            <v>4630644.24</v>
          </cell>
          <cell r="AM273">
            <v>32992.5</v>
          </cell>
          <cell r="AN273">
            <v>1512.08</v>
          </cell>
          <cell r="AO273">
            <v>138592.16</v>
          </cell>
          <cell r="AP273">
            <v>3039582.46</v>
          </cell>
          <cell r="AQ273">
            <v>113160.45</v>
          </cell>
          <cell r="AR273">
            <v>74391.61</v>
          </cell>
          <cell r="AS273">
            <v>137.4</v>
          </cell>
          <cell r="AT273">
            <v>0</v>
          </cell>
          <cell r="AU273">
            <v>0</v>
          </cell>
          <cell r="AV273">
            <v>36640</v>
          </cell>
        </row>
        <row r="274">
          <cell r="A274">
            <v>267</v>
          </cell>
          <cell r="B274" t="str">
            <v>Surrey Heath</v>
          </cell>
          <cell r="C274" t="str">
            <v>E3638</v>
          </cell>
          <cell r="D274">
            <v>122476</v>
          </cell>
          <cell r="E274">
            <v>0</v>
          </cell>
          <cell r="F274">
            <v>0</v>
          </cell>
          <cell r="G274">
            <v>0</v>
          </cell>
          <cell r="H274">
            <v>0</v>
          </cell>
          <cell r="I274">
            <v>0</v>
          </cell>
          <cell r="J274">
            <v>0</v>
          </cell>
          <cell r="K274">
            <v>0</v>
          </cell>
          <cell r="L274">
            <v>0</v>
          </cell>
          <cell r="M274">
            <v>0</v>
          </cell>
          <cell r="N274">
            <v>246195</v>
          </cell>
          <cell r="O274">
            <v>196956</v>
          </cell>
          <cell r="P274">
            <v>49239</v>
          </cell>
          <cell r="Q274">
            <v>0</v>
          </cell>
          <cell r="R274">
            <v>-1009004.16</v>
          </cell>
          <cell r="S274">
            <v>0</v>
          </cell>
          <cell r="T274">
            <v>0</v>
          </cell>
          <cell r="U274">
            <v>398035.73</v>
          </cell>
          <cell r="V274">
            <v>0</v>
          </cell>
          <cell r="W274">
            <v>0</v>
          </cell>
          <cell r="X274">
            <v>0</v>
          </cell>
          <cell r="Y274">
            <v>0</v>
          </cell>
          <cell r="Z274">
            <v>0</v>
          </cell>
          <cell r="AA274">
            <v>0</v>
          </cell>
          <cell r="AB274">
            <v>0</v>
          </cell>
          <cell r="AC274">
            <v>0</v>
          </cell>
          <cell r="AD274">
            <v>0</v>
          </cell>
          <cell r="AE274">
            <v>0</v>
          </cell>
          <cell r="AF274">
            <v>17130058</v>
          </cell>
          <cell r="AG274">
            <v>13704046</v>
          </cell>
          <cell r="AH274">
            <v>3426012</v>
          </cell>
          <cell r="AI274">
            <v>0</v>
          </cell>
          <cell r="AJ274">
            <v>607840.84</v>
          </cell>
          <cell r="AK274">
            <v>1059469.2</v>
          </cell>
          <cell r="AL274">
            <v>1266877.97</v>
          </cell>
          <cell r="AM274">
            <v>5358.6</v>
          </cell>
          <cell r="AN274">
            <v>0</v>
          </cell>
          <cell r="AO274">
            <v>240947.43</v>
          </cell>
          <cell r="AP274">
            <v>1318860.24</v>
          </cell>
          <cell r="AQ274">
            <v>17988.61</v>
          </cell>
          <cell r="AR274">
            <v>149021.73000000001</v>
          </cell>
          <cell r="AS274">
            <v>334.91</v>
          </cell>
          <cell r="AT274">
            <v>0</v>
          </cell>
          <cell r="AU274">
            <v>0</v>
          </cell>
          <cell r="AV274">
            <v>0</v>
          </cell>
        </row>
        <row r="275">
          <cell r="A275">
            <v>268</v>
          </cell>
          <cell r="B275" t="str">
            <v>Sutton</v>
          </cell>
          <cell r="C275" t="str">
            <v>E5048</v>
          </cell>
          <cell r="D275">
            <v>209603</v>
          </cell>
          <cell r="E275">
            <v>0</v>
          </cell>
          <cell r="F275">
            <v>0</v>
          </cell>
          <cell r="G275">
            <v>0</v>
          </cell>
          <cell r="H275">
            <v>0</v>
          </cell>
          <cell r="I275">
            <v>0</v>
          </cell>
          <cell r="J275">
            <v>0</v>
          </cell>
          <cell r="K275">
            <v>0</v>
          </cell>
          <cell r="L275">
            <v>0</v>
          </cell>
          <cell r="M275">
            <v>0</v>
          </cell>
          <cell r="N275">
            <v>568863</v>
          </cell>
          <cell r="O275">
            <v>341317.8</v>
          </cell>
          <cell r="P275">
            <v>227545.2</v>
          </cell>
          <cell r="Q275">
            <v>0</v>
          </cell>
          <cell r="R275">
            <v>-85322.85</v>
          </cell>
          <cell r="S275">
            <v>0</v>
          </cell>
          <cell r="T275">
            <v>0</v>
          </cell>
          <cell r="U275">
            <v>818804.27</v>
          </cell>
          <cell r="V275">
            <v>0</v>
          </cell>
          <cell r="W275">
            <v>0</v>
          </cell>
          <cell r="X275">
            <v>0</v>
          </cell>
          <cell r="Y275">
            <v>0</v>
          </cell>
          <cell r="Z275">
            <v>0</v>
          </cell>
          <cell r="AA275">
            <v>0</v>
          </cell>
          <cell r="AB275">
            <v>0</v>
          </cell>
          <cell r="AC275">
            <v>0</v>
          </cell>
          <cell r="AD275">
            <v>0</v>
          </cell>
          <cell r="AE275">
            <v>0</v>
          </cell>
          <cell r="AF275">
            <v>25391498</v>
          </cell>
          <cell r="AG275">
            <v>15234899</v>
          </cell>
          <cell r="AH275">
            <v>10156599</v>
          </cell>
          <cell r="AI275">
            <v>0</v>
          </cell>
          <cell r="AJ275">
            <v>867269.28</v>
          </cell>
          <cell r="AK275">
            <v>2488021.1800000002</v>
          </cell>
          <cell r="AL275">
            <v>3981412.64</v>
          </cell>
          <cell r="AM275">
            <v>17678.8</v>
          </cell>
          <cell r="AN275">
            <v>0</v>
          </cell>
          <cell r="AO275">
            <v>1253.54</v>
          </cell>
          <cell r="AP275">
            <v>1724458.92</v>
          </cell>
          <cell r="AQ275">
            <v>889.5</v>
          </cell>
          <cell r="AR275">
            <v>70258.31</v>
          </cell>
          <cell r="AS275">
            <v>0</v>
          </cell>
          <cell r="AT275">
            <v>0</v>
          </cell>
          <cell r="AU275">
            <v>0</v>
          </cell>
          <cell r="AV275">
            <v>0</v>
          </cell>
        </row>
        <row r="276">
          <cell r="A276">
            <v>269</v>
          </cell>
          <cell r="B276" t="str">
            <v>Swale</v>
          </cell>
          <cell r="C276" t="str">
            <v>E2241</v>
          </cell>
          <cell r="D276">
            <v>176909</v>
          </cell>
          <cell r="E276">
            <v>0</v>
          </cell>
          <cell r="F276">
            <v>0</v>
          </cell>
          <cell r="G276">
            <v>0</v>
          </cell>
          <cell r="H276">
            <v>0</v>
          </cell>
          <cell r="I276">
            <v>0</v>
          </cell>
          <cell r="J276">
            <v>0</v>
          </cell>
          <cell r="K276">
            <v>0</v>
          </cell>
          <cell r="L276">
            <v>0</v>
          </cell>
          <cell r="M276">
            <v>0</v>
          </cell>
          <cell r="N276">
            <v>593654</v>
          </cell>
          <cell r="O276">
            <v>474923.2</v>
          </cell>
          <cell r="P276">
            <v>106857.72</v>
          </cell>
          <cell r="Q276">
            <v>11873.08</v>
          </cell>
          <cell r="R276">
            <v>-76619.679999999993</v>
          </cell>
          <cell r="S276">
            <v>0</v>
          </cell>
          <cell r="T276">
            <v>0</v>
          </cell>
          <cell r="U276">
            <v>360000</v>
          </cell>
          <cell r="V276">
            <v>0</v>
          </cell>
          <cell r="W276">
            <v>0</v>
          </cell>
          <cell r="X276">
            <v>0</v>
          </cell>
          <cell r="Y276">
            <v>0</v>
          </cell>
          <cell r="Z276">
            <v>0</v>
          </cell>
          <cell r="AA276">
            <v>0</v>
          </cell>
          <cell r="AB276">
            <v>0</v>
          </cell>
          <cell r="AC276">
            <v>0</v>
          </cell>
          <cell r="AD276">
            <v>0</v>
          </cell>
          <cell r="AE276">
            <v>0</v>
          </cell>
          <cell r="AF276">
            <v>19449852</v>
          </cell>
          <cell r="AG276">
            <v>15559882</v>
          </cell>
          <cell r="AH276">
            <v>3500973</v>
          </cell>
          <cell r="AI276">
            <v>388997</v>
          </cell>
          <cell r="AJ276">
            <v>720103.46</v>
          </cell>
          <cell r="AK276">
            <v>2584379.2999999998</v>
          </cell>
          <cell r="AL276">
            <v>2200923.9700000002</v>
          </cell>
          <cell r="AM276">
            <v>84538.05</v>
          </cell>
          <cell r="AN276">
            <v>34040.71</v>
          </cell>
          <cell r="AO276">
            <v>415977</v>
          </cell>
          <cell r="AP276">
            <v>2438278.7400000002</v>
          </cell>
          <cell r="AQ276">
            <v>56895.57</v>
          </cell>
          <cell r="AR276">
            <v>94877.98</v>
          </cell>
          <cell r="AS276">
            <v>4966</v>
          </cell>
          <cell r="AT276">
            <v>26161.040000000001</v>
          </cell>
          <cell r="AU276">
            <v>3808.72</v>
          </cell>
          <cell r="AV276">
            <v>0</v>
          </cell>
        </row>
        <row r="277">
          <cell r="A277">
            <v>270</v>
          </cell>
          <cell r="B277" t="str">
            <v>Swindon</v>
          </cell>
          <cell r="C277" t="str">
            <v>E3901</v>
          </cell>
          <cell r="D277">
            <v>273630</v>
          </cell>
          <cell r="E277">
            <v>0</v>
          </cell>
          <cell r="F277">
            <v>0</v>
          </cell>
          <cell r="G277">
            <v>0</v>
          </cell>
          <cell r="H277">
            <v>0</v>
          </cell>
          <cell r="I277">
            <v>0</v>
          </cell>
          <cell r="J277">
            <v>0</v>
          </cell>
          <cell r="K277">
            <v>0</v>
          </cell>
          <cell r="L277">
            <v>0</v>
          </cell>
          <cell r="M277">
            <v>0</v>
          </cell>
          <cell r="N277">
            <v>497057</v>
          </cell>
          <cell r="O277">
            <v>487115.86</v>
          </cell>
          <cell r="P277">
            <v>0</v>
          </cell>
          <cell r="Q277">
            <v>9941.14</v>
          </cell>
          <cell r="R277">
            <v>-316160.56</v>
          </cell>
          <cell r="S277">
            <v>0</v>
          </cell>
          <cell r="T277">
            <v>0</v>
          </cell>
          <cell r="U277">
            <v>2004000</v>
          </cell>
          <cell r="V277">
            <v>0</v>
          </cell>
          <cell r="W277">
            <v>0</v>
          </cell>
          <cell r="X277">
            <v>0</v>
          </cell>
          <cell r="Y277">
            <v>0</v>
          </cell>
          <cell r="Z277">
            <v>0</v>
          </cell>
          <cell r="AA277">
            <v>0</v>
          </cell>
          <cell r="AB277">
            <v>0</v>
          </cell>
          <cell r="AC277">
            <v>0</v>
          </cell>
          <cell r="AD277">
            <v>0</v>
          </cell>
          <cell r="AE277">
            <v>0</v>
          </cell>
          <cell r="AF277">
            <v>51280715</v>
          </cell>
          <cell r="AG277">
            <v>50255101</v>
          </cell>
          <cell r="AH277">
            <v>0</v>
          </cell>
          <cell r="AI277">
            <v>1025614</v>
          </cell>
          <cell r="AJ277">
            <v>1918163.82</v>
          </cell>
          <cell r="AK277">
            <v>2128430.34</v>
          </cell>
          <cell r="AL277">
            <v>4949688.71</v>
          </cell>
          <cell r="AM277">
            <v>55532.44</v>
          </cell>
          <cell r="AN277">
            <v>5485.26</v>
          </cell>
          <cell r="AO277">
            <v>389860.93</v>
          </cell>
          <cell r="AP277">
            <v>4857254.7300000004</v>
          </cell>
          <cell r="AQ277">
            <v>42467.24</v>
          </cell>
          <cell r="AR277">
            <v>33115.85</v>
          </cell>
          <cell r="AS277">
            <v>3470.78</v>
          </cell>
          <cell r="AT277">
            <v>4113.93</v>
          </cell>
          <cell r="AU277">
            <v>0</v>
          </cell>
          <cell r="AV277">
            <v>0</v>
          </cell>
        </row>
        <row r="278">
          <cell r="A278">
            <v>271</v>
          </cell>
          <cell r="B278" t="str">
            <v>Tameside</v>
          </cell>
          <cell r="C278" t="str">
            <v>E4208</v>
          </cell>
          <cell r="D278">
            <v>300092</v>
          </cell>
          <cell r="E278">
            <v>0</v>
          </cell>
          <cell r="F278">
            <v>0</v>
          </cell>
          <cell r="G278">
            <v>0</v>
          </cell>
          <cell r="H278">
            <v>0</v>
          </cell>
          <cell r="I278">
            <v>0</v>
          </cell>
          <cell r="J278">
            <v>0</v>
          </cell>
          <cell r="K278">
            <v>0</v>
          </cell>
          <cell r="L278">
            <v>0</v>
          </cell>
          <cell r="M278">
            <v>0</v>
          </cell>
          <cell r="N278">
            <v>1158640</v>
          </cell>
          <cell r="O278">
            <v>1135467.2</v>
          </cell>
          <cell r="P278">
            <v>0</v>
          </cell>
          <cell r="Q278">
            <v>23172.799999999999</v>
          </cell>
          <cell r="R278">
            <v>192371.25</v>
          </cell>
          <cell r="S278">
            <v>0</v>
          </cell>
          <cell r="T278">
            <v>0</v>
          </cell>
          <cell r="U278">
            <v>881140.36</v>
          </cell>
          <cell r="V278">
            <v>0</v>
          </cell>
          <cell r="W278">
            <v>0</v>
          </cell>
          <cell r="X278">
            <v>0</v>
          </cell>
          <cell r="Y278">
            <v>0</v>
          </cell>
          <cell r="Z278">
            <v>0</v>
          </cell>
          <cell r="AA278">
            <v>0</v>
          </cell>
          <cell r="AB278">
            <v>0</v>
          </cell>
          <cell r="AC278">
            <v>0</v>
          </cell>
          <cell r="AD278">
            <v>0</v>
          </cell>
          <cell r="AE278">
            <v>0</v>
          </cell>
          <cell r="AF278">
            <v>26839049</v>
          </cell>
          <cell r="AG278">
            <v>26302268</v>
          </cell>
          <cell r="AH278">
            <v>0</v>
          </cell>
          <cell r="AI278">
            <v>536781</v>
          </cell>
          <cell r="AJ278">
            <v>1003275.07</v>
          </cell>
          <cell r="AK278">
            <v>5051938.71</v>
          </cell>
          <cell r="AL278">
            <v>2940754.02</v>
          </cell>
          <cell r="AM278">
            <v>111072.28</v>
          </cell>
          <cell r="AN278">
            <v>0</v>
          </cell>
          <cell r="AO278">
            <v>181552.06</v>
          </cell>
          <cell r="AP278">
            <v>2818488.41</v>
          </cell>
          <cell r="AQ278">
            <v>56738.63</v>
          </cell>
          <cell r="AR278">
            <v>108959.54</v>
          </cell>
          <cell r="AS278">
            <v>3751.45</v>
          </cell>
          <cell r="AT278">
            <v>0</v>
          </cell>
          <cell r="AU278">
            <v>0</v>
          </cell>
          <cell r="AV278">
            <v>0</v>
          </cell>
        </row>
        <row r="279">
          <cell r="A279">
            <v>272</v>
          </cell>
          <cell r="B279" t="str">
            <v>Tamworth</v>
          </cell>
          <cell r="C279" t="str">
            <v>E3439</v>
          </cell>
          <cell r="D279">
            <v>92458</v>
          </cell>
          <cell r="E279">
            <v>0</v>
          </cell>
          <cell r="F279">
            <v>0</v>
          </cell>
          <cell r="G279">
            <v>0</v>
          </cell>
          <cell r="H279">
            <v>0</v>
          </cell>
          <cell r="I279">
            <v>0</v>
          </cell>
          <cell r="J279">
            <v>0</v>
          </cell>
          <cell r="K279">
            <v>0</v>
          </cell>
          <cell r="L279">
            <v>0</v>
          </cell>
          <cell r="M279">
            <v>0</v>
          </cell>
          <cell r="N279">
            <v>220761</v>
          </cell>
          <cell r="O279">
            <v>176608.80000000002</v>
          </cell>
          <cell r="P279">
            <v>39736.979999999996</v>
          </cell>
          <cell r="Q279">
            <v>4415.22</v>
          </cell>
          <cell r="R279">
            <v>22994.09</v>
          </cell>
          <cell r="S279">
            <v>0</v>
          </cell>
          <cell r="T279">
            <v>0</v>
          </cell>
          <cell r="U279">
            <v>391399.94</v>
          </cell>
          <cell r="V279">
            <v>0</v>
          </cell>
          <cell r="W279">
            <v>0</v>
          </cell>
          <cell r="X279">
            <v>0</v>
          </cell>
          <cell r="Y279">
            <v>0</v>
          </cell>
          <cell r="Z279">
            <v>0</v>
          </cell>
          <cell r="AA279">
            <v>0</v>
          </cell>
          <cell r="AB279">
            <v>0</v>
          </cell>
          <cell r="AC279">
            <v>0</v>
          </cell>
          <cell r="AD279">
            <v>0</v>
          </cell>
          <cell r="AE279">
            <v>0</v>
          </cell>
          <cell r="AF279">
            <v>15249758</v>
          </cell>
          <cell r="AG279">
            <v>12199806</v>
          </cell>
          <cell r="AH279">
            <v>2744956</v>
          </cell>
          <cell r="AI279">
            <v>304995</v>
          </cell>
          <cell r="AJ279">
            <v>566958.93999999994</v>
          </cell>
          <cell r="AK279">
            <v>964477.17</v>
          </cell>
          <cell r="AL279">
            <v>868683.93</v>
          </cell>
          <cell r="AM279">
            <v>30072.9</v>
          </cell>
          <cell r="AN279">
            <v>0</v>
          </cell>
          <cell r="AO279">
            <v>290640.68</v>
          </cell>
          <cell r="AP279">
            <v>2416924.25</v>
          </cell>
          <cell r="AQ279">
            <v>4929.3599999999997</v>
          </cell>
          <cell r="AR279">
            <v>3028.31</v>
          </cell>
          <cell r="AS279">
            <v>745.38</v>
          </cell>
          <cell r="AT279">
            <v>0</v>
          </cell>
          <cell r="AU279">
            <v>0</v>
          </cell>
          <cell r="AV279">
            <v>0</v>
          </cell>
        </row>
        <row r="280">
          <cell r="A280">
            <v>273</v>
          </cell>
          <cell r="B280" t="str">
            <v>Tandridge</v>
          </cell>
          <cell r="C280" t="str">
            <v>E3639</v>
          </cell>
          <cell r="D280">
            <v>129595</v>
          </cell>
          <cell r="E280">
            <v>0</v>
          </cell>
          <cell r="F280">
            <v>0</v>
          </cell>
          <cell r="G280">
            <v>0</v>
          </cell>
          <cell r="H280">
            <v>0</v>
          </cell>
          <cell r="I280">
            <v>0</v>
          </cell>
          <cell r="J280">
            <v>0</v>
          </cell>
          <cell r="K280">
            <v>0</v>
          </cell>
          <cell r="L280">
            <v>0</v>
          </cell>
          <cell r="M280">
            <v>0</v>
          </cell>
          <cell r="N280">
            <v>407912</v>
          </cell>
          <cell r="O280">
            <v>326329.60000000003</v>
          </cell>
          <cell r="P280">
            <v>81582.400000000009</v>
          </cell>
          <cell r="Q280">
            <v>0</v>
          </cell>
          <cell r="R280">
            <v>127239.25</v>
          </cell>
          <cell r="S280">
            <v>0</v>
          </cell>
          <cell r="T280">
            <v>0</v>
          </cell>
          <cell r="U280">
            <v>215735.61</v>
          </cell>
          <cell r="V280">
            <v>0</v>
          </cell>
          <cell r="W280">
            <v>0</v>
          </cell>
          <cell r="X280">
            <v>0</v>
          </cell>
          <cell r="Y280">
            <v>0</v>
          </cell>
          <cell r="Z280">
            <v>0</v>
          </cell>
          <cell r="AA280">
            <v>0</v>
          </cell>
          <cell r="AB280">
            <v>0</v>
          </cell>
          <cell r="AC280">
            <v>0</v>
          </cell>
          <cell r="AD280">
            <v>0</v>
          </cell>
          <cell r="AE280">
            <v>0</v>
          </cell>
          <cell r="AF280">
            <v>9990405</v>
          </cell>
          <cell r="AG280">
            <v>7992324</v>
          </cell>
          <cell r="AH280">
            <v>1998081</v>
          </cell>
          <cell r="AI280">
            <v>0</v>
          </cell>
          <cell r="AJ280">
            <v>336240.24</v>
          </cell>
          <cell r="AK280">
            <v>1775905.62</v>
          </cell>
          <cell r="AL280">
            <v>2066140.99</v>
          </cell>
          <cell r="AM280">
            <v>29460.39</v>
          </cell>
          <cell r="AN280">
            <v>14037.7</v>
          </cell>
          <cell r="AO280">
            <v>2028.52</v>
          </cell>
          <cell r="AP280">
            <v>710117.97</v>
          </cell>
          <cell r="AQ280">
            <v>10208.030000000001</v>
          </cell>
          <cell r="AR280">
            <v>9486.59</v>
          </cell>
          <cell r="AS280">
            <v>8.8699999999999992</v>
          </cell>
          <cell r="AT280">
            <v>10528.28</v>
          </cell>
          <cell r="AU280">
            <v>3712.5</v>
          </cell>
          <cell r="AV280">
            <v>0</v>
          </cell>
        </row>
        <row r="281">
          <cell r="A281">
            <v>274</v>
          </cell>
          <cell r="B281" t="str">
            <v>Taunton Deane</v>
          </cell>
          <cell r="C281" t="str">
            <v>E3333</v>
          </cell>
          <cell r="D281">
            <v>163257</v>
          </cell>
          <cell r="E281">
            <v>0</v>
          </cell>
          <cell r="F281">
            <v>0</v>
          </cell>
          <cell r="G281">
            <v>0</v>
          </cell>
          <cell r="H281">
            <v>0</v>
          </cell>
          <cell r="I281">
            <v>0</v>
          </cell>
          <cell r="J281">
            <v>0</v>
          </cell>
          <cell r="K281">
            <v>0</v>
          </cell>
          <cell r="L281">
            <v>0</v>
          </cell>
          <cell r="M281">
            <v>0</v>
          </cell>
          <cell r="N281">
            <v>575600</v>
          </cell>
          <cell r="O281">
            <v>460480</v>
          </cell>
          <cell r="P281">
            <v>103608</v>
          </cell>
          <cell r="Q281">
            <v>11512</v>
          </cell>
          <cell r="R281">
            <v>-71647.28</v>
          </cell>
          <cell r="S281">
            <v>0</v>
          </cell>
          <cell r="T281">
            <v>0</v>
          </cell>
          <cell r="U281">
            <v>239442.12</v>
          </cell>
          <cell r="V281">
            <v>0</v>
          </cell>
          <cell r="W281">
            <v>0</v>
          </cell>
          <cell r="X281">
            <v>0</v>
          </cell>
          <cell r="Y281">
            <v>0</v>
          </cell>
          <cell r="Z281">
            <v>0</v>
          </cell>
          <cell r="AA281">
            <v>0</v>
          </cell>
          <cell r="AB281">
            <v>0</v>
          </cell>
          <cell r="AC281">
            <v>0</v>
          </cell>
          <cell r="AD281">
            <v>0</v>
          </cell>
          <cell r="AE281">
            <v>0</v>
          </cell>
          <cell r="AF281">
            <v>19347658</v>
          </cell>
          <cell r="AG281">
            <v>15478126</v>
          </cell>
          <cell r="AH281">
            <v>3482578</v>
          </cell>
          <cell r="AI281">
            <v>386953</v>
          </cell>
          <cell r="AJ281">
            <v>686486.45</v>
          </cell>
          <cell r="AK281">
            <v>2066979.9</v>
          </cell>
          <cell r="AL281">
            <v>2867088.13</v>
          </cell>
          <cell r="AM281">
            <v>43396.27</v>
          </cell>
          <cell r="AN281">
            <v>34004.83</v>
          </cell>
          <cell r="AO281">
            <v>106265.18</v>
          </cell>
          <cell r="AP281">
            <v>1248973.27</v>
          </cell>
          <cell r="AQ281">
            <v>33538.49</v>
          </cell>
          <cell r="AR281">
            <v>32476.35</v>
          </cell>
          <cell r="AS281">
            <v>0</v>
          </cell>
          <cell r="AT281">
            <v>8438.9599999999991</v>
          </cell>
          <cell r="AU281">
            <v>7654.64</v>
          </cell>
          <cell r="AV281">
            <v>0</v>
          </cell>
        </row>
        <row r="282">
          <cell r="A282">
            <v>275</v>
          </cell>
          <cell r="B282" t="str">
            <v>Teignbridge</v>
          </cell>
          <cell r="C282" t="str">
            <v>E1137</v>
          </cell>
          <cell r="D282">
            <v>193085</v>
          </cell>
          <cell r="E282">
            <v>0</v>
          </cell>
          <cell r="F282">
            <v>0</v>
          </cell>
          <cell r="G282">
            <v>0</v>
          </cell>
          <cell r="H282">
            <v>0</v>
          </cell>
          <cell r="I282">
            <v>0</v>
          </cell>
          <cell r="J282">
            <v>0</v>
          </cell>
          <cell r="K282">
            <v>0</v>
          </cell>
          <cell r="L282">
            <v>0</v>
          </cell>
          <cell r="M282">
            <v>0</v>
          </cell>
          <cell r="N282">
            <v>736358</v>
          </cell>
          <cell r="O282">
            <v>589086.4</v>
          </cell>
          <cell r="P282">
            <v>132544.44</v>
          </cell>
          <cell r="Q282">
            <v>14727.16</v>
          </cell>
          <cell r="R282">
            <v>264250.06</v>
          </cell>
          <cell r="S282">
            <v>0</v>
          </cell>
          <cell r="T282">
            <v>0</v>
          </cell>
          <cell r="U282">
            <v>289406.33</v>
          </cell>
          <cell r="V282">
            <v>0</v>
          </cell>
          <cell r="W282">
            <v>0</v>
          </cell>
          <cell r="X282">
            <v>0</v>
          </cell>
          <cell r="Y282">
            <v>0</v>
          </cell>
          <cell r="Z282">
            <v>0</v>
          </cell>
          <cell r="AA282">
            <v>0</v>
          </cell>
          <cell r="AB282">
            <v>0</v>
          </cell>
          <cell r="AC282">
            <v>0</v>
          </cell>
          <cell r="AD282">
            <v>0</v>
          </cell>
          <cell r="AE282">
            <v>0</v>
          </cell>
          <cell r="AF282">
            <v>15861001</v>
          </cell>
          <cell r="AG282">
            <v>12688800</v>
          </cell>
          <cell r="AH282">
            <v>2854980</v>
          </cell>
          <cell r="AI282">
            <v>317220</v>
          </cell>
          <cell r="AJ282">
            <v>492684.88</v>
          </cell>
          <cell r="AK282">
            <v>3074348.23</v>
          </cell>
          <cell r="AL282">
            <v>1877588.75</v>
          </cell>
          <cell r="AM282">
            <v>68744.350000000006</v>
          </cell>
          <cell r="AN282">
            <v>48971.87</v>
          </cell>
          <cell r="AO282">
            <v>12617.49</v>
          </cell>
          <cell r="AP282">
            <v>620574.53</v>
          </cell>
          <cell r="AQ282">
            <v>22700.54</v>
          </cell>
          <cell r="AR282">
            <v>43613.61</v>
          </cell>
          <cell r="AS282">
            <v>1657.3</v>
          </cell>
          <cell r="AT282">
            <v>20656.79</v>
          </cell>
          <cell r="AU282">
            <v>2886.35</v>
          </cell>
          <cell r="AV282">
            <v>0</v>
          </cell>
        </row>
        <row r="283">
          <cell r="A283">
            <v>276</v>
          </cell>
          <cell r="B283" t="str">
            <v>Telford and the Wrekin</v>
          </cell>
          <cell r="C283" t="str">
            <v>E3201</v>
          </cell>
          <cell r="D283">
            <v>212679</v>
          </cell>
          <cell r="E283">
            <v>0</v>
          </cell>
          <cell r="F283">
            <v>0</v>
          </cell>
          <cell r="G283">
            <v>0</v>
          </cell>
          <cell r="H283">
            <v>0</v>
          </cell>
          <cell r="I283">
            <v>0</v>
          </cell>
          <cell r="J283">
            <v>0</v>
          </cell>
          <cell r="K283">
            <v>0</v>
          </cell>
          <cell r="L283">
            <v>0</v>
          </cell>
          <cell r="M283">
            <v>0</v>
          </cell>
          <cell r="N283">
            <v>526937</v>
          </cell>
          <cell r="O283">
            <v>516398.26</v>
          </cell>
          <cell r="P283">
            <v>0</v>
          </cell>
          <cell r="Q283">
            <v>10538.74</v>
          </cell>
          <cell r="R283">
            <v>26819.54</v>
          </cell>
          <cell r="S283">
            <v>0</v>
          </cell>
          <cell r="T283">
            <v>0</v>
          </cell>
          <cell r="U283">
            <v>861112.89</v>
          </cell>
          <cell r="V283">
            <v>0</v>
          </cell>
          <cell r="W283">
            <v>0</v>
          </cell>
          <cell r="X283">
            <v>0</v>
          </cell>
          <cell r="Y283">
            <v>0</v>
          </cell>
          <cell r="Z283">
            <v>0</v>
          </cell>
          <cell r="AA283">
            <v>0</v>
          </cell>
          <cell r="AB283">
            <v>0</v>
          </cell>
          <cell r="AC283">
            <v>0</v>
          </cell>
          <cell r="AD283">
            <v>0</v>
          </cell>
          <cell r="AE283">
            <v>0</v>
          </cell>
          <cell r="AF283">
            <v>32191780</v>
          </cell>
          <cell r="AG283">
            <v>31547944</v>
          </cell>
          <cell r="AH283">
            <v>0</v>
          </cell>
          <cell r="AI283">
            <v>643836</v>
          </cell>
          <cell r="AJ283">
            <v>1193128.67</v>
          </cell>
          <cell r="AK283">
            <v>2282327.9900000002</v>
          </cell>
          <cell r="AL283">
            <v>3268494.44</v>
          </cell>
          <cell r="AM283">
            <v>32215.34</v>
          </cell>
          <cell r="AN283">
            <v>4605.1899999999996</v>
          </cell>
          <cell r="AO283">
            <v>282624.39</v>
          </cell>
          <cell r="AP283">
            <v>2247118.4900000002</v>
          </cell>
          <cell r="AQ283">
            <v>50521.51</v>
          </cell>
          <cell r="AR283">
            <v>45985.46</v>
          </cell>
          <cell r="AS283">
            <v>564.49</v>
          </cell>
          <cell r="AT283">
            <v>2878.53</v>
          </cell>
          <cell r="AU283">
            <v>1687.5</v>
          </cell>
          <cell r="AV283">
            <v>0</v>
          </cell>
        </row>
        <row r="284">
          <cell r="A284">
            <v>277</v>
          </cell>
          <cell r="B284" t="str">
            <v>Tendring</v>
          </cell>
          <cell r="C284" t="str">
            <v>E1542</v>
          </cell>
          <cell r="D284">
            <v>292364</v>
          </cell>
          <cell r="E284">
            <v>0</v>
          </cell>
          <cell r="F284">
            <v>0</v>
          </cell>
          <cell r="G284">
            <v>0</v>
          </cell>
          <cell r="H284">
            <v>0</v>
          </cell>
          <cell r="I284">
            <v>0</v>
          </cell>
          <cell r="J284">
            <v>0</v>
          </cell>
          <cell r="K284">
            <v>0</v>
          </cell>
          <cell r="L284">
            <v>0</v>
          </cell>
          <cell r="M284">
            <v>0</v>
          </cell>
          <cell r="N284">
            <v>878899</v>
          </cell>
          <cell r="O284">
            <v>703119.20000000007</v>
          </cell>
          <cell r="P284">
            <v>158201.82</v>
          </cell>
          <cell r="Q284">
            <v>17577.98</v>
          </cell>
          <cell r="R284">
            <v>119038.83</v>
          </cell>
          <cell r="S284">
            <v>0</v>
          </cell>
          <cell r="T284">
            <v>0</v>
          </cell>
          <cell r="U284">
            <v>394717.17</v>
          </cell>
          <cell r="V284">
            <v>0</v>
          </cell>
          <cell r="W284">
            <v>0</v>
          </cell>
          <cell r="X284">
            <v>0</v>
          </cell>
          <cell r="Y284">
            <v>0</v>
          </cell>
          <cell r="Z284">
            <v>0</v>
          </cell>
          <cell r="AA284">
            <v>0</v>
          </cell>
          <cell r="AB284">
            <v>0</v>
          </cell>
          <cell r="AC284">
            <v>0</v>
          </cell>
          <cell r="AD284">
            <v>0</v>
          </cell>
          <cell r="AE284">
            <v>0</v>
          </cell>
          <cell r="AF284">
            <v>12098087</v>
          </cell>
          <cell r="AG284">
            <v>9678469</v>
          </cell>
          <cell r="AH284">
            <v>2177656</v>
          </cell>
          <cell r="AI284">
            <v>241962</v>
          </cell>
          <cell r="AJ284">
            <v>412985.65</v>
          </cell>
          <cell r="AK284">
            <v>3751582.75</v>
          </cell>
          <cell r="AL284">
            <v>1895791.52</v>
          </cell>
          <cell r="AM284">
            <v>112538.41</v>
          </cell>
          <cell r="AN284">
            <v>48974.25</v>
          </cell>
          <cell r="AO284">
            <v>6839.93</v>
          </cell>
          <cell r="AP284">
            <v>575282.31999999995</v>
          </cell>
          <cell r="AQ284">
            <v>6322.65</v>
          </cell>
          <cell r="AR284">
            <v>2587.5</v>
          </cell>
          <cell r="AS284">
            <v>0</v>
          </cell>
          <cell r="AT284">
            <v>46904.54</v>
          </cell>
          <cell r="AU284">
            <v>0</v>
          </cell>
          <cell r="AV284">
            <v>0</v>
          </cell>
        </row>
        <row r="285">
          <cell r="A285">
            <v>278</v>
          </cell>
          <cell r="B285" t="str">
            <v>Test Valley</v>
          </cell>
          <cell r="C285" t="str">
            <v>E1742</v>
          </cell>
          <cell r="D285">
            <v>183929</v>
          </cell>
          <cell r="E285">
            <v>0</v>
          </cell>
          <cell r="F285">
            <v>0</v>
          </cell>
          <cell r="G285">
            <v>0</v>
          </cell>
          <cell r="H285">
            <v>0</v>
          </cell>
          <cell r="I285">
            <v>0</v>
          </cell>
          <cell r="J285">
            <v>0</v>
          </cell>
          <cell r="K285">
            <v>0</v>
          </cell>
          <cell r="L285">
            <v>0</v>
          </cell>
          <cell r="M285">
            <v>0</v>
          </cell>
          <cell r="N285">
            <v>448348</v>
          </cell>
          <cell r="O285">
            <v>358678.4</v>
          </cell>
          <cell r="P285">
            <v>80702.64</v>
          </cell>
          <cell r="Q285">
            <v>8966.9600000000009</v>
          </cell>
          <cell r="R285">
            <v>44317.59</v>
          </cell>
          <cell r="S285">
            <v>0</v>
          </cell>
          <cell r="T285">
            <v>0</v>
          </cell>
          <cell r="U285">
            <v>671437.87</v>
          </cell>
          <cell r="V285">
            <v>0</v>
          </cell>
          <cell r="W285">
            <v>0</v>
          </cell>
          <cell r="X285">
            <v>0</v>
          </cell>
          <cell r="Y285">
            <v>0</v>
          </cell>
          <cell r="Z285">
            <v>0</v>
          </cell>
          <cell r="AA285">
            <v>0</v>
          </cell>
          <cell r="AB285">
            <v>0</v>
          </cell>
          <cell r="AC285">
            <v>0</v>
          </cell>
          <cell r="AD285">
            <v>0</v>
          </cell>
          <cell r="AE285">
            <v>0</v>
          </cell>
          <cell r="AF285">
            <v>22232337</v>
          </cell>
          <cell r="AG285">
            <v>17785870</v>
          </cell>
          <cell r="AH285">
            <v>4001821</v>
          </cell>
          <cell r="AI285">
            <v>444647</v>
          </cell>
          <cell r="AJ285">
            <v>822322.5</v>
          </cell>
          <cell r="AK285">
            <v>2005582.9</v>
          </cell>
          <cell r="AL285">
            <v>2405850.52</v>
          </cell>
          <cell r="AM285">
            <v>72954.039999999994</v>
          </cell>
          <cell r="AN285">
            <v>28061.38</v>
          </cell>
          <cell r="AO285">
            <v>403667.79</v>
          </cell>
          <cell r="AP285">
            <v>1559114.46</v>
          </cell>
          <cell r="AQ285">
            <v>38312.71</v>
          </cell>
          <cell r="AR285">
            <v>17555.34</v>
          </cell>
          <cell r="AS285">
            <v>4559.63</v>
          </cell>
          <cell r="AT285">
            <v>23861.24</v>
          </cell>
          <cell r="AU285">
            <v>31458</v>
          </cell>
          <cell r="AV285">
            <v>0</v>
          </cell>
        </row>
        <row r="286">
          <cell r="A286">
            <v>279</v>
          </cell>
          <cell r="B286" t="str">
            <v>Tewkesbury</v>
          </cell>
          <cell r="C286" t="str">
            <v>E1636</v>
          </cell>
          <cell r="D286">
            <v>124701</v>
          </cell>
          <cell r="E286">
            <v>0</v>
          </cell>
          <cell r="F286">
            <v>0</v>
          </cell>
          <cell r="G286">
            <v>0</v>
          </cell>
          <cell r="H286">
            <v>0</v>
          </cell>
          <cell r="I286">
            <v>0</v>
          </cell>
          <cell r="J286">
            <v>0</v>
          </cell>
          <cell r="K286">
            <v>0</v>
          </cell>
          <cell r="L286">
            <v>0</v>
          </cell>
          <cell r="M286">
            <v>0</v>
          </cell>
          <cell r="N286">
            <v>333091</v>
          </cell>
          <cell r="O286">
            <v>266472.8</v>
          </cell>
          <cell r="P286">
            <v>66618.2</v>
          </cell>
          <cell r="Q286">
            <v>0</v>
          </cell>
          <cell r="R286">
            <v>45840</v>
          </cell>
          <cell r="S286">
            <v>0</v>
          </cell>
          <cell r="T286">
            <v>0</v>
          </cell>
          <cell r="U286">
            <v>361526</v>
          </cell>
          <cell r="V286">
            <v>0</v>
          </cell>
          <cell r="W286">
            <v>0</v>
          </cell>
          <cell r="X286">
            <v>0</v>
          </cell>
          <cell r="Y286">
            <v>0</v>
          </cell>
          <cell r="Z286">
            <v>0</v>
          </cell>
          <cell r="AA286">
            <v>0</v>
          </cell>
          <cell r="AB286">
            <v>0</v>
          </cell>
          <cell r="AC286">
            <v>0</v>
          </cell>
          <cell r="AD286">
            <v>0</v>
          </cell>
          <cell r="AE286">
            <v>0</v>
          </cell>
          <cell r="AF286">
            <v>17425038</v>
          </cell>
          <cell r="AG286">
            <v>13940030</v>
          </cell>
          <cell r="AH286">
            <v>3485008</v>
          </cell>
          <cell r="AI286">
            <v>0</v>
          </cell>
          <cell r="AJ286">
            <v>570237.31000000006</v>
          </cell>
          <cell r="AK286">
            <v>1480207.28</v>
          </cell>
          <cell r="AL286">
            <v>1009364.16</v>
          </cell>
          <cell r="AM286">
            <v>30682.42</v>
          </cell>
          <cell r="AN286">
            <v>9332.52</v>
          </cell>
          <cell r="AO286">
            <v>0</v>
          </cell>
          <cell r="AP286">
            <v>798321.52</v>
          </cell>
          <cell r="AQ286">
            <v>8804.31</v>
          </cell>
          <cell r="AR286">
            <v>-1715.51</v>
          </cell>
          <cell r="AS286">
            <v>0</v>
          </cell>
          <cell r="AT286">
            <v>3873.52</v>
          </cell>
          <cell r="AU286">
            <v>0</v>
          </cell>
          <cell r="AV286">
            <v>0</v>
          </cell>
        </row>
        <row r="287">
          <cell r="A287">
            <v>280</v>
          </cell>
          <cell r="B287" t="str">
            <v>Thanet</v>
          </cell>
          <cell r="C287" t="str">
            <v>E2242</v>
          </cell>
          <cell r="D287">
            <v>191907</v>
          </cell>
          <cell r="E287">
            <v>0</v>
          </cell>
          <cell r="F287">
            <v>0</v>
          </cell>
          <cell r="G287">
            <v>0</v>
          </cell>
          <cell r="H287">
            <v>0</v>
          </cell>
          <cell r="I287">
            <v>0</v>
          </cell>
          <cell r="J287">
            <v>0</v>
          </cell>
          <cell r="K287">
            <v>0</v>
          </cell>
          <cell r="L287">
            <v>0</v>
          </cell>
          <cell r="M287">
            <v>0</v>
          </cell>
          <cell r="N287">
            <v>708869</v>
          </cell>
          <cell r="O287">
            <v>567095.20000000007</v>
          </cell>
          <cell r="P287">
            <v>127596.42</v>
          </cell>
          <cell r="Q287">
            <v>14177.380000000001</v>
          </cell>
          <cell r="R287">
            <v>-157989.04999999999</v>
          </cell>
          <cell r="S287">
            <v>0</v>
          </cell>
          <cell r="T287">
            <v>0</v>
          </cell>
          <cell r="U287">
            <v>341403.02</v>
          </cell>
          <cell r="V287">
            <v>0</v>
          </cell>
          <cell r="W287">
            <v>0</v>
          </cell>
          <cell r="X287">
            <v>0</v>
          </cell>
          <cell r="Y287">
            <v>0</v>
          </cell>
          <cell r="Z287">
            <v>0</v>
          </cell>
          <cell r="AA287">
            <v>0</v>
          </cell>
          <cell r="AB287">
            <v>0</v>
          </cell>
          <cell r="AC287">
            <v>0</v>
          </cell>
          <cell r="AD287">
            <v>0</v>
          </cell>
          <cell r="AE287">
            <v>0</v>
          </cell>
          <cell r="AF287">
            <v>14487648</v>
          </cell>
          <cell r="AG287">
            <v>11590118</v>
          </cell>
          <cell r="AH287">
            <v>2607777</v>
          </cell>
          <cell r="AI287">
            <v>289753</v>
          </cell>
          <cell r="AJ287">
            <v>570050.11</v>
          </cell>
          <cell r="AK287">
            <v>3044287.77</v>
          </cell>
          <cell r="AL287">
            <v>3099588.55</v>
          </cell>
          <cell r="AM287">
            <v>35629.75</v>
          </cell>
          <cell r="AN287">
            <v>5131.33</v>
          </cell>
          <cell r="AO287">
            <v>23867.49</v>
          </cell>
          <cell r="AP287">
            <v>1052106.52</v>
          </cell>
          <cell r="AQ287">
            <v>34192.14</v>
          </cell>
          <cell r="AR287">
            <v>23728.29</v>
          </cell>
          <cell r="AS287">
            <v>0</v>
          </cell>
          <cell r="AT287">
            <v>523.84</v>
          </cell>
          <cell r="AU287">
            <v>0</v>
          </cell>
          <cell r="AV287">
            <v>0</v>
          </cell>
        </row>
        <row r="288">
          <cell r="A288">
            <v>281</v>
          </cell>
          <cell r="B288" t="str">
            <v>Three Rivers</v>
          </cell>
          <cell r="C288" t="str">
            <v>E1938</v>
          </cell>
          <cell r="D288">
            <v>95137</v>
          </cell>
          <cell r="E288">
            <v>0</v>
          </cell>
          <cell r="F288">
            <v>0</v>
          </cell>
          <cell r="G288">
            <v>0</v>
          </cell>
          <cell r="H288">
            <v>0</v>
          </cell>
          <cell r="I288">
            <v>0</v>
          </cell>
          <cell r="J288">
            <v>0</v>
          </cell>
          <cell r="K288">
            <v>0</v>
          </cell>
          <cell r="L288">
            <v>0</v>
          </cell>
          <cell r="M288">
            <v>0</v>
          </cell>
          <cell r="N288">
            <v>189761</v>
          </cell>
          <cell r="O288">
            <v>151808.80000000002</v>
          </cell>
          <cell r="P288">
            <v>37952.200000000004</v>
          </cell>
          <cell r="Q288">
            <v>0</v>
          </cell>
          <cell r="R288">
            <v>229198.13</v>
          </cell>
          <cell r="S288">
            <v>0</v>
          </cell>
          <cell r="T288">
            <v>0</v>
          </cell>
          <cell r="U288">
            <v>274483.18</v>
          </cell>
          <cell r="V288">
            <v>0</v>
          </cell>
          <cell r="W288">
            <v>0</v>
          </cell>
          <cell r="X288">
            <v>0</v>
          </cell>
          <cell r="Y288">
            <v>0</v>
          </cell>
          <cell r="Z288">
            <v>0</v>
          </cell>
          <cell r="AA288">
            <v>0</v>
          </cell>
          <cell r="AB288">
            <v>0</v>
          </cell>
          <cell r="AC288">
            <v>0</v>
          </cell>
          <cell r="AD288">
            <v>0</v>
          </cell>
          <cell r="AE288">
            <v>0</v>
          </cell>
          <cell r="AF288">
            <v>12617425</v>
          </cell>
          <cell r="AG288">
            <v>10093940</v>
          </cell>
          <cell r="AH288">
            <v>2523485</v>
          </cell>
          <cell r="AI288">
            <v>0</v>
          </cell>
          <cell r="AJ288">
            <v>460845.67</v>
          </cell>
          <cell r="AK288">
            <v>806430.09</v>
          </cell>
          <cell r="AL288">
            <v>2018030.19</v>
          </cell>
          <cell r="AM288">
            <v>20917.78</v>
          </cell>
          <cell r="AN288">
            <v>2826.6</v>
          </cell>
          <cell r="AO288">
            <v>25195.87</v>
          </cell>
          <cell r="AP288">
            <v>1271609.54</v>
          </cell>
          <cell r="AQ288">
            <v>26592.73</v>
          </cell>
          <cell r="AR288">
            <v>101434.43</v>
          </cell>
          <cell r="AS288">
            <v>1296.5999999999999</v>
          </cell>
          <cell r="AT288">
            <v>2119.9499999999998</v>
          </cell>
          <cell r="AU288">
            <v>0</v>
          </cell>
          <cell r="AV288">
            <v>0</v>
          </cell>
        </row>
        <row r="289">
          <cell r="A289">
            <v>282</v>
          </cell>
          <cell r="B289" t="str">
            <v>Thurrock</v>
          </cell>
          <cell r="C289" t="str">
            <v>E1502</v>
          </cell>
          <cell r="D289">
            <v>222500</v>
          </cell>
          <cell r="E289">
            <v>0</v>
          </cell>
          <cell r="F289">
            <v>0</v>
          </cell>
          <cell r="G289">
            <v>0</v>
          </cell>
          <cell r="H289">
            <v>0</v>
          </cell>
          <cell r="I289">
            <v>0</v>
          </cell>
          <cell r="J289">
            <v>0</v>
          </cell>
          <cell r="K289">
            <v>0</v>
          </cell>
          <cell r="L289">
            <v>0</v>
          </cell>
          <cell r="M289">
            <v>0</v>
          </cell>
          <cell r="N289">
            <v>386827</v>
          </cell>
          <cell r="O289">
            <v>379090.46</v>
          </cell>
          <cell r="P289">
            <v>0</v>
          </cell>
          <cell r="Q289">
            <v>7736.54</v>
          </cell>
          <cell r="R289">
            <v>1171092.19</v>
          </cell>
          <cell r="S289">
            <v>0</v>
          </cell>
          <cell r="T289">
            <v>0</v>
          </cell>
          <cell r="U289">
            <v>1188159</v>
          </cell>
          <cell r="V289">
            <v>0</v>
          </cell>
          <cell r="W289">
            <v>0</v>
          </cell>
          <cell r="X289">
            <v>0</v>
          </cell>
          <cell r="Y289">
            <v>0</v>
          </cell>
          <cell r="Z289">
            <v>0</v>
          </cell>
          <cell r="AA289">
            <v>0</v>
          </cell>
          <cell r="AB289">
            <v>0</v>
          </cell>
          <cell r="AC289">
            <v>0</v>
          </cell>
          <cell r="AD289">
            <v>0</v>
          </cell>
          <cell r="AE289">
            <v>0</v>
          </cell>
          <cell r="AF289">
            <v>53265526</v>
          </cell>
          <cell r="AG289">
            <v>52200215</v>
          </cell>
          <cell r="AH289">
            <v>0</v>
          </cell>
          <cell r="AI289">
            <v>1065311</v>
          </cell>
          <cell r="AJ289">
            <v>1918077.72</v>
          </cell>
          <cell r="AK289">
            <v>1575212.65</v>
          </cell>
          <cell r="AL289">
            <v>2310764.39</v>
          </cell>
          <cell r="AM289">
            <v>32197.4</v>
          </cell>
          <cell r="AN289">
            <v>1578.68</v>
          </cell>
          <cell r="AO289">
            <v>191318.11</v>
          </cell>
          <cell r="AP289">
            <v>7186918.54</v>
          </cell>
          <cell r="AQ289">
            <v>9045.0499999999993</v>
          </cell>
          <cell r="AR289">
            <v>22505.69</v>
          </cell>
          <cell r="AS289">
            <v>216.84</v>
          </cell>
          <cell r="AT289">
            <v>0</v>
          </cell>
          <cell r="AU289">
            <v>0</v>
          </cell>
          <cell r="AV289">
            <v>0</v>
          </cell>
        </row>
        <row r="290">
          <cell r="A290">
            <v>283</v>
          </cell>
          <cell r="B290" t="str">
            <v>Tonbridge and Malling</v>
          </cell>
          <cell r="C290" t="str">
            <v>E2243</v>
          </cell>
          <cell r="D290">
            <v>168018</v>
          </cell>
          <cell r="E290">
            <v>0</v>
          </cell>
          <cell r="F290">
            <v>0</v>
          </cell>
          <cell r="G290">
            <v>0</v>
          </cell>
          <cell r="H290">
            <v>0</v>
          </cell>
          <cell r="I290">
            <v>0</v>
          </cell>
          <cell r="J290">
            <v>0</v>
          </cell>
          <cell r="K290">
            <v>0</v>
          </cell>
          <cell r="L290">
            <v>0</v>
          </cell>
          <cell r="M290">
            <v>0</v>
          </cell>
          <cell r="N290">
            <v>321481</v>
          </cell>
          <cell r="O290">
            <v>257184.80000000002</v>
          </cell>
          <cell r="P290">
            <v>57866.579999999994</v>
          </cell>
          <cell r="Q290">
            <v>6429.62</v>
          </cell>
          <cell r="R290">
            <v>224554.17</v>
          </cell>
          <cell r="S290">
            <v>0</v>
          </cell>
          <cell r="T290">
            <v>0</v>
          </cell>
          <cell r="U290">
            <v>500000</v>
          </cell>
          <cell r="V290">
            <v>0</v>
          </cell>
          <cell r="W290">
            <v>0</v>
          </cell>
          <cell r="X290">
            <v>0</v>
          </cell>
          <cell r="Y290">
            <v>0</v>
          </cell>
          <cell r="Z290">
            <v>0</v>
          </cell>
          <cell r="AA290">
            <v>0</v>
          </cell>
          <cell r="AB290">
            <v>0</v>
          </cell>
          <cell r="AC290">
            <v>0</v>
          </cell>
          <cell r="AD290">
            <v>0</v>
          </cell>
          <cell r="AE290">
            <v>0</v>
          </cell>
          <cell r="AF290">
            <v>26941500</v>
          </cell>
          <cell r="AG290">
            <v>21553200</v>
          </cell>
          <cell r="AH290">
            <v>4849470</v>
          </cell>
          <cell r="AI290">
            <v>538830</v>
          </cell>
          <cell r="AJ290">
            <v>977295.88</v>
          </cell>
          <cell r="AK290">
            <v>1367328.32</v>
          </cell>
          <cell r="AL290">
            <v>3841136.21</v>
          </cell>
          <cell r="AM290">
            <v>79442.880000000005</v>
          </cell>
          <cell r="AN290">
            <v>11836.01</v>
          </cell>
          <cell r="AO290">
            <v>133560.47</v>
          </cell>
          <cell r="AP290">
            <v>2005446.11</v>
          </cell>
          <cell r="AQ290">
            <v>13501.1</v>
          </cell>
          <cell r="AR290">
            <v>0</v>
          </cell>
          <cell r="AS290">
            <v>4196.21</v>
          </cell>
          <cell r="AT290">
            <v>3643.38</v>
          </cell>
          <cell r="AU290">
            <v>13367.27</v>
          </cell>
          <cell r="AV290">
            <v>0</v>
          </cell>
        </row>
        <row r="291">
          <cell r="A291">
            <v>284</v>
          </cell>
          <cell r="B291" t="str">
            <v>Torbay</v>
          </cell>
          <cell r="C291" t="str">
            <v>E1102</v>
          </cell>
          <cell r="D291">
            <v>206989</v>
          </cell>
          <cell r="E291">
            <v>0</v>
          </cell>
          <cell r="F291">
            <v>0</v>
          </cell>
          <cell r="G291">
            <v>0</v>
          </cell>
          <cell r="H291">
            <v>0</v>
          </cell>
          <cell r="I291">
            <v>0</v>
          </cell>
          <cell r="J291">
            <v>0</v>
          </cell>
          <cell r="K291">
            <v>0</v>
          </cell>
          <cell r="L291">
            <v>0</v>
          </cell>
          <cell r="M291">
            <v>0</v>
          </cell>
          <cell r="N291">
            <v>859069</v>
          </cell>
          <cell r="O291">
            <v>841887.62</v>
          </cell>
          <cell r="P291">
            <v>0</v>
          </cell>
          <cell r="Q291">
            <v>17181.38</v>
          </cell>
          <cell r="R291">
            <v>184571.63</v>
          </cell>
          <cell r="S291">
            <v>0</v>
          </cell>
          <cell r="T291">
            <v>0</v>
          </cell>
          <cell r="U291">
            <v>480512.4</v>
          </cell>
          <cell r="V291">
            <v>0</v>
          </cell>
          <cell r="W291">
            <v>0</v>
          </cell>
          <cell r="X291">
            <v>0</v>
          </cell>
          <cell r="Y291">
            <v>0</v>
          </cell>
          <cell r="Z291">
            <v>0</v>
          </cell>
          <cell r="AA291">
            <v>0</v>
          </cell>
          <cell r="AB291">
            <v>0</v>
          </cell>
          <cell r="AC291">
            <v>0</v>
          </cell>
          <cell r="AD291">
            <v>0</v>
          </cell>
          <cell r="AE291">
            <v>0</v>
          </cell>
          <cell r="AF291">
            <v>18230013</v>
          </cell>
          <cell r="AG291">
            <v>17865412</v>
          </cell>
          <cell r="AH291">
            <v>0</v>
          </cell>
          <cell r="AI291">
            <v>364600</v>
          </cell>
          <cell r="AJ291">
            <v>628654.64</v>
          </cell>
          <cell r="AK291">
            <v>3615960.82</v>
          </cell>
          <cell r="AL291">
            <v>2897719.09</v>
          </cell>
          <cell r="AM291">
            <v>144816.51</v>
          </cell>
          <cell r="AN291">
            <v>0</v>
          </cell>
          <cell r="AO291">
            <v>22305.91</v>
          </cell>
          <cell r="AP291">
            <v>1307192.3500000001</v>
          </cell>
          <cell r="AQ291">
            <v>18388.580000000002</v>
          </cell>
          <cell r="AR291">
            <v>247448.34</v>
          </cell>
          <cell r="AS291">
            <v>1161.83</v>
          </cell>
          <cell r="AT291">
            <v>0</v>
          </cell>
          <cell r="AU291">
            <v>0</v>
          </cell>
          <cell r="AV291">
            <v>0</v>
          </cell>
        </row>
        <row r="292">
          <cell r="A292">
            <v>285</v>
          </cell>
          <cell r="B292" t="str">
            <v>Torridge</v>
          </cell>
          <cell r="C292" t="str">
            <v>E1139</v>
          </cell>
          <cell r="D292">
            <v>121660</v>
          </cell>
          <cell r="E292">
            <v>0</v>
          </cell>
          <cell r="F292">
            <v>0</v>
          </cell>
          <cell r="G292">
            <v>0</v>
          </cell>
          <cell r="H292">
            <v>40000</v>
          </cell>
          <cell r="I292">
            <v>0</v>
          </cell>
          <cell r="J292">
            <v>0</v>
          </cell>
          <cell r="K292">
            <v>0</v>
          </cell>
          <cell r="L292">
            <v>0</v>
          </cell>
          <cell r="M292">
            <v>0</v>
          </cell>
          <cell r="N292">
            <v>534391</v>
          </cell>
          <cell r="O292">
            <v>427512.80000000005</v>
          </cell>
          <cell r="P292">
            <v>96190.37999999999</v>
          </cell>
          <cell r="Q292">
            <v>10687.82</v>
          </cell>
          <cell r="R292">
            <v>239743.34</v>
          </cell>
          <cell r="S292">
            <v>0</v>
          </cell>
          <cell r="T292">
            <v>0</v>
          </cell>
          <cell r="U292">
            <v>47800</v>
          </cell>
          <cell r="V292">
            <v>0</v>
          </cell>
          <cell r="W292">
            <v>0</v>
          </cell>
          <cell r="X292">
            <v>0</v>
          </cell>
          <cell r="Y292">
            <v>0</v>
          </cell>
          <cell r="Z292">
            <v>0</v>
          </cell>
          <cell r="AA292">
            <v>0</v>
          </cell>
          <cell r="AB292">
            <v>0</v>
          </cell>
          <cell r="AC292">
            <v>0</v>
          </cell>
          <cell r="AD292">
            <v>0</v>
          </cell>
          <cell r="AE292">
            <v>0</v>
          </cell>
          <cell r="AF292">
            <v>5231065</v>
          </cell>
          <cell r="AG292">
            <v>4184852</v>
          </cell>
          <cell r="AH292">
            <v>941592</v>
          </cell>
          <cell r="AI292">
            <v>104621</v>
          </cell>
          <cell r="AJ292">
            <v>161011.46</v>
          </cell>
          <cell r="AK292">
            <v>2297413.7200000002</v>
          </cell>
          <cell r="AL292">
            <v>898323.92</v>
          </cell>
          <cell r="AM292">
            <v>29920.82</v>
          </cell>
          <cell r="AN292">
            <v>62175.41</v>
          </cell>
          <cell r="AO292">
            <v>2545.19</v>
          </cell>
          <cell r="AP292">
            <v>330450.67</v>
          </cell>
          <cell r="AQ292">
            <v>21160.67</v>
          </cell>
          <cell r="AR292">
            <v>10059.15</v>
          </cell>
          <cell r="AS292">
            <v>1670.5</v>
          </cell>
          <cell r="AT292">
            <v>11714.48</v>
          </cell>
          <cell r="AU292">
            <v>11964.09</v>
          </cell>
          <cell r="AV292">
            <v>0</v>
          </cell>
        </row>
        <row r="293">
          <cell r="A293">
            <v>286</v>
          </cell>
          <cell r="B293" t="str">
            <v>Tower Hamlets</v>
          </cell>
          <cell r="C293" t="str">
            <v>E5020</v>
          </cell>
          <cell r="D293">
            <v>944275</v>
          </cell>
          <cell r="E293">
            <v>0</v>
          </cell>
          <cell r="F293">
            <v>0</v>
          </cell>
          <cell r="G293">
            <v>0</v>
          </cell>
          <cell r="H293">
            <v>0</v>
          </cell>
          <cell r="I293">
            <v>0</v>
          </cell>
          <cell r="J293">
            <v>0</v>
          </cell>
          <cell r="K293">
            <v>0</v>
          </cell>
          <cell r="L293">
            <v>0</v>
          </cell>
          <cell r="M293">
            <v>0</v>
          </cell>
          <cell r="N293">
            <v>1130022</v>
          </cell>
          <cell r="O293">
            <v>678013.2</v>
          </cell>
          <cell r="P293">
            <v>452008.80000000005</v>
          </cell>
          <cell r="Q293">
            <v>0</v>
          </cell>
          <cell r="R293">
            <v>968697</v>
          </cell>
          <cell r="S293">
            <v>0</v>
          </cell>
          <cell r="T293">
            <v>0</v>
          </cell>
          <cell r="U293">
            <v>5620868.2300000004</v>
          </cell>
          <cell r="V293">
            <v>0</v>
          </cell>
          <cell r="W293">
            <v>0</v>
          </cell>
          <cell r="X293">
            <v>0</v>
          </cell>
          <cell r="Y293">
            <v>0</v>
          </cell>
          <cell r="Z293">
            <v>0</v>
          </cell>
          <cell r="AA293">
            <v>0</v>
          </cell>
          <cell r="AB293">
            <v>0</v>
          </cell>
          <cell r="AC293">
            <v>0</v>
          </cell>
          <cell r="AD293">
            <v>0</v>
          </cell>
          <cell r="AE293">
            <v>0</v>
          </cell>
          <cell r="AF293">
            <v>160602110</v>
          </cell>
          <cell r="AG293">
            <v>96361266</v>
          </cell>
          <cell r="AH293">
            <v>64240844</v>
          </cell>
          <cell r="AI293">
            <v>0</v>
          </cell>
          <cell r="AJ293">
            <v>5894155.1500000004</v>
          </cell>
          <cell r="AK293">
            <v>4816268.46</v>
          </cell>
          <cell r="AL293">
            <v>14158302.060000001</v>
          </cell>
          <cell r="AM293">
            <v>0</v>
          </cell>
          <cell r="AN293">
            <v>0</v>
          </cell>
          <cell r="AO293">
            <v>2171410.61</v>
          </cell>
          <cell r="AP293">
            <v>11385432.789999999</v>
          </cell>
          <cell r="AQ293">
            <v>133316.84</v>
          </cell>
          <cell r="AR293">
            <v>214092.81</v>
          </cell>
          <cell r="AS293">
            <v>0</v>
          </cell>
          <cell r="AT293">
            <v>0</v>
          </cell>
          <cell r="AU293">
            <v>0</v>
          </cell>
          <cell r="AV293">
            <v>0</v>
          </cell>
        </row>
        <row r="294">
          <cell r="A294">
            <v>287</v>
          </cell>
          <cell r="B294" t="str">
            <v>Trafford</v>
          </cell>
          <cell r="C294" t="str">
            <v>E4209</v>
          </cell>
          <cell r="D294">
            <v>452163</v>
          </cell>
          <cell r="E294">
            <v>0</v>
          </cell>
          <cell r="F294">
            <v>0</v>
          </cell>
          <cell r="G294">
            <v>0</v>
          </cell>
          <cell r="H294">
            <v>0</v>
          </cell>
          <cell r="I294">
            <v>0</v>
          </cell>
          <cell r="J294">
            <v>0</v>
          </cell>
          <cell r="K294">
            <v>0</v>
          </cell>
          <cell r="L294">
            <v>0</v>
          </cell>
          <cell r="M294">
            <v>0</v>
          </cell>
          <cell r="N294">
            <v>796338</v>
          </cell>
          <cell r="O294">
            <v>780411.24</v>
          </cell>
          <cell r="P294">
            <v>0</v>
          </cell>
          <cell r="Q294">
            <v>15926.76</v>
          </cell>
          <cell r="R294">
            <v>25702.71</v>
          </cell>
          <cell r="S294">
            <v>0</v>
          </cell>
          <cell r="T294">
            <v>0</v>
          </cell>
          <cell r="U294">
            <v>2247129.92</v>
          </cell>
          <cell r="V294">
            <v>0</v>
          </cell>
          <cell r="W294">
            <v>0</v>
          </cell>
          <cell r="X294">
            <v>0</v>
          </cell>
          <cell r="Y294">
            <v>0</v>
          </cell>
          <cell r="Z294">
            <v>0</v>
          </cell>
          <cell r="AA294">
            <v>0</v>
          </cell>
          <cell r="AB294">
            <v>0</v>
          </cell>
          <cell r="AC294">
            <v>0</v>
          </cell>
          <cell r="AD294">
            <v>0</v>
          </cell>
          <cell r="AE294">
            <v>0</v>
          </cell>
          <cell r="AF294">
            <v>75816875</v>
          </cell>
          <cell r="AG294">
            <v>74300537</v>
          </cell>
          <cell r="AH294">
            <v>0</v>
          </cell>
          <cell r="AI294">
            <v>1516337</v>
          </cell>
          <cell r="AJ294">
            <v>2813498.95</v>
          </cell>
          <cell r="AK294">
            <v>3448768.7</v>
          </cell>
          <cell r="AL294">
            <v>4162781.48</v>
          </cell>
          <cell r="AM294">
            <v>57708</v>
          </cell>
          <cell r="AN294">
            <v>469.45</v>
          </cell>
          <cell r="AO294">
            <v>71590.58</v>
          </cell>
          <cell r="AP294">
            <v>9613547.7200000007</v>
          </cell>
          <cell r="AQ294">
            <v>28871.7</v>
          </cell>
          <cell r="AR294">
            <v>210830.27</v>
          </cell>
          <cell r="AS294">
            <v>2593.4299999999998</v>
          </cell>
          <cell r="AT294">
            <v>352.09</v>
          </cell>
          <cell r="AU294">
            <v>0</v>
          </cell>
          <cell r="AV294">
            <v>0</v>
          </cell>
        </row>
        <row r="295">
          <cell r="A295">
            <v>288</v>
          </cell>
          <cell r="B295" t="str">
            <v>Tunbridge Wells</v>
          </cell>
          <cell r="C295" t="str">
            <v>E2244</v>
          </cell>
          <cell r="D295">
            <v>181431</v>
          </cell>
          <cell r="E295">
            <v>0</v>
          </cell>
          <cell r="F295">
            <v>0</v>
          </cell>
          <cell r="G295">
            <v>0</v>
          </cell>
          <cell r="H295">
            <v>0</v>
          </cell>
          <cell r="I295">
            <v>0</v>
          </cell>
          <cell r="J295">
            <v>0</v>
          </cell>
          <cell r="K295">
            <v>0</v>
          </cell>
          <cell r="L295">
            <v>0</v>
          </cell>
          <cell r="M295">
            <v>0</v>
          </cell>
          <cell r="N295">
            <v>428375</v>
          </cell>
          <cell r="O295">
            <v>342700</v>
          </cell>
          <cell r="P295">
            <v>77107.5</v>
          </cell>
          <cell r="Q295">
            <v>8567.5</v>
          </cell>
          <cell r="R295">
            <v>136834.39000000001</v>
          </cell>
          <cell r="S295">
            <v>0</v>
          </cell>
          <cell r="T295">
            <v>0</v>
          </cell>
          <cell r="U295">
            <v>801992.55</v>
          </cell>
          <cell r="V295">
            <v>0</v>
          </cell>
          <cell r="W295">
            <v>0</v>
          </cell>
          <cell r="X295">
            <v>0</v>
          </cell>
          <cell r="Y295">
            <v>0</v>
          </cell>
          <cell r="Z295">
            <v>0</v>
          </cell>
          <cell r="AA295">
            <v>0</v>
          </cell>
          <cell r="AB295">
            <v>0</v>
          </cell>
          <cell r="AC295">
            <v>0</v>
          </cell>
          <cell r="AD295">
            <v>0</v>
          </cell>
          <cell r="AE295">
            <v>0</v>
          </cell>
          <cell r="AF295">
            <v>24080640</v>
          </cell>
          <cell r="AG295">
            <v>19264512</v>
          </cell>
          <cell r="AH295">
            <v>4334515</v>
          </cell>
          <cell r="AI295">
            <v>481613</v>
          </cell>
          <cell r="AJ295">
            <v>908798.35</v>
          </cell>
          <cell r="AK295">
            <v>1907625.62</v>
          </cell>
          <cell r="AL295">
            <v>3622568</v>
          </cell>
          <cell r="AM295">
            <v>19139.52</v>
          </cell>
          <cell r="AN295">
            <v>12039.67</v>
          </cell>
          <cell r="AO295">
            <v>4196.67</v>
          </cell>
          <cell r="AP295">
            <v>1763785.8</v>
          </cell>
          <cell r="AQ295">
            <v>6418.3</v>
          </cell>
          <cell r="AR295">
            <v>33780.85</v>
          </cell>
          <cell r="AS295">
            <v>227.28</v>
          </cell>
          <cell r="AT295">
            <v>5096.68</v>
          </cell>
          <cell r="AU295">
            <v>22528.13</v>
          </cell>
          <cell r="AV295">
            <v>0</v>
          </cell>
        </row>
        <row r="296">
          <cell r="A296">
            <v>289</v>
          </cell>
          <cell r="B296" t="str">
            <v>Uttlesford</v>
          </cell>
          <cell r="C296" t="str">
            <v>E1544</v>
          </cell>
          <cell r="D296">
            <v>138241</v>
          </cell>
          <cell r="E296">
            <v>0</v>
          </cell>
          <cell r="F296">
            <v>0</v>
          </cell>
          <cell r="G296">
            <v>0</v>
          </cell>
          <cell r="H296">
            <v>0</v>
          </cell>
          <cell r="I296">
            <v>0</v>
          </cell>
          <cell r="J296">
            <v>0</v>
          </cell>
          <cell r="K296">
            <v>0</v>
          </cell>
          <cell r="L296">
            <v>0</v>
          </cell>
          <cell r="M296">
            <v>0</v>
          </cell>
          <cell r="N296">
            <v>351584</v>
          </cell>
          <cell r="O296">
            <v>281267.20000000001</v>
          </cell>
          <cell r="P296">
            <v>63285.119999999995</v>
          </cell>
          <cell r="Q296">
            <v>7031.68</v>
          </cell>
          <cell r="R296">
            <v>163450.46</v>
          </cell>
          <cell r="S296">
            <v>0</v>
          </cell>
          <cell r="T296">
            <v>0</v>
          </cell>
          <cell r="U296">
            <v>423326</v>
          </cell>
          <cell r="V296">
            <v>0</v>
          </cell>
          <cell r="W296">
            <v>0</v>
          </cell>
          <cell r="X296">
            <v>0</v>
          </cell>
          <cell r="Y296">
            <v>0</v>
          </cell>
          <cell r="Z296">
            <v>0</v>
          </cell>
          <cell r="AA296">
            <v>0</v>
          </cell>
          <cell r="AB296">
            <v>0</v>
          </cell>
          <cell r="AC296">
            <v>0</v>
          </cell>
          <cell r="AD296">
            <v>0</v>
          </cell>
          <cell r="AE296">
            <v>0</v>
          </cell>
          <cell r="AF296">
            <v>19988406</v>
          </cell>
          <cell r="AG296">
            <v>15990725</v>
          </cell>
          <cell r="AH296">
            <v>3597913</v>
          </cell>
          <cell r="AI296">
            <v>399768</v>
          </cell>
          <cell r="AJ296">
            <v>703695.64</v>
          </cell>
          <cell r="AK296">
            <v>1498390.61</v>
          </cell>
          <cell r="AL296">
            <v>1522848.06</v>
          </cell>
          <cell r="AM296">
            <v>49810.01</v>
          </cell>
          <cell r="AN296">
            <v>47848.12</v>
          </cell>
          <cell r="AO296">
            <v>132103.73000000001</v>
          </cell>
          <cell r="AP296">
            <v>1724440.8</v>
          </cell>
          <cell r="AQ296">
            <v>8437.59</v>
          </cell>
          <cell r="AR296">
            <v>60019.85</v>
          </cell>
          <cell r="AS296">
            <v>38.93</v>
          </cell>
          <cell r="AT296">
            <v>36326.25</v>
          </cell>
          <cell r="AU296">
            <v>52838.71</v>
          </cell>
          <cell r="AV296">
            <v>0</v>
          </cell>
        </row>
        <row r="297">
          <cell r="A297">
            <v>290</v>
          </cell>
          <cell r="B297" t="str">
            <v>Vale of White Horse</v>
          </cell>
          <cell r="C297" t="str">
            <v>E3134</v>
          </cell>
          <cell r="D297">
            <v>189424</v>
          </cell>
          <cell r="E297">
            <v>0</v>
          </cell>
          <cell r="F297">
            <v>431045.76</v>
          </cell>
          <cell r="G297">
            <v>0</v>
          </cell>
          <cell r="H297">
            <v>0</v>
          </cell>
          <cell r="I297">
            <v>0</v>
          </cell>
          <cell r="J297">
            <v>1189000</v>
          </cell>
          <cell r="K297">
            <v>0</v>
          </cell>
          <cell r="L297">
            <v>0</v>
          </cell>
          <cell r="M297">
            <v>0</v>
          </cell>
          <cell r="N297">
            <v>327146</v>
          </cell>
          <cell r="O297">
            <v>261716.80000000002</v>
          </cell>
          <cell r="P297">
            <v>65429.200000000004</v>
          </cell>
          <cell r="Q297">
            <v>0</v>
          </cell>
          <cell r="R297">
            <v>1960298.18</v>
          </cell>
          <cell r="S297">
            <v>0</v>
          </cell>
          <cell r="T297">
            <v>0</v>
          </cell>
          <cell r="U297">
            <v>628347.21</v>
          </cell>
          <cell r="V297">
            <v>0</v>
          </cell>
          <cell r="W297">
            <v>0</v>
          </cell>
          <cell r="X297">
            <v>0</v>
          </cell>
          <cell r="Y297">
            <v>0</v>
          </cell>
          <cell r="Z297">
            <v>0</v>
          </cell>
          <cell r="AA297">
            <v>0</v>
          </cell>
          <cell r="AB297">
            <v>0</v>
          </cell>
          <cell r="AC297">
            <v>0</v>
          </cell>
          <cell r="AD297">
            <v>0</v>
          </cell>
          <cell r="AE297">
            <v>0</v>
          </cell>
          <cell r="AF297">
            <v>26026620</v>
          </cell>
          <cell r="AG297">
            <v>21772496</v>
          </cell>
          <cell r="AH297">
            <v>5443124</v>
          </cell>
          <cell r="AI297">
            <v>0</v>
          </cell>
          <cell r="AJ297">
            <v>1097822.83</v>
          </cell>
          <cell r="AK297">
            <v>1440075.76</v>
          </cell>
          <cell r="AL297">
            <v>5205693.0599999996</v>
          </cell>
          <cell r="AM297">
            <v>52505.120000000003</v>
          </cell>
          <cell r="AN297">
            <v>36919.129999999997</v>
          </cell>
          <cell r="AO297">
            <v>173718.64</v>
          </cell>
          <cell r="AP297">
            <v>2027172.5</v>
          </cell>
          <cell r="AQ297">
            <v>38348.25</v>
          </cell>
          <cell r="AR297">
            <v>6580.08</v>
          </cell>
          <cell r="AS297">
            <v>820.38</v>
          </cell>
          <cell r="AT297">
            <v>10785.03</v>
          </cell>
          <cell r="AU297">
            <v>0</v>
          </cell>
          <cell r="AV297">
            <v>59915.47</v>
          </cell>
        </row>
        <row r="298">
          <cell r="A298">
            <v>291</v>
          </cell>
          <cell r="B298" t="str">
            <v>Wakefield</v>
          </cell>
          <cell r="C298" t="str">
            <v>E4705</v>
          </cell>
          <cell r="D298">
            <v>457961</v>
          </cell>
          <cell r="E298">
            <v>0</v>
          </cell>
          <cell r="F298">
            <v>0</v>
          </cell>
          <cell r="G298">
            <v>0</v>
          </cell>
          <cell r="H298">
            <v>0</v>
          </cell>
          <cell r="I298">
            <v>0</v>
          </cell>
          <cell r="J298">
            <v>0</v>
          </cell>
          <cell r="K298">
            <v>0</v>
          </cell>
          <cell r="L298">
            <v>0</v>
          </cell>
          <cell r="M298">
            <v>0</v>
          </cell>
          <cell r="N298">
            <v>1486052</v>
          </cell>
          <cell r="O298">
            <v>1456330.96</v>
          </cell>
          <cell r="P298">
            <v>0</v>
          </cell>
          <cell r="Q298">
            <v>29721.040000000001</v>
          </cell>
          <cell r="R298">
            <v>399404.82</v>
          </cell>
          <cell r="S298">
            <v>0</v>
          </cell>
          <cell r="T298">
            <v>0</v>
          </cell>
          <cell r="U298">
            <v>1798110.81</v>
          </cell>
          <cell r="V298">
            <v>0</v>
          </cell>
          <cell r="W298">
            <v>0</v>
          </cell>
          <cell r="X298">
            <v>0</v>
          </cell>
          <cell r="Y298">
            <v>0</v>
          </cell>
          <cell r="Z298">
            <v>0</v>
          </cell>
          <cell r="AA298">
            <v>0</v>
          </cell>
          <cell r="AB298">
            <v>0</v>
          </cell>
          <cell r="AC298">
            <v>0</v>
          </cell>
          <cell r="AD298">
            <v>0</v>
          </cell>
          <cell r="AE298">
            <v>0</v>
          </cell>
          <cell r="AF298">
            <v>57901374</v>
          </cell>
          <cell r="AG298">
            <v>56743346</v>
          </cell>
          <cell r="AH298">
            <v>0</v>
          </cell>
          <cell r="AI298">
            <v>1158027</v>
          </cell>
          <cell r="AJ298">
            <v>2134612.0299999998</v>
          </cell>
          <cell r="AK298">
            <v>6390490.4100000001</v>
          </cell>
          <cell r="AL298">
            <v>5403699.6100000003</v>
          </cell>
          <cell r="AM298">
            <v>61257</v>
          </cell>
          <cell r="AN298">
            <v>9723.7099999999991</v>
          </cell>
          <cell r="AO298">
            <v>312366.67</v>
          </cell>
          <cell r="AP298">
            <v>5736877.9100000001</v>
          </cell>
          <cell r="AQ298">
            <v>122032.76</v>
          </cell>
          <cell r="AR298">
            <v>359578.57</v>
          </cell>
          <cell r="AS298">
            <v>2317.16</v>
          </cell>
          <cell r="AT298">
            <v>0</v>
          </cell>
          <cell r="AU298">
            <v>0</v>
          </cell>
          <cell r="AV298">
            <v>0</v>
          </cell>
        </row>
        <row r="299">
          <cell r="A299">
            <v>292</v>
          </cell>
          <cell r="B299" t="str">
            <v>Walsall</v>
          </cell>
          <cell r="C299" t="str">
            <v>E4606</v>
          </cell>
          <cell r="D299">
            <v>344295</v>
          </cell>
          <cell r="E299">
            <v>0</v>
          </cell>
          <cell r="F299">
            <v>0</v>
          </cell>
          <cell r="G299">
            <v>0</v>
          </cell>
          <cell r="H299">
            <v>0</v>
          </cell>
          <cell r="I299">
            <v>0</v>
          </cell>
          <cell r="J299">
            <v>128476</v>
          </cell>
          <cell r="K299">
            <v>0</v>
          </cell>
          <cell r="L299">
            <v>0</v>
          </cell>
          <cell r="M299">
            <v>0</v>
          </cell>
          <cell r="N299">
            <v>1079949</v>
          </cell>
          <cell r="O299">
            <v>1058350.02</v>
          </cell>
          <cell r="P299">
            <v>0</v>
          </cell>
          <cell r="Q299">
            <v>21598.98</v>
          </cell>
          <cell r="R299">
            <v>203506.84</v>
          </cell>
          <cell r="S299">
            <v>0</v>
          </cell>
          <cell r="T299">
            <v>0</v>
          </cell>
          <cell r="U299">
            <v>1200000</v>
          </cell>
          <cell r="V299">
            <v>0</v>
          </cell>
          <cell r="W299">
            <v>0</v>
          </cell>
          <cell r="X299">
            <v>0</v>
          </cell>
          <cell r="Y299">
            <v>0</v>
          </cell>
          <cell r="Z299">
            <v>0</v>
          </cell>
          <cell r="AA299">
            <v>0</v>
          </cell>
          <cell r="AB299">
            <v>0</v>
          </cell>
          <cell r="AC299">
            <v>0</v>
          </cell>
          <cell r="AD299">
            <v>0</v>
          </cell>
          <cell r="AE299">
            <v>0</v>
          </cell>
          <cell r="AF299">
            <v>33498142</v>
          </cell>
          <cell r="AG299">
            <v>32954086</v>
          </cell>
          <cell r="AH299">
            <v>0</v>
          </cell>
          <cell r="AI299">
            <v>672532</v>
          </cell>
          <cell r="AJ299">
            <v>1199701.3799999999</v>
          </cell>
          <cell r="AK299">
            <v>4748421.92</v>
          </cell>
          <cell r="AL299">
            <v>4351770.46</v>
          </cell>
          <cell r="AM299">
            <v>21744.33</v>
          </cell>
          <cell r="AN299">
            <v>0</v>
          </cell>
          <cell r="AO299">
            <v>248061.84</v>
          </cell>
          <cell r="AP299">
            <v>2810989.38</v>
          </cell>
          <cell r="AQ299">
            <v>38882.230000000003</v>
          </cell>
          <cell r="AR299">
            <v>51854.61</v>
          </cell>
          <cell r="AS299">
            <v>304.86</v>
          </cell>
          <cell r="AT299">
            <v>0</v>
          </cell>
          <cell r="AU299">
            <v>0</v>
          </cell>
          <cell r="AV299">
            <v>0</v>
          </cell>
        </row>
        <row r="300">
          <cell r="A300">
            <v>293</v>
          </cell>
          <cell r="B300" t="str">
            <v>Waltham Forest</v>
          </cell>
          <cell r="C300" t="str">
            <v>E5049</v>
          </cell>
          <cell r="D300">
            <v>292541</v>
          </cell>
          <cell r="E300">
            <v>0</v>
          </cell>
          <cell r="F300">
            <v>0</v>
          </cell>
          <cell r="G300">
            <v>0</v>
          </cell>
          <cell r="H300">
            <v>0</v>
          </cell>
          <cell r="I300">
            <v>0</v>
          </cell>
          <cell r="J300">
            <v>0</v>
          </cell>
          <cell r="K300">
            <v>0</v>
          </cell>
          <cell r="L300">
            <v>0</v>
          </cell>
          <cell r="M300">
            <v>0</v>
          </cell>
          <cell r="N300">
            <v>1104655</v>
          </cell>
          <cell r="O300">
            <v>662793</v>
          </cell>
          <cell r="P300">
            <v>441862</v>
          </cell>
          <cell r="Q300">
            <v>0</v>
          </cell>
          <cell r="R300">
            <v>442292.75</v>
          </cell>
          <cell r="S300">
            <v>0</v>
          </cell>
          <cell r="T300">
            <v>0</v>
          </cell>
          <cell r="U300">
            <v>1758693.69</v>
          </cell>
          <cell r="V300">
            <v>0</v>
          </cell>
          <cell r="W300">
            <v>0</v>
          </cell>
          <cell r="X300">
            <v>0</v>
          </cell>
          <cell r="Y300">
            <v>0</v>
          </cell>
          <cell r="Z300">
            <v>0</v>
          </cell>
          <cell r="AA300">
            <v>0</v>
          </cell>
          <cell r="AB300">
            <v>0</v>
          </cell>
          <cell r="AC300">
            <v>0</v>
          </cell>
          <cell r="AD300">
            <v>0</v>
          </cell>
          <cell r="AE300">
            <v>0</v>
          </cell>
          <cell r="AF300">
            <v>27997662</v>
          </cell>
          <cell r="AG300">
            <v>16798597</v>
          </cell>
          <cell r="AH300">
            <v>11199065</v>
          </cell>
          <cell r="AI300">
            <v>0</v>
          </cell>
          <cell r="AJ300">
            <v>843693.54</v>
          </cell>
          <cell r="AK300">
            <v>4696370.2</v>
          </cell>
          <cell r="AL300">
            <v>4060640.33</v>
          </cell>
          <cell r="AM300">
            <v>38759.1</v>
          </cell>
          <cell r="AN300">
            <v>0</v>
          </cell>
          <cell r="AO300">
            <v>78865.59</v>
          </cell>
          <cell r="AP300">
            <v>1490756.96</v>
          </cell>
          <cell r="AQ300">
            <v>36425.74</v>
          </cell>
          <cell r="AR300">
            <v>30301.47</v>
          </cell>
          <cell r="AS300">
            <v>730.63</v>
          </cell>
          <cell r="AT300">
            <v>0</v>
          </cell>
          <cell r="AU300">
            <v>0</v>
          </cell>
          <cell r="AV300">
            <v>0</v>
          </cell>
        </row>
        <row r="301">
          <cell r="A301">
            <v>294</v>
          </cell>
          <cell r="B301" t="str">
            <v>Wandsworth</v>
          </cell>
          <cell r="C301" t="str">
            <v>E5021</v>
          </cell>
          <cell r="D301">
            <v>484461</v>
          </cell>
          <cell r="E301">
            <v>0</v>
          </cell>
          <cell r="F301">
            <v>0</v>
          </cell>
          <cell r="G301">
            <v>0</v>
          </cell>
          <cell r="H301">
            <v>0</v>
          </cell>
          <cell r="I301">
            <v>0</v>
          </cell>
          <cell r="J301">
            <v>0</v>
          </cell>
          <cell r="K301">
            <v>0</v>
          </cell>
          <cell r="L301">
            <v>0</v>
          </cell>
          <cell r="M301">
            <v>0</v>
          </cell>
          <cell r="N301">
            <v>749869</v>
          </cell>
          <cell r="O301">
            <v>449921.39999999997</v>
          </cell>
          <cell r="P301">
            <v>299947.60000000003</v>
          </cell>
          <cell r="Q301">
            <v>0</v>
          </cell>
          <cell r="R301">
            <v>455158.9</v>
          </cell>
          <cell r="S301">
            <v>0</v>
          </cell>
          <cell r="T301">
            <v>0</v>
          </cell>
          <cell r="U301">
            <v>1210000</v>
          </cell>
          <cell r="V301">
            <v>0</v>
          </cell>
          <cell r="W301">
            <v>0</v>
          </cell>
          <cell r="X301">
            <v>0</v>
          </cell>
          <cell r="Y301">
            <v>0</v>
          </cell>
          <cell r="Z301">
            <v>0</v>
          </cell>
          <cell r="AA301">
            <v>0</v>
          </cell>
          <cell r="AB301">
            <v>0</v>
          </cell>
          <cell r="AC301">
            <v>0</v>
          </cell>
          <cell r="AD301">
            <v>0</v>
          </cell>
          <cell r="AE301">
            <v>0</v>
          </cell>
          <cell r="AF301">
            <v>49413465</v>
          </cell>
          <cell r="AG301">
            <v>29648079</v>
          </cell>
          <cell r="AH301">
            <v>19765386</v>
          </cell>
          <cell r="AI301">
            <v>0</v>
          </cell>
          <cell r="AJ301">
            <v>1653146.85</v>
          </cell>
          <cell r="AK301">
            <v>3230774.6</v>
          </cell>
          <cell r="AL301">
            <v>7506503.9400000004</v>
          </cell>
          <cell r="AM301">
            <v>27735.040000000001</v>
          </cell>
          <cell r="AN301">
            <v>0</v>
          </cell>
          <cell r="AO301">
            <v>6826</v>
          </cell>
          <cell r="AP301">
            <v>4687073.66</v>
          </cell>
          <cell r="AQ301">
            <v>27195.49</v>
          </cell>
          <cell r="AR301">
            <v>473026.28</v>
          </cell>
          <cell r="AS301">
            <v>160.88</v>
          </cell>
          <cell r="AT301">
            <v>0</v>
          </cell>
          <cell r="AU301">
            <v>0</v>
          </cell>
          <cell r="AV301">
            <v>0</v>
          </cell>
        </row>
        <row r="302">
          <cell r="A302">
            <v>295</v>
          </cell>
          <cell r="B302" t="str">
            <v>Warrington</v>
          </cell>
          <cell r="C302" t="str">
            <v>E0602</v>
          </cell>
          <cell r="D302">
            <v>308145</v>
          </cell>
          <cell r="E302">
            <v>0</v>
          </cell>
          <cell r="F302">
            <v>0</v>
          </cell>
          <cell r="G302">
            <v>0</v>
          </cell>
          <cell r="H302">
            <v>0</v>
          </cell>
          <cell r="I302">
            <v>0</v>
          </cell>
          <cell r="J302">
            <v>0</v>
          </cell>
          <cell r="K302">
            <v>0</v>
          </cell>
          <cell r="L302">
            <v>0</v>
          </cell>
          <cell r="M302">
            <v>0</v>
          </cell>
          <cell r="N302">
            <v>545441</v>
          </cell>
          <cell r="O302">
            <v>534532.17999999993</v>
          </cell>
          <cell r="P302">
            <v>0</v>
          </cell>
          <cell r="Q302">
            <v>10908.82</v>
          </cell>
          <cell r="R302">
            <v>-895923.73</v>
          </cell>
          <cell r="S302">
            <v>0</v>
          </cell>
          <cell r="T302">
            <v>0</v>
          </cell>
          <cell r="U302">
            <v>913616.34</v>
          </cell>
          <cell r="V302">
            <v>0</v>
          </cell>
          <cell r="W302">
            <v>0</v>
          </cell>
          <cell r="X302">
            <v>0</v>
          </cell>
          <cell r="Y302">
            <v>0</v>
          </cell>
          <cell r="Z302">
            <v>0</v>
          </cell>
          <cell r="AA302">
            <v>0</v>
          </cell>
          <cell r="AB302">
            <v>0</v>
          </cell>
          <cell r="AC302">
            <v>0</v>
          </cell>
          <cell r="AD302">
            <v>0</v>
          </cell>
          <cell r="AE302">
            <v>0</v>
          </cell>
          <cell r="AF302">
            <v>51020638</v>
          </cell>
          <cell r="AG302">
            <v>50000225</v>
          </cell>
          <cell r="AH302">
            <v>0</v>
          </cell>
          <cell r="AI302">
            <v>1020413</v>
          </cell>
          <cell r="AJ302">
            <v>1816053.33</v>
          </cell>
          <cell r="AK302">
            <v>2540032.69</v>
          </cell>
          <cell r="AL302">
            <v>2463087.83</v>
          </cell>
          <cell r="AM302">
            <v>57396.56</v>
          </cell>
          <cell r="AN302">
            <v>1688.87</v>
          </cell>
          <cell r="AO302">
            <v>563305.39</v>
          </cell>
          <cell r="AP302">
            <v>3983057.28</v>
          </cell>
          <cell r="AQ302">
            <v>27567.919999999998</v>
          </cell>
          <cell r="AR302">
            <v>369762.74</v>
          </cell>
          <cell r="AS302">
            <v>504.95</v>
          </cell>
          <cell r="AT302">
            <v>633.33000000000004</v>
          </cell>
          <cell r="AU302">
            <v>2480.63</v>
          </cell>
          <cell r="AV302">
            <v>0</v>
          </cell>
        </row>
        <row r="303">
          <cell r="A303">
            <v>296</v>
          </cell>
          <cell r="B303" t="str">
            <v>Warwick</v>
          </cell>
          <cell r="C303" t="str">
            <v>E3735</v>
          </cell>
          <cell r="D303">
            <v>212678</v>
          </cell>
          <cell r="E303">
            <v>0</v>
          </cell>
          <cell r="F303">
            <v>0</v>
          </cell>
          <cell r="G303">
            <v>0</v>
          </cell>
          <cell r="H303">
            <v>0</v>
          </cell>
          <cell r="I303">
            <v>0</v>
          </cell>
          <cell r="J303">
            <v>0</v>
          </cell>
          <cell r="K303">
            <v>0</v>
          </cell>
          <cell r="L303">
            <v>0</v>
          </cell>
          <cell r="M303">
            <v>0</v>
          </cell>
          <cell r="N303">
            <v>567523</v>
          </cell>
          <cell r="O303">
            <v>454018.4</v>
          </cell>
          <cell r="P303">
            <v>113504.6</v>
          </cell>
          <cell r="Q303">
            <v>0</v>
          </cell>
          <cell r="R303">
            <v>48425.19</v>
          </cell>
          <cell r="S303">
            <v>0</v>
          </cell>
          <cell r="T303">
            <v>0</v>
          </cell>
          <cell r="U303">
            <v>650000</v>
          </cell>
          <cell r="V303">
            <v>0</v>
          </cell>
          <cell r="W303">
            <v>0</v>
          </cell>
          <cell r="X303">
            <v>0</v>
          </cell>
          <cell r="Y303">
            <v>0</v>
          </cell>
          <cell r="Z303">
            <v>0</v>
          </cell>
          <cell r="AA303">
            <v>0</v>
          </cell>
          <cell r="AB303">
            <v>0</v>
          </cell>
          <cell r="AC303">
            <v>0</v>
          </cell>
          <cell r="AD303">
            <v>0</v>
          </cell>
          <cell r="AE303">
            <v>0</v>
          </cell>
          <cell r="AF303">
            <v>31656360</v>
          </cell>
          <cell r="AG303">
            <v>25325088</v>
          </cell>
          <cell r="AH303">
            <v>6331272</v>
          </cell>
          <cell r="AI303">
            <v>0</v>
          </cell>
          <cell r="AJ303">
            <v>1140351.3899999999</v>
          </cell>
          <cell r="AK303">
            <v>2454395.83</v>
          </cell>
          <cell r="AL303">
            <v>3461963.4</v>
          </cell>
          <cell r="AM303">
            <v>60844.47</v>
          </cell>
          <cell r="AN303">
            <v>8088.99</v>
          </cell>
          <cell r="AO303">
            <v>85280.98</v>
          </cell>
          <cell r="AP303">
            <v>3070981.18</v>
          </cell>
          <cell r="AQ303">
            <v>1004.45</v>
          </cell>
          <cell r="AR303">
            <v>77958.259999999995</v>
          </cell>
          <cell r="AS303">
            <v>13.96</v>
          </cell>
          <cell r="AT303">
            <v>6915.48</v>
          </cell>
          <cell r="AU303">
            <v>1189.3599999999999</v>
          </cell>
          <cell r="AV303">
            <v>0</v>
          </cell>
        </row>
        <row r="304">
          <cell r="A304">
            <v>297</v>
          </cell>
          <cell r="B304" t="str">
            <v>Watford</v>
          </cell>
          <cell r="C304" t="str">
            <v>E1939</v>
          </cell>
          <cell r="D304">
            <v>176395</v>
          </cell>
          <cell r="E304">
            <v>0</v>
          </cell>
          <cell r="F304">
            <v>0</v>
          </cell>
          <cell r="G304">
            <v>0</v>
          </cell>
          <cell r="H304">
            <v>0</v>
          </cell>
          <cell r="I304">
            <v>0</v>
          </cell>
          <cell r="J304">
            <v>0</v>
          </cell>
          <cell r="K304">
            <v>0</v>
          </cell>
          <cell r="L304">
            <v>0</v>
          </cell>
          <cell r="M304">
            <v>0</v>
          </cell>
          <cell r="N304">
            <v>252439</v>
          </cell>
          <cell r="O304">
            <v>201951.2</v>
          </cell>
          <cell r="P304">
            <v>50487.8</v>
          </cell>
          <cell r="Q304">
            <v>0</v>
          </cell>
          <cell r="R304">
            <v>-383305.11</v>
          </cell>
          <cell r="S304">
            <v>0</v>
          </cell>
          <cell r="T304">
            <v>0</v>
          </cell>
          <cell r="U304">
            <v>1810173.06</v>
          </cell>
          <cell r="V304">
            <v>0</v>
          </cell>
          <cell r="W304">
            <v>0</v>
          </cell>
          <cell r="X304">
            <v>0</v>
          </cell>
          <cell r="Y304">
            <v>0</v>
          </cell>
          <cell r="Z304">
            <v>0</v>
          </cell>
          <cell r="AA304">
            <v>0</v>
          </cell>
          <cell r="AB304">
            <v>0</v>
          </cell>
          <cell r="AC304">
            <v>0</v>
          </cell>
          <cell r="AD304">
            <v>0</v>
          </cell>
          <cell r="AE304">
            <v>0</v>
          </cell>
          <cell r="AF304">
            <v>33386258</v>
          </cell>
          <cell r="AG304">
            <v>26709006</v>
          </cell>
          <cell r="AH304">
            <v>6677252</v>
          </cell>
          <cell r="AI304">
            <v>0</v>
          </cell>
          <cell r="AJ304">
            <v>1207876.05</v>
          </cell>
          <cell r="AK304">
            <v>1145254.8400000001</v>
          </cell>
          <cell r="AL304">
            <v>2332701.2000000002</v>
          </cell>
          <cell r="AM304">
            <v>0</v>
          </cell>
          <cell r="AN304">
            <v>0</v>
          </cell>
          <cell r="AO304">
            <v>79792.81</v>
          </cell>
          <cell r="AP304">
            <v>2853039.5</v>
          </cell>
          <cell r="AQ304">
            <v>70581.69</v>
          </cell>
          <cell r="AR304">
            <v>24023.25</v>
          </cell>
          <cell r="AS304">
            <v>0</v>
          </cell>
          <cell r="AT304">
            <v>0</v>
          </cell>
          <cell r="AU304">
            <v>0</v>
          </cell>
          <cell r="AV304">
            <v>0</v>
          </cell>
        </row>
        <row r="305">
          <cell r="A305">
            <v>298</v>
          </cell>
          <cell r="B305" t="str">
            <v>Waveney</v>
          </cell>
          <cell r="C305" t="str">
            <v>E3537</v>
          </cell>
          <cell r="D305">
            <v>204116</v>
          </cell>
          <cell r="E305">
            <v>0</v>
          </cell>
          <cell r="F305">
            <v>0</v>
          </cell>
          <cell r="G305">
            <v>0</v>
          </cell>
          <cell r="H305">
            <v>0</v>
          </cell>
          <cell r="I305">
            <v>0</v>
          </cell>
          <cell r="J305">
            <v>0</v>
          </cell>
          <cell r="K305">
            <v>0</v>
          </cell>
          <cell r="L305">
            <v>0</v>
          </cell>
          <cell r="M305">
            <v>0</v>
          </cell>
          <cell r="N305">
            <v>559117</v>
          </cell>
          <cell r="O305">
            <v>447293.60000000003</v>
          </cell>
          <cell r="P305">
            <v>111823.40000000001</v>
          </cell>
          <cell r="Q305">
            <v>0</v>
          </cell>
          <cell r="R305">
            <v>-93714.03</v>
          </cell>
          <cell r="S305">
            <v>0</v>
          </cell>
          <cell r="T305">
            <v>0</v>
          </cell>
          <cell r="U305">
            <v>293521.75</v>
          </cell>
          <cell r="V305">
            <v>0</v>
          </cell>
          <cell r="W305">
            <v>0</v>
          </cell>
          <cell r="X305">
            <v>0</v>
          </cell>
          <cell r="Y305">
            <v>0</v>
          </cell>
          <cell r="Z305">
            <v>0</v>
          </cell>
          <cell r="AA305">
            <v>0</v>
          </cell>
          <cell r="AB305">
            <v>0</v>
          </cell>
          <cell r="AC305">
            <v>0</v>
          </cell>
          <cell r="AD305">
            <v>0</v>
          </cell>
          <cell r="AE305">
            <v>0</v>
          </cell>
          <cell r="AF305">
            <v>13182431</v>
          </cell>
          <cell r="AG305">
            <v>10545945</v>
          </cell>
          <cell r="AH305">
            <v>2636486</v>
          </cell>
          <cell r="AI305">
            <v>0</v>
          </cell>
          <cell r="AJ305">
            <v>435092.71</v>
          </cell>
          <cell r="AK305">
            <v>2746198.68</v>
          </cell>
          <cell r="AL305">
            <v>1552857.9</v>
          </cell>
          <cell r="AM305">
            <v>60134.34</v>
          </cell>
          <cell r="AN305">
            <v>18700.02</v>
          </cell>
          <cell r="AO305">
            <v>40328.57</v>
          </cell>
          <cell r="AP305">
            <v>857074.13</v>
          </cell>
          <cell r="AQ305">
            <v>14523.48</v>
          </cell>
          <cell r="AR305">
            <v>6707.81</v>
          </cell>
          <cell r="AS305">
            <v>62.75</v>
          </cell>
          <cell r="AT305">
            <v>7608.52</v>
          </cell>
          <cell r="AU305">
            <v>4618.37</v>
          </cell>
          <cell r="AV305">
            <v>0</v>
          </cell>
        </row>
        <row r="306">
          <cell r="A306">
            <v>299</v>
          </cell>
          <cell r="B306" t="str">
            <v>Waverley</v>
          </cell>
          <cell r="C306" t="str">
            <v>E3640</v>
          </cell>
          <cell r="D306">
            <v>181490</v>
          </cell>
          <cell r="E306">
            <v>0</v>
          </cell>
          <cell r="F306">
            <v>0</v>
          </cell>
          <cell r="G306">
            <v>0</v>
          </cell>
          <cell r="H306">
            <v>0</v>
          </cell>
          <cell r="I306">
            <v>0</v>
          </cell>
          <cell r="J306">
            <v>0</v>
          </cell>
          <cell r="K306">
            <v>0</v>
          </cell>
          <cell r="L306">
            <v>0</v>
          </cell>
          <cell r="M306">
            <v>0</v>
          </cell>
          <cell r="N306">
            <v>412420</v>
          </cell>
          <cell r="O306">
            <v>329936</v>
          </cell>
          <cell r="P306">
            <v>82484</v>
          </cell>
          <cell r="Q306">
            <v>0</v>
          </cell>
          <cell r="R306">
            <v>64014.92</v>
          </cell>
          <cell r="S306">
            <v>0</v>
          </cell>
          <cell r="T306">
            <v>0</v>
          </cell>
          <cell r="U306">
            <v>375000</v>
          </cell>
          <cell r="V306">
            <v>0</v>
          </cell>
          <cell r="W306">
            <v>0</v>
          </cell>
          <cell r="X306">
            <v>0</v>
          </cell>
          <cell r="Y306">
            <v>0</v>
          </cell>
          <cell r="Z306">
            <v>0</v>
          </cell>
          <cell r="AA306">
            <v>0</v>
          </cell>
          <cell r="AB306">
            <v>0</v>
          </cell>
          <cell r="AC306">
            <v>0</v>
          </cell>
          <cell r="AD306">
            <v>0</v>
          </cell>
          <cell r="AE306">
            <v>0</v>
          </cell>
          <cell r="AF306">
            <v>17786021</v>
          </cell>
          <cell r="AG306">
            <v>14228817</v>
          </cell>
          <cell r="AH306">
            <v>3557204</v>
          </cell>
          <cell r="AI306">
            <v>0</v>
          </cell>
          <cell r="AJ306">
            <v>644784.25</v>
          </cell>
          <cell r="AK306">
            <v>1782299.97</v>
          </cell>
          <cell r="AL306">
            <v>4533114.4400000004</v>
          </cell>
          <cell r="AM306">
            <v>31259.31</v>
          </cell>
          <cell r="AN306">
            <v>6323.2</v>
          </cell>
          <cell r="AO306">
            <v>10423.81</v>
          </cell>
          <cell r="AP306">
            <v>1298696.6299999999</v>
          </cell>
          <cell r="AQ306">
            <v>13904.79</v>
          </cell>
          <cell r="AR306">
            <v>285127.61</v>
          </cell>
          <cell r="AS306">
            <v>0</v>
          </cell>
          <cell r="AT306">
            <v>2845.43</v>
          </cell>
          <cell r="AU306">
            <v>4671</v>
          </cell>
          <cell r="AV306">
            <v>0</v>
          </cell>
        </row>
        <row r="307">
          <cell r="A307">
            <v>300</v>
          </cell>
          <cell r="B307" t="str">
            <v>Wealden</v>
          </cell>
          <cell r="C307" t="str">
            <v>E1437</v>
          </cell>
          <cell r="D307">
            <v>207210</v>
          </cell>
          <cell r="E307">
            <v>0</v>
          </cell>
          <cell r="F307">
            <v>0</v>
          </cell>
          <cell r="G307">
            <v>0</v>
          </cell>
          <cell r="H307">
            <v>0</v>
          </cell>
          <cell r="I307">
            <v>0</v>
          </cell>
          <cell r="J307">
            <v>0</v>
          </cell>
          <cell r="K307">
            <v>0</v>
          </cell>
          <cell r="L307">
            <v>0</v>
          </cell>
          <cell r="M307">
            <v>0</v>
          </cell>
          <cell r="N307">
            <v>879070</v>
          </cell>
          <cell r="O307">
            <v>703256</v>
          </cell>
          <cell r="P307">
            <v>158232.6</v>
          </cell>
          <cell r="Q307">
            <v>17581.400000000001</v>
          </cell>
          <cell r="R307">
            <v>169985.66</v>
          </cell>
          <cell r="S307">
            <v>0</v>
          </cell>
          <cell r="T307">
            <v>0</v>
          </cell>
          <cell r="U307">
            <v>295000</v>
          </cell>
          <cell r="V307">
            <v>0</v>
          </cell>
          <cell r="W307">
            <v>0</v>
          </cell>
          <cell r="X307">
            <v>0</v>
          </cell>
          <cell r="Y307">
            <v>0</v>
          </cell>
          <cell r="Z307">
            <v>0</v>
          </cell>
          <cell r="AA307">
            <v>0</v>
          </cell>
          <cell r="AB307">
            <v>0</v>
          </cell>
          <cell r="AC307">
            <v>0</v>
          </cell>
          <cell r="AD307">
            <v>0</v>
          </cell>
          <cell r="AE307">
            <v>0</v>
          </cell>
          <cell r="AF307">
            <v>14221441</v>
          </cell>
          <cell r="AG307">
            <v>11377152</v>
          </cell>
          <cell r="AH307">
            <v>2559859</v>
          </cell>
          <cell r="AI307">
            <v>284429</v>
          </cell>
          <cell r="AJ307">
            <v>453701.59</v>
          </cell>
          <cell r="AK307">
            <v>3849976.29</v>
          </cell>
          <cell r="AL307">
            <v>2348826.08</v>
          </cell>
          <cell r="AM307">
            <v>122636.84</v>
          </cell>
          <cell r="AN307">
            <v>76814.95</v>
          </cell>
          <cell r="AO307">
            <v>30965.64</v>
          </cell>
          <cell r="AP307">
            <v>1159732.56</v>
          </cell>
          <cell r="AQ307">
            <v>18412.689999999999</v>
          </cell>
          <cell r="AR307">
            <v>17585.060000000001</v>
          </cell>
          <cell r="AS307">
            <v>0</v>
          </cell>
          <cell r="AT307">
            <v>11202.33</v>
          </cell>
          <cell r="AU307">
            <v>14313.16</v>
          </cell>
          <cell r="AV307">
            <v>0</v>
          </cell>
        </row>
        <row r="308">
          <cell r="A308">
            <v>301</v>
          </cell>
          <cell r="B308" t="str">
            <v>Wellingborough</v>
          </cell>
          <cell r="C308" t="str">
            <v>E2837</v>
          </cell>
          <cell r="D308">
            <v>113391</v>
          </cell>
          <cell r="E308">
            <v>0</v>
          </cell>
          <cell r="F308">
            <v>0</v>
          </cell>
          <cell r="G308">
            <v>0</v>
          </cell>
          <cell r="H308">
            <v>0</v>
          </cell>
          <cell r="I308">
            <v>0</v>
          </cell>
          <cell r="J308">
            <v>0</v>
          </cell>
          <cell r="K308">
            <v>0</v>
          </cell>
          <cell r="L308">
            <v>0</v>
          </cell>
          <cell r="M308">
            <v>0</v>
          </cell>
          <cell r="N308">
            <v>392517</v>
          </cell>
          <cell r="O308">
            <v>314013.60000000003</v>
          </cell>
          <cell r="P308">
            <v>78503.400000000009</v>
          </cell>
          <cell r="Q308">
            <v>0</v>
          </cell>
          <cell r="R308">
            <v>-285306.46999999997</v>
          </cell>
          <cell r="S308">
            <v>0</v>
          </cell>
          <cell r="T308">
            <v>0</v>
          </cell>
          <cell r="U308">
            <v>293375.95</v>
          </cell>
          <cell r="V308">
            <v>0</v>
          </cell>
          <cell r="W308">
            <v>0</v>
          </cell>
          <cell r="X308">
            <v>0</v>
          </cell>
          <cell r="Y308">
            <v>0</v>
          </cell>
          <cell r="Z308">
            <v>0</v>
          </cell>
          <cell r="AA308">
            <v>0</v>
          </cell>
          <cell r="AB308">
            <v>0</v>
          </cell>
          <cell r="AC308">
            <v>0</v>
          </cell>
          <cell r="AD308">
            <v>0</v>
          </cell>
          <cell r="AE308">
            <v>0</v>
          </cell>
          <cell r="AF308">
            <v>14308992</v>
          </cell>
          <cell r="AG308">
            <v>11447194</v>
          </cell>
          <cell r="AH308">
            <v>2861798</v>
          </cell>
          <cell r="AI308">
            <v>0</v>
          </cell>
          <cell r="AJ308">
            <v>499494.65</v>
          </cell>
          <cell r="AK308">
            <v>1722459.75</v>
          </cell>
          <cell r="AL308">
            <v>1470033.31</v>
          </cell>
          <cell r="AM308">
            <v>7767.68</v>
          </cell>
          <cell r="AN308">
            <v>2347.25</v>
          </cell>
          <cell r="AO308">
            <v>397864.71</v>
          </cell>
          <cell r="AP308">
            <v>1385372.9</v>
          </cell>
          <cell r="AQ308">
            <v>22412.53</v>
          </cell>
          <cell r="AR308">
            <v>3853.16</v>
          </cell>
          <cell r="AS308">
            <v>1602.33</v>
          </cell>
          <cell r="AT308">
            <v>-1955.08</v>
          </cell>
          <cell r="AU308">
            <v>0</v>
          </cell>
          <cell r="AV308">
            <v>0</v>
          </cell>
        </row>
        <row r="309">
          <cell r="A309">
            <v>302</v>
          </cell>
          <cell r="B309" t="str">
            <v>Welwyn Hatfield</v>
          </cell>
          <cell r="C309" t="str">
            <v>E1940</v>
          </cell>
          <cell r="D309">
            <v>151424</v>
          </cell>
          <cell r="E309">
            <v>0</v>
          </cell>
          <cell r="F309">
            <v>0</v>
          </cell>
          <cell r="G309">
            <v>0</v>
          </cell>
          <cell r="H309">
            <v>0</v>
          </cell>
          <cell r="I309">
            <v>0</v>
          </cell>
          <cell r="J309">
            <v>0</v>
          </cell>
          <cell r="K309">
            <v>0</v>
          </cell>
          <cell r="L309">
            <v>0</v>
          </cell>
          <cell r="M309">
            <v>0</v>
          </cell>
          <cell r="N309">
            <v>278912</v>
          </cell>
          <cell r="O309">
            <v>223129.60000000001</v>
          </cell>
          <cell r="P309">
            <v>55782.400000000001</v>
          </cell>
          <cell r="Q309">
            <v>0</v>
          </cell>
          <cell r="R309">
            <v>29810.71</v>
          </cell>
          <cell r="S309">
            <v>0</v>
          </cell>
          <cell r="T309">
            <v>0</v>
          </cell>
          <cell r="U309">
            <v>517336.04</v>
          </cell>
          <cell r="V309">
            <v>0</v>
          </cell>
          <cell r="W309">
            <v>0</v>
          </cell>
          <cell r="X309">
            <v>0</v>
          </cell>
          <cell r="Y309">
            <v>0</v>
          </cell>
          <cell r="Z309">
            <v>0</v>
          </cell>
          <cell r="AA309">
            <v>0</v>
          </cell>
          <cell r="AB309">
            <v>0</v>
          </cell>
          <cell r="AC309">
            <v>0</v>
          </cell>
          <cell r="AD309">
            <v>0</v>
          </cell>
          <cell r="AE309">
            <v>0</v>
          </cell>
          <cell r="AF309">
            <v>27848210</v>
          </cell>
          <cell r="AG309">
            <v>22278568</v>
          </cell>
          <cell r="AH309">
            <v>5569642</v>
          </cell>
          <cell r="AI309">
            <v>0</v>
          </cell>
          <cell r="AJ309">
            <v>1061272.98</v>
          </cell>
          <cell r="AK309">
            <v>1088516.24</v>
          </cell>
          <cell r="AL309">
            <v>5307159.38</v>
          </cell>
          <cell r="AM309">
            <v>39074.160000000003</v>
          </cell>
          <cell r="AN309">
            <v>812.95</v>
          </cell>
          <cell r="AO309">
            <v>167122.43</v>
          </cell>
          <cell r="AP309">
            <v>2226769.61</v>
          </cell>
          <cell r="AQ309">
            <v>46737.98</v>
          </cell>
          <cell r="AR309">
            <v>32309.27</v>
          </cell>
          <cell r="AS309">
            <v>1238.1400000000001</v>
          </cell>
          <cell r="AT309">
            <v>0</v>
          </cell>
          <cell r="AU309">
            <v>0</v>
          </cell>
          <cell r="AV309">
            <v>0</v>
          </cell>
        </row>
        <row r="310">
          <cell r="A310">
            <v>303</v>
          </cell>
          <cell r="B310" t="str">
            <v>West Berkshire</v>
          </cell>
          <cell r="C310" t="str">
            <v>E0302</v>
          </cell>
          <cell r="D310">
            <v>257520</v>
          </cell>
          <cell r="E310">
            <v>0</v>
          </cell>
          <cell r="F310">
            <v>0</v>
          </cell>
          <cell r="G310">
            <v>0</v>
          </cell>
          <cell r="H310">
            <v>0</v>
          </cell>
          <cell r="I310">
            <v>0</v>
          </cell>
          <cell r="J310">
            <v>0</v>
          </cell>
          <cell r="K310">
            <v>0</v>
          </cell>
          <cell r="L310">
            <v>0</v>
          </cell>
          <cell r="M310">
            <v>0</v>
          </cell>
          <cell r="N310">
            <v>412786</v>
          </cell>
          <cell r="O310">
            <v>404530.27999999997</v>
          </cell>
          <cell r="P310">
            <v>0</v>
          </cell>
          <cell r="Q310">
            <v>8255.7199999999993</v>
          </cell>
          <cell r="R310">
            <v>122125.54</v>
          </cell>
          <cell r="S310">
            <v>0</v>
          </cell>
          <cell r="T310">
            <v>0</v>
          </cell>
          <cell r="U310">
            <v>900000</v>
          </cell>
          <cell r="V310">
            <v>0</v>
          </cell>
          <cell r="W310">
            <v>0</v>
          </cell>
          <cell r="X310">
            <v>0</v>
          </cell>
          <cell r="Y310">
            <v>0</v>
          </cell>
          <cell r="Z310">
            <v>0</v>
          </cell>
          <cell r="AA310">
            <v>0</v>
          </cell>
          <cell r="AB310">
            <v>0</v>
          </cell>
          <cell r="AC310">
            <v>0</v>
          </cell>
          <cell r="AD310">
            <v>0</v>
          </cell>
          <cell r="AE310">
            <v>0</v>
          </cell>
          <cell r="AF310">
            <v>40800935</v>
          </cell>
          <cell r="AG310">
            <v>39984916</v>
          </cell>
          <cell r="AH310">
            <v>0</v>
          </cell>
          <cell r="AI310">
            <v>816019</v>
          </cell>
          <cell r="AJ310">
            <v>1433702.84</v>
          </cell>
          <cell r="AK310">
            <v>1765583.36</v>
          </cell>
          <cell r="AL310">
            <v>3451964.9</v>
          </cell>
          <cell r="AM310">
            <v>33459.65</v>
          </cell>
          <cell r="AN310">
            <v>29545.84</v>
          </cell>
          <cell r="AO310">
            <v>93882.98</v>
          </cell>
          <cell r="AP310">
            <v>2773034.7</v>
          </cell>
          <cell r="AQ310">
            <v>7735.17</v>
          </cell>
          <cell r="AR310">
            <v>31184.9</v>
          </cell>
          <cell r="AS310">
            <v>0</v>
          </cell>
          <cell r="AT310">
            <v>11036.12</v>
          </cell>
          <cell r="AU310">
            <v>37303.160000000003</v>
          </cell>
          <cell r="AV310">
            <v>0</v>
          </cell>
        </row>
        <row r="311">
          <cell r="A311">
            <v>304</v>
          </cell>
          <cell r="B311" t="str">
            <v>West Devon</v>
          </cell>
          <cell r="C311" t="str">
            <v>E1140</v>
          </cell>
          <cell r="D311">
            <v>84591</v>
          </cell>
          <cell r="E311">
            <v>0</v>
          </cell>
          <cell r="F311">
            <v>0</v>
          </cell>
          <cell r="G311">
            <v>0</v>
          </cell>
          <cell r="H311">
            <v>0</v>
          </cell>
          <cell r="I311">
            <v>0</v>
          </cell>
          <cell r="J311">
            <v>0</v>
          </cell>
          <cell r="K311">
            <v>0</v>
          </cell>
          <cell r="L311">
            <v>0</v>
          </cell>
          <cell r="M311">
            <v>0</v>
          </cell>
          <cell r="N311">
            <v>261727</v>
          </cell>
          <cell r="O311">
            <v>209381.6</v>
          </cell>
          <cell r="P311">
            <v>47110.86</v>
          </cell>
          <cell r="Q311">
            <v>5234.54</v>
          </cell>
          <cell r="R311">
            <v>226687.14</v>
          </cell>
          <cell r="S311">
            <v>0</v>
          </cell>
          <cell r="T311">
            <v>0</v>
          </cell>
          <cell r="U311">
            <v>85000</v>
          </cell>
          <cell r="V311">
            <v>0</v>
          </cell>
          <cell r="W311">
            <v>0</v>
          </cell>
          <cell r="X311">
            <v>0</v>
          </cell>
          <cell r="Y311">
            <v>0</v>
          </cell>
          <cell r="Z311">
            <v>0</v>
          </cell>
          <cell r="AA311">
            <v>0</v>
          </cell>
          <cell r="AB311">
            <v>0</v>
          </cell>
          <cell r="AC311">
            <v>0</v>
          </cell>
          <cell r="AD311">
            <v>0</v>
          </cell>
          <cell r="AE311">
            <v>0</v>
          </cell>
          <cell r="AF311">
            <v>5448810</v>
          </cell>
          <cell r="AG311">
            <v>4359048</v>
          </cell>
          <cell r="AH311">
            <v>980786</v>
          </cell>
          <cell r="AI311">
            <v>108976</v>
          </cell>
          <cell r="AJ311">
            <v>156665.09</v>
          </cell>
          <cell r="AK311">
            <v>1185355.47</v>
          </cell>
          <cell r="AL311">
            <v>644840.85</v>
          </cell>
          <cell r="AM311">
            <v>67038.320000000007</v>
          </cell>
          <cell r="AN311">
            <v>44731.1</v>
          </cell>
          <cell r="AO311">
            <v>46893.88</v>
          </cell>
          <cell r="AP311">
            <v>370584.52</v>
          </cell>
          <cell r="AQ311">
            <v>17475.14</v>
          </cell>
          <cell r="AR311">
            <v>9513.18</v>
          </cell>
          <cell r="AS311">
            <v>873.32</v>
          </cell>
          <cell r="AT311">
            <v>16106</v>
          </cell>
          <cell r="AU311">
            <v>1723.76</v>
          </cell>
          <cell r="AV311">
            <v>0</v>
          </cell>
        </row>
        <row r="312">
          <cell r="A312">
            <v>305</v>
          </cell>
          <cell r="B312" t="str">
            <v>West Dorset</v>
          </cell>
          <cell r="C312" t="str">
            <v>E1237</v>
          </cell>
          <cell r="D312">
            <v>204819</v>
          </cell>
          <cell r="E312">
            <v>0</v>
          </cell>
          <cell r="F312">
            <v>0</v>
          </cell>
          <cell r="G312">
            <v>0</v>
          </cell>
          <cell r="H312">
            <v>0</v>
          </cell>
          <cell r="I312">
            <v>0</v>
          </cell>
          <cell r="J312">
            <v>0</v>
          </cell>
          <cell r="K312">
            <v>0</v>
          </cell>
          <cell r="L312">
            <v>0</v>
          </cell>
          <cell r="M312">
            <v>0</v>
          </cell>
          <cell r="N312">
            <v>749927</v>
          </cell>
          <cell r="O312">
            <v>599941.6</v>
          </cell>
          <cell r="P312">
            <v>134986.85999999999</v>
          </cell>
          <cell r="Q312">
            <v>14998.54</v>
          </cell>
          <cell r="R312">
            <v>-84176.62</v>
          </cell>
          <cell r="S312">
            <v>0</v>
          </cell>
          <cell r="T312">
            <v>0</v>
          </cell>
          <cell r="U312">
            <v>302311.3</v>
          </cell>
          <cell r="V312">
            <v>0</v>
          </cell>
          <cell r="W312">
            <v>0</v>
          </cell>
          <cell r="X312">
            <v>0</v>
          </cell>
          <cell r="Y312">
            <v>0</v>
          </cell>
          <cell r="Z312">
            <v>0</v>
          </cell>
          <cell r="AA312">
            <v>0</v>
          </cell>
          <cell r="AB312">
            <v>0</v>
          </cell>
          <cell r="AC312">
            <v>0</v>
          </cell>
          <cell r="AD312">
            <v>0</v>
          </cell>
          <cell r="AE312">
            <v>0</v>
          </cell>
          <cell r="AF312">
            <v>13459396</v>
          </cell>
          <cell r="AG312">
            <v>10767516</v>
          </cell>
          <cell r="AH312">
            <v>2422691</v>
          </cell>
          <cell r="AI312">
            <v>269188</v>
          </cell>
          <cell r="AJ312">
            <v>468758.34</v>
          </cell>
          <cell r="AK312">
            <v>3315650.79</v>
          </cell>
          <cell r="AL312">
            <v>2411274</v>
          </cell>
          <cell r="AM312">
            <v>100739.79</v>
          </cell>
          <cell r="AN312">
            <v>76538.649999999994</v>
          </cell>
          <cell r="AO312">
            <v>0</v>
          </cell>
          <cell r="AP312">
            <v>843362.7</v>
          </cell>
          <cell r="AQ312">
            <v>33133.839999999997</v>
          </cell>
          <cell r="AR312">
            <v>3069.61</v>
          </cell>
          <cell r="AS312">
            <v>352.05</v>
          </cell>
          <cell r="AT312">
            <v>45667.57</v>
          </cell>
          <cell r="AU312">
            <v>0</v>
          </cell>
          <cell r="AV312">
            <v>0</v>
          </cell>
        </row>
        <row r="313">
          <cell r="A313">
            <v>306</v>
          </cell>
          <cell r="B313" t="str">
            <v>West Lancashire</v>
          </cell>
          <cell r="C313" t="str">
            <v>E2343</v>
          </cell>
          <cell r="D313">
            <v>134046</v>
          </cell>
          <cell r="E313">
            <v>0</v>
          </cell>
          <cell r="F313">
            <v>0</v>
          </cell>
          <cell r="G313">
            <v>0</v>
          </cell>
          <cell r="H313">
            <v>0</v>
          </cell>
          <cell r="I313">
            <v>0</v>
          </cell>
          <cell r="J313">
            <v>0</v>
          </cell>
          <cell r="K313">
            <v>0</v>
          </cell>
          <cell r="L313">
            <v>0</v>
          </cell>
          <cell r="M313">
            <v>0</v>
          </cell>
          <cell r="N313">
            <v>403496</v>
          </cell>
          <cell r="O313">
            <v>322796.80000000005</v>
          </cell>
          <cell r="P313">
            <v>72629.279999999999</v>
          </cell>
          <cell r="Q313">
            <v>8069.92</v>
          </cell>
          <cell r="R313">
            <v>-118505.32</v>
          </cell>
          <cell r="S313">
            <v>0</v>
          </cell>
          <cell r="T313">
            <v>0</v>
          </cell>
          <cell r="U313">
            <v>304296.71999999997</v>
          </cell>
          <cell r="V313">
            <v>0</v>
          </cell>
          <cell r="W313">
            <v>0</v>
          </cell>
          <cell r="X313">
            <v>0</v>
          </cell>
          <cell r="Y313">
            <v>0</v>
          </cell>
          <cell r="Z313">
            <v>0</v>
          </cell>
          <cell r="AA313">
            <v>0</v>
          </cell>
          <cell r="AB313">
            <v>0</v>
          </cell>
          <cell r="AC313">
            <v>0</v>
          </cell>
          <cell r="AD313">
            <v>0</v>
          </cell>
          <cell r="AE313">
            <v>0</v>
          </cell>
          <cell r="AF313">
            <v>15127257</v>
          </cell>
          <cell r="AG313">
            <v>12101805</v>
          </cell>
          <cell r="AH313">
            <v>2722906</v>
          </cell>
          <cell r="AI313">
            <v>302545</v>
          </cell>
          <cell r="AJ313">
            <v>545731.76</v>
          </cell>
          <cell r="AK313">
            <v>1719700.36</v>
          </cell>
          <cell r="AL313">
            <v>2200350.0699999998</v>
          </cell>
          <cell r="AM313">
            <v>0</v>
          </cell>
          <cell r="AN313">
            <v>5124.5200000000004</v>
          </cell>
          <cell r="AO313">
            <v>63621.51</v>
          </cell>
          <cell r="AP313">
            <v>1585753.27</v>
          </cell>
          <cell r="AQ313">
            <v>3092.99</v>
          </cell>
          <cell r="AR313">
            <v>16743.89</v>
          </cell>
          <cell r="AS313">
            <v>0</v>
          </cell>
          <cell r="AT313">
            <v>0</v>
          </cell>
          <cell r="AU313">
            <v>0</v>
          </cell>
          <cell r="AV313">
            <v>0</v>
          </cell>
        </row>
        <row r="314">
          <cell r="A314">
            <v>307</v>
          </cell>
          <cell r="B314" t="str">
            <v>West Lindsey</v>
          </cell>
          <cell r="C314" t="str">
            <v>E2537</v>
          </cell>
          <cell r="D314">
            <v>105838</v>
          </cell>
          <cell r="E314">
            <v>0</v>
          </cell>
          <cell r="F314">
            <v>0</v>
          </cell>
          <cell r="G314">
            <v>0</v>
          </cell>
          <cell r="H314">
            <v>0</v>
          </cell>
          <cell r="I314">
            <v>0</v>
          </cell>
          <cell r="J314">
            <v>0</v>
          </cell>
          <cell r="K314">
            <v>0</v>
          </cell>
          <cell r="L314">
            <v>0</v>
          </cell>
          <cell r="M314">
            <v>0</v>
          </cell>
          <cell r="N314">
            <v>343492</v>
          </cell>
          <cell r="O314">
            <v>274793.60000000003</v>
          </cell>
          <cell r="P314">
            <v>68698.400000000009</v>
          </cell>
          <cell r="Q314">
            <v>0</v>
          </cell>
          <cell r="R314">
            <v>61665.42</v>
          </cell>
          <cell r="S314">
            <v>0</v>
          </cell>
          <cell r="T314">
            <v>0</v>
          </cell>
          <cell r="U314">
            <v>165128</v>
          </cell>
          <cell r="V314">
            <v>0</v>
          </cell>
          <cell r="W314">
            <v>0</v>
          </cell>
          <cell r="X314">
            <v>0</v>
          </cell>
          <cell r="Y314">
            <v>0</v>
          </cell>
          <cell r="Z314">
            <v>0</v>
          </cell>
          <cell r="AA314">
            <v>0</v>
          </cell>
          <cell r="AB314">
            <v>0</v>
          </cell>
          <cell r="AC314">
            <v>0</v>
          </cell>
          <cell r="AD314">
            <v>0</v>
          </cell>
          <cell r="AE314">
            <v>0</v>
          </cell>
          <cell r="AF314">
            <v>7998033</v>
          </cell>
          <cell r="AG314">
            <v>6398426</v>
          </cell>
          <cell r="AH314">
            <v>1599607</v>
          </cell>
          <cell r="AI314">
            <v>0</v>
          </cell>
          <cell r="AJ314">
            <v>269571.78999999998</v>
          </cell>
          <cell r="AK314">
            <v>1480685.2</v>
          </cell>
          <cell r="AL314">
            <v>1243712.31</v>
          </cell>
          <cell r="AM314">
            <v>23898.44</v>
          </cell>
          <cell r="AN314">
            <v>32395.53</v>
          </cell>
          <cell r="AO314">
            <v>7227.62</v>
          </cell>
          <cell r="AP314">
            <v>663510.11</v>
          </cell>
          <cell r="AQ314">
            <v>7213.17</v>
          </cell>
          <cell r="AR314">
            <v>28490.2</v>
          </cell>
          <cell r="AS314">
            <v>796.46</v>
          </cell>
          <cell r="AT314">
            <v>4681.7</v>
          </cell>
          <cell r="AU314">
            <v>169.61</v>
          </cell>
          <cell r="AV314">
            <v>0</v>
          </cell>
        </row>
        <row r="315">
          <cell r="A315">
            <v>308</v>
          </cell>
          <cell r="B315" t="str">
            <v>West Oxfordshire</v>
          </cell>
          <cell r="C315" t="str">
            <v>E3135</v>
          </cell>
          <cell r="D315">
            <v>163678</v>
          </cell>
          <cell r="E315">
            <v>0</v>
          </cell>
          <cell r="F315">
            <v>0</v>
          </cell>
          <cell r="G315">
            <v>0</v>
          </cell>
          <cell r="H315">
            <v>0</v>
          </cell>
          <cell r="I315">
            <v>0</v>
          </cell>
          <cell r="J315">
            <v>0</v>
          </cell>
          <cell r="K315">
            <v>0</v>
          </cell>
          <cell r="L315">
            <v>0</v>
          </cell>
          <cell r="M315">
            <v>0</v>
          </cell>
          <cell r="N315">
            <v>469532</v>
          </cell>
          <cell r="O315">
            <v>375625.60000000003</v>
          </cell>
          <cell r="P315">
            <v>93906.400000000009</v>
          </cell>
          <cell r="Q315">
            <v>0</v>
          </cell>
          <cell r="R315">
            <v>97881.3</v>
          </cell>
          <cell r="S315">
            <v>0</v>
          </cell>
          <cell r="T315">
            <v>0</v>
          </cell>
          <cell r="U315">
            <v>191692</v>
          </cell>
          <cell r="V315">
            <v>0</v>
          </cell>
          <cell r="W315">
            <v>0</v>
          </cell>
          <cell r="X315">
            <v>0</v>
          </cell>
          <cell r="Y315">
            <v>0</v>
          </cell>
          <cell r="Z315">
            <v>0</v>
          </cell>
          <cell r="AA315">
            <v>0</v>
          </cell>
          <cell r="AB315">
            <v>0</v>
          </cell>
          <cell r="AC315">
            <v>0</v>
          </cell>
          <cell r="AD315">
            <v>0</v>
          </cell>
          <cell r="AE315">
            <v>0</v>
          </cell>
          <cell r="AF315">
            <v>14435867</v>
          </cell>
          <cell r="AG315">
            <v>11548693</v>
          </cell>
          <cell r="AH315">
            <v>2887173</v>
          </cell>
          <cell r="AI315">
            <v>0</v>
          </cell>
          <cell r="AJ315">
            <v>491017.28</v>
          </cell>
          <cell r="AK315">
            <v>2044881.8</v>
          </cell>
          <cell r="AL315">
            <v>2029051.88</v>
          </cell>
          <cell r="AM315">
            <v>81188.740000000005</v>
          </cell>
          <cell r="AN315">
            <v>43608.43</v>
          </cell>
          <cell r="AO315">
            <v>17668.57</v>
          </cell>
          <cell r="AP315">
            <v>868755.72</v>
          </cell>
          <cell r="AQ315">
            <v>19859.259999999998</v>
          </cell>
          <cell r="AR315">
            <v>1011.07</v>
          </cell>
          <cell r="AS315">
            <v>0</v>
          </cell>
          <cell r="AT315">
            <v>2460.3200000000002</v>
          </cell>
          <cell r="AU315">
            <v>0</v>
          </cell>
          <cell r="AV315">
            <v>0</v>
          </cell>
        </row>
        <row r="316">
          <cell r="A316">
            <v>309</v>
          </cell>
          <cell r="B316" t="str">
            <v>West Somerset</v>
          </cell>
          <cell r="C316" t="str">
            <v>E3335</v>
          </cell>
          <cell r="D316">
            <v>74427</v>
          </cell>
          <cell r="E316">
            <v>0</v>
          </cell>
          <cell r="F316">
            <v>0</v>
          </cell>
          <cell r="G316">
            <v>0</v>
          </cell>
          <cell r="H316">
            <v>0</v>
          </cell>
          <cell r="I316">
            <v>0</v>
          </cell>
          <cell r="J316">
            <v>0</v>
          </cell>
          <cell r="K316">
            <v>0</v>
          </cell>
          <cell r="L316">
            <v>0</v>
          </cell>
          <cell r="M316">
            <v>0</v>
          </cell>
          <cell r="N316">
            <v>265657</v>
          </cell>
          <cell r="O316">
            <v>212525.6</v>
          </cell>
          <cell r="P316">
            <v>47818.259999999995</v>
          </cell>
          <cell r="Q316">
            <v>5313.14</v>
          </cell>
          <cell r="R316">
            <v>901993.63</v>
          </cell>
          <cell r="S316">
            <v>0</v>
          </cell>
          <cell r="T316">
            <v>0</v>
          </cell>
          <cell r="U316">
            <v>100000</v>
          </cell>
          <cell r="V316">
            <v>0</v>
          </cell>
          <cell r="W316">
            <v>0</v>
          </cell>
          <cell r="X316">
            <v>0</v>
          </cell>
          <cell r="Y316">
            <v>0</v>
          </cell>
          <cell r="Z316">
            <v>0</v>
          </cell>
          <cell r="AA316">
            <v>0</v>
          </cell>
          <cell r="AB316">
            <v>0</v>
          </cell>
          <cell r="AC316">
            <v>0</v>
          </cell>
          <cell r="AD316">
            <v>0</v>
          </cell>
          <cell r="AE316">
            <v>0</v>
          </cell>
          <cell r="AF316">
            <v>5193603</v>
          </cell>
          <cell r="AG316">
            <v>4154882</v>
          </cell>
          <cell r="AH316">
            <v>934848</v>
          </cell>
          <cell r="AI316">
            <v>103872</v>
          </cell>
          <cell r="AJ316">
            <v>196282.5</v>
          </cell>
          <cell r="AK316">
            <v>1119951.82</v>
          </cell>
          <cell r="AL316">
            <v>495214.7</v>
          </cell>
          <cell r="AM316">
            <v>9673.02</v>
          </cell>
          <cell r="AN316">
            <v>39234.47</v>
          </cell>
          <cell r="AO316">
            <v>0</v>
          </cell>
          <cell r="AP316">
            <v>163059.91</v>
          </cell>
          <cell r="AQ316">
            <v>6623.7</v>
          </cell>
          <cell r="AR316">
            <v>57543.11</v>
          </cell>
          <cell r="AS316">
            <v>493.5</v>
          </cell>
          <cell r="AT316">
            <v>29346.98</v>
          </cell>
          <cell r="AU316">
            <v>40688.879999999997</v>
          </cell>
          <cell r="AV316">
            <v>0</v>
          </cell>
        </row>
        <row r="317">
          <cell r="A317">
            <v>310</v>
          </cell>
          <cell r="B317" t="str">
            <v>Westminster</v>
          </cell>
          <cell r="C317" t="str">
            <v>E5022</v>
          </cell>
          <cell r="D317">
            <v>3180114</v>
          </cell>
          <cell r="E317">
            <v>0</v>
          </cell>
          <cell r="F317">
            <v>0</v>
          </cell>
          <cell r="G317">
            <v>0</v>
          </cell>
          <cell r="H317">
            <v>0</v>
          </cell>
          <cell r="I317">
            <v>0</v>
          </cell>
          <cell r="J317">
            <v>0</v>
          </cell>
          <cell r="K317">
            <v>0</v>
          </cell>
          <cell r="L317">
            <v>0</v>
          </cell>
          <cell r="M317">
            <v>0</v>
          </cell>
          <cell r="N317">
            <v>420159</v>
          </cell>
          <cell r="O317">
            <v>252095.4</v>
          </cell>
          <cell r="P317">
            <v>168063.6</v>
          </cell>
          <cell r="Q317">
            <v>0</v>
          </cell>
          <cell r="R317">
            <v>14484227.98</v>
          </cell>
          <cell r="S317">
            <v>0</v>
          </cell>
          <cell r="T317">
            <v>0</v>
          </cell>
          <cell r="U317">
            <v>24132403.170000002</v>
          </cell>
          <cell r="V317">
            <v>0</v>
          </cell>
          <cell r="W317">
            <v>0</v>
          </cell>
          <cell r="X317">
            <v>0</v>
          </cell>
          <cell r="Y317">
            <v>0</v>
          </cell>
          <cell r="Z317">
            <v>0</v>
          </cell>
          <cell r="AA317">
            <v>0</v>
          </cell>
          <cell r="AB317">
            <v>0</v>
          </cell>
          <cell r="AC317">
            <v>0</v>
          </cell>
          <cell r="AD317">
            <v>0</v>
          </cell>
          <cell r="AE317">
            <v>0</v>
          </cell>
          <cell r="AF317">
            <v>784569385</v>
          </cell>
          <cell r="AG317">
            <v>470741631</v>
          </cell>
          <cell r="AH317">
            <v>313827754</v>
          </cell>
          <cell r="AI317">
            <v>0</v>
          </cell>
          <cell r="AJ317">
            <v>32473399.460000001</v>
          </cell>
          <cell r="AK317">
            <v>1759617.37</v>
          </cell>
          <cell r="AL317">
            <v>59456965.549999997</v>
          </cell>
          <cell r="AM317">
            <v>21617.599999999999</v>
          </cell>
          <cell r="AN317">
            <v>0</v>
          </cell>
          <cell r="AO317">
            <v>3568635.8</v>
          </cell>
          <cell r="AP317">
            <v>95643489.400000006</v>
          </cell>
          <cell r="AQ317">
            <v>90202.96</v>
          </cell>
          <cell r="AR317">
            <v>7053.77</v>
          </cell>
          <cell r="AS317">
            <v>1351.1</v>
          </cell>
          <cell r="AT317">
            <v>0</v>
          </cell>
          <cell r="AU317">
            <v>0</v>
          </cell>
          <cell r="AV317">
            <v>0</v>
          </cell>
        </row>
        <row r="318">
          <cell r="A318">
            <v>311</v>
          </cell>
          <cell r="B318" t="str">
            <v>Weymouth and Portland</v>
          </cell>
          <cell r="C318" t="str">
            <v>E1238</v>
          </cell>
          <cell r="D318">
            <v>107439</v>
          </cell>
          <cell r="E318">
            <v>0</v>
          </cell>
          <cell r="F318">
            <v>0</v>
          </cell>
          <cell r="G318">
            <v>0</v>
          </cell>
          <cell r="H318">
            <v>0</v>
          </cell>
          <cell r="I318">
            <v>0</v>
          </cell>
          <cell r="J318">
            <v>0</v>
          </cell>
          <cell r="K318">
            <v>0</v>
          </cell>
          <cell r="L318">
            <v>0</v>
          </cell>
          <cell r="M318">
            <v>0</v>
          </cell>
          <cell r="N318">
            <v>322541</v>
          </cell>
          <cell r="O318">
            <v>258032.80000000002</v>
          </cell>
          <cell r="P318">
            <v>58057.38</v>
          </cell>
          <cell r="Q318">
            <v>6450.82</v>
          </cell>
          <cell r="R318">
            <v>-27779.29</v>
          </cell>
          <cell r="S318">
            <v>0</v>
          </cell>
          <cell r="T318">
            <v>0</v>
          </cell>
          <cell r="U318">
            <v>339878.44</v>
          </cell>
          <cell r="V318">
            <v>0</v>
          </cell>
          <cell r="W318">
            <v>0</v>
          </cell>
          <cell r="X318">
            <v>0</v>
          </cell>
          <cell r="Y318">
            <v>0</v>
          </cell>
          <cell r="Z318">
            <v>0</v>
          </cell>
          <cell r="AA318">
            <v>0</v>
          </cell>
          <cell r="AB318">
            <v>0</v>
          </cell>
          <cell r="AC318">
            <v>0</v>
          </cell>
          <cell r="AD318">
            <v>0</v>
          </cell>
          <cell r="AE318">
            <v>0</v>
          </cell>
          <cell r="AF318">
            <v>7796138</v>
          </cell>
          <cell r="AG318">
            <v>6236910</v>
          </cell>
          <cell r="AH318">
            <v>1403305</v>
          </cell>
          <cell r="AI318">
            <v>155923</v>
          </cell>
          <cell r="AJ318">
            <v>273967.8</v>
          </cell>
          <cell r="AK318">
            <v>1427514.57</v>
          </cell>
          <cell r="AL318">
            <v>930224.77</v>
          </cell>
          <cell r="AM318">
            <v>67575.08</v>
          </cell>
          <cell r="AN318">
            <v>0</v>
          </cell>
          <cell r="AO318">
            <v>0</v>
          </cell>
          <cell r="AP318">
            <v>466066.49</v>
          </cell>
          <cell r="AQ318">
            <v>5929.75</v>
          </cell>
          <cell r="AR318">
            <v>54769.3</v>
          </cell>
          <cell r="AS318">
            <v>0</v>
          </cell>
          <cell r="AT318">
            <v>0</v>
          </cell>
          <cell r="AU318">
            <v>0</v>
          </cell>
          <cell r="AV318">
            <v>0</v>
          </cell>
        </row>
        <row r="319">
          <cell r="A319">
            <v>312</v>
          </cell>
          <cell r="B319" t="str">
            <v>Wigan</v>
          </cell>
          <cell r="C319" t="str">
            <v>E4210</v>
          </cell>
          <cell r="D319">
            <v>387575</v>
          </cell>
          <cell r="E319">
            <v>0</v>
          </cell>
          <cell r="F319">
            <v>0</v>
          </cell>
          <cell r="G319">
            <v>0</v>
          </cell>
          <cell r="H319">
            <v>0</v>
          </cell>
          <cell r="I319">
            <v>0</v>
          </cell>
          <cell r="J319">
            <v>0</v>
          </cell>
          <cell r="K319">
            <v>0</v>
          </cell>
          <cell r="L319">
            <v>0</v>
          </cell>
          <cell r="M319">
            <v>0</v>
          </cell>
          <cell r="N319">
            <v>1030963</v>
          </cell>
          <cell r="O319">
            <v>1010343.74</v>
          </cell>
          <cell r="P319">
            <v>0</v>
          </cell>
          <cell r="Q319">
            <v>20619.260000000002</v>
          </cell>
          <cell r="R319">
            <v>-545862.53</v>
          </cell>
          <cell r="S319">
            <v>0</v>
          </cell>
          <cell r="T319">
            <v>0</v>
          </cell>
          <cell r="U319">
            <v>1069157.3500000001</v>
          </cell>
          <cell r="V319">
            <v>0</v>
          </cell>
          <cell r="W319">
            <v>0</v>
          </cell>
          <cell r="X319">
            <v>0</v>
          </cell>
          <cell r="Y319">
            <v>0</v>
          </cell>
          <cell r="Z319">
            <v>0</v>
          </cell>
          <cell r="AA319">
            <v>0</v>
          </cell>
          <cell r="AB319">
            <v>0</v>
          </cell>
          <cell r="AC319">
            <v>0</v>
          </cell>
          <cell r="AD319">
            <v>0</v>
          </cell>
          <cell r="AE319">
            <v>0</v>
          </cell>
          <cell r="AF319">
            <v>37929019</v>
          </cell>
          <cell r="AG319">
            <v>37170439</v>
          </cell>
          <cell r="AH319">
            <v>0</v>
          </cell>
          <cell r="AI319">
            <v>758580</v>
          </cell>
          <cell r="AJ319">
            <v>1372281.62</v>
          </cell>
          <cell r="AK319">
            <v>5867146.21</v>
          </cell>
          <cell r="AL319">
            <v>4573205.8099999996</v>
          </cell>
          <cell r="AM319">
            <v>151988.9</v>
          </cell>
          <cell r="AN319">
            <v>0</v>
          </cell>
          <cell r="AO319">
            <v>160506.48000000001</v>
          </cell>
          <cell r="AP319">
            <v>4177463.42</v>
          </cell>
          <cell r="AQ319">
            <v>165556.89000000001</v>
          </cell>
          <cell r="AR319">
            <v>379378.87</v>
          </cell>
          <cell r="AS319">
            <v>6659.7</v>
          </cell>
          <cell r="AT319">
            <v>0</v>
          </cell>
          <cell r="AU319">
            <v>0</v>
          </cell>
          <cell r="AV319">
            <v>0</v>
          </cell>
        </row>
        <row r="320">
          <cell r="A320">
            <v>313</v>
          </cell>
          <cell r="B320" t="str">
            <v>Wiltshire UA</v>
          </cell>
          <cell r="C320" t="str">
            <v>E3902</v>
          </cell>
          <cell r="D320">
            <v>617775</v>
          </cell>
          <cell r="E320">
            <v>0</v>
          </cell>
          <cell r="F320">
            <v>0</v>
          </cell>
          <cell r="G320">
            <v>0</v>
          </cell>
          <cell r="H320">
            <v>0</v>
          </cell>
          <cell r="I320">
            <v>0</v>
          </cell>
          <cell r="J320">
            <v>0</v>
          </cell>
          <cell r="K320">
            <v>0</v>
          </cell>
          <cell r="L320">
            <v>0</v>
          </cell>
          <cell r="M320">
            <v>0</v>
          </cell>
          <cell r="N320">
            <v>890530</v>
          </cell>
          <cell r="O320">
            <v>872719.4</v>
          </cell>
          <cell r="P320">
            <v>0</v>
          </cell>
          <cell r="Q320">
            <v>17810.600000000002</v>
          </cell>
          <cell r="R320">
            <v>453345.76</v>
          </cell>
          <cell r="S320">
            <v>0</v>
          </cell>
          <cell r="T320">
            <v>0</v>
          </cell>
          <cell r="U320">
            <v>1635098.8</v>
          </cell>
          <cell r="V320">
            <v>0</v>
          </cell>
          <cell r="W320">
            <v>0</v>
          </cell>
          <cell r="X320">
            <v>0</v>
          </cell>
          <cell r="Y320">
            <v>0</v>
          </cell>
          <cell r="Z320">
            <v>0</v>
          </cell>
          <cell r="AA320">
            <v>0</v>
          </cell>
          <cell r="AB320">
            <v>0</v>
          </cell>
          <cell r="AC320">
            <v>0</v>
          </cell>
          <cell r="AD320">
            <v>0</v>
          </cell>
          <cell r="AE320">
            <v>0</v>
          </cell>
          <cell r="AF320">
            <v>69920670</v>
          </cell>
          <cell r="AG320">
            <v>68522257</v>
          </cell>
          <cell r="AH320">
            <v>0</v>
          </cell>
          <cell r="AI320">
            <v>1398413</v>
          </cell>
          <cell r="AJ320">
            <v>2401015.89</v>
          </cell>
          <cell r="AK320">
            <v>7697205.5599999996</v>
          </cell>
          <cell r="AL320">
            <v>8569719.5600000005</v>
          </cell>
          <cell r="AM320">
            <v>139925.65</v>
          </cell>
          <cell r="AN320">
            <v>222928.16</v>
          </cell>
          <cell r="AO320">
            <v>491963.21</v>
          </cell>
          <cell r="AP320">
            <v>4408720.0999999996</v>
          </cell>
          <cell r="AQ320">
            <v>44089.49</v>
          </cell>
          <cell r="AR320">
            <v>450582.9</v>
          </cell>
          <cell r="AS320">
            <v>151.6</v>
          </cell>
          <cell r="AT320">
            <v>179648.49</v>
          </cell>
          <cell r="AU320">
            <v>0</v>
          </cell>
          <cell r="AV320">
            <v>0</v>
          </cell>
        </row>
        <row r="321">
          <cell r="A321">
            <v>314</v>
          </cell>
          <cell r="B321" t="str">
            <v>Winchester</v>
          </cell>
          <cell r="C321" t="str">
            <v>E1743</v>
          </cell>
          <cell r="D321">
            <v>190784</v>
          </cell>
          <cell r="E321">
            <v>0</v>
          </cell>
          <cell r="F321">
            <v>0</v>
          </cell>
          <cell r="G321">
            <v>0</v>
          </cell>
          <cell r="H321">
            <v>0</v>
          </cell>
          <cell r="I321">
            <v>0</v>
          </cell>
          <cell r="J321">
            <v>0</v>
          </cell>
          <cell r="K321">
            <v>0</v>
          </cell>
          <cell r="L321">
            <v>0</v>
          </cell>
          <cell r="M321">
            <v>0</v>
          </cell>
          <cell r="N321">
            <v>444651</v>
          </cell>
          <cell r="O321">
            <v>355720.80000000005</v>
          </cell>
          <cell r="P321">
            <v>80037.179999999993</v>
          </cell>
          <cell r="Q321">
            <v>8893.02</v>
          </cell>
          <cell r="R321">
            <v>167579.26</v>
          </cell>
          <cell r="S321">
            <v>0</v>
          </cell>
          <cell r="T321">
            <v>0</v>
          </cell>
          <cell r="U321">
            <v>391694.31</v>
          </cell>
          <cell r="V321">
            <v>0</v>
          </cell>
          <cell r="W321">
            <v>0</v>
          </cell>
          <cell r="X321">
            <v>0</v>
          </cell>
          <cell r="Y321">
            <v>0</v>
          </cell>
          <cell r="Z321">
            <v>0</v>
          </cell>
          <cell r="AA321">
            <v>0</v>
          </cell>
          <cell r="AB321">
            <v>0</v>
          </cell>
          <cell r="AC321">
            <v>0</v>
          </cell>
          <cell r="AD321">
            <v>0</v>
          </cell>
          <cell r="AE321">
            <v>0</v>
          </cell>
          <cell r="AF321">
            <v>24569947</v>
          </cell>
          <cell r="AG321">
            <v>19655957</v>
          </cell>
          <cell r="AH321">
            <v>4422590</v>
          </cell>
          <cell r="AI321">
            <v>491399</v>
          </cell>
          <cell r="AJ321">
            <v>886062.57</v>
          </cell>
          <cell r="AK321">
            <v>1943041.49</v>
          </cell>
          <cell r="AL321">
            <v>3030527.68</v>
          </cell>
          <cell r="AM321">
            <v>41566.58</v>
          </cell>
          <cell r="AN321">
            <v>15077.58</v>
          </cell>
          <cell r="AO321">
            <v>32399.51</v>
          </cell>
          <cell r="AP321">
            <v>1524786.95</v>
          </cell>
          <cell r="AQ321">
            <v>17799.91</v>
          </cell>
          <cell r="AR321">
            <v>130236.08</v>
          </cell>
          <cell r="AS321">
            <v>939.15</v>
          </cell>
          <cell r="AT321">
            <v>5892.59</v>
          </cell>
          <cell r="AU321">
            <v>5191.1499999999996</v>
          </cell>
          <cell r="AV321">
            <v>0</v>
          </cell>
        </row>
        <row r="322">
          <cell r="A322">
            <v>315</v>
          </cell>
          <cell r="B322" t="str">
            <v>Windsor and Maidenhead</v>
          </cell>
          <cell r="C322" t="str">
            <v>E0305</v>
          </cell>
          <cell r="D322">
            <v>251201</v>
          </cell>
          <cell r="E322">
            <v>0</v>
          </cell>
          <cell r="F322">
            <v>0</v>
          </cell>
          <cell r="G322">
            <v>0</v>
          </cell>
          <cell r="H322">
            <v>0</v>
          </cell>
          <cell r="I322">
            <v>0</v>
          </cell>
          <cell r="J322">
            <v>0</v>
          </cell>
          <cell r="K322">
            <v>0</v>
          </cell>
          <cell r="L322">
            <v>0</v>
          </cell>
          <cell r="M322">
            <v>0</v>
          </cell>
          <cell r="N322">
            <v>344758</v>
          </cell>
          <cell r="O322">
            <v>337862.83999999997</v>
          </cell>
          <cell r="P322">
            <v>0</v>
          </cell>
          <cell r="Q322">
            <v>6895.16</v>
          </cell>
          <cell r="R322">
            <v>29940.45</v>
          </cell>
          <cell r="S322">
            <v>0</v>
          </cell>
          <cell r="T322">
            <v>0</v>
          </cell>
          <cell r="U322">
            <v>1402649</v>
          </cell>
          <cell r="V322">
            <v>0</v>
          </cell>
          <cell r="W322">
            <v>0</v>
          </cell>
          <cell r="X322">
            <v>0</v>
          </cell>
          <cell r="Y322">
            <v>0</v>
          </cell>
          <cell r="Z322">
            <v>0</v>
          </cell>
          <cell r="AA322">
            <v>0</v>
          </cell>
          <cell r="AB322">
            <v>0</v>
          </cell>
          <cell r="AC322">
            <v>0</v>
          </cell>
          <cell r="AD322">
            <v>0</v>
          </cell>
          <cell r="AE322">
            <v>0</v>
          </cell>
          <cell r="AF322">
            <v>37021067</v>
          </cell>
          <cell r="AG322">
            <v>36280646</v>
          </cell>
          <cell r="AH322">
            <v>0</v>
          </cell>
          <cell r="AI322">
            <v>740421</v>
          </cell>
          <cell r="AJ322">
            <v>1406722.52</v>
          </cell>
          <cell r="AK322">
            <v>1509616.6399999999</v>
          </cell>
          <cell r="AL322">
            <v>4709949.82</v>
          </cell>
          <cell r="AM322">
            <v>0</v>
          </cell>
          <cell r="AN322">
            <v>10084.86</v>
          </cell>
          <cell r="AO322">
            <v>59244.01</v>
          </cell>
          <cell r="AP322">
            <v>3717718.17</v>
          </cell>
          <cell r="AQ322">
            <v>45970.32</v>
          </cell>
          <cell r="AR322">
            <v>105093.89</v>
          </cell>
          <cell r="AS322">
            <v>0</v>
          </cell>
          <cell r="AT322">
            <v>0</v>
          </cell>
          <cell r="AU322">
            <v>19462.77</v>
          </cell>
          <cell r="AV322">
            <v>0</v>
          </cell>
        </row>
        <row r="323">
          <cell r="A323">
            <v>316</v>
          </cell>
          <cell r="B323" t="str">
            <v>Wirral</v>
          </cell>
          <cell r="C323" t="str">
            <v>E4305</v>
          </cell>
          <cell r="D323">
            <v>339810</v>
          </cell>
          <cell r="E323">
            <v>0</v>
          </cell>
          <cell r="F323">
            <v>67368.179999999993</v>
          </cell>
          <cell r="G323">
            <v>0</v>
          </cell>
          <cell r="H323">
            <v>0</v>
          </cell>
          <cell r="I323">
            <v>0</v>
          </cell>
          <cell r="J323">
            <v>0</v>
          </cell>
          <cell r="K323">
            <v>0</v>
          </cell>
          <cell r="L323">
            <v>0</v>
          </cell>
          <cell r="M323">
            <v>0</v>
          </cell>
          <cell r="N323">
            <v>1230279</v>
          </cell>
          <cell r="O323">
            <v>1205673.42</v>
          </cell>
          <cell r="P323">
            <v>0</v>
          </cell>
          <cell r="Q323">
            <v>24605.58</v>
          </cell>
          <cell r="R323">
            <v>97226.97</v>
          </cell>
          <cell r="S323">
            <v>0</v>
          </cell>
          <cell r="T323">
            <v>0</v>
          </cell>
          <cell r="U323">
            <v>953978</v>
          </cell>
          <cell r="V323">
            <v>0</v>
          </cell>
          <cell r="W323">
            <v>0</v>
          </cell>
          <cell r="X323">
            <v>0</v>
          </cell>
          <cell r="Y323">
            <v>0</v>
          </cell>
          <cell r="Z323">
            <v>0</v>
          </cell>
          <cell r="AA323">
            <v>0</v>
          </cell>
          <cell r="AB323">
            <v>0</v>
          </cell>
          <cell r="AC323">
            <v>0</v>
          </cell>
          <cell r="AD323">
            <v>0</v>
          </cell>
          <cell r="AE323">
            <v>0</v>
          </cell>
          <cell r="AF323">
            <v>33811519</v>
          </cell>
          <cell r="AG323">
            <v>33135289</v>
          </cell>
          <cell r="AH323">
            <v>0</v>
          </cell>
          <cell r="AI323">
            <v>676230</v>
          </cell>
          <cell r="AJ323">
            <v>1204846.58</v>
          </cell>
          <cell r="AK323">
            <v>5340931.59</v>
          </cell>
          <cell r="AL323">
            <v>4623308.3</v>
          </cell>
          <cell r="AM323">
            <v>30136.400000000001</v>
          </cell>
          <cell r="AN323">
            <v>549.6</v>
          </cell>
          <cell r="AO323">
            <v>161982.89000000001</v>
          </cell>
          <cell r="AP323">
            <v>3312611.39</v>
          </cell>
          <cell r="AQ323">
            <v>157655.53</v>
          </cell>
          <cell r="AR323">
            <v>125161.82</v>
          </cell>
          <cell r="AS323">
            <v>1883.53</v>
          </cell>
          <cell r="AT323">
            <v>412.2</v>
          </cell>
          <cell r="AU323">
            <v>0</v>
          </cell>
          <cell r="AV323">
            <v>0</v>
          </cell>
        </row>
        <row r="324">
          <cell r="A324">
            <v>317</v>
          </cell>
          <cell r="B324" t="str">
            <v>Woking</v>
          </cell>
          <cell r="C324" t="str">
            <v>E3641</v>
          </cell>
          <cell r="D324">
            <v>135670</v>
          </cell>
          <cell r="E324">
            <v>0</v>
          </cell>
          <cell r="F324">
            <v>0</v>
          </cell>
          <cell r="G324">
            <v>0</v>
          </cell>
          <cell r="H324">
            <v>0</v>
          </cell>
          <cell r="I324">
            <v>0</v>
          </cell>
          <cell r="J324">
            <v>0</v>
          </cell>
          <cell r="K324">
            <v>0</v>
          </cell>
          <cell r="L324">
            <v>0</v>
          </cell>
          <cell r="M324">
            <v>0</v>
          </cell>
          <cell r="N324">
            <v>208224</v>
          </cell>
          <cell r="O324">
            <v>166579.20000000001</v>
          </cell>
          <cell r="P324">
            <v>41644.800000000003</v>
          </cell>
          <cell r="Q324">
            <v>0</v>
          </cell>
          <cell r="R324">
            <v>-77864.77</v>
          </cell>
          <cell r="S324">
            <v>0</v>
          </cell>
          <cell r="T324">
            <v>0</v>
          </cell>
          <cell r="U324">
            <v>500000</v>
          </cell>
          <cell r="V324">
            <v>0</v>
          </cell>
          <cell r="W324">
            <v>0</v>
          </cell>
          <cell r="X324">
            <v>0</v>
          </cell>
          <cell r="Y324">
            <v>0</v>
          </cell>
          <cell r="Z324">
            <v>0</v>
          </cell>
          <cell r="AA324">
            <v>0</v>
          </cell>
          <cell r="AB324">
            <v>0</v>
          </cell>
          <cell r="AC324">
            <v>0</v>
          </cell>
          <cell r="AD324">
            <v>0</v>
          </cell>
          <cell r="AE324">
            <v>0</v>
          </cell>
          <cell r="AF324">
            <v>21108259</v>
          </cell>
          <cell r="AG324">
            <v>16886607</v>
          </cell>
          <cell r="AH324">
            <v>4221652</v>
          </cell>
          <cell r="AI324">
            <v>0</v>
          </cell>
          <cell r="AJ324">
            <v>786757.47</v>
          </cell>
          <cell r="AK324">
            <v>913699.62</v>
          </cell>
          <cell r="AL324">
            <v>2107427</v>
          </cell>
          <cell r="AM324">
            <v>0</v>
          </cell>
          <cell r="AN324">
            <v>664.1</v>
          </cell>
          <cell r="AO324">
            <v>0</v>
          </cell>
          <cell r="AP324">
            <v>1292662.05</v>
          </cell>
          <cell r="AQ324">
            <v>70648.56</v>
          </cell>
          <cell r="AR324">
            <v>24166.02</v>
          </cell>
          <cell r="AS324">
            <v>0</v>
          </cell>
          <cell r="AT324">
            <v>0</v>
          </cell>
          <cell r="AU324">
            <v>0</v>
          </cell>
          <cell r="AV324">
            <v>0</v>
          </cell>
        </row>
        <row r="325">
          <cell r="A325">
            <v>318</v>
          </cell>
          <cell r="B325" t="str">
            <v>Wokingham</v>
          </cell>
          <cell r="C325" t="str">
            <v>E0306</v>
          </cell>
          <cell r="D325">
            <v>181184</v>
          </cell>
          <cell r="E325">
            <v>0</v>
          </cell>
          <cell r="F325">
            <v>0</v>
          </cell>
          <cell r="G325">
            <v>0</v>
          </cell>
          <cell r="H325">
            <v>0</v>
          </cell>
          <cell r="I325">
            <v>0</v>
          </cell>
          <cell r="J325">
            <v>0</v>
          </cell>
          <cell r="K325">
            <v>0</v>
          </cell>
          <cell r="L325">
            <v>0</v>
          </cell>
          <cell r="M325">
            <v>0</v>
          </cell>
          <cell r="N325">
            <v>184312</v>
          </cell>
          <cell r="O325">
            <v>180625.76</v>
          </cell>
          <cell r="P325">
            <v>0</v>
          </cell>
          <cell r="Q325">
            <v>3686.2400000000002</v>
          </cell>
          <cell r="R325">
            <v>-20794.04</v>
          </cell>
          <cell r="S325">
            <v>0</v>
          </cell>
          <cell r="T325">
            <v>0</v>
          </cell>
          <cell r="U325">
            <v>3051598.49</v>
          </cell>
          <cell r="V325">
            <v>0</v>
          </cell>
          <cell r="W325">
            <v>0</v>
          </cell>
          <cell r="X325">
            <v>0</v>
          </cell>
          <cell r="Y325">
            <v>0</v>
          </cell>
          <cell r="Z325">
            <v>0</v>
          </cell>
          <cell r="AA325">
            <v>0</v>
          </cell>
          <cell r="AB325">
            <v>0</v>
          </cell>
          <cell r="AC325">
            <v>0</v>
          </cell>
          <cell r="AD325">
            <v>0</v>
          </cell>
          <cell r="AE325">
            <v>0</v>
          </cell>
          <cell r="AF325">
            <v>25919842</v>
          </cell>
          <cell r="AG325">
            <v>25401445</v>
          </cell>
          <cell r="AH325">
            <v>0</v>
          </cell>
          <cell r="AI325">
            <v>518397</v>
          </cell>
          <cell r="AJ325">
            <v>998523.25</v>
          </cell>
          <cell r="AK325">
            <v>1448879.46</v>
          </cell>
          <cell r="AL325">
            <v>4974307.41</v>
          </cell>
          <cell r="AM325">
            <v>46679.360000000001</v>
          </cell>
          <cell r="AN325">
            <v>6685.71</v>
          </cell>
          <cell r="AO325">
            <v>106736.43</v>
          </cell>
          <cell r="AP325">
            <v>2319982.64</v>
          </cell>
          <cell r="AQ325">
            <v>2352.88</v>
          </cell>
          <cell r="AR325">
            <v>33990.81</v>
          </cell>
          <cell r="AS325">
            <v>193.51</v>
          </cell>
          <cell r="AT325">
            <v>1837.73</v>
          </cell>
          <cell r="AU325">
            <v>0</v>
          </cell>
          <cell r="AV325">
            <v>0</v>
          </cell>
        </row>
        <row r="326">
          <cell r="A326">
            <v>319</v>
          </cell>
          <cell r="B326" t="str">
            <v>Wolverhampton</v>
          </cell>
          <cell r="C326" t="str">
            <v>E4607</v>
          </cell>
          <cell r="D326">
            <v>348621</v>
          </cell>
          <cell r="E326">
            <v>0</v>
          </cell>
          <cell r="F326">
            <v>2356.25</v>
          </cell>
          <cell r="G326">
            <v>0</v>
          </cell>
          <cell r="H326">
            <v>0</v>
          </cell>
          <cell r="I326">
            <v>0</v>
          </cell>
          <cell r="J326">
            <v>55000</v>
          </cell>
          <cell r="K326">
            <v>0</v>
          </cell>
          <cell r="L326">
            <v>0</v>
          </cell>
          <cell r="M326">
            <v>0</v>
          </cell>
          <cell r="N326">
            <v>990741</v>
          </cell>
          <cell r="O326">
            <v>970926.17999999993</v>
          </cell>
          <cell r="P326">
            <v>0</v>
          </cell>
          <cell r="Q326">
            <v>19814.82</v>
          </cell>
          <cell r="R326">
            <v>429321.14</v>
          </cell>
          <cell r="S326">
            <v>0</v>
          </cell>
          <cell r="T326">
            <v>0</v>
          </cell>
          <cell r="U326">
            <v>1095722.3</v>
          </cell>
          <cell r="V326">
            <v>0</v>
          </cell>
          <cell r="W326">
            <v>0</v>
          </cell>
          <cell r="X326">
            <v>0</v>
          </cell>
          <cell r="Y326">
            <v>0</v>
          </cell>
          <cell r="Z326">
            <v>0</v>
          </cell>
          <cell r="AA326">
            <v>0</v>
          </cell>
          <cell r="AB326">
            <v>0</v>
          </cell>
          <cell r="AC326">
            <v>0</v>
          </cell>
          <cell r="AD326">
            <v>0</v>
          </cell>
          <cell r="AE326">
            <v>0</v>
          </cell>
          <cell r="AF326">
            <v>35938016</v>
          </cell>
          <cell r="AG326">
            <v>35273156</v>
          </cell>
          <cell r="AH326">
            <v>0</v>
          </cell>
          <cell r="AI326">
            <v>719860</v>
          </cell>
          <cell r="AJ326">
            <v>1285605.93</v>
          </cell>
          <cell r="AK326">
            <v>4318427.97</v>
          </cell>
          <cell r="AL326">
            <v>3883452.15</v>
          </cell>
          <cell r="AM326">
            <v>13218.82</v>
          </cell>
          <cell r="AN326">
            <v>0</v>
          </cell>
          <cell r="AO326">
            <v>63470.83</v>
          </cell>
          <cell r="AP326">
            <v>3987253.48</v>
          </cell>
          <cell r="AQ326">
            <v>113918.83</v>
          </cell>
          <cell r="AR326">
            <v>272964.59000000003</v>
          </cell>
          <cell r="AS326">
            <v>436.35</v>
          </cell>
          <cell r="AT326">
            <v>0</v>
          </cell>
          <cell r="AU326">
            <v>0</v>
          </cell>
          <cell r="AV326">
            <v>0</v>
          </cell>
        </row>
        <row r="327">
          <cell r="A327">
            <v>320</v>
          </cell>
          <cell r="B327" t="str">
            <v>Worcester</v>
          </cell>
          <cell r="C327" t="str">
            <v>E1837</v>
          </cell>
          <cell r="D327">
            <v>140483</v>
          </cell>
          <cell r="E327">
            <v>0</v>
          </cell>
          <cell r="F327">
            <v>0</v>
          </cell>
          <cell r="G327">
            <v>0</v>
          </cell>
          <cell r="H327">
            <v>0</v>
          </cell>
          <cell r="I327">
            <v>0</v>
          </cell>
          <cell r="J327">
            <v>0</v>
          </cell>
          <cell r="K327">
            <v>0</v>
          </cell>
          <cell r="L327">
            <v>0</v>
          </cell>
          <cell r="M327">
            <v>0</v>
          </cell>
          <cell r="N327">
            <v>354498</v>
          </cell>
          <cell r="O327">
            <v>283598.40000000002</v>
          </cell>
          <cell r="P327">
            <v>63809.64</v>
          </cell>
          <cell r="Q327">
            <v>7089.96</v>
          </cell>
          <cell r="R327">
            <v>50822.81</v>
          </cell>
          <cell r="S327">
            <v>0</v>
          </cell>
          <cell r="T327">
            <v>0</v>
          </cell>
          <cell r="U327">
            <v>407090</v>
          </cell>
          <cell r="V327">
            <v>0</v>
          </cell>
          <cell r="W327">
            <v>0</v>
          </cell>
          <cell r="X327">
            <v>0</v>
          </cell>
          <cell r="Y327">
            <v>0</v>
          </cell>
          <cell r="Z327">
            <v>0</v>
          </cell>
          <cell r="AA327">
            <v>0</v>
          </cell>
          <cell r="AB327">
            <v>0</v>
          </cell>
          <cell r="AC327">
            <v>0</v>
          </cell>
          <cell r="AD327">
            <v>0</v>
          </cell>
          <cell r="AE327">
            <v>0</v>
          </cell>
          <cell r="AF327">
            <v>20104072</v>
          </cell>
          <cell r="AG327">
            <v>16083257</v>
          </cell>
          <cell r="AH327">
            <v>3618733</v>
          </cell>
          <cell r="AI327">
            <v>402081</v>
          </cell>
          <cell r="AJ327">
            <v>722989.24</v>
          </cell>
          <cell r="AK327">
            <v>1545993.86</v>
          </cell>
          <cell r="AL327">
            <v>3015913.82</v>
          </cell>
          <cell r="AM327">
            <v>18062.25</v>
          </cell>
          <cell r="AN327">
            <v>0</v>
          </cell>
          <cell r="AO327">
            <v>88340.96</v>
          </cell>
          <cell r="AP327">
            <v>1648382.85</v>
          </cell>
          <cell r="AQ327">
            <v>44256.07</v>
          </cell>
          <cell r="AR327">
            <v>11555.15</v>
          </cell>
          <cell r="AS327">
            <v>1038.44</v>
          </cell>
          <cell r="AT327">
            <v>0</v>
          </cell>
          <cell r="AU327">
            <v>0</v>
          </cell>
          <cell r="AV327">
            <v>0</v>
          </cell>
        </row>
        <row r="328">
          <cell r="A328">
            <v>321</v>
          </cell>
          <cell r="B328" t="str">
            <v>Worthing</v>
          </cell>
          <cell r="C328" t="str">
            <v>E3837</v>
          </cell>
          <cell r="D328">
            <v>133297</v>
          </cell>
          <cell r="E328">
            <v>0</v>
          </cell>
          <cell r="F328">
            <v>0</v>
          </cell>
          <cell r="G328">
            <v>0</v>
          </cell>
          <cell r="H328">
            <v>0</v>
          </cell>
          <cell r="I328">
            <v>0</v>
          </cell>
          <cell r="J328">
            <v>0</v>
          </cell>
          <cell r="K328">
            <v>0</v>
          </cell>
          <cell r="L328">
            <v>0</v>
          </cell>
          <cell r="M328">
            <v>0</v>
          </cell>
          <cell r="N328">
            <v>432964</v>
          </cell>
          <cell r="O328">
            <v>346371.2</v>
          </cell>
          <cell r="P328">
            <v>86592.8</v>
          </cell>
          <cell r="Q328">
            <v>0</v>
          </cell>
          <cell r="R328">
            <v>-5733.63</v>
          </cell>
          <cell r="S328">
            <v>0</v>
          </cell>
          <cell r="T328">
            <v>0</v>
          </cell>
          <cell r="U328">
            <v>328916.3</v>
          </cell>
          <cell r="V328">
            <v>0</v>
          </cell>
          <cell r="W328">
            <v>0</v>
          </cell>
          <cell r="X328">
            <v>0</v>
          </cell>
          <cell r="Y328">
            <v>0</v>
          </cell>
          <cell r="Z328">
            <v>0</v>
          </cell>
          <cell r="AA328">
            <v>0</v>
          </cell>
          <cell r="AB328">
            <v>0</v>
          </cell>
          <cell r="AC328">
            <v>0</v>
          </cell>
          <cell r="AD328">
            <v>0</v>
          </cell>
          <cell r="AE328">
            <v>0</v>
          </cell>
          <cell r="AF328">
            <v>14973769</v>
          </cell>
          <cell r="AG328">
            <v>11979015</v>
          </cell>
          <cell r="AH328">
            <v>2994754</v>
          </cell>
          <cell r="AI328">
            <v>0</v>
          </cell>
          <cell r="AJ328">
            <v>526305.79</v>
          </cell>
          <cell r="AK328">
            <v>1854032.69</v>
          </cell>
          <cell r="AL328">
            <v>1478808.89</v>
          </cell>
          <cell r="AM328">
            <v>39512.300000000003</v>
          </cell>
          <cell r="AN328">
            <v>0</v>
          </cell>
          <cell r="AO328">
            <v>23780.87</v>
          </cell>
          <cell r="AP328">
            <v>1139448.95</v>
          </cell>
          <cell r="AQ328">
            <v>22157.62</v>
          </cell>
          <cell r="AR328">
            <v>1841</v>
          </cell>
          <cell r="AS328">
            <v>0</v>
          </cell>
          <cell r="AT328">
            <v>0</v>
          </cell>
          <cell r="AU328">
            <v>0</v>
          </cell>
          <cell r="AV328">
            <v>0</v>
          </cell>
        </row>
        <row r="329">
          <cell r="A329">
            <v>322</v>
          </cell>
          <cell r="B329" t="str">
            <v>Wychavon</v>
          </cell>
          <cell r="C329" t="str">
            <v>E1838</v>
          </cell>
          <cell r="D329">
            <v>188368</v>
          </cell>
          <cell r="E329">
            <v>0</v>
          </cell>
          <cell r="F329">
            <v>0</v>
          </cell>
          <cell r="G329">
            <v>0</v>
          </cell>
          <cell r="H329">
            <v>0</v>
          </cell>
          <cell r="I329">
            <v>0</v>
          </cell>
          <cell r="J329">
            <v>0</v>
          </cell>
          <cell r="K329">
            <v>0</v>
          </cell>
          <cell r="L329">
            <v>0</v>
          </cell>
          <cell r="M329">
            <v>0</v>
          </cell>
          <cell r="N329">
            <v>600579</v>
          </cell>
          <cell r="O329">
            <v>480463.2</v>
          </cell>
          <cell r="P329">
            <v>108104.22</v>
          </cell>
          <cell r="Q329">
            <v>12011.58</v>
          </cell>
          <cell r="R329">
            <v>76032.63</v>
          </cell>
          <cell r="S329">
            <v>0</v>
          </cell>
          <cell r="T329">
            <v>0</v>
          </cell>
          <cell r="U329">
            <v>395864</v>
          </cell>
          <cell r="V329">
            <v>0</v>
          </cell>
          <cell r="W329">
            <v>0</v>
          </cell>
          <cell r="X329">
            <v>0</v>
          </cell>
          <cell r="Y329">
            <v>0</v>
          </cell>
          <cell r="Z329">
            <v>0</v>
          </cell>
          <cell r="AA329">
            <v>0</v>
          </cell>
          <cell r="AB329">
            <v>0</v>
          </cell>
          <cell r="AC329">
            <v>0</v>
          </cell>
          <cell r="AD329">
            <v>0</v>
          </cell>
          <cell r="AE329">
            <v>0</v>
          </cell>
          <cell r="AF329">
            <v>19537935</v>
          </cell>
          <cell r="AG329">
            <v>15630348</v>
          </cell>
          <cell r="AH329">
            <v>3516828</v>
          </cell>
          <cell r="AI329">
            <v>390759</v>
          </cell>
          <cell r="AJ329">
            <v>652984.07999999996</v>
          </cell>
          <cell r="AK329">
            <v>2631958.2599999998</v>
          </cell>
          <cell r="AL329">
            <v>1665511.46</v>
          </cell>
          <cell r="AM329">
            <v>31084.16</v>
          </cell>
          <cell r="AN329">
            <v>59453.39</v>
          </cell>
          <cell r="AO329">
            <v>131341.14000000001</v>
          </cell>
          <cell r="AP329">
            <v>1829103.82</v>
          </cell>
          <cell r="AQ329">
            <v>46661.17</v>
          </cell>
          <cell r="AR329">
            <v>48013.43</v>
          </cell>
          <cell r="AS329">
            <v>1841.43</v>
          </cell>
          <cell r="AT329">
            <v>35163.769999999997</v>
          </cell>
          <cell r="AU329">
            <v>17701.43</v>
          </cell>
          <cell r="AV329">
            <v>0</v>
          </cell>
        </row>
        <row r="330">
          <cell r="A330">
            <v>323</v>
          </cell>
          <cell r="B330" t="str">
            <v>Wycombe</v>
          </cell>
          <cell r="C330" t="str">
            <v>E0435</v>
          </cell>
          <cell r="D330">
            <v>248843</v>
          </cell>
          <cell r="E330">
            <v>0</v>
          </cell>
          <cell r="F330">
            <v>0</v>
          </cell>
          <cell r="G330">
            <v>0</v>
          </cell>
          <cell r="H330">
            <v>0</v>
          </cell>
          <cell r="I330">
            <v>0</v>
          </cell>
          <cell r="J330">
            <v>0</v>
          </cell>
          <cell r="K330">
            <v>0</v>
          </cell>
          <cell r="L330">
            <v>0</v>
          </cell>
          <cell r="M330">
            <v>0</v>
          </cell>
          <cell r="N330">
            <v>443075</v>
          </cell>
          <cell r="O330">
            <v>354460</v>
          </cell>
          <cell r="P330">
            <v>79753.5</v>
          </cell>
          <cell r="Q330">
            <v>8861.5</v>
          </cell>
          <cell r="R330">
            <v>43502.83</v>
          </cell>
          <cell r="S330">
            <v>0</v>
          </cell>
          <cell r="T330">
            <v>0</v>
          </cell>
          <cell r="U330">
            <v>1432396.12</v>
          </cell>
          <cell r="V330">
            <v>0</v>
          </cell>
          <cell r="W330">
            <v>0</v>
          </cell>
          <cell r="X330">
            <v>0</v>
          </cell>
          <cell r="Y330">
            <v>0</v>
          </cell>
          <cell r="Z330">
            <v>0</v>
          </cell>
          <cell r="AA330">
            <v>0</v>
          </cell>
          <cell r="AB330">
            <v>0</v>
          </cell>
          <cell r="AC330">
            <v>0</v>
          </cell>
          <cell r="AD330">
            <v>0</v>
          </cell>
          <cell r="AE330">
            <v>0</v>
          </cell>
          <cell r="AF330">
            <v>33109327</v>
          </cell>
          <cell r="AG330">
            <v>26487461</v>
          </cell>
          <cell r="AH330">
            <v>5959679</v>
          </cell>
          <cell r="AI330">
            <v>662187</v>
          </cell>
          <cell r="AJ330">
            <v>1243785.82</v>
          </cell>
          <cell r="AK330">
            <v>1928843.52</v>
          </cell>
          <cell r="AL330">
            <v>3660679.48</v>
          </cell>
          <cell r="AM330">
            <v>27588.89</v>
          </cell>
          <cell r="AN330">
            <v>19821.57</v>
          </cell>
          <cell r="AO330">
            <v>39194.370000000003</v>
          </cell>
          <cell r="AP330">
            <v>3374621.4</v>
          </cell>
          <cell r="AQ330">
            <v>36034.1</v>
          </cell>
          <cell r="AR330">
            <v>298088.92</v>
          </cell>
          <cell r="AS330">
            <v>531.85</v>
          </cell>
          <cell r="AT330">
            <v>13233.38</v>
          </cell>
          <cell r="AU330">
            <v>8926.74</v>
          </cell>
          <cell r="AV330">
            <v>0</v>
          </cell>
        </row>
        <row r="331">
          <cell r="A331">
            <v>324</v>
          </cell>
          <cell r="B331" t="str">
            <v>Wyre</v>
          </cell>
          <cell r="C331" t="str">
            <v>E2344</v>
          </cell>
          <cell r="D331">
            <v>154556</v>
          </cell>
          <cell r="E331">
            <v>0</v>
          </cell>
          <cell r="F331">
            <v>0</v>
          </cell>
          <cell r="G331">
            <v>0</v>
          </cell>
          <cell r="H331">
            <v>0</v>
          </cell>
          <cell r="I331">
            <v>0</v>
          </cell>
          <cell r="J331">
            <v>0</v>
          </cell>
          <cell r="K331">
            <v>0</v>
          </cell>
          <cell r="L331">
            <v>0</v>
          </cell>
          <cell r="M331">
            <v>0</v>
          </cell>
          <cell r="N331">
            <v>588782</v>
          </cell>
          <cell r="O331">
            <v>471025.60000000003</v>
          </cell>
          <cell r="P331">
            <v>105980.76</v>
          </cell>
          <cell r="Q331">
            <v>11775.64</v>
          </cell>
          <cell r="R331">
            <v>245464.53</v>
          </cell>
          <cell r="S331">
            <v>0</v>
          </cell>
          <cell r="T331">
            <v>0</v>
          </cell>
          <cell r="U331">
            <v>264888.34999999998</v>
          </cell>
          <cell r="V331">
            <v>0</v>
          </cell>
          <cell r="W331">
            <v>0</v>
          </cell>
          <cell r="X331">
            <v>0</v>
          </cell>
          <cell r="Y331">
            <v>0</v>
          </cell>
          <cell r="Z331">
            <v>0</v>
          </cell>
          <cell r="AA331">
            <v>0</v>
          </cell>
          <cell r="AB331">
            <v>0</v>
          </cell>
          <cell r="AC331">
            <v>0</v>
          </cell>
          <cell r="AD331">
            <v>0</v>
          </cell>
          <cell r="AE331">
            <v>0</v>
          </cell>
          <cell r="AF331">
            <v>12504109</v>
          </cell>
          <cell r="AG331">
            <v>10003287</v>
          </cell>
          <cell r="AH331">
            <v>2250740</v>
          </cell>
          <cell r="AI331">
            <v>250082</v>
          </cell>
          <cell r="AJ331">
            <v>418730.96</v>
          </cell>
          <cell r="AK331">
            <v>2471970.36</v>
          </cell>
          <cell r="AL331">
            <v>1518467.34</v>
          </cell>
          <cell r="AM331">
            <v>19927.89</v>
          </cell>
          <cell r="AN331">
            <v>4805.71</v>
          </cell>
          <cell r="AO331">
            <v>611.1</v>
          </cell>
          <cell r="AP331">
            <v>701303.34</v>
          </cell>
          <cell r="AQ331">
            <v>732.8</v>
          </cell>
          <cell r="AR331">
            <v>58163.66</v>
          </cell>
          <cell r="AS331">
            <v>0</v>
          </cell>
          <cell r="AT331">
            <v>28.4</v>
          </cell>
          <cell r="AU331">
            <v>0</v>
          </cell>
          <cell r="AV331">
            <v>0</v>
          </cell>
        </row>
        <row r="332">
          <cell r="A332">
            <v>325</v>
          </cell>
          <cell r="B332" t="str">
            <v>Wyre Forest</v>
          </cell>
          <cell r="C332" t="str">
            <v>E1839</v>
          </cell>
          <cell r="D332">
            <v>137574</v>
          </cell>
          <cell r="E332">
            <v>0</v>
          </cell>
          <cell r="F332">
            <v>0</v>
          </cell>
          <cell r="G332">
            <v>0</v>
          </cell>
          <cell r="H332">
            <v>0</v>
          </cell>
          <cell r="I332">
            <v>0</v>
          </cell>
          <cell r="J332">
            <v>0</v>
          </cell>
          <cell r="K332">
            <v>9750000</v>
          </cell>
          <cell r="L332">
            <v>10725000</v>
          </cell>
          <cell r="M332">
            <v>11700000</v>
          </cell>
          <cell r="N332">
            <v>428997</v>
          </cell>
          <cell r="O332">
            <v>343197.60000000003</v>
          </cell>
          <cell r="P332">
            <v>77219.459999999992</v>
          </cell>
          <cell r="Q332">
            <v>8579.94</v>
          </cell>
          <cell r="R332">
            <v>-12734.63</v>
          </cell>
          <cell r="S332">
            <v>0</v>
          </cell>
          <cell r="T332">
            <v>0</v>
          </cell>
          <cell r="U332">
            <v>601130.19999999995</v>
          </cell>
          <cell r="V332">
            <v>0</v>
          </cell>
          <cell r="W332">
            <v>0</v>
          </cell>
          <cell r="X332">
            <v>0</v>
          </cell>
          <cell r="Y332">
            <v>0</v>
          </cell>
          <cell r="Z332">
            <v>0</v>
          </cell>
          <cell r="AA332">
            <v>0</v>
          </cell>
          <cell r="AB332">
            <v>0</v>
          </cell>
          <cell r="AC332">
            <v>0</v>
          </cell>
          <cell r="AD332">
            <v>0</v>
          </cell>
          <cell r="AE332">
            <v>0</v>
          </cell>
          <cell r="AF332">
            <v>14096933</v>
          </cell>
          <cell r="AG332">
            <v>11277546</v>
          </cell>
          <cell r="AH332">
            <v>2537448</v>
          </cell>
          <cell r="AI332">
            <v>281939</v>
          </cell>
          <cell r="AJ332">
            <v>490725.78</v>
          </cell>
          <cell r="AK332">
            <v>1861453.28</v>
          </cell>
          <cell r="AL332">
            <v>1512063.94</v>
          </cell>
          <cell r="AM332">
            <v>42532.74</v>
          </cell>
          <cell r="AN332">
            <v>8945.23</v>
          </cell>
          <cell r="AO332">
            <v>69081.81</v>
          </cell>
          <cell r="AP332">
            <v>1317222.6299999999</v>
          </cell>
          <cell r="AQ332">
            <v>27381.63</v>
          </cell>
          <cell r="AR332">
            <v>192351.98</v>
          </cell>
          <cell r="AS332">
            <v>0</v>
          </cell>
          <cell r="AT332">
            <v>1975.39</v>
          </cell>
          <cell r="AU332">
            <v>0</v>
          </cell>
          <cell r="AV332">
            <v>0</v>
          </cell>
        </row>
        <row r="333">
          <cell r="A333">
            <v>326</v>
          </cell>
          <cell r="B333" t="str">
            <v>York</v>
          </cell>
          <cell r="C333" t="str">
            <v>E2701</v>
          </cell>
          <cell r="D333">
            <v>295938</v>
          </cell>
          <cell r="E333">
            <v>0</v>
          </cell>
          <cell r="F333">
            <v>0</v>
          </cell>
          <cell r="G333">
            <v>0</v>
          </cell>
          <cell r="H333">
            <v>0</v>
          </cell>
          <cell r="I333">
            <v>0</v>
          </cell>
          <cell r="J333">
            <v>0</v>
          </cell>
          <cell r="K333">
            <v>10000000</v>
          </cell>
          <cell r="L333">
            <v>11000000</v>
          </cell>
          <cell r="M333">
            <v>12000000</v>
          </cell>
          <cell r="N333">
            <v>627205</v>
          </cell>
          <cell r="O333">
            <v>614660.9</v>
          </cell>
          <cell r="P333">
            <v>0</v>
          </cell>
          <cell r="Q333">
            <v>12544.1</v>
          </cell>
          <cell r="R333">
            <v>185398.56</v>
          </cell>
          <cell r="S333">
            <v>0</v>
          </cell>
          <cell r="T333">
            <v>0</v>
          </cell>
          <cell r="U333">
            <v>1089731.81</v>
          </cell>
          <cell r="V333">
            <v>0</v>
          </cell>
          <cell r="W333">
            <v>0</v>
          </cell>
          <cell r="X333">
            <v>0</v>
          </cell>
          <cell r="Y333">
            <v>0</v>
          </cell>
          <cell r="Z333">
            <v>0</v>
          </cell>
          <cell r="AA333">
            <v>0</v>
          </cell>
          <cell r="AB333">
            <v>0</v>
          </cell>
          <cell r="AC333">
            <v>0</v>
          </cell>
          <cell r="AD333">
            <v>0</v>
          </cell>
          <cell r="AE333">
            <v>0</v>
          </cell>
          <cell r="AF333">
            <v>46289151</v>
          </cell>
          <cell r="AG333">
            <v>45363367</v>
          </cell>
          <cell r="AH333">
            <v>0</v>
          </cell>
          <cell r="AI333">
            <v>925783</v>
          </cell>
          <cell r="AJ333">
            <v>1740216.82</v>
          </cell>
          <cell r="AK333">
            <v>2706777.14</v>
          </cell>
          <cell r="AL333">
            <v>7946849.54</v>
          </cell>
          <cell r="AM333">
            <v>146315.60999999999</v>
          </cell>
          <cell r="AN333">
            <v>11221.14</v>
          </cell>
          <cell r="AO333">
            <v>32775.67</v>
          </cell>
          <cell r="AP333">
            <v>3104616.18</v>
          </cell>
          <cell r="AQ333">
            <v>33201.97</v>
          </cell>
          <cell r="AR333">
            <v>9708.17</v>
          </cell>
          <cell r="AS333">
            <v>5512.38</v>
          </cell>
          <cell r="AT333">
            <v>4836.88</v>
          </cell>
          <cell r="AU333">
            <v>25931.48</v>
          </cell>
          <cell r="AV333">
            <v>0</v>
          </cell>
        </row>
        <row r="334">
          <cell r="A334">
            <v>327</v>
          </cell>
          <cell r="B334" t="str">
            <v>ZZZZ</v>
          </cell>
          <cell r="C334" t="str">
            <v>EZZZZ</v>
          </cell>
          <cell r="D334">
            <v>0</v>
          </cell>
          <cell r="E334">
            <v>0</v>
          </cell>
          <cell r="F334">
            <v>0</v>
          </cell>
          <cell r="G334">
            <v>0</v>
          </cell>
          <cell r="H334">
            <v>0</v>
          </cell>
          <cell r="I334">
            <v>0</v>
          </cell>
          <cell r="J334">
            <v>0</v>
          </cell>
          <cell r="K334">
            <v>0</v>
          </cell>
          <cell r="L334">
            <v>0</v>
          </cell>
          <cell r="M334">
            <v>0</v>
          </cell>
          <cell r="N334">
            <v>0</v>
          </cell>
          <cell r="O334">
            <v>176601678.30000007</v>
          </cell>
          <cell r="P334">
            <v>25544488.780000012</v>
          </cell>
          <cell r="Q334">
            <v>2853833.92</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collections/local-government-pension-schem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CD5DD-154E-4BD6-AD61-18D1C2866F7B}">
  <sheetPr codeName="Sheet1"/>
  <dimension ref="B1:P51"/>
  <sheetViews>
    <sheetView tabSelected="1" zoomScaleNormal="100" workbookViewId="0">
      <selection activeCell="B1" sqref="B1"/>
    </sheetView>
  </sheetViews>
  <sheetFormatPr defaultColWidth="9.1796875" defaultRowHeight="14" x14ac:dyDescent="0.3"/>
  <cols>
    <col min="1" max="1" width="2.7265625" style="243" customWidth="1"/>
    <col min="2" max="2" width="3.81640625" style="243" customWidth="1"/>
    <col min="3" max="3" width="27.7265625" style="243" customWidth="1"/>
    <col min="4" max="14" width="9.1796875" style="243"/>
    <col min="15" max="15" width="15.81640625" style="243" customWidth="1"/>
    <col min="16" max="16" width="8.1796875" style="243" customWidth="1"/>
    <col min="17" max="16384" width="9.1796875" style="243"/>
  </cols>
  <sheetData>
    <row r="1" spans="2:16" ht="14.5" thickBot="1" x14ac:dyDescent="0.35">
      <c r="C1" s="280"/>
      <c r="D1" s="281"/>
      <c r="E1" s="281"/>
      <c r="F1" s="281"/>
      <c r="G1" s="281"/>
      <c r="H1" s="281"/>
      <c r="I1" s="281"/>
      <c r="J1" s="281"/>
      <c r="K1" s="281"/>
      <c r="L1" s="281"/>
      <c r="M1" s="281"/>
      <c r="N1" s="281"/>
      <c r="O1" s="281"/>
    </row>
    <row r="2" spans="2:16" x14ac:dyDescent="0.3">
      <c r="B2" s="244"/>
      <c r="C2" s="245"/>
      <c r="D2" s="245"/>
      <c r="E2" s="245"/>
      <c r="F2" s="245"/>
      <c r="G2" s="245"/>
      <c r="H2" s="245"/>
      <c r="I2" s="245"/>
      <c r="J2" s="245"/>
      <c r="K2" s="245"/>
      <c r="L2" s="245"/>
      <c r="M2" s="245"/>
      <c r="N2" s="245"/>
      <c r="O2" s="245"/>
      <c r="P2" s="246"/>
    </row>
    <row r="3" spans="2:16" x14ac:dyDescent="0.3">
      <c r="B3" s="247"/>
      <c r="P3" s="248"/>
    </row>
    <row r="4" spans="2:16" x14ac:dyDescent="0.3">
      <c r="B4" s="247"/>
      <c r="P4" s="248"/>
    </row>
    <row r="5" spans="2:16" x14ac:dyDescent="0.3">
      <c r="B5" s="247"/>
      <c r="G5" s="249"/>
      <c r="H5" s="249"/>
      <c r="P5" s="248"/>
    </row>
    <row r="6" spans="2:16" x14ac:dyDescent="0.3">
      <c r="B6" s="247"/>
      <c r="P6" s="248"/>
    </row>
    <row r="7" spans="2:16" x14ac:dyDescent="0.3">
      <c r="B7" s="247"/>
      <c r="P7" s="248"/>
    </row>
    <row r="8" spans="2:16" x14ac:dyDescent="0.3">
      <c r="B8" s="247"/>
      <c r="P8" s="248"/>
    </row>
    <row r="9" spans="2:16" x14ac:dyDescent="0.3">
      <c r="B9" s="247"/>
      <c r="P9" s="248"/>
    </row>
    <row r="10" spans="2:16" x14ac:dyDescent="0.3">
      <c r="B10" s="247"/>
      <c r="P10" s="248"/>
    </row>
    <row r="11" spans="2:16" x14ac:dyDescent="0.3">
      <c r="B11" s="247"/>
      <c r="C11" s="282" t="s">
        <v>622</v>
      </c>
      <c r="D11" s="282"/>
      <c r="E11" s="282"/>
      <c r="F11" s="282"/>
      <c r="G11" s="282"/>
      <c r="H11" s="282"/>
      <c r="I11" s="282"/>
      <c r="J11" s="282"/>
      <c r="K11" s="282"/>
      <c r="L11" s="282"/>
      <c r="M11" s="282"/>
      <c r="N11" s="282"/>
      <c r="O11" s="282"/>
      <c r="P11" s="248"/>
    </row>
    <row r="12" spans="2:16" x14ac:dyDescent="0.3">
      <c r="B12" s="247"/>
      <c r="P12" s="248"/>
    </row>
    <row r="13" spans="2:16" x14ac:dyDescent="0.3">
      <c r="B13" s="247"/>
      <c r="C13" s="250" t="s">
        <v>423</v>
      </c>
      <c r="P13" s="248"/>
    </row>
    <row r="14" spans="2:16" ht="92.25" customHeight="1" x14ac:dyDescent="0.3">
      <c r="B14" s="247"/>
      <c r="C14" s="283" t="s">
        <v>642</v>
      </c>
      <c r="D14" s="283"/>
      <c r="E14" s="283"/>
      <c r="F14" s="283"/>
      <c r="G14" s="283"/>
      <c r="H14" s="283"/>
      <c r="I14" s="283"/>
      <c r="J14" s="283"/>
      <c r="K14" s="283"/>
      <c r="L14" s="283"/>
      <c r="M14" s="283"/>
      <c r="N14" s="283"/>
      <c r="O14" s="283"/>
      <c r="P14" s="248"/>
    </row>
    <row r="15" spans="2:16" x14ac:dyDescent="0.3">
      <c r="B15" s="247"/>
      <c r="D15" s="251"/>
      <c r="E15" s="251"/>
      <c r="F15" s="251"/>
      <c r="G15" s="251"/>
      <c r="H15" s="251"/>
      <c r="I15" s="251"/>
      <c r="J15" s="251"/>
      <c r="K15" s="251"/>
      <c r="L15" s="251"/>
      <c r="M15" s="251"/>
      <c r="N15" s="251"/>
      <c r="O15" s="251"/>
      <c r="P15" s="252"/>
    </row>
    <row r="16" spans="2:16" x14ac:dyDescent="0.3">
      <c r="B16" s="247"/>
      <c r="C16" s="284" t="s">
        <v>424</v>
      </c>
      <c r="D16" s="284"/>
      <c r="E16" s="284"/>
      <c r="F16" s="284"/>
      <c r="G16" s="284"/>
      <c r="H16" s="284"/>
      <c r="I16" s="284"/>
      <c r="J16" s="284"/>
      <c r="K16" s="284"/>
      <c r="L16" s="284"/>
      <c r="M16" s="284"/>
      <c r="N16" s="284"/>
      <c r="O16" s="284"/>
      <c r="P16" s="252"/>
    </row>
    <row r="17" spans="2:16" ht="30.75" customHeight="1" x14ac:dyDescent="0.3">
      <c r="B17" s="247"/>
      <c r="C17" s="279" t="s">
        <v>425</v>
      </c>
      <c r="D17" s="279"/>
      <c r="E17" s="279"/>
      <c r="F17" s="279"/>
      <c r="G17" s="279"/>
      <c r="H17" s="279"/>
      <c r="I17" s="279"/>
      <c r="J17" s="279"/>
      <c r="K17" s="279"/>
      <c r="L17" s="279"/>
      <c r="M17" s="279"/>
      <c r="N17" s="279"/>
      <c r="O17" s="279"/>
      <c r="P17" s="252"/>
    </row>
    <row r="18" spans="2:16" ht="15" customHeight="1" x14ac:dyDescent="0.3">
      <c r="B18" s="247"/>
      <c r="C18" s="253"/>
      <c r="D18" s="253"/>
      <c r="E18" s="253"/>
      <c r="F18" s="253"/>
      <c r="G18" s="253"/>
      <c r="H18" s="253"/>
      <c r="I18" s="253"/>
      <c r="J18" s="253"/>
      <c r="K18" s="253"/>
      <c r="L18" s="253"/>
      <c r="M18" s="253"/>
      <c r="N18" s="253"/>
      <c r="O18" s="253"/>
      <c r="P18" s="252"/>
    </row>
    <row r="19" spans="2:16" x14ac:dyDescent="0.3">
      <c r="B19" s="247"/>
      <c r="C19" s="261" t="s">
        <v>426</v>
      </c>
      <c r="D19" s="285" t="s">
        <v>613</v>
      </c>
      <c r="E19" s="285"/>
      <c r="F19" s="285"/>
      <c r="G19" s="285"/>
      <c r="H19" s="285"/>
      <c r="I19" s="285"/>
      <c r="J19" s="285"/>
      <c r="K19" s="285"/>
      <c r="L19" s="285"/>
      <c r="M19" s="285"/>
      <c r="N19" s="285"/>
      <c r="O19" s="285"/>
      <c r="P19" s="252"/>
    </row>
    <row r="20" spans="2:16" x14ac:dyDescent="0.3">
      <c r="B20" s="247"/>
      <c r="C20" s="251"/>
      <c r="D20" s="251"/>
      <c r="E20" s="251"/>
      <c r="F20" s="251"/>
      <c r="G20" s="251"/>
      <c r="H20" s="251"/>
      <c r="I20" s="251"/>
      <c r="J20" s="251"/>
      <c r="K20" s="251"/>
      <c r="L20" s="251"/>
      <c r="M20" s="251"/>
      <c r="N20" s="251"/>
      <c r="O20" s="251"/>
      <c r="P20" s="252"/>
    </row>
    <row r="21" spans="2:16" x14ac:dyDescent="0.3">
      <c r="B21" s="247"/>
      <c r="C21" s="262" t="s">
        <v>427</v>
      </c>
      <c r="D21" s="285" t="s">
        <v>615</v>
      </c>
      <c r="E21" s="285"/>
      <c r="F21" s="285"/>
      <c r="G21" s="285"/>
      <c r="H21" s="285"/>
      <c r="I21" s="285"/>
      <c r="J21" s="285"/>
      <c r="K21" s="285"/>
      <c r="L21" s="285"/>
      <c r="M21" s="285"/>
      <c r="N21" s="285"/>
      <c r="O21" s="285"/>
      <c r="P21" s="252"/>
    </row>
    <row r="22" spans="2:16" x14ac:dyDescent="0.3">
      <c r="B22" s="247"/>
      <c r="C22" s="251"/>
      <c r="D22" s="251"/>
      <c r="E22" s="251"/>
      <c r="F22" s="251"/>
      <c r="G22" s="251"/>
      <c r="H22" s="251"/>
      <c r="I22" s="251"/>
      <c r="J22" s="251"/>
      <c r="K22" s="251"/>
      <c r="L22" s="251"/>
      <c r="M22" s="251"/>
      <c r="N22" s="251"/>
      <c r="O22" s="251"/>
      <c r="P22" s="252"/>
    </row>
    <row r="23" spans="2:16" x14ac:dyDescent="0.3">
      <c r="B23" s="247"/>
      <c r="C23" s="262" t="s">
        <v>428</v>
      </c>
      <c r="D23" s="285" t="s">
        <v>614</v>
      </c>
      <c r="E23" s="285"/>
      <c r="F23" s="285"/>
      <c r="G23" s="285"/>
      <c r="H23" s="285"/>
      <c r="I23" s="285"/>
      <c r="J23" s="285"/>
      <c r="K23" s="285"/>
      <c r="L23" s="285"/>
      <c r="M23" s="285"/>
      <c r="N23" s="285"/>
      <c r="O23" s="285"/>
      <c r="P23" s="252"/>
    </row>
    <row r="24" spans="2:16" x14ac:dyDescent="0.3">
      <c r="B24" s="247"/>
      <c r="C24" s="251"/>
      <c r="D24" s="251"/>
      <c r="E24" s="251"/>
      <c r="F24" s="251"/>
      <c r="G24" s="251"/>
      <c r="H24" s="251"/>
      <c r="I24" s="251"/>
      <c r="J24" s="251"/>
      <c r="K24" s="251"/>
      <c r="L24" s="251"/>
      <c r="M24" s="251"/>
      <c r="N24" s="251"/>
      <c r="O24" s="251"/>
      <c r="P24" s="252"/>
    </row>
    <row r="25" spans="2:16" x14ac:dyDescent="0.3">
      <c r="B25" s="247"/>
      <c r="C25" s="262" t="s">
        <v>429</v>
      </c>
      <c r="D25" s="285" t="s">
        <v>611</v>
      </c>
      <c r="E25" s="285"/>
      <c r="F25" s="285"/>
      <c r="G25" s="285"/>
      <c r="H25" s="285"/>
      <c r="I25" s="285"/>
      <c r="J25" s="285"/>
      <c r="K25" s="285"/>
      <c r="L25" s="285"/>
      <c r="M25" s="285"/>
      <c r="N25" s="285"/>
      <c r="O25" s="285"/>
      <c r="P25" s="252"/>
    </row>
    <row r="26" spans="2:16" x14ac:dyDescent="0.3">
      <c r="B26" s="247"/>
      <c r="C26" s="251"/>
      <c r="D26" s="251"/>
      <c r="E26" s="251"/>
      <c r="F26" s="251"/>
      <c r="G26" s="251"/>
      <c r="H26" s="251"/>
      <c r="I26" s="251"/>
      <c r="J26" s="251"/>
      <c r="K26" s="251"/>
      <c r="L26" s="251"/>
      <c r="M26" s="251"/>
      <c r="N26" s="251"/>
      <c r="O26" s="251"/>
      <c r="P26" s="252"/>
    </row>
    <row r="27" spans="2:16" x14ac:dyDescent="0.3">
      <c r="B27" s="247"/>
      <c r="C27" s="254"/>
      <c r="D27" s="254"/>
      <c r="E27" s="254"/>
      <c r="F27" s="254"/>
      <c r="G27" s="254"/>
      <c r="H27" s="254"/>
      <c r="I27" s="254"/>
      <c r="J27" s="254"/>
      <c r="K27" s="254"/>
      <c r="L27" s="254"/>
      <c r="M27" s="254"/>
      <c r="N27" s="254"/>
      <c r="P27" s="248"/>
    </row>
    <row r="28" spans="2:16" x14ac:dyDescent="0.3">
      <c r="B28" s="247"/>
      <c r="C28" s="250" t="s">
        <v>430</v>
      </c>
      <c r="P28" s="248"/>
    </row>
    <row r="29" spans="2:16" x14ac:dyDescent="0.3">
      <c r="B29" s="247"/>
      <c r="C29" s="250"/>
      <c r="P29" s="248"/>
    </row>
    <row r="30" spans="2:16" ht="12.75" customHeight="1" x14ac:dyDescent="0.3">
      <c r="B30" s="247"/>
      <c r="C30" s="279" t="s">
        <v>433</v>
      </c>
      <c r="D30" s="279"/>
      <c r="E30" s="279"/>
      <c r="F30" s="279"/>
      <c r="G30" s="279"/>
      <c r="H30" s="279"/>
      <c r="I30" s="279"/>
      <c r="J30" s="279"/>
      <c r="K30" s="279"/>
      <c r="L30" s="279"/>
      <c r="M30" s="279"/>
      <c r="N30" s="279"/>
      <c r="O30" s="279"/>
      <c r="P30" s="248"/>
    </row>
    <row r="31" spans="2:16" x14ac:dyDescent="0.3">
      <c r="B31" s="247"/>
      <c r="C31" s="254"/>
      <c r="D31" s="254"/>
      <c r="E31" s="254"/>
      <c r="F31" s="254"/>
      <c r="G31" s="254"/>
      <c r="H31" s="254"/>
      <c r="I31" s="254"/>
      <c r="J31" s="254"/>
      <c r="K31" s="254"/>
      <c r="L31" s="254"/>
      <c r="M31" s="254"/>
      <c r="N31" s="254"/>
      <c r="P31" s="248"/>
    </row>
    <row r="32" spans="2:16" x14ac:dyDescent="0.3">
      <c r="B32" s="247"/>
      <c r="C32" s="250" t="s">
        <v>431</v>
      </c>
      <c r="P32" s="248"/>
    </row>
    <row r="33" spans="2:16" x14ac:dyDescent="0.3">
      <c r="B33" s="247"/>
      <c r="C33" s="255"/>
      <c r="P33" s="248"/>
    </row>
    <row r="34" spans="2:16" ht="60" customHeight="1" x14ac:dyDescent="0.3">
      <c r="B34" s="247"/>
      <c r="C34" s="283" t="s">
        <v>665</v>
      </c>
      <c r="D34" s="283"/>
      <c r="E34" s="283"/>
      <c r="F34" s="283"/>
      <c r="G34" s="283"/>
      <c r="H34" s="283"/>
      <c r="I34" s="283"/>
      <c r="J34" s="283"/>
      <c r="K34" s="283"/>
      <c r="L34" s="283"/>
      <c r="M34" s="283"/>
      <c r="N34" s="283"/>
      <c r="O34" s="283"/>
      <c r="P34" s="256"/>
    </row>
    <row r="35" spans="2:16" x14ac:dyDescent="0.3">
      <c r="B35" s="247"/>
      <c r="C35" s="257"/>
      <c r="D35" s="257"/>
      <c r="E35" s="257"/>
      <c r="F35" s="257"/>
      <c r="G35" s="257"/>
      <c r="H35" s="257"/>
      <c r="I35" s="257"/>
      <c r="J35" s="257"/>
      <c r="K35" s="257"/>
      <c r="L35" s="257"/>
      <c r="M35" s="257"/>
      <c r="N35" s="257"/>
      <c r="O35" s="257"/>
      <c r="P35" s="256"/>
    </row>
    <row r="36" spans="2:16" ht="14.25" customHeight="1" x14ac:dyDescent="0.3">
      <c r="B36" s="247"/>
      <c r="C36" s="279" t="s">
        <v>643</v>
      </c>
      <c r="D36" s="279"/>
      <c r="E36" s="279"/>
      <c r="F36" s="279"/>
      <c r="G36" s="279"/>
      <c r="H36" s="279"/>
      <c r="I36" s="279"/>
      <c r="J36" s="279"/>
      <c r="K36" s="279"/>
      <c r="L36" s="279"/>
      <c r="M36" s="279"/>
      <c r="N36" s="279"/>
      <c r="O36" s="279"/>
      <c r="P36" s="248"/>
    </row>
    <row r="37" spans="2:16" x14ac:dyDescent="0.3">
      <c r="B37" s="247"/>
      <c r="C37" s="279"/>
      <c r="D37" s="279"/>
      <c r="E37" s="279"/>
      <c r="F37" s="279"/>
      <c r="G37" s="279"/>
      <c r="H37" s="279"/>
      <c r="I37" s="279"/>
      <c r="J37" s="279"/>
      <c r="K37" s="279"/>
      <c r="L37" s="279"/>
      <c r="M37" s="279"/>
      <c r="N37" s="279"/>
      <c r="O37" s="279"/>
      <c r="P37" s="248"/>
    </row>
    <row r="38" spans="2:16" x14ac:dyDescent="0.3">
      <c r="B38" s="247"/>
      <c r="C38" s="279"/>
      <c r="D38" s="279"/>
      <c r="E38" s="279"/>
      <c r="F38" s="279"/>
      <c r="G38" s="279"/>
      <c r="H38" s="279"/>
      <c r="I38" s="279"/>
      <c r="J38" s="279"/>
      <c r="K38" s="279"/>
      <c r="L38" s="279"/>
      <c r="M38" s="279"/>
      <c r="N38" s="279"/>
      <c r="O38" s="279"/>
      <c r="P38" s="248"/>
    </row>
    <row r="39" spans="2:16" x14ac:dyDescent="0.3">
      <c r="B39" s="247"/>
      <c r="C39" s="279"/>
      <c r="D39" s="279"/>
      <c r="E39" s="279"/>
      <c r="F39" s="279"/>
      <c r="G39" s="279"/>
      <c r="H39" s="279"/>
      <c r="I39" s="279"/>
      <c r="J39" s="279"/>
      <c r="K39" s="279"/>
      <c r="L39" s="279"/>
      <c r="M39" s="279"/>
      <c r="N39" s="279"/>
      <c r="O39" s="279"/>
      <c r="P39" s="248"/>
    </row>
    <row r="40" spans="2:16" x14ac:dyDescent="0.3">
      <c r="B40" s="247"/>
      <c r="C40" s="253"/>
      <c r="D40" s="253"/>
      <c r="E40" s="253"/>
      <c r="F40" s="253"/>
      <c r="G40" s="253"/>
      <c r="H40" s="253"/>
      <c r="I40" s="253"/>
      <c r="J40" s="253"/>
      <c r="K40" s="253"/>
      <c r="L40" s="253"/>
      <c r="M40" s="253"/>
      <c r="N40" s="253"/>
      <c r="O40" s="253"/>
      <c r="P40" s="248"/>
    </row>
    <row r="41" spans="2:16" ht="30" customHeight="1" x14ac:dyDescent="0.3">
      <c r="B41" s="247"/>
      <c r="C41" s="279" t="s">
        <v>612</v>
      </c>
      <c r="D41" s="279"/>
      <c r="E41" s="279"/>
      <c r="F41" s="279"/>
      <c r="G41" s="279"/>
      <c r="H41" s="279"/>
      <c r="I41" s="279"/>
      <c r="J41" s="279"/>
      <c r="K41" s="279"/>
      <c r="L41" s="279"/>
      <c r="M41" s="279"/>
      <c r="N41" s="279"/>
      <c r="O41" s="279"/>
      <c r="P41" s="248"/>
    </row>
    <row r="42" spans="2:16" x14ac:dyDescent="0.3">
      <c r="B42" s="247"/>
      <c r="C42" s="254"/>
      <c r="D42" s="254"/>
      <c r="E42" s="254"/>
      <c r="F42" s="254"/>
      <c r="G42" s="254"/>
      <c r="H42" s="254"/>
      <c r="I42" s="254"/>
      <c r="J42" s="254"/>
      <c r="K42" s="254"/>
      <c r="L42" s="254"/>
      <c r="M42" s="254"/>
      <c r="N42" s="254"/>
      <c r="O42" s="254"/>
      <c r="P42" s="248"/>
    </row>
    <row r="43" spans="2:16" ht="24.75" customHeight="1" x14ac:dyDescent="0.3">
      <c r="B43" s="247"/>
      <c r="C43" s="263" t="s">
        <v>616</v>
      </c>
      <c r="D43" s="254"/>
      <c r="E43" s="254"/>
      <c r="F43" s="254"/>
      <c r="G43" s="254"/>
      <c r="H43" s="254"/>
      <c r="I43" s="254"/>
      <c r="J43" s="254"/>
      <c r="K43" s="254"/>
      <c r="L43" s="254"/>
      <c r="M43" s="254"/>
      <c r="N43" s="254"/>
      <c r="O43" s="254"/>
      <c r="P43" s="248"/>
    </row>
    <row r="44" spans="2:16" ht="88.5" customHeight="1" x14ac:dyDescent="0.3">
      <c r="B44" s="247"/>
      <c r="C44" s="283" t="s">
        <v>667</v>
      </c>
      <c r="D44" s="283"/>
      <c r="E44" s="283"/>
      <c r="F44" s="283"/>
      <c r="G44" s="283"/>
      <c r="H44" s="283"/>
      <c r="I44" s="283"/>
      <c r="J44" s="283"/>
      <c r="K44" s="283"/>
      <c r="L44" s="283"/>
      <c r="M44" s="283"/>
      <c r="N44" s="283"/>
      <c r="O44" s="283"/>
      <c r="P44" s="248"/>
    </row>
    <row r="45" spans="2:16" x14ac:dyDescent="0.3">
      <c r="B45" s="247"/>
      <c r="C45" s="254"/>
      <c r="D45" s="254"/>
      <c r="E45" s="254"/>
      <c r="F45" s="254"/>
      <c r="G45" s="254"/>
      <c r="H45" s="254"/>
      <c r="I45" s="254"/>
      <c r="J45" s="254"/>
      <c r="K45" s="254"/>
      <c r="L45" s="254"/>
      <c r="M45" s="254"/>
      <c r="N45" s="254"/>
      <c r="O45" s="254"/>
      <c r="P45" s="248"/>
    </row>
    <row r="46" spans="2:16" x14ac:dyDescent="0.3">
      <c r="B46" s="247"/>
      <c r="C46" s="250" t="s">
        <v>432</v>
      </c>
      <c r="P46" s="248"/>
    </row>
    <row r="47" spans="2:16" x14ac:dyDescent="0.3">
      <c r="B47" s="247"/>
      <c r="P47" s="248"/>
    </row>
    <row r="48" spans="2:16" x14ac:dyDescent="0.3">
      <c r="B48" s="247"/>
      <c r="C48" s="243" t="s">
        <v>618</v>
      </c>
      <c r="P48" s="248"/>
    </row>
    <row r="49" spans="2:16" x14ac:dyDescent="0.3">
      <c r="B49" s="247"/>
      <c r="P49" s="248"/>
    </row>
    <row r="50" spans="2:16" x14ac:dyDescent="0.3">
      <c r="B50" s="247"/>
      <c r="C50" s="243" t="s">
        <v>666</v>
      </c>
      <c r="P50" s="248"/>
    </row>
    <row r="51" spans="2:16" ht="14.5" thickBot="1" x14ac:dyDescent="0.35">
      <c r="B51" s="258"/>
      <c r="C51" s="259"/>
      <c r="D51" s="259"/>
      <c r="E51" s="259"/>
      <c r="F51" s="259"/>
      <c r="G51" s="259"/>
      <c r="H51" s="259"/>
      <c r="I51" s="259"/>
      <c r="J51" s="259"/>
      <c r="K51" s="259"/>
      <c r="L51" s="259"/>
      <c r="M51" s="259"/>
      <c r="N51" s="259"/>
      <c r="O51" s="259"/>
      <c r="P51" s="260"/>
    </row>
  </sheetData>
  <mergeCells count="14">
    <mergeCell ref="C41:O41"/>
    <mergeCell ref="C44:O44"/>
    <mergeCell ref="D19:O19"/>
    <mergeCell ref="D21:O21"/>
    <mergeCell ref="D23:O23"/>
    <mergeCell ref="D25:O25"/>
    <mergeCell ref="C30:O30"/>
    <mergeCell ref="C34:O34"/>
    <mergeCell ref="C36:O39"/>
    <mergeCell ref="C17:O17"/>
    <mergeCell ref="C1:O1"/>
    <mergeCell ref="C11:O11"/>
    <mergeCell ref="C14:O14"/>
    <mergeCell ref="C16:O16"/>
  </mergeCells>
  <hyperlinks>
    <hyperlink ref="C16:O16" r:id="rId1" display="https://www.gov.uk/government/collections/local-government-pension-scheme" xr:uid="{5A6848F9-3D5D-4E3F-B917-51ED28786C77}"/>
    <hyperlink ref="C19" location="'SF3 Expenditure &amp; Income'!A1" display="SF3 Expenditure &amp; Income" xr:uid="{AC85654A-DAA4-47D9-9BC6-5C4FB80B57B4}"/>
    <hyperlink ref="C21" location="'All Memo items'!A1" display="All Memo items" xr:uid="{6C64F5A3-39AE-4BE1-A156-2F5731BEDDBE}"/>
    <hyperlink ref="C23" location="Data!A1" display="Data" xr:uid="{BEA4D60C-B39A-43AC-85C0-BC0AB8386416}"/>
    <hyperlink ref="C25" location="Data2!A1" display="Data2" xr:uid="{348D07A3-3B73-41B6-9587-21887B2BDB6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9"/>
  <sheetViews>
    <sheetView zoomScale="80" zoomScaleNormal="80" workbookViewId="0"/>
  </sheetViews>
  <sheetFormatPr defaultColWidth="9.1796875" defaultRowHeight="14.5" x14ac:dyDescent="0.35"/>
  <cols>
    <col min="1" max="1" width="3.453125" style="79" customWidth="1"/>
    <col min="2" max="2" width="68.1796875" style="79" customWidth="1"/>
    <col min="3" max="3" width="7.7265625" style="79" customWidth="1"/>
    <col min="4" max="4" width="44" style="79" customWidth="1"/>
    <col min="5" max="5" width="28.54296875" style="79" customWidth="1"/>
    <col min="6" max="6" width="2.81640625" style="79" customWidth="1"/>
    <col min="7" max="11" width="9.1796875" style="79"/>
    <col min="12" max="12" width="12.7265625" style="79" bestFit="1" customWidth="1"/>
    <col min="13" max="16384" width="9.1796875" style="79"/>
  </cols>
  <sheetData>
    <row r="1" spans="1:13" s="54" customFormat="1" ht="19.5" customHeight="1" x14ac:dyDescent="0.25">
      <c r="A1" s="52"/>
      <c r="B1" s="290"/>
      <c r="C1" s="291"/>
      <c r="D1" s="291"/>
      <c r="E1" s="291"/>
      <c r="F1" s="53">
        <v>90</v>
      </c>
    </row>
    <row r="2" spans="1:13" s="54" customFormat="1" ht="24.75" customHeight="1" x14ac:dyDescent="0.25">
      <c r="A2" s="286" t="s">
        <v>268</v>
      </c>
      <c r="B2" s="287"/>
      <c r="C2" s="287"/>
      <c r="D2" s="287"/>
      <c r="E2" s="287"/>
      <c r="F2" s="288"/>
    </row>
    <row r="3" spans="1:13" s="54" customFormat="1" x14ac:dyDescent="0.35">
      <c r="A3" s="286" t="s">
        <v>623</v>
      </c>
      <c r="B3" s="287"/>
      <c r="C3" s="287"/>
      <c r="D3" s="287"/>
      <c r="E3" s="287"/>
      <c r="F3" s="288"/>
      <c r="H3" s="249"/>
      <c r="I3" s="51"/>
      <c r="J3" s="51"/>
      <c r="K3" s="51"/>
      <c r="L3" s="51"/>
      <c r="M3" s="51"/>
    </row>
    <row r="4" spans="1:13" s="54" customFormat="1" x14ac:dyDescent="0.25">
      <c r="A4" s="289"/>
      <c r="B4" s="287"/>
      <c r="C4" s="287"/>
      <c r="D4" s="287"/>
      <c r="E4" s="287"/>
      <c r="F4" s="288"/>
    </row>
    <row r="5" spans="1:13" s="54" customFormat="1" ht="15" thickBot="1" x14ac:dyDescent="0.3">
      <c r="A5" s="55"/>
      <c r="B5" s="56"/>
      <c r="C5" s="56"/>
      <c r="D5" s="56"/>
      <c r="E5" s="57"/>
      <c r="F5" s="58"/>
      <c r="I5" s="59"/>
    </row>
    <row r="6" spans="1:13" s="54" customFormat="1" x14ac:dyDescent="0.25">
      <c r="A6" s="60"/>
      <c r="B6" s="61"/>
      <c r="C6" s="61"/>
      <c r="D6" s="61"/>
      <c r="E6" s="61"/>
      <c r="F6" s="62"/>
    </row>
    <row r="7" spans="1:13" s="54" customFormat="1" x14ac:dyDescent="0.25">
      <c r="A7" s="63"/>
      <c r="B7" s="64"/>
      <c r="C7" s="64"/>
      <c r="D7" s="65"/>
      <c r="E7" s="66"/>
      <c r="F7" s="62"/>
    </row>
    <row r="8" spans="1:13" s="54" customFormat="1" x14ac:dyDescent="0.25">
      <c r="A8" s="63"/>
      <c r="B8" s="67" t="s">
        <v>280</v>
      </c>
      <c r="C8" s="67"/>
      <c r="D8" s="66"/>
      <c r="E8" s="65"/>
      <c r="F8" s="68"/>
    </row>
    <row r="9" spans="1:13" s="54" customFormat="1" x14ac:dyDescent="0.25">
      <c r="A9" s="69"/>
      <c r="B9" s="70"/>
      <c r="C9" s="70"/>
      <c r="D9" s="66"/>
      <c r="E9" s="65"/>
      <c r="F9" s="68"/>
    </row>
    <row r="10" spans="1:13" s="54" customFormat="1" x14ac:dyDescent="0.25">
      <c r="A10" s="69"/>
      <c r="B10" s="64"/>
      <c r="C10" s="64"/>
      <c r="D10" s="70"/>
      <c r="E10" s="65"/>
      <c r="F10" s="68"/>
    </row>
    <row r="11" spans="1:13" s="54" customFormat="1" ht="15" thickBot="1" x14ac:dyDescent="0.3">
      <c r="A11" s="63"/>
      <c r="B11" s="65"/>
      <c r="C11" s="65"/>
      <c r="D11" s="66"/>
      <c r="E11" s="71"/>
      <c r="F11" s="62"/>
    </row>
    <row r="12" spans="1:13" s="54" customFormat="1" ht="15" thickBot="1" x14ac:dyDescent="0.3">
      <c r="A12" s="63"/>
      <c r="B12" s="66" t="s">
        <v>281</v>
      </c>
      <c r="C12" s="66"/>
      <c r="D12" s="72" t="str">
        <f>VLOOKUP('SF3 Expenditure &amp; Income'!F1,data,2,FALSE)</f>
        <v>England &amp; Wales</v>
      </c>
      <c r="E12" s="71"/>
      <c r="F12" s="62"/>
    </row>
    <row r="13" spans="1:13" s="54" customFormat="1" x14ac:dyDescent="0.25">
      <c r="A13" s="63"/>
      <c r="B13" s="66" t="s">
        <v>284</v>
      </c>
      <c r="C13" s="66"/>
      <c r="D13" s="72" t="str">
        <f>VLOOKUP('SF3 Expenditure &amp; Income'!F1,data,4,FALSE)</f>
        <v>EW001</v>
      </c>
      <c r="E13" s="71"/>
      <c r="F13" s="62"/>
    </row>
    <row r="14" spans="1:13" s="54" customFormat="1" ht="15" thickBot="1" x14ac:dyDescent="0.3">
      <c r="A14" s="73"/>
      <c r="B14" s="74"/>
      <c r="C14" s="74"/>
      <c r="D14" s="74"/>
      <c r="E14" s="74"/>
      <c r="F14" s="75"/>
    </row>
    <row r="15" spans="1:13" x14ac:dyDescent="0.35">
      <c r="A15" s="76"/>
      <c r="B15" s="77"/>
      <c r="C15" s="77"/>
      <c r="D15" s="77"/>
      <c r="E15" s="77"/>
      <c r="F15" s="78"/>
    </row>
    <row r="16" spans="1:13" ht="18" customHeight="1" x14ac:dyDescent="0.35">
      <c r="A16" s="80"/>
      <c r="B16" s="81" t="s">
        <v>624</v>
      </c>
      <c r="C16" s="82"/>
      <c r="D16" s="83"/>
      <c r="E16" s="77"/>
      <c r="F16" s="78"/>
    </row>
    <row r="17" spans="1:9" x14ac:dyDescent="0.35">
      <c r="A17" s="84"/>
      <c r="B17" s="85" t="s">
        <v>625</v>
      </c>
      <c r="C17" s="77"/>
      <c r="D17" s="77"/>
      <c r="E17" s="77"/>
      <c r="F17" s="78"/>
    </row>
    <row r="18" spans="1:9" x14ac:dyDescent="0.35">
      <c r="A18" s="86"/>
      <c r="B18" s="87"/>
      <c r="C18" s="77"/>
      <c r="D18" s="77"/>
      <c r="E18" s="88" t="s">
        <v>13</v>
      </c>
      <c r="F18" s="78"/>
    </row>
    <row r="19" spans="1:9" ht="15.75" customHeight="1" x14ac:dyDescent="0.35">
      <c r="A19" s="89"/>
      <c r="B19" s="90" t="s">
        <v>269</v>
      </c>
      <c r="C19" s="77"/>
      <c r="D19" s="77"/>
      <c r="E19" s="91">
        <f>VLOOKUP(D$12,Data!B$7:$T$97,4,0)</f>
        <v>10062368</v>
      </c>
      <c r="F19" s="78"/>
      <c r="I19" s="92"/>
    </row>
    <row r="20" spans="1:9" x14ac:dyDescent="0.35">
      <c r="A20" s="89"/>
      <c r="B20" s="90"/>
      <c r="C20" s="77"/>
      <c r="D20" s="77"/>
      <c r="E20" s="93"/>
      <c r="F20" s="78"/>
    </row>
    <row r="21" spans="1:9" x14ac:dyDescent="0.35">
      <c r="A21" s="89"/>
      <c r="B21" s="90" t="s">
        <v>73</v>
      </c>
      <c r="C21" s="77"/>
      <c r="D21" s="77"/>
      <c r="E21" s="91">
        <f>VLOOKUP(D$12,Data!B$7:$T$97,5,0)</f>
        <v>1644371</v>
      </c>
      <c r="F21" s="78"/>
      <c r="I21" s="92"/>
    </row>
    <row r="22" spans="1:9" x14ac:dyDescent="0.35">
      <c r="A22" s="89"/>
      <c r="B22" s="90"/>
      <c r="C22" s="77"/>
      <c r="D22" s="77"/>
      <c r="E22" s="94"/>
      <c r="F22" s="78"/>
    </row>
    <row r="23" spans="1:9" x14ac:dyDescent="0.35">
      <c r="A23" s="89"/>
      <c r="B23" s="95" t="s">
        <v>627</v>
      </c>
      <c r="C23" s="77"/>
      <c r="D23" s="77"/>
      <c r="E23" s="91">
        <f>VLOOKUP(D$12,Data!B$7:$T$97,6,0)</f>
        <v>187218</v>
      </c>
      <c r="F23" s="78"/>
      <c r="I23" s="92"/>
    </row>
    <row r="24" spans="1:9" x14ac:dyDescent="0.35">
      <c r="A24" s="86"/>
      <c r="B24" s="87"/>
      <c r="C24" s="77"/>
      <c r="D24" s="77"/>
      <c r="E24" s="93"/>
      <c r="F24" s="78"/>
    </row>
    <row r="25" spans="1:9" x14ac:dyDescent="0.35">
      <c r="A25" s="86"/>
      <c r="B25" s="87" t="s">
        <v>367</v>
      </c>
      <c r="C25" s="77"/>
      <c r="D25" s="77"/>
      <c r="E25" s="91">
        <f>VLOOKUP(D$12,Data!B$7:$T$97,7,0)</f>
        <v>285891</v>
      </c>
      <c r="F25" s="78"/>
      <c r="I25" s="92"/>
    </row>
    <row r="26" spans="1:9" x14ac:dyDescent="0.35">
      <c r="A26" s="86"/>
      <c r="B26" s="87"/>
      <c r="C26" s="77"/>
      <c r="D26" s="77"/>
      <c r="E26" s="93"/>
      <c r="F26" s="78"/>
    </row>
    <row r="27" spans="1:9" x14ac:dyDescent="0.35">
      <c r="A27" s="86"/>
      <c r="B27" s="87" t="s">
        <v>368</v>
      </c>
      <c r="C27" s="77"/>
      <c r="D27" s="77"/>
      <c r="E27" s="91">
        <f>VLOOKUP(D$12,Data!B$7:$T$97,8,0)</f>
        <v>12559</v>
      </c>
      <c r="F27" s="78"/>
      <c r="I27" s="92"/>
    </row>
    <row r="28" spans="1:9" x14ac:dyDescent="0.35">
      <c r="A28" s="86"/>
      <c r="B28" s="87"/>
      <c r="C28" s="77"/>
      <c r="D28" s="77"/>
      <c r="E28" s="93"/>
      <c r="F28" s="78"/>
    </row>
    <row r="29" spans="1:9" x14ac:dyDescent="0.35">
      <c r="A29" s="86"/>
      <c r="B29" s="87" t="s">
        <v>369</v>
      </c>
      <c r="C29" s="77"/>
      <c r="D29" s="77"/>
      <c r="E29" s="91">
        <f>VLOOKUP(D$12,Data!B$7:$T$97,9,0)</f>
        <v>917124</v>
      </c>
      <c r="F29" s="78"/>
      <c r="I29" s="92"/>
    </row>
    <row r="30" spans="1:9" x14ac:dyDescent="0.35">
      <c r="A30" s="86"/>
      <c r="B30" s="87"/>
      <c r="C30" s="77"/>
      <c r="D30" s="77"/>
      <c r="E30" s="93"/>
      <c r="F30" s="78"/>
    </row>
    <row r="31" spans="1:9" x14ac:dyDescent="0.35">
      <c r="A31" s="86"/>
      <c r="B31" s="87" t="s">
        <v>434</v>
      </c>
      <c r="C31" s="77"/>
      <c r="D31" s="77"/>
      <c r="E31" s="91">
        <f>VLOOKUP(D$12,Data!B$7:$T$97,10,0)</f>
        <v>1517</v>
      </c>
      <c r="F31" s="78"/>
    </row>
    <row r="32" spans="1:9" x14ac:dyDescent="0.35">
      <c r="A32" s="86"/>
      <c r="B32" s="87"/>
      <c r="C32" s="77"/>
      <c r="D32" s="77"/>
      <c r="E32" s="93"/>
      <c r="F32" s="78"/>
    </row>
    <row r="33" spans="1:12" x14ac:dyDescent="0.35">
      <c r="A33" s="89"/>
      <c r="B33" s="90" t="s">
        <v>370</v>
      </c>
      <c r="C33" s="77"/>
      <c r="D33" s="77"/>
      <c r="E33" s="91">
        <f>VLOOKUP(D$12,Data!B$7:$T$97,11,0)</f>
        <v>2029747</v>
      </c>
      <c r="F33" s="78"/>
      <c r="I33" s="92"/>
    </row>
    <row r="34" spans="1:12" x14ac:dyDescent="0.35">
      <c r="A34" s="89"/>
      <c r="B34" s="90"/>
      <c r="C34" s="77"/>
      <c r="D34" s="77"/>
      <c r="E34" s="93"/>
      <c r="F34" s="78"/>
    </row>
    <row r="35" spans="1:12" x14ac:dyDescent="0.35">
      <c r="A35" s="86"/>
      <c r="B35" s="87" t="s">
        <v>371</v>
      </c>
      <c r="C35" s="77"/>
      <c r="D35" s="77"/>
      <c r="E35" s="91">
        <f>VLOOKUP(D$12,Data!B$7:$T$97,12,0)</f>
        <v>35500</v>
      </c>
      <c r="F35" s="78"/>
      <c r="I35" s="92"/>
    </row>
    <row r="36" spans="1:12" ht="15" thickBot="1" x14ac:dyDescent="0.4">
      <c r="A36" s="86"/>
      <c r="B36" s="87"/>
      <c r="C36" s="77"/>
      <c r="D36" s="77"/>
      <c r="E36" s="93"/>
      <c r="F36" s="78"/>
    </row>
    <row r="37" spans="1:12" s="99" customFormat="1" ht="15" thickBot="1" x14ac:dyDescent="0.4">
      <c r="A37" s="84"/>
      <c r="B37" s="85" t="s">
        <v>422</v>
      </c>
      <c r="C37" s="96"/>
      <c r="D37" s="96"/>
      <c r="E37" s="97">
        <f>VLOOKUP(D$12,Data!B$7:$T$97,13,0)</f>
        <v>15176295</v>
      </c>
      <c r="F37" s="98"/>
      <c r="I37" s="100"/>
      <c r="L37" s="100"/>
    </row>
    <row r="38" spans="1:12" x14ac:dyDescent="0.35">
      <c r="A38" s="76"/>
      <c r="B38" s="77"/>
      <c r="C38" s="77"/>
      <c r="D38" s="77"/>
      <c r="E38" s="101"/>
      <c r="F38" s="78"/>
    </row>
    <row r="39" spans="1:12" x14ac:dyDescent="0.35">
      <c r="A39" s="76"/>
      <c r="B39" s="77"/>
      <c r="C39" s="77"/>
      <c r="D39" s="77"/>
      <c r="E39" s="102"/>
      <c r="F39" s="78"/>
    </row>
    <row r="40" spans="1:12" x14ac:dyDescent="0.35">
      <c r="A40" s="103"/>
      <c r="B40" s="104" t="s">
        <v>626</v>
      </c>
      <c r="C40" s="77"/>
      <c r="D40" s="77"/>
      <c r="E40" s="102"/>
      <c r="F40" s="78"/>
      <c r="L40" s="92"/>
    </row>
    <row r="41" spans="1:12" x14ac:dyDescent="0.35">
      <c r="A41" s="76"/>
      <c r="B41" s="77"/>
      <c r="C41" s="77"/>
      <c r="D41" s="77"/>
      <c r="E41" s="105" t="s">
        <v>67</v>
      </c>
      <c r="F41" s="78"/>
    </row>
    <row r="42" spans="1:12" x14ac:dyDescent="0.35">
      <c r="A42" s="89"/>
      <c r="B42" s="90" t="s">
        <v>372</v>
      </c>
      <c r="C42" s="77"/>
      <c r="D42" s="77"/>
      <c r="E42" s="91">
        <f>VLOOKUP(D$12,Data!B$7:$T$97,14,0)</f>
        <v>2802242</v>
      </c>
      <c r="F42" s="78"/>
    </row>
    <row r="43" spans="1:12" x14ac:dyDescent="0.35">
      <c r="A43" s="89"/>
      <c r="B43" s="90"/>
      <c r="C43" s="77"/>
      <c r="D43" s="77"/>
      <c r="E43" s="93"/>
      <c r="F43" s="78"/>
    </row>
    <row r="44" spans="1:12" x14ac:dyDescent="0.35">
      <c r="A44" s="89"/>
      <c r="B44" s="90" t="s">
        <v>373</v>
      </c>
      <c r="C44" s="77"/>
      <c r="D44" s="77"/>
      <c r="E44" s="91">
        <f>VLOOKUP(D$12,Data!B$7:$T$97,15,0)</f>
        <v>8402823</v>
      </c>
      <c r="F44" s="78"/>
    </row>
    <row r="45" spans="1:12" x14ac:dyDescent="0.35">
      <c r="A45" s="106"/>
      <c r="B45" s="107"/>
      <c r="C45" s="77"/>
      <c r="D45" s="77"/>
      <c r="E45" s="93"/>
      <c r="F45" s="78"/>
    </row>
    <row r="46" spans="1:12" x14ac:dyDescent="0.35">
      <c r="A46" s="89"/>
      <c r="B46" s="90" t="s">
        <v>374</v>
      </c>
      <c r="C46" s="77"/>
      <c r="D46" s="77"/>
      <c r="E46" s="91">
        <f>VLOOKUP(D$12,Data!B$7:$T$97,16,0)</f>
        <v>5085160</v>
      </c>
      <c r="F46" s="78"/>
    </row>
    <row r="47" spans="1:12" x14ac:dyDescent="0.35">
      <c r="A47" s="86"/>
      <c r="B47" s="87"/>
      <c r="C47" s="77"/>
      <c r="D47" s="77"/>
      <c r="E47" s="93"/>
      <c r="F47" s="78"/>
    </row>
    <row r="48" spans="1:12" x14ac:dyDescent="0.35">
      <c r="A48" s="86"/>
      <c r="B48" s="87" t="s">
        <v>375</v>
      </c>
      <c r="C48" s="77"/>
      <c r="D48" s="77"/>
      <c r="E48" s="91">
        <f>VLOOKUP(D$12,Data!B$7:$T$97,17,0)</f>
        <v>944509</v>
      </c>
      <c r="F48" s="78"/>
    </row>
    <row r="49" spans="1:6" x14ac:dyDescent="0.35">
      <c r="A49" s="86"/>
      <c r="B49" s="87"/>
      <c r="C49" s="77"/>
      <c r="D49" s="77"/>
      <c r="E49" s="93"/>
      <c r="F49" s="78"/>
    </row>
    <row r="50" spans="1:6" x14ac:dyDescent="0.35">
      <c r="A50" s="86"/>
      <c r="B50" s="87" t="s">
        <v>376</v>
      </c>
      <c r="C50" s="77"/>
      <c r="D50" s="77"/>
      <c r="E50" s="91">
        <f>VLOOKUP(D$12,Data!B$7:$T$97,18,0)</f>
        <v>40055</v>
      </c>
      <c r="F50" s="78"/>
    </row>
    <row r="51" spans="1:6" ht="15" thickBot="1" x14ac:dyDescent="0.4">
      <c r="A51" s="86"/>
      <c r="B51" s="87"/>
      <c r="C51" s="77"/>
      <c r="D51" s="77"/>
      <c r="E51" s="93"/>
      <c r="F51" s="78"/>
    </row>
    <row r="52" spans="1:6" s="99" customFormat="1" ht="15" thickBot="1" x14ac:dyDescent="0.4">
      <c r="A52" s="84"/>
      <c r="B52" s="85" t="s">
        <v>377</v>
      </c>
      <c r="C52" s="96"/>
      <c r="D52" s="96"/>
      <c r="E52" s="97">
        <f>VLOOKUP(D$12,Data!B$7:$T$97,19,0)</f>
        <v>17274789</v>
      </c>
      <c r="F52" s="98"/>
    </row>
    <row r="53" spans="1:6" s="99" customFormat="1" x14ac:dyDescent="0.35">
      <c r="A53" s="103"/>
      <c r="B53" s="104"/>
      <c r="C53" s="96"/>
      <c r="D53" s="108"/>
      <c r="E53" s="101"/>
      <c r="F53" s="98"/>
    </row>
    <row r="54" spans="1:6" ht="15" thickBot="1" x14ac:dyDescent="0.4">
      <c r="A54" s="109"/>
      <c r="B54" s="110"/>
      <c r="C54" s="110"/>
      <c r="D54" s="111"/>
      <c r="E54" s="110"/>
      <c r="F54" s="112"/>
    </row>
    <row r="55" spans="1:6" x14ac:dyDescent="0.35">
      <c r="D55" s="113"/>
    </row>
    <row r="56" spans="1:6" ht="15" customHeight="1" x14ac:dyDescent="0.35">
      <c r="A56" s="114"/>
      <c r="B56" s="114"/>
      <c r="C56" s="114"/>
      <c r="D56" s="114"/>
      <c r="E56" s="115"/>
    </row>
    <row r="57" spans="1:6" x14ac:dyDescent="0.35">
      <c r="A57" s="114"/>
      <c r="B57" s="114"/>
      <c r="C57" s="114"/>
      <c r="D57" s="114"/>
      <c r="E57" s="115"/>
    </row>
    <row r="58" spans="1:6" x14ac:dyDescent="0.35">
      <c r="A58" s="114"/>
      <c r="B58" s="114"/>
      <c r="C58" s="114"/>
      <c r="D58" s="114"/>
      <c r="E58" s="115"/>
    </row>
    <row r="59" spans="1:6" x14ac:dyDescent="0.35">
      <c r="A59" s="114"/>
      <c r="B59" s="114"/>
      <c r="C59" s="114"/>
      <c r="D59" s="114"/>
    </row>
  </sheetData>
  <mergeCells count="4">
    <mergeCell ref="A2:F2"/>
    <mergeCell ref="A3:F3"/>
    <mergeCell ref="A4:F4"/>
    <mergeCell ref="B1:E1"/>
  </mergeCells>
  <phoneticPr fontId="0" type="noConversion"/>
  <conditionalFormatting sqref="E19 E21 E23 E25 E27 E29 E31 E33 E35 E37 E42 E44 E46 E48 E50 E52">
    <cfRule type="cellIs" dxfId="12" priority="4" stopIfTrue="1" operator="equal">
      <formula>""</formula>
    </cfRule>
    <cfRule type="expression" dxfId="11" priority="5" stopIfTrue="1">
      <formula>#REF!</formula>
    </cfRule>
    <cfRule type="expression" dxfId="10" priority="6" stopIfTrue="1">
      <formula>#REF!</formula>
    </cfRule>
  </conditionalFormatting>
  <conditionalFormatting sqref="E38 E53">
    <cfRule type="expression" dxfId="9" priority="7" stopIfTrue="1">
      <formula>E37=""</formula>
    </cfRule>
    <cfRule type="expression" dxfId="8" priority="8" stopIfTrue="1">
      <formula>#REF!&gt;1</formula>
    </cfRule>
    <cfRule type="expression" dxfId="7" priority="9" stopIfTrue="1">
      <formula>#REF!=1</formula>
    </cfRule>
  </conditionalFormatting>
  <hyperlinks>
    <hyperlink ref="C54" location="Validation!D61" display="Validation!D61" xr:uid="{00000000-0004-0000-0100-000000000000}"/>
    <hyperlink ref="E47" location="Validation!D28" display="Validation!D28" xr:uid="{00000000-0004-0000-0100-000001000000}"/>
    <hyperlink ref="E45" location="Validation!D17" display="Validation!D17" xr:uid="{00000000-0004-0000-0100-000002000000}"/>
  </hyperlinks>
  <printOptions horizontalCentered="1"/>
  <pageMargins left="0.39370078740157483" right="0.39370078740157483" top="0.78740157480314965" bottom="0.78740157480314965" header="0.51181102362204722" footer="0"/>
  <pageSetup paperSize="9" scale="60" orientation="portrait" r:id="rId1"/>
  <headerFooter alignWithMargins="0">
    <oddFooter>&amp;CPage 2 of 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List Box 1">
              <controlPr locked="0" defaultSize="0" autoFill="0" autoLine="0" autoPict="0">
                <anchor moveWithCells="1">
                  <from>
                    <xdr:col>3</xdr:col>
                    <xdr:colOff>0</xdr:colOff>
                    <xdr:row>6</xdr:row>
                    <xdr:rowOff>0</xdr:rowOff>
                  </from>
                  <to>
                    <xdr:col>4</xdr:col>
                    <xdr:colOff>0</xdr:colOff>
                    <xdr:row>10</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4"/>
  <sheetViews>
    <sheetView showGridLines="0" zoomScale="80" zoomScaleNormal="80" workbookViewId="0"/>
  </sheetViews>
  <sheetFormatPr defaultColWidth="9.1796875" defaultRowHeight="14.5" x14ac:dyDescent="0.35"/>
  <cols>
    <col min="1" max="1" width="3.54296875" style="117" customWidth="1"/>
    <col min="2" max="2" width="62.453125" style="117" customWidth="1"/>
    <col min="3" max="5" width="14.1796875" style="117" customWidth="1"/>
    <col min="6" max="6" width="14.26953125" style="117" customWidth="1"/>
    <col min="7" max="7" width="3.26953125" style="117" customWidth="1"/>
    <col min="8" max="8" width="16.1796875" style="117" customWidth="1"/>
    <col min="9" max="9" width="3.54296875" style="117" customWidth="1"/>
    <col min="10" max="16384" width="9.1796875" style="117"/>
  </cols>
  <sheetData>
    <row r="1" spans="1:16" ht="15" thickBot="1" x14ac:dyDescent="0.4">
      <c r="B1" s="292"/>
      <c r="C1" s="293"/>
      <c r="D1" s="293"/>
      <c r="E1" s="293"/>
      <c r="F1" s="293"/>
      <c r="G1" s="293"/>
      <c r="H1" s="293"/>
    </row>
    <row r="2" spans="1:16" x14ac:dyDescent="0.35">
      <c r="A2" s="118"/>
      <c r="B2" s="119" t="s">
        <v>628</v>
      </c>
      <c r="C2" s="120"/>
      <c r="D2" s="120"/>
      <c r="E2" s="120"/>
      <c r="F2" s="120"/>
      <c r="G2" s="120"/>
      <c r="H2" s="121"/>
      <c r="I2" s="122"/>
    </row>
    <row r="3" spans="1:16" ht="15" thickBot="1" x14ac:dyDescent="0.4">
      <c r="A3" s="123"/>
      <c r="B3" s="124" t="s">
        <v>282</v>
      </c>
      <c r="C3" s="125"/>
      <c r="D3" s="125"/>
      <c r="E3" s="125"/>
      <c r="F3" s="125"/>
      <c r="G3" s="125"/>
      <c r="H3" s="125"/>
      <c r="I3" s="126"/>
      <c r="K3" s="249"/>
      <c r="L3" s="51"/>
      <c r="M3" s="51"/>
      <c r="N3" s="51"/>
      <c r="O3" s="51"/>
      <c r="P3" s="51"/>
    </row>
    <row r="4" spans="1:16" ht="18" customHeight="1" x14ac:dyDescent="0.35">
      <c r="A4" s="127"/>
      <c r="B4" s="128" t="str">
        <f>+'SF3 Expenditure &amp; Income'!D12</f>
        <v>England &amp; Wales</v>
      </c>
      <c r="C4" s="129"/>
      <c r="D4" s="130"/>
      <c r="E4" s="130"/>
      <c r="F4" s="131"/>
      <c r="G4" s="131"/>
      <c r="H4" s="131"/>
      <c r="I4" s="132"/>
    </row>
    <row r="5" spans="1:16" x14ac:dyDescent="0.35">
      <c r="A5" s="127"/>
      <c r="B5" s="133"/>
      <c r="C5" s="299" t="s">
        <v>379</v>
      </c>
      <c r="D5" s="299"/>
      <c r="E5" s="299"/>
      <c r="F5" s="299"/>
      <c r="G5" s="134"/>
      <c r="H5" s="300" t="s">
        <v>63</v>
      </c>
      <c r="I5" s="132"/>
    </row>
    <row r="6" spans="1:16" ht="72.5" x14ac:dyDescent="0.35">
      <c r="A6" s="127"/>
      <c r="B6" s="133" t="s">
        <v>636</v>
      </c>
      <c r="C6" s="135" t="s">
        <v>520</v>
      </c>
      <c r="D6" s="135" t="s">
        <v>521</v>
      </c>
      <c r="E6" s="135" t="s">
        <v>522</v>
      </c>
      <c r="F6" s="135" t="s">
        <v>523</v>
      </c>
      <c r="G6" s="134"/>
      <c r="H6" s="301"/>
      <c r="I6" s="132"/>
    </row>
    <row r="7" spans="1:16" x14ac:dyDescent="0.35">
      <c r="A7" s="127"/>
      <c r="B7" s="136" t="s">
        <v>389</v>
      </c>
      <c r="C7" s="137">
        <f>VLOOKUP($B$4,Data2!$B$9:$BZ$99,4,0)</f>
        <v>3422</v>
      </c>
      <c r="D7" s="137">
        <f>VLOOKUP($B$4,Data2!$B$9:$BZ$99,5,0)</f>
        <v>9049</v>
      </c>
      <c r="E7" s="137">
        <f>VLOOKUP($B$4,Data2!$B$9:$BZ$99,6,0)</f>
        <v>1102</v>
      </c>
      <c r="F7" s="137">
        <f>VLOOKUP($B$4,Data2!$B$9:$BZ$99,7,0)</f>
        <v>6808</v>
      </c>
      <c r="G7" s="138"/>
      <c r="H7" s="139">
        <f>VLOOKUP($B$4,Data2!$B$9:$BZ$99,8,0)</f>
        <v>20381</v>
      </c>
      <c r="I7" s="132"/>
    </row>
    <row r="8" spans="1:16" x14ac:dyDescent="0.35">
      <c r="A8" s="127"/>
      <c r="B8" s="136"/>
      <c r="C8" s="133"/>
      <c r="D8" s="133"/>
      <c r="E8" s="133"/>
      <c r="F8" s="140"/>
      <c r="G8" s="134"/>
      <c r="H8" s="116"/>
      <c r="I8" s="132"/>
    </row>
    <row r="9" spans="1:16" ht="15.4" customHeight="1" x14ac:dyDescent="0.35">
      <c r="A9" s="127"/>
      <c r="B9" s="136" t="s">
        <v>390</v>
      </c>
      <c r="C9" s="137">
        <f>VLOOKUP($B$4,Data2!$B$9:$BZ$99,9,0)</f>
        <v>1340579</v>
      </c>
      <c r="D9" s="137">
        <f>VLOOKUP($B$4,Data2!$B$9:$BZ$99,10,0)</f>
        <v>590031</v>
      </c>
      <c r="E9" s="137">
        <f>VLOOKUP($B$4,Data2!$B$9:$BZ$99,11,0)</f>
        <v>84649</v>
      </c>
      <c r="F9" s="137">
        <f>VLOOKUP($B$4,Data2!$B$9:$BZ$99,12,0)</f>
        <v>87662</v>
      </c>
      <c r="G9" s="138"/>
      <c r="H9" s="139">
        <f>VLOOKUP($B$4,Data2!$B$9:$BZ$99,13,0)</f>
        <v>2102921</v>
      </c>
      <c r="I9" s="132"/>
    </row>
    <row r="10" spans="1:16" x14ac:dyDescent="0.35">
      <c r="A10" s="127"/>
      <c r="B10" s="141" t="s">
        <v>411</v>
      </c>
      <c r="C10" s="142"/>
      <c r="D10" s="142"/>
      <c r="E10" s="142"/>
      <c r="F10" s="138"/>
      <c r="G10" s="138"/>
      <c r="H10" s="143"/>
      <c r="I10" s="132"/>
    </row>
    <row r="11" spans="1:16" x14ac:dyDescent="0.35">
      <c r="A11" s="127"/>
      <c r="B11" s="142"/>
      <c r="C11" s="142"/>
      <c r="D11" s="142"/>
      <c r="E11" s="142"/>
      <c r="F11" s="138"/>
      <c r="G11" s="138"/>
      <c r="H11" s="143"/>
      <c r="I11" s="132"/>
    </row>
    <row r="12" spans="1:16" x14ac:dyDescent="0.35">
      <c r="A12" s="127"/>
      <c r="B12" s="144" t="s">
        <v>391</v>
      </c>
      <c r="C12" s="137">
        <f>VLOOKUP($B$4,Data2!$B$9:$BZ$99,14,0)</f>
        <v>1608597</v>
      </c>
      <c r="D12" s="137">
        <f>VLOOKUP($B$4,Data2!$B$9:$BZ$99,15,0)</f>
        <v>203965</v>
      </c>
      <c r="E12" s="137">
        <f>VLOOKUP($B$4,Data2!$B$9:$BZ$99,16,0)</f>
        <v>78543</v>
      </c>
      <c r="F12" s="137">
        <f>VLOOKUP($B$4,Data2!$B$9:$BZ$99,17,0)</f>
        <v>131330</v>
      </c>
      <c r="G12" s="138"/>
      <c r="H12" s="139">
        <f>VLOOKUP($B$4,Data2!$B$9:$BZ$99,18,0)</f>
        <v>2022435</v>
      </c>
      <c r="I12" s="132"/>
    </row>
    <row r="13" spans="1:16" x14ac:dyDescent="0.35">
      <c r="A13" s="127"/>
      <c r="B13" s="145"/>
      <c r="C13" s="145"/>
      <c r="D13" s="145"/>
      <c r="E13" s="145"/>
      <c r="F13" s="138"/>
      <c r="G13" s="138"/>
      <c r="H13" s="143"/>
      <c r="I13" s="132"/>
    </row>
    <row r="14" spans="1:16" x14ac:dyDescent="0.35">
      <c r="A14" s="127"/>
      <c r="B14" s="146" t="s">
        <v>392</v>
      </c>
      <c r="C14" s="137">
        <f>VLOOKUP($B$4,Data2!$B$9:$BZ$99,19,0)</f>
        <v>1765033</v>
      </c>
      <c r="D14" s="137">
        <f>VLOOKUP($B$4,Data2!$B$9:$BZ$99,20,0)</f>
        <v>468856</v>
      </c>
      <c r="E14" s="137">
        <f>VLOOKUP($B$4,Data2!$B$9:$BZ$99,21,0)</f>
        <v>65737</v>
      </c>
      <c r="F14" s="137">
        <f>VLOOKUP($B$4,Data2!$B$9:$BZ$99,22,0)</f>
        <v>123292</v>
      </c>
      <c r="G14" s="138"/>
      <c r="H14" s="139">
        <f>VLOOKUP($B$4,Data2!$B$9:$BZ$99,23,0)</f>
        <v>2422918</v>
      </c>
      <c r="I14" s="132"/>
    </row>
    <row r="15" spans="1:16" x14ac:dyDescent="0.35">
      <c r="A15" s="127"/>
      <c r="B15" s="146"/>
      <c r="C15" s="146"/>
      <c r="D15" s="146"/>
      <c r="E15" s="146"/>
      <c r="F15" s="101"/>
      <c r="G15" s="138"/>
      <c r="H15" s="147"/>
      <c r="I15" s="132"/>
    </row>
    <row r="16" spans="1:16" x14ac:dyDescent="0.35">
      <c r="A16" s="127"/>
      <c r="B16" s="302" t="s">
        <v>393</v>
      </c>
      <c r="C16" s="137">
        <f>VLOOKUP($B$4,Data2!$B$9:$BZ$99,24,0)</f>
        <v>16948</v>
      </c>
      <c r="D16" s="137">
        <f>VLOOKUP($B$4,Data2!$B$9:$BZ$99,25,0)</f>
        <v>2190</v>
      </c>
      <c r="E16" s="137">
        <f>VLOOKUP($B$4,Data2!$B$9:$BZ$99,26,0)</f>
        <v>499</v>
      </c>
      <c r="F16" s="137">
        <f>VLOOKUP($B$4,Data2!$B$9:$BZ$99,27,0)</f>
        <v>1626</v>
      </c>
      <c r="G16" s="138"/>
      <c r="H16" s="139">
        <f>VLOOKUP($B$4,Data2!$B$9:$BZ$99,28,0)</f>
        <v>21263</v>
      </c>
      <c r="I16" s="132"/>
    </row>
    <row r="17" spans="1:9" x14ac:dyDescent="0.35">
      <c r="A17" s="127"/>
      <c r="B17" s="302"/>
      <c r="C17" s="146"/>
      <c r="D17" s="146"/>
      <c r="E17" s="146"/>
      <c r="F17" s="146"/>
      <c r="G17" s="146"/>
      <c r="H17" s="148"/>
      <c r="I17" s="132"/>
    </row>
    <row r="18" spans="1:9" x14ac:dyDescent="0.35">
      <c r="A18" s="127"/>
      <c r="B18" s="146"/>
      <c r="C18" s="146"/>
      <c r="D18" s="146"/>
      <c r="E18" s="146"/>
      <c r="F18" s="146"/>
      <c r="G18" s="146"/>
      <c r="H18" s="148"/>
      <c r="I18" s="132"/>
    </row>
    <row r="19" spans="1:9" x14ac:dyDescent="0.35">
      <c r="A19" s="127"/>
      <c r="B19" s="136" t="s">
        <v>394</v>
      </c>
      <c r="C19" s="139">
        <f>VLOOKUP($B$4,Data2!$B$9:$BZ$99,29,0)</f>
        <v>4731157</v>
      </c>
      <c r="D19" s="139">
        <f>VLOOKUP($B$4,Data2!$B$9:$BZ$99,30,0)</f>
        <v>1265042</v>
      </c>
      <c r="E19" s="139">
        <f>VLOOKUP($B$4,Data2!$B$9:$BZ$99,31,0)</f>
        <v>229428</v>
      </c>
      <c r="F19" s="139">
        <f>VLOOKUP($B$4,Data2!$B$9:$BZ$99,32,0)</f>
        <v>343910</v>
      </c>
      <c r="G19" s="138"/>
      <c r="H19" s="139">
        <f>VLOOKUP($B$4,Data2!$B$9:$BZ$99,33,0)</f>
        <v>6569537</v>
      </c>
      <c r="I19" s="132"/>
    </row>
    <row r="20" spans="1:9" x14ac:dyDescent="0.35">
      <c r="A20" s="127"/>
      <c r="B20" s="149"/>
      <c r="C20" s="149"/>
      <c r="D20" s="149"/>
      <c r="E20" s="149"/>
      <c r="F20" s="101"/>
      <c r="G20" s="131"/>
      <c r="H20" s="101"/>
      <c r="I20" s="132"/>
    </row>
    <row r="21" spans="1:9" x14ac:dyDescent="0.35">
      <c r="A21" s="127"/>
      <c r="B21" s="148"/>
      <c r="C21" s="148"/>
      <c r="D21" s="148"/>
      <c r="E21" s="148"/>
      <c r="F21" s="150"/>
      <c r="G21" s="131"/>
      <c r="H21" s="140" t="s">
        <v>63</v>
      </c>
      <c r="I21" s="132"/>
    </row>
    <row r="22" spans="1:9" x14ac:dyDescent="0.35">
      <c r="A22" s="127"/>
      <c r="B22" s="148" t="s">
        <v>637</v>
      </c>
      <c r="C22" s="148"/>
      <c r="D22" s="148"/>
      <c r="E22" s="148"/>
      <c r="F22" s="150"/>
      <c r="G22" s="131"/>
      <c r="H22" s="151" t="s">
        <v>395</v>
      </c>
      <c r="I22" s="132"/>
    </row>
    <row r="23" spans="1:9" x14ac:dyDescent="0.35">
      <c r="A23" s="127"/>
      <c r="B23" s="149" t="s">
        <v>64</v>
      </c>
      <c r="C23" s="149"/>
      <c r="D23" s="149"/>
      <c r="E23" s="149"/>
      <c r="F23" s="150"/>
      <c r="G23" s="131"/>
      <c r="H23" s="137">
        <f>VLOOKUP($B$4,Data2!$B$9:$BZ$99,34,0)</f>
        <v>8002588</v>
      </c>
      <c r="I23" s="132"/>
    </row>
    <row r="24" spans="1:9" x14ac:dyDescent="0.35">
      <c r="A24" s="127"/>
      <c r="B24" s="149"/>
      <c r="C24" s="149"/>
      <c r="D24" s="149"/>
      <c r="E24" s="149"/>
      <c r="F24" s="150"/>
      <c r="G24" s="131"/>
      <c r="H24" s="138"/>
      <c r="I24" s="132"/>
    </row>
    <row r="25" spans="1:9" x14ac:dyDescent="0.35">
      <c r="A25" s="127"/>
      <c r="B25" s="146" t="s">
        <v>65</v>
      </c>
      <c r="C25" s="146"/>
      <c r="D25" s="146"/>
      <c r="E25" s="146"/>
      <c r="F25" s="150"/>
      <c r="G25" s="131"/>
      <c r="H25" s="137">
        <f>VLOOKUP($B$4,Data2!$B$9:$BZ$99,35,0)</f>
        <v>4498215</v>
      </c>
      <c r="I25" s="132"/>
    </row>
    <row r="26" spans="1:9" x14ac:dyDescent="0.35">
      <c r="A26" s="127"/>
      <c r="B26" s="146"/>
      <c r="C26" s="146"/>
      <c r="D26" s="146"/>
      <c r="E26" s="146"/>
      <c r="F26" s="150"/>
      <c r="G26" s="131"/>
      <c r="H26" s="138"/>
      <c r="I26" s="132"/>
    </row>
    <row r="27" spans="1:9" x14ac:dyDescent="0.35">
      <c r="A27" s="127"/>
      <c r="B27" s="148" t="s">
        <v>396</v>
      </c>
      <c r="C27" s="148"/>
      <c r="D27" s="148"/>
      <c r="E27" s="148"/>
      <c r="F27" s="150"/>
      <c r="G27" s="131"/>
      <c r="H27" s="139">
        <f>VLOOKUP($B$4,Data2!$B$9:$BZ$99,36,0)</f>
        <v>3504373</v>
      </c>
      <c r="I27" s="152"/>
    </row>
    <row r="28" spans="1:9" x14ac:dyDescent="0.35">
      <c r="A28" s="127"/>
      <c r="B28" s="149"/>
      <c r="C28" s="149"/>
      <c r="D28" s="149"/>
      <c r="E28" s="149"/>
      <c r="F28" s="150"/>
      <c r="G28" s="131"/>
      <c r="H28" s="101"/>
      <c r="I28" s="132"/>
    </row>
    <row r="29" spans="1:9" x14ac:dyDescent="0.35">
      <c r="A29" s="127"/>
      <c r="B29" s="149"/>
      <c r="C29" s="149"/>
      <c r="D29" s="149"/>
      <c r="E29" s="149"/>
      <c r="F29" s="150"/>
      <c r="G29" s="131"/>
      <c r="H29" s="150"/>
      <c r="I29" s="132"/>
    </row>
    <row r="30" spans="1:9" x14ac:dyDescent="0.35">
      <c r="A30" s="127"/>
      <c r="B30" s="148" t="s">
        <v>629</v>
      </c>
      <c r="C30" s="148"/>
      <c r="D30" s="148"/>
      <c r="E30" s="148"/>
      <c r="F30" s="140" t="s">
        <v>66</v>
      </c>
      <c r="G30" s="131"/>
      <c r="H30" s="151" t="s">
        <v>395</v>
      </c>
      <c r="I30" s="132"/>
    </row>
    <row r="31" spans="1:9" x14ac:dyDescent="0.35">
      <c r="A31" s="127"/>
      <c r="B31" s="146" t="s">
        <v>412</v>
      </c>
      <c r="C31" s="146"/>
      <c r="D31" s="146"/>
      <c r="E31" s="146"/>
      <c r="F31" s="153" t="str">
        <f>VLOOKUP($B$4,Data2!$B$9:$BZ$99,38,0)</f>
        <v>-</v>
      </c>
      <c r="G31" s="138"/>
      <c r="H31" s="137">
        <f>VLOOKUP($B$4,Data2!$B$9:$BZ$99,37,0)</f>
        <v>7369109</v>
      </c>
      <c r="I31" s="132"/>
    </row>
    <row r="32" spans="1:9" x14ac:dyDescent="0.35">
      <c r="A32" s="127"/>
      <c r="B32" s="146"/>
      <c r="C32" s="146"/>
      <c r="D32" s="146"/>
      <c r="E32" s="146"/>
      <c r="F32" s="101"/>
      <c r="G32" s="138"/>
      <c r="H32" s="154"/>
      <c r="I32" s="132"/>
    </row>
    <row r="33" spans="1:9" x14ac:dyDescent="0.35">
      <c r="A33" s="127"/>
      <c r="B33" s="149" t="s">
        <v>68</v>
      </c>
      <c r="C33" s="149"/>
      <c r="D33" s="149"/>
      <c r="E33" s="149"/>
      <c r="F33" s="138"/>
      <c r="G33" s="138"/>
      <c r="H33" s="137">
        <f>VLOOKUP($B$4,Data2!$B$9:$BZ$99,39,0)</f>
        <v>1033719</v>
      </c>
      <c r="I33" s="132"/>
    </row>
    <row r="34" spans="1:9" x14ac:dyDescent="0.35">
      <c r="A34" s="127"/>
      <c r="B34" s="149"/>
      <c r="C34" s="149"/>
      <c r="D34" s="149"/>
      <c r="E34" s="149"/>
      <c r="F34" s="138"/>
      <c r="G34" s="138"/>
      <c r="H34" s="154"/>
      <c r="I34" s="132"/>
    </row>
    <row r="35" spans="1:9" x14ac:dyDescent="0.35">
      <c r="A35" s="127"/>
      <c r="B35" s="155" t="s">
        <v>292</v>
      </c>
      <c r="C35" s="155"/>
      <c r="D35" s="155"/>
      <c r="E35" s="155"/>
      <c r="F35" s="138"/>
      <c r="G35" s="138"/>
      <c r="H35" s="137">
        <f>VLOOKUP($B$4,Data2!$B$9:$BZ$99,40,0)</f>
        <v>41226</v>
      </c>
      <c r="I35" s="132"/>
    </row>
    <row r="36" spans="1:9" x14ac:dyDescent="0.35">
      <c r="A36" s="127"/>
      <c r="B36" s="149"/>
      <c r="C36" s="149"/>
      <c r="D36" s="149"/>
      <c r="E36" s="149"/>
      <c r="F36" s="138"/>
      <c r="G36" s="138"/>
      <c r="H36" s="138"/>
      <c r="I36" s="132"/>
    </row>
    <row r="37" spans="1:9" x14ac:dyDescent="0.35">
      <c r="A37" s="127"/>
      <c r="B37" s="148" t="s">
        <v>630</v>
      </c>
      <c r="C37" s="148"/>
      <c r="D37" s="148"/>
      <c r="E37" s="148"/>
      <c r="F37" s="143"/>
      <c r="G37" s="143"/>
      <c r="H37" s="139">
        <f>VLOOKUP($B$4,Data2!$B$9:$BZ$99,41,0)</f>
        <v>8402828</v>
      </c>
      <c r="I37" s="152"/>
    </row>
    <row r="38" spans="1:9" x14ac:dyDescent="0.35">
      <c r="A38" s="127"/>
      <c r="B38" s="149"/>
      <c r="C38" s="149"/>
      <c r="D38" s="149"/>
      <c r="E38" s="149"/>
      <c r="F38" s="138"/>
      <c r="G38" s="138"/>
      <c r="H38" s="101"/>
      <c r="I38" s="132"/>
    </row>
    <row r="39" spans="1:9" x14ac:dyDescent="0.35">
      <c r="A39" s="127"/>
      <c r="B39" s="148"/>
      <c r="C39" s="148"/>
      <c r="D39" s="148"/>
      <c r="E39" s="148"/>
      <c r="F39" s="131"/>
      <c r="G39" s="131"/>
      <c r="H39" s="140" t="s">
        <v>63</v>
      </c>
      <c r="I39" s="132"/>
    </row>
    <row r="40" spans="1:9" x14ac:dyDescent="0.35">
      <c r="A40" s="127"/>
      <c r="B40" s="148" t="s">
        <v>631</v>
      </c>
      <c r="C40" s="148"/>
      <c r="D40" s="148"/>
      <c r="E40" s="148"/>
      <c r="F40" s="131"/>
      <c r="G40" s="131"/>
      <c r="H40" s="151" t="s">
        <v>395</v>
      </c>
      <c r="I40" s="132"/>
    </row>
    <row r="41" spans="1:9" x14ac:dyDescent="0.35">
      <c r="A41" s="127"/>
      <c r="B41" s="149" t="s">
        <v>69</v>
      </c>
      <c r="C41" s="149"/>
      <c r="D41" s="149"/>
      <c r="E41" s="149"/>
      <c r="F41" s="131"/>
      <c r="G41" s="131"/>
      <c r="H41" s="137">
        <f>VLOOKUP($B$4,Data2!$B$9:$BZ$99,42,0)</f>
        <v>681686</v>
      </c>
      <c r="I41" s="132"/>
    </row>
    <row r="42" spans="1:9" x14ac:dyDescent="0.35">
      <c r="A42" s="127"/>
      <c r="B42" s="149"/>
      <c r="C42" s="149"/>
      <c r="D42" s="149"/>
      <c r="E42" s="149"/>
      <c r="F42" s="131"/>
      <c r="G42" s="131"/>
      <c r="H42" s="154"/>
      <c r="I42" s="132"/>
    </row>
    <row r="43" spans="1:9" x14ac:dyDescent="0.35">
      <c r="A43" s="127"/>
      <c r="B43" s="149" t="s">
        <v>70</v>
      </c>
      <c r="C43" s="149"/>
      <c r="D43" s="149"/>
      <c r="E43" s="149"/>
      <c r="F43" s="131"/>
      <c r="G43" s="131"/>
      <c r="H43" s="137">
        <f>VLOOKUP($B$4,Data2!$B$9:$BZ$99,43,0)</f>
        <v>1955386</v>
      </c>
      <c r="I43" s="132"/>
    </row>
    <row r="44" spans="1:9" x14ac:dyDescent="0.35">
      <c r="A44" s="127"/>
      <c r="B44" s="149"/>
      <c r="C44" s="149"/>
      <c r="D44" s="149"/>
      <c r="E44" s="149"/>
      <c r="F44" s="131"/>
      <c r="G44" s="131"/>
      <c r="H44" s="154"/>
      <c r="I44" s="132"/>
    </row>
    <row r="45" spans="1:9" x14ac:dyDescent="0.35">
      <c r="A45" s="127"/>
      <c r="B45" s="149" t="s">
        <v>71</v>
      </c>
      <c r="C45" s="149"/>
      <c r="D45" s="149"/>
      <c r="E45" s="149"/>
      <c r="F45" s="131"/>
      <c r="G45" s="131"/>
      <c r="H45" s="137">
        <f>VLOOKUP($B$4,Data2!$B$9:$BZ$99,44,0)</f>
        <v>2145957</v>
      </c>
      <c r="I45" s="132"/>
    </row>
    <row r="46" spans="1:9" x14ac:dyDescent="0.35">
      <c r="A46" s="127"/>
      <c r="B46" s="149"/>
      <c r="C46" s="149"/>
      <c r="D46" s="149"/>
      <c r="E46" s="149"/>
      <c r="F46" s="131"/>
      <c r="G46" s="131"/>
      <c r="H46" s="154"/>
      <c r="I46" s="132"/>
    </row>
    <row r="47" spans="1:9" x14ac:dyDescent="0.35">
      <c r="A47" s="127"/>
      <c r="B47" s="149" t="s">
        <v>74</v>
      </c>
      <c r="C47" s="149"/>
      <c r="D47" s="149"/>
      <c r="E47" s="149"/>
      <c r="F47" s="131"/>
      <c r="G47" s="131"/>
      <c r="H47" s="137">
        <f>VLOOKUP($B$4,Data2!$B$9:$BZ$99,45,0)</f>
        <v>302130</v>
      </c>
      <c r="I47" s="132"/>
    </row>
    <row r="48" spans="1:9" x14ac:dyDescent="0.35">
      <c r="A48" s="127"/>
      <c r="B48" s="149"/>
      <c r="C48" s="149"/>
      <c r="D48" s="149"/>
      <c r="E48" s="149"/>
      <c r="F48" s="131"/>
      <c r="G48" s="131"/>
      <c r="H48" s="138"/>
      <c r="I48" s="132"/>
    </row>
    <row r="49" spans="1:9" x14ac:dyDescent="0.35">
      <c r="A49" s="127"/>
      <c r="B49" s="148" t="s">
        <v>632</v>
      </c>
      <c r="C49" s="148"/>
      <c r="D49" s="148"/>
      <c r="E49" s="148"/>
      <c r="F49" s="134"/>
      <c r="G49" s="134"/>
      <c r="H49" s="139">
        <f>VLOOKUP($B$4,Data2!$B$9:$BZ$99,46,0)</f>
        <v>5085160</v>
      </c>
      <c r="I49" s="152"/>
    </row>
    <row r="50" spans="1:9" x14ac:dyDescent="0.35">
      <c r="A50" s="127"/>
      <c r="B50" s="148"/>
      <c r="C50" s="148"/>
      <c r="D50" s="148"/>
      <c r="E50" s="148"/>
      <c r="F50" s="134"/>
      <c r="G50" s="134"/>
      <c r="H50" s="101"/>
      <c r="I50" s="152"/>
    </row>
    <row r="51" spans="1:9" x14ac:dyDescent="0.35">
      <c r="A51" s="127"/>
      <c r="B51" s="156"/>
      <c r="C51" s="156"/>
      <c r="D51" s="156"/>
      <c r="E51" s="156"/>
      <c r="F51" s="156"/>
      <c r="G51" s="156"/>
      <c r="H51" s="156"/>
      <c r="I51" s="157"/>
    </row>
    <row r="52" spans="1:9" x14ac:dyDescent="0.35">
      <c r="A52" s="127"/>
      <c r="B52" s="158" t="s">
        <v>62</v>
      </c>
      <c r="C52" s="158"/>
      <c r="D52" s="158"/>
      <c r="E52" s="158"/>
      <c r="F52" s="131"/>
      <c r="G52" s="131"/>
      <c r="H52" s="151" t="s">
        <v>395</v>
      </c>
      <c r="I52" s="132"/>
    </row>
    <row r="53" spans="1:9" x14ac:dyDescent="0.35">
      <c r="A53" s="127"/>
      <c r="B53" s="146" t="s">
        <v>657</v>
      </c>
      <c r="C53" s="146"/>
      <c r="D53" s="146"/>
      <c r="E53" s="146"/>
      <c r="F53" s="131"/>
      <c r="G53" s="131"/>
      <c r="H53" s="137">
        <f>VLOOKUP($B$4,Data2!$B$9:$BZ$99,47,0)</f>
        <v>368892090</v>
      </c>
      <c r="I53" s="132"/>
    </row>
    <row r="54" spans="1:9" x14ac:dyDescent="0.35">
      <c r="A54" s="127"/>
      <c r="B54" s="146"/>
      <c r="C54" s="146"/>
      <c r="D54" s="146"/>
      <c r="E54" s="146"/>
      <c r="F54" s="131"/>
      <c r="G54" s="131"/>
      <c r="H54" s="159"/>
      <c r="I54" s="132"/>
    </row>
    <row r="55" spans="1:9" x14ac:dyDescent="0.35">
      <c r="A55" s="127"/>
      <c r="B55" s="146" t="s">
        <v>658</v>
      </c>
      <c r="C55" s="146"/>
      <c r="D55" s="146"/>
      <c r="E55" s="146"/>
      <c r="F55" s="131"/>
      <c r="G55" s="131"/>
      <c r="H55" s="137">
        <f>VLOOKUP($B$4,Data2!$B$9:$BZ$99,48,0)</f>
        <v>359120505</v>
      </c>
      <c r="I55" s="132"/>
    </row>
    <row r="56" spans="1:9" x14ac:dyDescent="0.35">
      <c r="A56" s="127"/>
      <c r="B56" s="149"/>
      <c r="C56" s="149"/>
      <c r="D56" s="149"/>
      <c r="E56" s="149"/>
      <c r="F56" s="131"/>
      <c r="G56" s="131"/>
      <c r="H56" s="159"/>
      <c r="I56" s="132"/>
    </row>
    <row r="57" spans="1:9" x14ac:dyDescent="0.35">
      <c r="A57" s="127"/>
      <c r="B57" s="149"/>
      <c r="C57" s="149"/>
      <c r="D57" s="149"/>
      <c r="E57" s="149"/>
      <c r="F57" s="131"/>
      <c r="G57" s="131"/>
      <c r="H57" s="160"/>
      <c r="I57" s="132"/>
    </row>
    <row r="58" spans="1:9" x14ac:dyDescent="0.35">
      <c r="A58" s="127"/>
      <c r="B58" s="148" t="s">
        <v>633</v>
      </c>
      <c r="C58" s="148"/>
      <c r="D58" s="148"/>
      <c r="E58" s="148"/>
      <c r="F58" s="131"/>
      <c r="G58" s="131"/>
      <c r="H58" s="161" t="s">
        <v>395</v>
      </c>
      <c r="I58" s="132"/>
    </row>
    <row r="59" spans="1:9" x14ac:dyDescent="0.35">
      <c r="A59" s="127"/>
      <c r="B59" s="149" t="s">
        <v>72</v>
      </c>
      <c r="C59" s="149"/>
      <c r="D59" s="149"/>
      <c r="E59" s="149"/>
      <c r="F59" s="131"/>
      <c r="G59" s="131"/>
      <c r="H59" s="137">
        <f>VLOOKUP($B$4,Data2!$B$9:$BZ$99,49,0)</f>
        <v>63608</v>
      </c>
      <c r="I59" s="132"/>
    </row>
    <row r="60" spans="1:9" ht="15" thickBot="1" x14ac:dyDescent="0.4">
      <c r="A60" s="162"/>
      <c r="B60" s="163"/>
      <c r="C60" s="163"/>
      <c r="D60" s="163"/>
      <c r="E60" s="163"/>
      <c r="F60" s="164"/>
      <c r="G60" s="164"/>
      <c r="H60" s="165"/>
      <c r="I60" s="166"/>
    </row>
    <row r="61" spans="1:9" x14ac:dyDescent="0.35">
      <c r="A61" s="167"/>
      <c r="B61" s="168"/>
      <c r="C61" s="168"/>
      <c r="D61" s="168"/>
      <c r="E61" s="168"/>
      <c r="H61" s="167"/>
    </row>
    <row r="62" spans="1:9" ht="15" thickBot="1" x14ac:dyDescent="0.4">
      <c r="A62" s="167"/>
      <c r="B62" s="168"/>
      <c r="C62" s="168"/>
      <c r="D62" s="168"/>
      <c r="E62" s="168"/>
      <c r="H62" s="167"/>
    </row>
    <row r="63" spans="1:9" x14ac:dyDescent="0.35">
      <c r="A63" s="118"/>
      <c r="B63" s="119" t="s">
        <v>628</v>
      </c>
      <c r="C63" s="120"/>
      <c r="D63" s="120"/>
      <c r="E63" s="120"/>
      <c r="F63" s="120"/>
      <c r="G63" s="120"/>
      <c r="H63" s="121"/>
      <c r="I63" s="122"/>
    </row>
    <row r="64" spans="1:9" ht="15" thickBot="1" x14ac:dyDescent="0.4">
      <c r="A64" s="123"/>
      <c r="B64" s="124" t="s">
        <v>282</v>
      </c>
      <c r="C64" s="125"/>
      <c r="D64" s="125"/>
      <c r="E64" s="125"/>
      <c r="F64" s="125"/>
      <c r="G64" s="125"/>
      <c r="H64" s="125"/>
      <c r="I64" s="126"/>
    </row>
    <row r="65" spans="1:9" x14ac:dyDescent="0.35">
      <c r="A65" s="127"/>
      <c r="B65" s="130" t="str">
        <f>+B4</f>
        <v>England &amp; Wales</v>
      </c>
      <c r="C65" s="130"/>
      <c r="D65" s="130"/>
      <c r="E65" s="130"/>
      <c r="F65" s="131"/>
      <c r="G65" s="131"/>
      <c r="H65" s="131"/>
      <c r="I65" s="132"/>
    </row>
    <row r="66" spans="1:9" ht="15.75" customHeight="1" x14ac:dyDescent="0.35">
      <c r="A66" s="127"/>
      <c r="B66" s="148"/>
      <c r="C66" s="148"/>
      <c r="D66" s="148"/>
      <c r="E66" s="148"/>
      <c r="F66" s="303" t="s">
        <v>397</v>
      </c>
      <c r="G66" s="303"/>
      <c r="H66" s="303"/>
      <c r="I66" s="132"/>
    </row>
    <row r="67" spans="1:9" ht="15.75" customHeight="1" x14ac:dyDescent="0.35">
      <c r="A67" s="127"/>
      <c r="B67" s="148" t="s">
        <v>638</v>
      </c>
      <c r="C67" s="148"/>
      <c r="D67" s="148"/>
      <c r="E67" s="148"/>
      <c r="F67" s="303"/>
      <c r="G67" s="303"/>
      <c r="H67" s="303"/>
      <c r="I67" s="132"/>
    </row>
    <row r="68" spans="1:9" x14ac:dyDescent="0.35">
      <c r="A68" s="127"/>
      <c r="B68" s="304" t="s">
        <v>0</v>
      </c>
      <c r="C68" s="304"/>
      <c r="D68" s="304"/>
      <c r="E68" s="304"/>
      <c r="F68" s="169"/>
      <c r="G68" s="170"/>
      <c r="H68" s="137">
        <f>VLOOKUP($B$4,Data2!$B$9:$BZ$99,50,0)</f>
        <v>2249.5999999999995</v>
      </c>
      <c r="I68" s="132"/>
    </row>
    <row r="69" spans="1:9" x14ac:dyDescent="0.35">
      <c r="A69" s="127"/>
      <c r="B69" s="304"/>
      <c r="C69" s="304"/>
      <c r="D69" s="304"/>
      <c r="E69" s="304"/>
      <c r="F69" s="169"/>
      <c r="G69" s="170"/>
      <c r="H69" s="159"/>
      <c r="I69" s="132"/>
    </row>
    <row r="70" spans="1:9" x14ac:dyDescent="0.35">
      <c r="A70" s="127"/>
      <c r="B70" s="171"/>
      <c r="C70" s="171"/>
      <c r="D70" s="171"/>
      <c r="E70" s="171"/>
      <c r="F70" s="169"/>
      <c r="G70" s="170"/>
      <c r="H70" s="154"/>
      <c r="I70" s="132"/>
    </row>
    <row r="71" spans="1:9" ht="15" customHeight="1" x14ac:dyDescent="0.35">
      <c r="A71" s="127"/>
      <c r="B71" s="172" t="s">
        <v>283</v>
      </c>
      <c r="C71" s="172"/>
      <c r="D71" s="172"/>
      <c r="E71" s="172"/>
      <c r="F71" s="172"/>
      <c r="G71" s="170"/>
      <c r="H71" s="137">
        <f>VLOOKUP($B$4,Data2!$B$9:$BZ$99,51,0)</f>
        <v>357.35499999999996</v>
      </c>
      <c r="I71" s="132"/>
    </row>
    <row r="72" spans="1:9" x14ac:dyDescent="0.35">
      <c r="A72" s="127"/>
      <c r="B72" s="172"/>
      <c r="C72" s="172"/>
      <c r="D72" s="172"/>
      <c r="E72" s="172"/>
      <c r="F72" s="172"/>
      <c r="G72" s="170"/>
      <c r="H72" s="159"/>
      <c r="I72" s="132"/>
    </row>
    <row r="73" spans="1:9" x14ac:dyDescent="0.35">
      <c r="A73" s="127"/>
      <c r="B73" s="173" t="s">
        <v>634</v>
      </c>
      <c r="C73" s="173"/>
      <c r="D73" s="173"/>
      <c r="E73" s="173"/>
      <c r="F73" s="170"/>
      <c r="G73" s="170"/>
      <c r="H73" s="161"/>
      <c r="I73" s="132"/>
    </row>
    <row r="74" spans="1:9" x14ac:dyDescent="0.35">
      <c r="A74" s="127"/>
      <c r="B74" s="174" t="s">
        <v>417</v>
      </c>
      <c r="C74" s="173"/>
      <c r="D74" s="173"/>
      <c r="E74" s="173"/>
      <c r="F74" s="170"/>
      <c r="G74" s="170"/>
      <c r="H74" s="161"/>
      <c r="I74" s="132"/>
    </row>
    <row r="75" spans="1:9" x14ac:dyDescent="0.35">
      <c r="A75" s="127"/>
      <c r="B75" s="174"/>
      <c r="C75" s="173"/>
      <c r="D75" s="173"/>
      <c r="E75" s="173"/>
      <c r="F75" s="170"/>
      <c r="G75" s="170"/>
      <c r="H75" s="161" t="s">
        <v>395</v>
      </c>
      <c r="I75" s="132"/>
    </row>
    <row r="76" spans="1:9" x14ac:dyDescent="0.35">
      <c r="A76" s="127"/>
      <c r="B76" s="175" t="s">
        <v>418</v>
      </c>
      <c r="C76" s="175"/>
      <c r="D76" s="175"/>
      <c r="E76" s="175"/>
      <c r="F76" s="170"/>
      <c r="G76" s="170"/>
      <c r="H76" s="137">
        <f>VLOOKUP($B$4,Data2!$B$9:$BZ$99,52,0)</f>
        <v>1746763</v>
      </c>
      <c r="I76" s="132"/>
    </row>
    <row r="77" spans="1:9" x14ac:dyDescent="0.35">
      <c r="A77" s="127"/>
      <c r="B77" s="175"/>
      <c r="C77" s="175"/>
      <c r="D77" s="175"/>
      <c r="E77" s="175"/>
      <c r="F77" s="170"/>
      <c r="G77" s="170"/>
      <c r="H77" s="154"/>
      <c r="I77" s="132"/>
    </row>
    <row r="78" spans="1:9" x14ac:dyDescent="0.35">
      <c r="A78" s="127"/>
      <c r="B78" s="175" t="s">
        <v>419</v>
      </c>
      <c r="C78" s="175"/>
      <c r="D78" s="175"/>
      <c r="E78" s="175"/>
      <c r="F78" s="170"/>
      <c r="G78" s="170"/>
      <c r="H78" s="137">
        <f>VLOOKUP($B$4,Data2!$B$9:$BZ$99,53,0)</f>
        <v>182994</v>
      </c>
      <c r="I78" s="132"/>
    </row>
    <row r="79" spans="1:9" x14ac:dyDescent="0.35">
      <c r="A79" s="127"/>
      <c r="B79" s="175"/>
      <c r="C79" s="175"/>
      <c r="D79" s="175"/>
      <c r="E79" s="175"/>
      <c r="F79" s="170"/>
      <c r="G79" s="170"/>
      <c r="H79" s="170"/>
      <c r="I79" s="132"/>
    </row>
    <row r="80" spans="1:9" x14ac:dyDescent="0.35">
      <c r="A80" s="127"/>
      <c r="B80" s="175" t="s">
        <v>420</v>
      </c>
      <c r="C80" s="175"/>
      <c r="D80" s="175"/>
      <c r="E80" s="175"/>
      <c r="F80" s="170"/>
      <c r="G80" s="170"/>
      <c r="H80" s="137">
        <f>VLOOKUP($B$4,Data2!$B$9:$BZ$99,54,0)</f>
        <v>99989</v>
      </c>
      <c r="I80" s="132"/>
    </row>
    <row r="81" spans="1:9" x14ac:dyDescent="0.35">
      <c r="A81" s="127"/>
      <c r="B81" s="175"/>
      <c r="C81" s="175"/>
      <c r="D81" s="175"/>
      <c r="E81" s="175"/>
      <c r="F81" s="170"/>
      <c r="G81" s="170"/>
      <c r="H81" s="170"/>
      <c r="I81" s="132"/>
    </row>
    <row r="82" spans="1:9" x14ac:dyDescent="0.35">
      <c r="A82" s="127"/>
      <c r="B82" s="173" t="s">
        <v>421</v>
      </c>
      <c r="C82" s="173"/>
      <c r="D82" s="173"/>
      <c r="E82" s="173"/>
      <c r="F82" s="169"/>
      <c r="G82" s="170"/>
      <c r="H82" s="139">
        <f>VLOOKUP($B$4,Data2!$B$9:$BZ$99,55,0)</f>
        <v>2029747</v>
      </c>
      <c r="I82" s="132"/>
    </row>
    <row r="83" spans="1:9" x14ac:dyDescent="0.35">
      <c r="A83" s="127"/>
      <c r="B83" s="176"/>
      <c r="C83" s="176"/>
      <c r="D83" s="176"/>
      <c r="E83" s="176"/>
      <c r="F83" s="170"/>
      <c r="G83" s="170"/>
      <c r="H83" s="159"/>
      <c r="I83" s="132"/>
    </row>
    <row r="84" spans="1:9" ht="30.75" customHeight="1" x14ac:dyDescent="0.35">
      <c r="A84" s="127"/>
      <c r="B84" s="173" t="s">
        <v>635</v>
      </c>
      <c r="C84" s="173"/>
      <c r="D84" s="173"/>
      <c r="E84" s="173"/>
      <c r="F84" s="170"/>
      <c r="G84" s="294" t="s">
        <v>398</v>
      </c>
      <c r="H84" s="294"/>
      <c r="I84" s="132"/>
    </row>
    <row r="85" spans="1:9" x14ac:dyDescent="0.35">
      <c r="A85" s="127"/>
      <c r="B85" s="175" t="s">
        <v>399</v>
      </c>
      <c r="C85" s="175"/>
      <c r="D85" s="175"/>
      <c r="E85" s="175"/>
      <c r="F85" s="170"/>
      <c r="G85" s="170"/>
      <c r="H85" s="137">
        <f>VLOOKUP($B$4,Data2!$B$9:$BZ$99,56,0)</f>
        <v>3053</v>
      </c>
      <c r="I85" s="132"/>
    </row>
    <row r="86" spans="1:9" x14ac:dyDescent="0.35">
      <c r="A86" s="127"/>
      <c r="B86" s="175"/>
      <c r="C86" s="175"/>
      <c r="D86" s="175"/>
      <c r="E86" s="175"/>
      <c r="F86" s="170"/>
      <c r="G86" s="170"/>
      <c r="H86" s="154"/>
      <c r="I86" s="132"/>
    </row>
    <row r="87" spans="1:9" x14ac:dyDescent="0.35">
      <c r="A87" s="127"/>
      <c r="B87" s="175" t="s">
        <v>400</v>
      </c>
      <c r="C87" s="175"/>
      <c r="D87" s="175"/>
      <c r="E87" s="175"/>
      <c r="F87" s="170"/>
      <c r="G87" s="170"/>
      <c r="H87" s="139">
        <f>VLOOKUP($B$4,Data2!$B$9:$BZ$99,57,0)</f>
        <v>3567</v>
      </c>
      <c r="I87" s="132"/>
    </row>
    <row r="88" spans="1:9" ht="15" customHeight="1" x14ac:dyDescent="0.35">
      <c r="A88" s="127"/>
      <c r="B88" s="295"/>
      <c r="C88" s="295"/>
      <c r="D88" s="295"/>
      <c r="E88" s="295"/>
      <c r="F88" s="295"/>
      <c r="G88" s="295"/>
      <c r="H88" s="295"/>
      <c r="I88" s="177"/>
    </row>
    <row r="89" spans="1:9" x14ac:dyDescent="0.35">
      <c r="A89" s="127"/>
      <c r="B89" s="296" t="s">
        <v>401</v>
      </c>
      <c r="C89" s="296"/>
      <c r="D89" s="296"/>
      <c r="E89" s="296"/>
      <c r="F89" s="297"/>
      <c r="G89" s="170"/>
      <c r="H89" s="137">
        <f>VLOOKUP($B$4,Data2!$B$9:$BZ$99,58,0)</f>
        <v>2853</v>
      </c>
      <c r="I89" s="132"/>
    </row>
    <row r="90" spans="1:9" ht="22.5" customHeight="1" x14ac:dyDescent="0.35">
      <c r="A90" s="127"/>
      <c r="B90" s="178"/>
      <c r="C90" s="178"/>
      <c r="D90" s="178"/>
      <c r="E90" s="178"/>
      <c r="F90" s="179" t="s">
        <v>335</v>
      </c>
      <c r="G90" s="180"/>
      <c r="H90" s="181" t="s">
        <v>334</v>
      </c>
      <c r="I90" s="132"/>
    </row>
    <row r="91" spans="1:9" x14ac:dyDescent="0.35">
      <c r="A91" s="127"/>
      <c r="B91" s="182" t="s">
        <v>410</v>
      </c>
      <c r="C91" s="182"/>
      <c r="D91" s="182"/>
      <c r="E91" s="182"/>
      <c r="F91" s="137">
        <f>VLOOKUP($B$4,Data2!$B$9:$BZ$99,59,0)</f>
        <v>893</v>
      </c>
      <c r="G91" s="170"/>
      <c r="H91" s="137">
        <f>VLOOKUP($B$4,Data2!$B$9:$BZ$99,60,0)</f>
        <v>1960</v>
      </c>
      <c r="I91" s="132"/>
    </row>
    <row r="92" spans="1:9" ht="18.75" customHeight="1" x14ac:dyDescent="0.35">
      <c r="A92" s="127"/>
      <c r="B92" s="178"/>
      <c r="C92" s="178"/>
      <c r="D92" s="178"/>
      <c r="E92" s="178"/>
      <c r="F92" s="178"/>
      <c r="G92" s="170"/>
      <c r="H92" s="183"/>
      <c r="I92" s="132"/>
    </row>
    <row r="93" spans="1:9" x14ac:dyDescent="0.35">
      <c r="A93" s="127"/>
      <c r="B93" s="178" t="s">
        <v>336</v>
      </c>
      <c r="C93" s="298"/>
      <c r="D93" s="298"/>
      <c r="E93" s="298"/>
      <c r="F93" s="298"/>
      <c r="G93" s="170"/>
      <c r="H93" s="137" t="str">
        <f>VLOOKUP($B$4,Data2!$B$9:$BZ$99,61,0)</f>
        <v>-</v>
      </c>
      <c r="I93" s="132"/>
    </row>
    <row r="94" spans="1:9" x14ac:dyDescent="0.35">
      <c r="A94" s="127"/>
      <c r="B94" s="184"/>
      <c r="C94" s="184"/>
      <c r="D94" s="184"/>
      <c r="E94" s="184"/>
      <c r="F94" s="184"/>
      <c r="G94" s="185"/>
      <c r="H94" s="186"/>
      <c r="I94" s="132"/>
    </row>
    <row r="95" spans="1:9" x14ac:dyDescent="0.35">
      <c r="A95" s="127"/>
      <c r="B95" s="296" t="s">
        <v>402</v>
      </c>
      <c r="C95" s="296"/>
      <c r="D95" s="296"/>
      <c r="E95" s="296"/>
      <c r="F95" s="297"/>
      <c r="G95" s="170"/>
      <c r="H95" s="137">
        <f>VLOOKUP($B$4,Data2!$B$9:$BZ$99,62,0)</f>
        <v>221</v>
      </c>
      <c r="I95" s="132"/>
    </row>
    <row r="96" spans="1:9" ht="23.25" customHeight="1" x14ac:dyDescent="0.35">
      <c r="A96" s="187"/>
      <c r="B96" s="178"/>
      <c r="C96" s="178"/>
      <c r="D96" s="178"/>
      <c r="E96" s="178"/>
      <c r="F96" s="179" t="s">
        <v>335</v>
      </c>
      <c r="G96" s="180"/>
      <c r="H96" s="181" t="s">
        <v>334</v>
      </c>
      <c r="I96" s="132"/>
    </row>
    <row r="97" spans="1:9" x14ac:dyDescent="0.35">
      <c r="A97" s="127"/>
      <c r="B97" s="182" t="s">
        <v>410</v>
      </c>
      <c r="C97" s="182"/>
      <c r="D97" s="182"/>
      <c r="E97" s="182"/>
      <c r="F97" s="137">
        <f>VLOOKUP($B$4,Data2!$B$9:$BZ$99,63,0)</f>
        <v>74</v>
      </c>
      <c r="G97" s="170"/>
      <c r="H97" s="137">
        <f>VLOOKUP($B$4,Data2!$B$9:$BZ$99,64,0)</f>
        <v>147</v>
      </c>
      <c r="I97" s="132"/>
    </row>
    <row r="98" spans="1:9" ht="18" customHeight="1" x14ac:dyDescent="0.35">
      <c r="A98" s="127"/>
      <c r="B98" s="178"/>
      <c r="C98" s="178"/>
      <c r="D98" s="178"/>
      <c r="E98" s="178"/>
      <c r="F98" s="178"/>
      <c r="G98" s="170"/>
      <c r="H98" s="183"/>
      <c r="I98" s="132"/>
    </row>
    <row r="99" spans="1:9" x14ac:dyDescent="0.35">
      <c r="A99" s="127"/>
      <c r="B99" s="178" t="s">
        <v>337</v>
      </c>
      <c r="C99" s="298"/>
      <c r="D99" s="298"/>
      <c r="E99" s="298"/>
      <c r="F99" s="298"/>
      <c r="G99" s="170"/>
      <c r="H99" s="137" t="str">
        <f>VLOOKUP($B$4,Data2!$B$9:$BZ$99,65,0)</f>
        <v>-</v>
      </c>
      <c r="I99" s="132"/>
    </row>
    <row r="100" spans="1:9" x14ac:dyDescent="0.35">
      <c r="A100" s="127"/>
      <c r="B100" s="178"/>
      <c r="C100" s="178"/>
      <c r="D100" s="178"/>
      <c r="E100" s="178"/>
      <c r="F100" s="178"/>
      <c r="G100" s="170"/>
      <c r="H100" s="186"/>
      <c r="I100" s="132"/>
    </row>
    <row r="101" spans="1:9" x14ac:dyDescent="0.35">
      <c r="A101" s="127"/>
      <c r="B101" s="296" t="s">
        <v>403</v>
      </c>
      <c r="C101" s="296"/>
      <c r="D101" s="296"/>
      <c r="E101" s="296"/>
      <c r="F101" s="297"/>
      <c r="G101" s="170"/>
      <c r="H101" s="137">
        <f>VLOOKUP($B$4,Data2!$B$9:$BZ$99,66,0)</f>
        <v>493</v>
      </c>
      <c r="I101" s="132"/>
    </row>
    <row r="102" spans="1:9" ht="23.25" customHeight="1" x14ac:dyDescent="0.35">
      <c r="A102" s="127"/>
      <c r="B102" s="178"/>
      <c r="C102" s="178"/>
      <c r="D102" s="178"/>
      <c r="E102" s="178"/>
      <c r="F102" s="179" t="s">
        <v>335</v>
      </c>
      <c r="G102" s="180"/>
      <c r="H102" s="181" t="s">
        <v>334</v>
      </c>
      <c r="I102" s="132"/>
    </row>
    <row r="103" spans="1:9" x14ac:dyDescent="0.35">
      <c r="A103" s="127"/>
      <c r="B103" s="182" t="s">
        <v>410</v>
      </c>
      <c r="C103" s="182"/>
      <c r="D103" s="182"/>
      <c r="E103" s="182"/>
      <c r="F103" s="137">
        <f>VLOOKUP($B$4,Data2!$B$9:$BZ$99,67,0)</f>
        <v>171</v>
      </c>
      <c r="G103" s="170"/>
      <c r="H103" s="137">
        <f>VLOOKUP($B$4,Data2!$B$9:$BZ$99,68,0)</f>
        <v>322</v>
      </c>
      <c r="I103" s="132"/>
    </row>
    <row r="104" spans="1:9" ht="18" customHeight="1" x14ac:dyDescent="0.35">
      <c r="A104" s="127"/>
      <c r="B104" s="178"/>
      <c r="C104" s="178"/>
      <c r="D104" s="178"/>
      <c r="E104" s="178"/>
      <c r="F104" s="178"/>
      <c r="G104" s="170"/>
      <c r="H104" s="183"/>
      <c r="I104" s="132"/>
    </row>
    <row r="105" spans="1:9" x14ac:dyDescent="0.35">
      <c r="A105" s="127"/>
      <c r="B105" s="178" t="s">
        <v>338</v>
      </c>
      <c r="C105" s="298"/>
      <c r="D105" s="298"/>
      <c r="E105" s="298"/>
      <c r="F105" s="298"/>
      <c r="G105" s="170"/>
      <c r="H105" s="137" t="str">
        <f>VLOOKUP($B$4,Data2!$B$9:$BZ$99,69,0)</f>
        <v>-</v>
      </c>
      <c r="I105" s="132"/>
    </row>
    <row r="106" spans="1:9" x14ac:dyDescent="0.35">
      <c r="A106" s="127"/>
      <c r="B106" s="178"/>
      <c r="C106" s="178"/>
      <c r="D106" s="178"/>
      <c r="E106" s="178"/>
      <c r="F106" s="178"/>
      <c r="G106" s="170"/>
      <c r="H106" s="178"/>
      <c r="I106" s="132"/>
    </row>
    <row r="107" spans="1:9" ht="15" customHeight="1" x14ac:dyDescent="0.35">
      <c r="A107" s="127"/>
      <c r="B107" s="296" t="s">
        <v>404</v>
      </c>
      <c r="C107" s="297"/>
      <c r="D107" s="297"/>
      <c r="E107" s="297"/>
      <c r="F107" s="178"/>
      <c r="G107" s="170"/>
      <c r="H107" s="137">
        <f>VLOOKUP($B$4,Data2!$B$9:$BZ$99,70,0)</f>
        <v>67</v>
      </c>
      <c r="I107" s="132"/>
    </row>
    <row r="108" spans="1:9" x14ac:dyDescent="0.35">
      <c r="A108" s="127"/>
      <c r="B108" s="175"/>
      <c r="C108" s="175"/>
      <c r="D108" s="175"/>
      <c r="E108" s="175"/>
      <c r="F108" s="170"/>
      <c r="G108" s="170"/>
      <c r="H108" s="154"/>
      <c r="I108" s="132"/>
    </row>
    <row r="109" spans="1:9" ht="15" customHeight="1" x14ac:dyDescent="0.35">
      <c r="A109" s="127"/>
      <c r="B109" s="296" t="s">
        <v>405</v>
      </c>
      <c r="C109" s="296"/>
      <c r="D109" s="296"/>
      <c r="E109" s="296"/>
      <c r="F109" s="178"/>
      <c r="G109" s="170"/>
      <c r="H109" s="137">
        <f>VLOOKUP($B$4,Data2!$B$9:$BZ$99,71,0)</f>
        <v>109</v>
      </c>
      <c r="I109" s="132"/>
    </row>
    <row r="110" spans="1:9" ht="15" customHeight="1" x14ac:dyDescent="0.35">
      <c r="A110" s="127"/>
      <c r="B110" s="178"/>
      <c r="C110" s="178"/>
      <c r="D110" s="178"/>
      <c r="E110" s="178"/>
      <c r="F110" s="178"/>
      <c r="G110" s="178"/>
      <c r="H110" s="178"/>
      <c r="I110" s="188"/>
    </row>
    <row r="111" spans="1:9" ht="15" customHeight="1" x14ac:dyDescent="0.35">
      <c r="A111" s="127"/>
      <c r="B111" s="296" t="s">
        <v>406</v>
      </c>
      <c r="C111" s="296"/>
      <c r="D111" s="296"/>
      <c r="E111" s="296"/>
      <c r="F111" s="178"/>
      <c r="G111" s="170"/>
      <c r="H111" s="137">
        <f>VLOOKUP($B$4,Data2!$B$9:$BZ$99,72,0)</f>
        <v>62</v>
      </c>
      <c r="I111" s="132"/>
    </row>
    <row r="112" spans="1:9" x14ac:dyDescent="0.35">
      <c r="A112" s="127"/>
      <c r="B112" s="178"/>
      <c r="C112" s="178"/>
      <c r="D112" s="178"/>
      <c r="E112" s="178"/>
      <c r="F112" s="178"/>
      <c r="G112" s="178"/>
      <c r="H112" s="178"/>
      <c r="I112" s="132"/>
    </row>
    <row r="113" spans="1:9" x14ac:dyDescent="0.35">
      <c r="A113" s="127"/>
      <c r="B113" s="175" t="s">
        <v>407</v>
      </c>
      <c r="C113" s="175"/>
      <c r="D113" s="175"/>
      <c r="E113" s="175"/>
      <c r="F113" s="170"/>
      <c r="G113" s="170"/>
      <c r="H113" s="137">
        <f>VLOOKUP($B$4,Data2!$B$9:$BZ$99,73,0)</f>
        <v>52712</v>
      </c>
      <c r="I113" s="132"/>
    </row>
    <row r="114" spans="1:9" x14ac:dyDescent="0.35">
      <c r="A114" s="127"/>
      <c r="B114" s="175"/>
      <c r="C114" s="175"/>
      <c r="D114" s="175"/>
      <c r="E114" s="175"/>
      <c r="F114" s="170"/>
      <c r="G114" s="170"/>
      <c r="H114" s="154"/>
      <c r="I114" s="132"/>
    </row>
    <row r="115" spans="1:9" x14ac:dyDescent="0.35">
      <c r="A115" s="127"/>
      <c r="B115" s="175" t="s">
        <v>408</v>
      </c>
      <c r="C115" s="175"/>
      <c r="D115" s="175"/>
      <c r="E115" s="175"/>
      <c r="F115" s="170"/>
      <c r="G115" s="170"/>
      <c r="H115" s="137">
        <f>VLOOKUP($B$4,Data2!$B$9:$BZ$99,74,0)</f>
        <v>525</v>
      </c>
      <c r="I115" s="132"/>
    </row>
    <row r="116" spans="1:9" x14ac:dyDescent="0.35">
      <c r="A116" s="127"/>
      <c r="B116" s="175"/>
      <c r="C116" s="175"/>
      <c r="D116" s="175"/>
      <c r="E116" s="175"/>
      <c r="F116" s="170"/>
      <c r="G116" s="170"/>
      <c r="H116" s="154"/>
      <c r="I116" s="132"/>
    </row>
    <row r="117" spans="1:9" x14ac:dyDescent="0.35">
      <c r="A117" s="127"/>
      <c r="B117" s="189" t="s">
        <v>333</v>
      </c>
      <c r="C117" s="189"/>
      <c r="D117" s="189"/>
      <c r="E117" s="189"/>
      <c r="F117" s="169"/>
      <c r="G117" s="170"/>
      <c r="H117" s="139">
        <f>VLOOKUP($B$4,Data2!$B$9:$BZ$99,75,0)</f>
        <v>59857</v>
      </c>
      <c r="I117" s="132"/>
    </row>
    <row r="118" spans="1:9" x14ac:dyDescent="0.35">
      <c r="A118" s="127"/>
      <c r="B118" s="173"/>
      <c r="C118" s="173"/>
      <c r="D118" s="173"/>
      <c r="E118" s="173"/>
      <c r="F118" s="169"/>
      <c r="G118" s="170"/>
      <c r="H118" s="159"/>
      <c r="I118" s="132"/>
    </row>
    <row r="119" spans="1:9" x14ac:dyDescent="0.35">
      <c r="A119" s="127"/>
      <c r="B119" s="175" t="s">
        <v>409</v>
      </c>
      <c r="C119" s="175"/>
      <c r="D119" s="175"/>
      <c r="E119" s="175"/>
      <c r="F119" s="170"/>
      <c r="G119" s="170"/>
      <c r="H119" s="137">
        <f>VLOOKUP($B$4,Data2!$B$9:$BZ$99,76,0)</f>
        <v>33723</v>
      </c>
      <c r="I119" s="132"/>
    </row>
    <row r="120" spans="1:9" x14ac:dyDescent="0.35">
      <c r="A120" s="127"/>
      <c r="B120" s="175"/>
      <c r="C120" s="175"/>
      <c r="D120" s="175"/>
      <c r="E120" s="175"/>
      <c r="F120" s="170"/>
      <c r="G120" s="170"/>
      <c r="H120" s="154"/>
      <c r="I120" s="132"/>
    </row>
    <row r="121" spans="1:9" x14ac:dyDescent="0.35">
      <c r="A121" s="127"/>
      <c r="B121" s="189" t="s">
        <v>332</v>
      </c>
      <c r="C121" s="189"/>
      <c r="D121" s="189"/>
      <c r="E121" s="189"/>
      <c r="F121" s="170"/>
      <c r="G121" s="170"/>
      <c r="H121" s="139">
        <f>VLOOKUP($B$4,Data2!$B$9:$BZ$99,77,0)</f>
        <v>93580</v>
      </c>
      <c r="I121" s="132"/>
    </row>
    <row r="122" spans="1:9" x14ac:dyDescent="0.35">
      <c r="A122" s="127"/>
      <c r="B122" s="173"/>
      <c r="C122" s="173"/>
      <c r="D122" s="173"/>
      <c r="E122" s="173"/>
      <c r="F122" s="170"/>
      <c r="G122" s="170"/>
      <c r="H122" s="159"/>
      <c r="I122" s="132"/>
    </row>
    <row r="123" spans="1:9" ht="15" thickBot="1" x14ac:dyDescent="0.4">
      <c r="A123" s="162"/>
      <c r="B123" s="164"/>
      <c r="C123" s="164"/>
      <c r="D123" s="164"/>
      <c r="E123" s="164"/>
      <c r="F123" s="164"/>
      <c r="G123" s="164"/>
      <c r="H123" s="164"/>
      <c r="I123" s="166"/>
    </row>
    <row r="124" spans="1:9" ht="13.5" customHeight="1" x14ac:dyDescent="0.35">
      <c r="B124" s="190"/>
      <c r="C124" s="190"/>
      <c r="D124" s="190"/>
      <c r="E124" s="190"/>
      <c r="F124" s="190"/>
      <c r="G124" s="190"/>
    </row>
  </sheetData>
  <mergeCells count="17">
    <mergeCell ref="B111:E111"/>
    <mergeCell ref="B95:F95"/>
    <mergeCell ref="C99:F99"/>
    <mergeCell ref="B101:F101"/>
    <mergeCell ref="C105:F105"/>
    <mergeCell ref="B107:E107"/>
    <mergeCell ref="B109:E109"/>
    <mergeCell ref="B1:H1"/>
    <mergeCell ref="G84:H84"/>
    <mergeCell ref="B88:H88"/>
    <mergeCell ref="B89:F89"/>
    <mergeCell ref="C93:F93"/>
    <mergeCell ref="C5:F5"/>
    <mergeCell ref="H5:H6"/>
    <mergeCell ref="B16:B17"/>
    <mergeCell ref="F66:H67"/>
    <mergeCell ref="B68:E69"/>
  </mergeCells>
  <printOptions horizontalCentered="1"/>
  <pageMargins left="0.39370078740157483" right="0.39370078740157483" top="0.59055118110236227" bottom="0.39370078740157483" header="0.31496062992125984" footer="0.31496062992125984"/>
  <pageSetup paperSize="9" scale="66" fitToHeight="0" orientation="portrait" r:id="rId1"/>
  <headerFooter alignWithMargins="0"/>
  <rowBreaks count="1" manualBreakCount="1">
    <brk id="6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98"/>
  <sheetViews>
    <sheetView showGridLines="0" zoomScale="80" zoomScaleNormal="80" workbookViewId="0">
      <pane xSplit="4" ySplit="6" topLeftCell="E7" activePane="bottomRight" state="frozen"/>
      <selection pane="topRight" activeCell="E1" sqref="E1"/>
      <selection pane="bottomLeft" activeCell="A7" sqref="A7"/>
      <selection pane="bottomRight"/>
    </sheetView>
  </sheetViews>
  <sheetFormatPr defaultColWidth="11" defaultRowHeight="14.5" x14ac:dyDescent="0.35"/>
  <cols>
    <col min="1" max="1" width="11" style="10"/>
    <col min="2" max="2" width="40.81640625" style="10" bestFit="1" customWidth="1"/>
    <col min="3" max="3" width="13" style="10" customWidth="1"/>
    <col min="4" max="4" width="16" style="10" bestFit="1" customWidth="1"/>
    <col min="5" max="5" width="21.453125" style="10" customWidth="1"/>
    <col min="6" max="8" width="15.81640625" style="10" customWidth="1"/>
    <col min="9" max="9" width="17" style="10" customWidth="1"/>
    <col min="10" max="10" width="17.7265625" style="10" customWidth="1"/>
    <col min="11" max="11" width="19" style="10" customWidth="1"/>
    <col min="12" max="12" width="19.7265625" style="10" customWidth="1"/>
    <col min="13" max="13" width="18.453125" style="10" customWidth="1"/>
    <col min="14" max="14" width="19" style="10" customWidth="1"/>
    <col min="15" max="15" width="19.54296875" style="49" customWidth="1"/>
    <col min="16" max="16" width="19" style="10" customWidth="1"/>
    <col min="17" max="17" width="18.453125" style="10" customWidth="1"/>
    <col min="18" max="18" width="17.81640625" style="10" customWidth="1"/>
    <col min="19" max="19" width="18.7265625" style="10" customWidth="1"/>
    <col min="20" max="20" width="19" style="10" customWidth="1"/>
    <col min="21" max="16384" width="11" style="10"/>
  </cols>
  <sheetData>
    <row r="1" spans="1:20" x14ac:dyDescent="0.35">
      <c r="A1" s="268" t="s">
        <v>366</v>
      </c>
      <c r="B1" s="269" t="s">
        <v>617</v>
      </c>
      <c r="C1" s="12"/>
      <c r="D1" s="192"/>
      <c r="E1" s="13" t="s">
        <v>3</v>
      </c>
      <c r="F1" s="14"/>
      <c r="G1" s="14"/>
      <c r="H1" s="14"/>
      <c r="I1" s="14"/>
      <c r="J1" s="14"/>
      <c r="K1" s="14"/>
      <c r="L1" s="14"/>
      <c r="M1" s="14"/>
      <c r="N1" s="14"/>
      <c r="O1" s="15"/>
      <c r="P1" s="13"/>
      <c r="Q1" s="14"/>
      <c r="R1" s="14"/>
      <c r="S1" s="14"/>
      <c r="T1" s="16"/>
    </row>
    <row r="2" spans="1:20" ht="72.5" x14ac:dyDescent="0.35">
      <c r="A2" s="17"/>
      <c r="B2" s="18"/>
      <c r="C2" s="18"/>
      <c r="D2" s="193"/>
      <c r="E2" s="19" t="s">
        <v>303</v>
      </c>
      <c r="F2" s="19" t="s">
        <v>304</v>
      </c>
      <c r="G2" s="19" t="s">
        <v>640</v>
      </c>
      <c r="H2" s="19" t="s">
        <v>305</v>
      </c>
      <c r="I2" s="19" t="s">
        <v>306</v>
      </c>
      <c r="J2" s="19" t="s">
        <v>307</v>
      </c>
      <c r="K2" s="19" t="s">
        <v>435</v>
      </c>
      <c r="L2" s="20" t="s">
        <v>513</v>
      </c>
      <c r="M2" s="19" t="s">
        <v>5</v>
      </c>
      <c r="N2" s="19" t="s">
        <v>308</v>
      </c>
      <c r="O2" s="19" t="s">
        <v>436</v>
      </c>
      <c r="P2" s="19" t="s">
        <v>437</v>
      </c>
      <c r="Q2" s="19" t="s">
        <v>309</v>
      </c>
      <c r="R2" s="19" t="s">
        <v>310</v>
      </c>
      <c r="S2" s="19" t="s">
        <v>6</v>
      </c>
      <c r="T2" s="21" t="s">
        <v>311</v>
      </c>
    </row>
    <row r="3" spans="1:20" s="26" customFormat="1" x14ac:dyDescent="0.35">
      <c r="A3" s="22">
        <v>1</v>
      </c>
      <c r="B3" s="23">
        <v>2</v>
      </c>
      <c r="C3" s="23"/>
      <c r="D3" s="194">
        <v>3</v>
      </c>
      <c r="E3" s="24">
        <v>4</v>
      </c>
      <c r="F3" s="24">
        <v>5</v>
      </c>
      <c r="G3" s="24">
        <v>6</v>
      </c>
      <c r="H3" s="24">
        <v>7</v>
      </c>
      <c r="I3" s="24">
        <v>8</v>
      </c>
      <c r="J3" s="24">
        <v>9</v>
      </c>
      <c r="K3" s="24">
        <v>10</v>
      </c>
      <c r="L3" s="24">
        <v>11</v>
      </c>
      <c r="M3" s="24">
        <v>12</v>
      </c>
      <c r="N3" s="24">
        <v>13</v>
      </c>
      <c r="O3" s="24">
        <v>14</v>
      </c>
      <c r="P3" s="24">
        <v>15</v>
      </c>
      <c r="Q3" s="24">
        <v>16</v>
      </c>
      <c r="R3" s="24">
        <v>17</v>
      </c>
      <c r="S3" s="24">
        <v>18</v>
      </c>
      <c r="T3" s="25">
        <v>19</v>
      </c>
    </row>
    <row r="4" spans="1:20" x14ac:dyDescent="0.35">
      <c r="A4" s="27" t="s">
        <v>1</v>
      </c>
      <c r="B4" s="28" t="s">
        <v>278</v>
      </c>
      <c r="C4" s="29" t="s">
        <v>2</v>
      </c>
      <c r="D4" s="195" t="s">
        <v>519</v>
      </c>
      <c r="E4" s="30" t="s">
        <v>525</v>
      </c>
      <c r="F4" s="14" t="s">
        <v>601</v>
      </c>
      <c r="G4" s="14" t="s">
        <v>602</v>
      </c>
      <c r="H4" s="14" t="s">
        <v>603</v>
      </c>
      <c r="I4" s="14" t="s">
        <v>526</v>
      </c>
      <c r="J4" s="14" t="s">
        <v>604</v>
      </c>
      <c r="K4" s="14" t="s">
        <v>527</v>
      </c>
      <c r="L4" s="14" t="s">
        <v>528</v>
      </c>
      <c r="M4" s="14" t="s">
        <v>529</v>
      </c>
      <c r="N4" s="14" t="s">
        <v>605</v>
      </c>
      <c r="O4" s="14" t="s">
        <v>606</v>
      </c>
      <c r="P4" s="14" t="s">
        <v>607</v>
      </c>
      <c r="Q4" s="14" t="s">
        <v>530</v>
      </c>
      <c r="R4" s="14" t="s">
        <v>608</v>
      </c>
      <c r="S4" s="14" t="s">
        <v>531</v>
      </c>
      <c r="T4" s="16" t="s">
        <v>609</v>
      </c>
    </row>
    <row r="5" spans="1:20" s="34" customFormat="1" x14ac:dyDescent="0.35">
      <c r="A5" s="31"/>
      <c r="B5" s="11"/>
      <c r="C5" s="12"/>
      <c r="D5" s="192"/>
      <c r="E5" s="32" t="s">
        <v>13</v>
      </c>
      <c r="F5" s="32" t="s">
        <v>13</v>
      </c>
      <c r="G5" s="32" t="s">
        <v>13</v>
      </c>
      <c r="H5" s="32" t="s">
        <v>13</v>
      </c>
      <c r="I5" s="32" t="s">
        <v>13</v>
      </c>
      <c r="J5" s="32" t="s">
        <v>13</v>
      </c>
      <c r="K5" s="32" t="s">
        <v>13</v>
      </c>
      <c r="L5" s="32" t="s">
        <v>13</v>
      </c>
      <c r="M5" s="32" t="s">
        <v>13</v>
      </c>
      <c r="N5" s="32" t="s">
        <v>13</v>
      </c>
      <c r="O5" s="32" t="s">
        <v>13</v>
      </c>
      <c r="P5" s="32" t="s">
        <v>13</v>
      </c>
      <c r="Q5" s="32" t="s">
        <v>13</v>
      </c>
      <c r="R5" s="32" t="s">
        <v>13</v>
      </c>
      <c r="S5" s="32" t="s">
        <v>13</v>
      </c>
      <c r="T5" s="33" t="s">
        <v>13</v>
      </c>
    </row>
    <row r="6" spans="1:20" s="37" customFormat="1" ht="15" thickBot="1" x14ac:dyDescent="0.4">
      <c r="A6" s="196"/>
      <c r="B6" s="197"/>
      <c r="C6" s="197"/>
      <c r="D6" s="198"/>
      <c r="E6" s="35" t="s">
        <v>276</v>
      </c>
      <c r="F6" s="35" t="s">
        <v>277</v>
      </c>
      <c r="G6" s="35" t="s">
        <v>17</v>
      </c>
      <c r="H6" s="35" t="s">
        <v>18</v>
      </c>
      <c r="I6" s="35" t="s">
        <v>19</v>
      </c>
      <c r="J6" s="35" t="s">
        <v>20</v>
      </c>
      <c r="K6" s="35" t="s">
        <v>21</v>
      </c>
      <c r="L6" s="35" t="s">
        <v>22</v>
      </c>
      <c r="M6" s="35" t="s">
        <v>23</v>
      </c>
      <c r="N6" s="35" t="s">
        <v>24</v>
      </c>
      <c r="O6" s="35" t="s">
        <v>25</v>
      </c>
      <c r="P6" s="35" t="s">
        <v>26</v>
      </c>
      <c r="Q6" s="35" t="s">
        <v>27</v>
      </c>
      <c r="R6" s="35" t="s">
        <v>28</v>
      </c>
      <c r="S6" s="35" t="s">
        <v>29</v>
      </c>
      <c r="T6" s="36" t="s">
        <v>30</v>
      </c>
    </row>
    <row r="7" spans="1:20" x14ac:dyDescent="0.35">
      <c r="A7" s="40">
        <v>1</v>
      </c>
      <c r="B7" s="201" t="s">
        <v>286</v>
      </c>
      <c r="C7" s="41" t="s">
        <v>186</v>
      </c>
      <c r="D7" s="41" t="s">
        <v>438</v>
      </c>
      <c r="E7" s="234">
        <v>168770</v>
      </c>
      <c r="F7" s="235">
        <v>25402</v>
      </c>
      <c r="G7" s="235">
        <v>0</v>
      </c>
      <c r="H7" s="235">
        <v>3649</v>
      </c>
      <c r="I7" s="235">
        <v>0</v>
      </c>
      <c r="J7" s="235">
        <v>14572</v>
      </c>
      <c r="K7" s="235">
        <v>0</v>
      </c>
      <c r="L7" s="235">
        <v>25338</v>
      </c>
      <c r="M7" s="235">
        <v>0</v>
      </c>
      <c r="N7" s="235">
        <v>237731</v>
      </c>
      <c r="O7" s="235">
        <v>51286</v>
      </c>
      <c r="P7" s="235">
        <v>151568</v>
      </c>
      <c r="Q7" s="235">
        <v>61908</v>
      </c>
      <c r="R7" s="235">
        <v>15070</v>
      </c>
      <c r="S7" s="235">
        <v>0</v>
      </c>
      <c r="T7" s="236">
        <v>279832</v>
      </c>
    </row>
    <row r="8" spans="1:20" x14ac:dyDescent="0.35">
      <c r="A8" s="40">
        <v>2</v>
      </c>
      <c r="B8" s="41" t="s">
        <v>78</v>
      </c>
      <c r="C8" s="41" t="s">
        <v>189</v>
      </c>
      <c r="D8" s="41" t="s">
        <v>189</v>
      </c>
      <c r="E8" s="237">
        <v>92012</v>
      </c>
      <c r="F8" s="38">
        <v>16934</v>
      </c>
      <c r="G8" s="38">
        <v>0</v>
      </c>
      <c r="H8" s="38">
        <v>3290</v>
      </c>
      <c r="I8" s="38">
        <v>0</v>
      </c>
      <c r="J8" s="38">
        <v>15685</v>
      </c>
      <c r="K8" s="38">
        <v>0</v>
      </c>
      <c r="L8" s="38">
        <v>10438</v>
      </c>
      <c r="M8" s="38">
        <v>0</v>
      </c>
      <c r="N8" s="38">
        <v>138359</v>
      </c>
      <c r="O8" s="38">
        <v>32124</v>
      </c>
      <c r="P8" s="38">
        <v>117393</v>
      </c>
      <c r="Q8" s="38">
        <v>23051</v>
      </c>
      <c r="R8" s="38">
        <v>12858</v>
      </c>
      <c r="S8" s="38">
        <v>0</v>
      </c>
      <c r="T8" s="39">
        <v>185426</v>
      </c>
    </row>
    <row r="9" spans="1:20" x14ac:dyDescent="0.35">
      <c r="A9" s="40">
        <v>3</v>
      </c>
      <c r="B9" s="41" t="s">
        <v>287</v>
      </c>
      <c r="C9" s="41" t="s">
        <v>285</v>
      </c>
      <c r="D9" s="41" t="s">
        <v>439</v>
      </c>
      <c r="E9" s="237">
        <v>104158</v>
      </c>
      <c r="F9" s="38">
        <v>10861</v>
      </c>
      <c r="G9" s="38">
        <v>6543</v>
      </c>
      <c r="H9" s="38">
        <v>2302</v>
      </c>
      <c r="I9" s="38">
        <v>951</v>
      </c>
      <c r="J9" s="38">
        <v>31666</v>
      </c>
      <c r="K9" s="38">
        <v>0</v>
      </c>
      <c r="L9" s="38">
        <v>33177</v>
      </c>
      <c r="M9" s="38">
        <v>0</v>
      </c>
      <c r="N9" s="38">
        <v>189658</v>
      </c>
      <c r="O9" s="38">
        <v>34006</v>
      </c>
      <c r="P9" s="38">
        <v>140441</v>
      </c>
      <c r="Q9" s="38">
        <v>41507</v>
      </c>
      <c r="R9" s="38">
        <v>23344</v>
      </c>
      <c r="S9" s="38">
        <v>2</v>
      </c>
      <c r="T9" s="39">
        <v>239300</v>
      </c>
    </row>
    <row r="10" spans="1:20" x14ac:dyDescent="0.35">
      <c r="A10" s="40">
        <v>4</v>
      </c>
      <c r="B10" s="41" t="s">
        <v>82</v>
      </c>
      <c r="C10" s="41" t="s">
        <v>194</v>
      </c>
      <c r="D10" s="41" t="s">
        <v>621</v>
      </c>
      <c r="E10" s="237">
        <v>109826</v>
      </c>
      <c r="F10" s="38">
        <v>8885</v>
      </c>
      <c r="G10" s="38">
        <v>10990</v>
      </c>
      <c r="H10" s="38">
        <v>3296</v>
      </c>
      <c r="I10" s="38">
        <v>0</v>
      </c>
      <c r="J10" s="38">
        <v>17354</v>
      </c>
      <c r="K10" s="38">
        <v>0</v>
      </c>
      <c r="L10" s="38">
        <v>21820</v>
      </c>
      <c r="M10" s="38">
        <v>0</v>
      </c>
      <c r="N10" s="38">
        <v>172171</v>
      </c>
      <c r="O10" s="38">
        <v>38230</v>
      </c>
      <c r="P10" s="38">
        <v>127731</v>
      </c>
      <c r="Q10" s="38">
        <v>14581</v>
      </c>
      <c r="R10" s="38">
        <v>23383</v>
      </c>
      <c r="S10" s="38">
        <v>146</v>
      </c>
      <c r="T10" s="39">
        <v>204071</v>
      </c>
    </row>
    <row r="11" spans="1:20" x14ac:dyDescent="0.35">
      <c r="A11" s="40">
        <v>5</v>
      </c>
      <c r="B11" s="41" t="s">
        <v>83</v>
      </c>
      <c r="C11" s="41" t="s">
        <v>195</v>
      </c>
      <c r="D11" s="41" t="s">
        <v>440</v>
      </c>
      <c r="E11" s="237">
        <v>102737</v>
      </c>
      <c r="F11" s="38">
        <v>17863</v>
      </c>
      <c r="G11" s="38">
        <v>0</v>
      </c>
      <c r="H11" s="38">
        <v>2917</v>
      </c>
      <c r="I11" s="38">
        <v>0</v>
      </c>
      <c r="J11" s="38">
        <v>11281</v>
      </c>
      <c r="K11" s="38">
        <v>0</v>
      </c>
      <c r="L11" s="38">
        <v>24894</v>
      </c>
      <c r="M11" s="38">
        <v>0</v>
      </c>
      <c r="N11" s="38">
        <v>159692</v>
      </c>
      <c r="O11" s="38">
        <v>33124</v>
      </c>
      <c r="P11" s="38">
        <v>115791</v>
      </c>
      <c r="Q11" s="38">
        <v>52598</v>
      </c>
      <c r="R11" s="38">
        <v>18402</v>
      </c>
      <c r="S11" s="38">
        <v>0</v>
      </c>
      <c r="T11" s="39">
        <v>219915</v>
      </c>
    </row>
    <row r="12" spans="1:20" x14ac:dyDescent="0.35">
      <c r="A12" s="40">
        <v>6</v>
      </c>
      <c r="B12" s="41" t="s">
        <v>85</v>
      </c>
      <c r="C12" s="41" t="s">
        <v>198</v>
      </c>
      <c r="D12" s="41" t="s">
        <v>198</v>
      </c>
      <c r="E12" s="237">
        <v>173099</v>
      </c>
      <c r="F12" s="38">
        <v>31497</v>
      </c>
      <c r="G12" s="38">
        <v>0</v>
      </c>
      <c r="H12" s="38">
        <v>4817</v>
      </c>
      <c r="I12" s="38">
        <v>0</v>
      </c>
      <c r="J12" s="38">
        <v>15760</v>
      </c>
      <c r="K12" s="38">
        <v>0</v>
      </c>
      <c r="L12" s="38">
        <v>26152</v>
      </c>
      <c r="M12" s="38">
        <v>514</v>
      </c>
      <c r="N12" s="38">
        <v>251839</v>
      </c>
      <c r="O12" s="38">
        <v>44725</v>
      </c>
      <c r="P12" s="38">
        <v>161348</v>
      </c>
      <c r="Q12" s="38">
        <v>34801</v>
      </c>
      <c r="R12" s="38">
        <v>12896</v>
      </c>
      <c r="S12" s="38">
        <v>0</v>
      </c>
      <c r="T12" s="39">
        <v>253770</v>
      </c>
    </row>
    <row r="13" spans="1:20" x14ac:dyDescent="0.35">
      <c r="A13" s="40">
        <v>7</v>
      </c>
      <c r="B13" s="41" t="s">
        <v>177</v>
      </c>
      <c r="C13" s="41" t="s">
        <v>255</v>
      </c>
      <c r="D13" s="42" t="s">
        <v>441</v>
      </c>
      <c r="E13" s="237">
        <v>134792</v>
      </c>
      <c r="F13" s="38">
        <v>24684</v>
      </c>
      <c r="G13" s="38">
        <v>0</v>
      </c>
      <c r="H13" s="38">
        <v>2879</v>
      </c>
      <c r="I13" s="38">
        <v>0</v>
      </c>
      <c r="J13" s="38">
        <v>20435</v>
      </c>
      <c r="K13" s="38">
        <v>0</v>
      </c>
      <c r="L13" s="38">
        <v>10085</v>
      </c>
      <c r="M13" s="38">
        <v>0</v>
      </c>
      <c r="N13" s="38">
        <v>192875</v>
      </c>
      <c r="O13" s="38">
        <v>33465</v>
      </c>
      <c r="P13" s="38">
        <v>73488</v>
      </c>
      <c r="Q13" s="38">
        <v>50230</v>
      </c>
      <c r="R13" s="38">
        <v>4896</v>
      </c>
      <c r="S13" s="38">
        <v>2561</v>
      </c>
      <c r="T13" s="39">
        <v>164640</v>
      </c>
    </row>
    <row r="14" spans="1:20" x14ac:dyDescent="0.35">
      <c r="A14" s="40">
        <v>8</v>
      </c>
      <c r="B14" s="41" t="s">
        <v>86</v>
      </c>
      <c r="C14" s="41" t="s">
        <v>201</v>
      </c>
      <c r="D14" s="41" t="s">
        <v>442</v>
      </c>
      <c r="E14" s="237">
        <v>73692</v>
      </c>
      <c r="F14" s="38">
        <v>6327</v>
      </c>
      <c r="G14" s="38">
        <v>5611</v>
      </c>
      <c r="H14" s="38">
        <v>2066</v>
      </c>
      <c r="I14" s="38">
        <v>0</v>
      </c>
      <c r="J14" s="38">
        <v>4505</v>
      </c>
      <c r="K14" s="38">
        <v>0</v>
      </c>
      <c r="L14" s="38">
        <v>25201</v>
      </c>
      <c r="M14" s="38">
        <v>250</v>
      </c>
      <c r="N14" s="38">
        <v>117652</v>
      </c>
      <c r="O14" s="38">
        <v>20166</v>
      </c>
      <c r="P14" s="38">
        <v>75940</v>
      </c>
      <c r="Q14" s="38">
        <v>18235</v>
      </c>
      <c r="R14" s="38">
        <v>6215</v>
      </c>
      <c r="S14" s="38">
        <v>12</v>
      </c>
      <c r="T14" s="39">
        <v>120568</v>
      </c>
    </row>
    <row r="15" spans="1:20" x14ac:dyDescent="0.35">
      <c r="A15" s="40">
        <v>9</v>
      </c>
      <c r="B15" s="41" t="s">
        <v>88</v>
      </c>
      <c r="C15" s="41" t="s">
        <v>203</v>
      </c>
      <c r="D15" s="41" t="s">
        <v>443</v>
      </c>
      <c r="E15" s="237">
        <v>82764</v>
      </c>
      <c r="F15" s="38">
        <v>8389</v>
      </c>
      <c r="G15" s="38">
        <v>5389</v>
      </c>
      <c r="H15" s="38">
        <v>2491</v>
      </c>
      <c r="I15" s="38">
        <v>0</v>
      </c>
      <c r="J15" s="38">
        <v>7061</v>
      </c>
      <c r="K15" s="38">
        <v>0</v>
      </c>
      <c r="L15" s="38">
        <v>18477</v>
      </c>
      <c r="M15" s="38">
        <v>0</v>
      </c>
      <c r="N15" s="38">
        <v>124571</v>
      </c>
      <c r="O15" s="38">
        <v>22062</v>
      </c>
      <c r="P15" s="38">
        <v>67526</v>
      </c>
      <c r="Q15" s="38">
        <v>49475</v>
      </c>
      <c r="R15" s="38">
        <v>11348</v>
      </c>
      <c r="S15" s="38">
        <v>0</v>
      </c>
      <c r="T15" s="39">
        <v>150411</v>
      </c>
    </row>
    <row r="16" spans="1:20" x14ac:dyDescent="0.35">
      <c r="A16" s="40">
        <v>10</v>
      </c>
      <c r="B16" s="41" t="s">
        <v>89</v>
      </c>
      <c r="C16" s="41" t="s">
        <v>204</v>
      </c>
      <c r="D16" s="41" t="s">
        <v>444</v>
      </c>
      <c r="E16" s="237">
        <v>155695</v>
      </c>
      <c r="F16" s="38">
        <v>12168</v>
      </c>
      <c r="G16" s="38">
        <v>20173</v>
      </c>
      <c r="H16" s="38">
        <v>6431</v>
      </c>
      <c r="I16" s="38">
        <v>0</v>
      </c>
      <c r="J16" s="38">
        <v>14801</v>
      </c>
      <c r="K16" s="38">
        <v>0</v>
      </c>
      <c r="L16" s="38">
        <v>33136</v>
      </c>
      <c r="M16" s="38">
        <v>709</v>
      </c>
      <c r="N16" s="38">
        <v>243113</v>
      </c>
      <c r="O16" s="38">
        <v>46802</v>
      </c>
      <c r="P16" s="38">
        <v>155843</v>
      </c>
      <c r="Q16" s="38">
        <v>71587</v>
      </c>
      <c r="R16" s="38">
        <v>17144</v>
      </c>
      <c r="S16" s="38">
        <v>0</v>
      </c>
      <c r="T16" s="39">
        <v>291376</v>
      </c>
    </row>
    <row r="17" spans="1:20" x14ac:dyDescent="0.35">
      <c r="A17" s="40">
        <v>11</v>
      </c>
      <c r="B17" s="41" t="s">
        <v>90</v>
      </c>
      <c r="C17" s="41" t="s">
        <v>205</v>
      </c>
      <c r="D17" s="41" t="s">
        <v>445</v>
      </c>
      <c r="E17" s="237">
        <v>176799</v>
      </c>
      <c r="F17" s="38">
        <v>27720</v>
      </c>
      <c r="G17" s="38">
        <v>0</v>
      </c>
      <c r="H17" s="38">
        <v>3826</v>
      </c>
      <c r="I17" s="38">
        <v>0</v>
      </c>
      <c r="J17" s="38">
        <v>9097</v>
      </c>
      <c r="K17" s="38">
        <v>21</v>
      </c>
      <c r="L17" s="38">
        <v>28635</v>
      </c>
      <c r="M17" s="38">
        <v>1003</v>
      </c>
      <c r="N17" s="38">
        <v>247101</v>
      </c>
      <c r="O17" s="38">
        <v>49905</v>
      </c>
      <c r="P17" s="38">
        <v>141245</v>
      </c>
      <c r="Q17" s="38">
        <v>39115</v>
      </c>
      <c r="R17" s="38">
        <v>13253</v>
      </c>
      <c r="S17" s="38">
        <v>0</v>
      </c>
      <c r="T17" s="39">
        <v>243518</v>
      </c>
    </row>
    <row r="18" spans="1:20" x14ac:dyDescent="0.35">
      <c r="A18" s="40">
        <v>12</v>
      </c>
      <c r="B18" s="41" t="s">
        <v>619</v>
      </c>
      <c r="C18" s="41" t="s">
        <v>206</v>
      </c>
      <c r="D18" s="41" t="s">
        <v>620</v>
      </c>
      <c r="E18" s="237">
        <v>120256</v>
      </c>
      <c r="F18" s="38">
        <v>17446</v>
      </c>
      <c r="G18" s="38">
        <v>0</v>
      </c>
      <c r="H18" s="38">
        <v>3604</v>
      </c>
      <c r="I18" s="38">
        <v>0</v>
      </c>
      <c r="J18" s="38">
        <v>6342</v>
      </c>
      <c r="K18" s="38">
        <v>0</v>
      </c>
      <c r="L18" s="38">
        <v>17947</v>
      </c>
      <c r="M18" s="38">
        <v>406</v>
      </c>
      <c r="N18" s="38">
        <v>166001</v>
      </c>
      <c r="O18" s="38">
        <v>32310</v>
      </c>
      <c r="P18" s="38">
        <v>109217</v>
      </c>
      <c r="Q18" s="38">
        <v>19535</v>
      </c>
      <c r="R18" s="38">
        <v>5708</v>
      </c>
      <c r="S18" s="38">
        <v>0</v>
      </c>
      <c r="T18" s="39">
        <v>166770</v>
      </c>
    </row>
    <row r="19" spans="1:20" x14ac:dyDescent="0.35">
      <c r="A19" s="40">
        <v>13</v>
      </c>
      <c r="B19" s="41" t="s">
        <v>92</v>
      </c>
      <c r="C19" s="41" t="s">
        <v>207</v>
      </c>
      <c r="D19" s="41" t="s">
        <v>446</v>
      </c>
      <c r="E19" s="237">
        <v>118810</v>
      </c>
      <c r="F19" s="38">
        <v>26894</v>
      </c>
      <c r="G19" s="38">
        <v>0</v>
      </c>
      <c r="H19" s="38">
        <v>2758</v>
      </c>
      <c r="I19" s="38">
        <v>0</v>
      </c>
      <c r="J19" s="38">
        <v>8546</v>
      </c>
      <c r="K19" s="38">
        <v>0</v>
      </c>
      <c r="L19" s="38">
        <v>13297</v>
      </c>
      <c r="M19" s="38">
        <v>320</v>
      </c>
      <c r="N19" s="38">
        <v>170625</v>
      </c>
      <c r="O19" s="38">
        <v>32233</v>
      </c>
      <c r="P19" s="38">
        <v>98886</v>
      </c>
      <c r="Q19" s="38">
        <v>52697</v>
      </c>
      <c r="R19" s="38">
        <v>9409</v>
      </c>
      <c r="S19" s="38">
        <v>4</v>
      </c>
      <c r="T19" s="39">
        <v>193229</v>
      </c>
    </row>
    <row r="20" spans="1:20" x14ac:dyDescent="0.35">
      <c r="A20" s="40">
        <v>14</v>
      </c>
      <c r="B20" s="41" t="s">
        <v>94</v>
      </c>
      <c r="C20" s="41" t="s">
        <v>211</v>
      </c>
      <c r="D20" s="41" t="s">
        <v>447</v>
      </c>
      <c r="E20" s="237">
        <v>118076</v>
      </c>
      <c r="F20" s="38">
        <v>19491</v>
      </c>
      <c r="G20" s="38">
        <v>0</v>
      </c>
      <c r="H20" s="38">
        <v>2844</v>
      </c>
      <c r="I20" s="38">
        <v>0</v>
      </c>
      <c r="J20" s="38">
        <v>6283</v>
      </c>
      <c r="K20" s="38">
        <v>0</v>
      </c>
      <c r="L20" s="38">
        <v>30756</v>
      </c>
      <c r="M20" s="38">
        <v>0</v>
      </c>
      <c r="N20" s="38">
        <v>177450</v>
      </c>
      <c r="O20" s="38">
        <v>35219</v>
      </c>
      <c r="P20" s="38">
        <v>108941</v>
      </c>
      <c r="Q20" s="38">
        <v>73668</v>
      </c>
      <c r="R20" s="38">
        <v>5630</v>
      </c>
      <c r="S20" s="38">
        <v>0</v>
      </c>
      <c r="T20" s="39">
        <v>223458</v>
      </c>
    </row>
    <row r="21" spans="1:20" x14ac:dyDescent="0.35">
      <c r="A21" s="40">
        <v>15</v>
      </c>
      <c r="B21" s="41" t="s">
        <v>96</v>
      </c>
      <c r="C21" s="41" t="s">
        <v>213</v>
      </c>
      <c r="D21" s="41" t="s">
        <v>448</v>
      </c>
      <c r="E21" s="237">
        <v>237646</v>
      </c>
      <c r="F21" s="38">
        <v>35146</v>
      </c>
      <c r="G21" s="38">
        <v>0</v>
      </c>
      <c r="H21" s="38">
        <v>6379</v>
      </c>
      <c r="I21" s="38">
        <v>1130</v>
      </c>
      <c r="J21" s="38">
        <v>19416</v>
      </c>
      <c r="K21" s="38">
        <v>0</v>
      </c>
      <c r="L21" s="38">
        <v>84332</v>
      </c>
      <c r="M21" s="38">
        <v>7500</v>
      </c>
      <c r="N21" s="38">
        <v>391549</v>
      </c>
      <c r="O21" s="38">
        <v>73663</v>
      </c>
      <c r="P21" s="38">
        <v>240659</v>
      </c>
      <c r="Q21" s="38">
        <v>162153</v>
      </c>
      <c r="R21" s="38">
        <v>17821</v>
      </c>
      <c r="S21" s="38">
        <v>3052</v>
      </c>
      <c r="T21" s="39">
        <v>497348</v>
      </c>
    </row>
    <row r="22" spans="1:20" x14ac:dyDescent="0.35">
      <c r="A22" s="40">
        <v>16</v>
      </c>
      <c r="B22" s="41" t="s">
        <v>97</v>
      </c>
      <c r="C22" s="41" t="s">
        <v>214</v>
      </c>
      <c r="D22" s="41" t="s">
        <v>449</v>
      </c>
      <c r="E22" s="237">
        <v>81614</v>
      </c>
      <c r="F22" s="38">
        <v>5936</v>
      </c>
      <c r="G22" s="38">
        <v>8259</v>
      </c>
      <c r="H22" s="38">
        <v>2991</v>
      </c>
      <c r="I22" s="38">
        <v>0</v>
      </c>
      <c r="J22" s="38">
        <v>9941</v>
      </c>
      <c r="K22" s="38">
        <v>0</v>
      </c>
      <c r="L22" s="38">
        <v>27538</v>
      </c>
      <c r="M22" s="38">
        <v>278</v>
      </c>
      <c r="N22" s="38">
        <v>136557</v>
      </c>
      <c r="O22" s="38">
        <v>22895</v>
      </c>
      <c r="P22" s="38">
        <v>86165</v>
      </c>
      <c r="Q22" s="38">
        <v>14965</v>
      </c>
      <c r="R22" s="38">
        <v>7639</v>
      </c>
      <c r="S22" s="38">
        <v>1883</v>
      </c>
      <c r="T22" s="39">
        <v>133547</v>
      </c>
    </row>
    <row r="23" spans="1:20" x14ac:dyDescent="0.35">
      <c r="A23" s="40">
        <v>17</v>
      </c>
      <c r="B23" s="41" t="s">
        <v>101</v>
      </c>
      <c r="C23" s="41" t="s">
        <v>219</v>
      </c>
      <c r="D23" s="41" t="s">
        <v>450</v>
      </c>
      <c r="E23" s="237">
        <v>251005</v>
      </c>
      <c r="F23" s="38">
        <v>21920</v>
      </c>
      <c r="G23" s="38">
        <v>23812</v>
      </c>
      <c r="H23" s="38">
        <v>8489</v>
      </c>
      <c r="I23" s="38">
        <v>0</v>
      </c>
      <c r="J23" s="38">
        <v>20929</v>
      </c>
      <c r="K23" s="38">
        <v>0</v>
      </c>
      <c r="L23" s="38">
        <v>75256</v>
      </c>
      <c r="M23" s="38">
        <v>1231</v>
      </c>
      <c r="N23" s="38">
        <v>402642</v>
      </c>
      <c r="O23" s="38">
        <v>84742</v>
      </c>
      <c r="P23" s="38">
        <v>137478</v>
      </c>
      <c r="Q23" s="38">
        <v>175865</v>
      </c>
      <c r="R23" s="38">
        <v>22195</v>
      </c>
      <c r="S23" s="38">
        <v>0</v>
      </c>
      <c r="T23" s="39">
        <v>420280</v>
      </c>
    </row>
    <row r="24" spans="1:20" x14ac:dyDescent="0.35">
      <c r="A24" s="40">
        <v>18</v>
      </c>
      <c r="B24" s="41" t="s">
        <v>158</v>
      </c>
      <c r="C24" s="41" t="s">
        <v>264</v>
      </c>
      <c r="D24" s="41" t="s">
        <v>452</v>
      </c>
      <c r="E24" s="237">
        <v>100661</v>
      </c>
      <c r="F24" s="38">
        <v>18941</v>
      </c>
      <c r="G24" s="38">
        <v>0</v>
      </c>
      <c r="H24" s="38">
        <v>2525</v>
      </c>
      <c r="I24" s="38">
        <v>808</v>
      </c>
      <c r="J24" s="38">
        <v>12643</v>
      </c>
      <c r="K24" s="38">
        <v>7</v>
      </c>
      <c r="L24" s="38">
        <v>17975</v>
      </c>
      <c r="M24" s="38">
        <v>0</v>
      </c>
      <c r="N24" s="38">
        <v>153560</v>
      </c>
      <c r="O24" s="38">
        <v>27755</v>
      </c>
      <c r="P24" s="38">
        <v>70139</v>
      </c>
      <c r="Q24" s="38">
        <v>37961</v>
      </c>
      <c r="R24" s="38">
        <v>21979</v>
      </c>
      <c r="S24" s="38">
        <v>625</v>
      </c>
      <c r="T24" s="39">
        <v>158459</v>
      </c>
    </row>
    <row r="25" spans="1:20" x14ac:dyDescent="0.35">
      <c r="A25" s="40">
        <v>19</v>
      </c>
      <c r="B25" s="41" t="s">
        <v>105</v>
      </c>
      <c r="C25" s="41" t="s">
        <v>291</v>
      </c>
      <c r="D25" s="41" t="s">
        <v>451</v>
      </c>
      <c r="E25" s="237">
        <v>153982</v>
      </c>
      <c r="F25" s="38">
        <v>23366</v>
      </c>
      <c r="G25" s="38">
        <v>0</v>
      </c>
      <c r="H25" s="38">
        <v>2972</v>
      </c>
      <c r="I25" s="38">
        <v>0</v>
      </c>
      <c r="J25" s="38">
        <v>14519</v>
      </c>
      <c r="K25" s="38">
        <v>0</v>
      </c>
      <c r="L25" s="38">
        <v>30092</v>
      </c>
      <c r="M25" s="38">
        <v>0</v>
      </c>
      <c r="N25" s="38">
        <v>224931</v>
      </c>
      <c r="O25" s="38">
        <v>46971</v>
      </c>
      <c r="P25" s="38">
        <v>166476</v>
      </c>
      <c r="Q25" s="38">
        <v>69215</v>
      </c>
      <c r="R25" s="38">
        <v>12337</v>
      </c>
      <c r="S25" s="38">
        <v>1</v>
      </c>
      <c r="T25" s="39">
        <v>295000</v>
      </c>
    </row>
    <row r="26" spans="1:20" x14ac:dyDescent="0.35">
      <c r="A26" s="40">
        <v>20</v>
      </c>
      <c r="B26" s="41" t="s">
        <v>151</v>
      </c>
      <c r="C26" s="41" t="s">
        <v>210</v>
      </c>
      <c r="D26" s="41" t="s">
        <v>453</v>
      </c>
      <c r="E26" s="237">
        <v>151955</v>
      </c>
      <c r="F26" s="38">
        <v>11560</v>
      </c>
      <c r="G26" s="38">
        <v>17707</v>
      </c>
      <c r="H26" s="38">
        <v>6577</v>
      </c>
      <c r="I26" s="38">
        <v>330</v>
      </c>
      <c r="J26" s="38">
        <v>8871</v>
      </c>
      <c r="K26" s="38">
        <v>0</v>
      </c>
      <c r="L26" s="38">
        <v>9111</v>
      </c>
      <c r="M26" s="38">
        <v>0</v>
      </c>
      <c r="N26" s="38">
        <v>206111</v>
      </c>
      <c r="O26" s="38">
        <v>45748</v>
      </c>
      <c r="P26" s="38">
        <v>96077</v>
      </c>
      <c r="Q26" s="38">
        <v>163010</v>
      </c>
      <c r="R26" s="38">
        <v>7931</v>
      </c>
      <c r="S26" s="38">
        <v>0</v>
      </c>
      <c r="T26" s="39">
        <v>312766</v>
      </c>
    </row>
    <row r="27" spans="1:20" x14ac:dyDescent="0.35">
      <c r="A27" s="40">
        <v>21</v>
      </c>
      <c r="B27" s="41" t="s">
        <v>49</v>
      </c>
      <c r="C27" s="41" t="s">
        <v>225</v>
      </c>
      <c r="D27" s="41" t="s">
        <v>454</v>
      </c>
      <c r="E27" s="237">
        <v>21096</v>
      </c>
      <c r="F27" s="38">
        <v>3470</v>
      </c>
      <c r="G27" s="38">
        <v>0</v>
      </c>
      <c r="H27" s="38">
        <v>758</v>
      </c>
      <c r="I27" s="38">
        <v>0</v>
      </c>
      <c r="J27" s="38">
        <v>2794</v>
      </c>
      <c r="K27" s="38">
        <v>0</v>
      </c>
      <c r="L27" s="38">
        <v>6021</v>
      </c>
      <c r="M27" s="38">
        <v>136</v>
      </c>
      <c r="N27" s="38">
        <v>34275</v>
      </c>
      <c r="O27" s="38">
        <v>4780</v>
      </c>
      <c r="P27" s="38">
        <v>18332</v>
      </c>
      <c r="Q27" s="38">
        <v>16055</v>
      </c>
      <c r="R27" s="38">
        <v>2143</v>
      </c>
      <c r="S27" s="38">
        <v>187</v>
      </c>
      <c r="T27" s="39">
        <v>41497</v>
      </c>
    </row>
    <row r="28" spans="1:20" x14ac:dyDescent="0.35">
      <c r="A28" s="40">
        <v>22</v>
      </c>
      <c r="B28" s="41" t="s">
        <v>109</v>
      </c>
      <c r="C28" s="41" t="s">
        <v>228</v>
      </c>
      <c r="D28" s="41" t="s">
        <v>455</v>
      </c>
      <c r="E28" s="237">
        <v>227129</v>
      </c>
      <c r="F28" s="38">
        <v>36188</v>
      </c>
      <c r="G28" s="38">
        <v>0</v>
      </c>
      <c r="H28" s="38">
        <v>7678</v>
      </c>
      <c r="I28" s="38">
        <v>0</v>
      </c>
      <c r="J28" s="38">
        <v>15184</v>
      </c>
      <c r="K28" s="38">
        <v>0</v>
      </c>
      <c r="L28" s="38">
        <v>32502</v>
      </c>
      <c r="M28" s="38">
        <v>0</v>
      </c>
      <c r="N28" s="38">
        <v>318681</v>
      </c>
      <c r="O28" s="38">
        <v>66582</v>
      </c>
      <c r="P28" s="38">
        <v>231110</v>
      </c>
      <c r="Q28" s="38">
        <v>153112</v>
      </c>
      <c r="R28" s="38">
        <v>17306</v>
      </c>
      <c r="S28" s="38">
        <v>0</v>
      </c>
      <c r="T28" s="39">
        <v>468110</v>
      </c>
    </row>
    <row r="29" spans="1:20" x14ac:dyDescent="0.35">
      <c r="A29" s="40">
        <v>23</v>
      </c>
      <c r="B29" s="41" t="s">
        <v>112</v>
      </c>
      <c r="C29" s="41" t="s">
        <v>231</v>
      </c>
      <c r="D29" s="41" t="s">
        <v>456</v>
      </c>
      <c r="E29" s="237">
        <v>266122</v>
      </c>
      <c r="F29" s="38">
        <v>43705</v>
      </c>
      <c r="G29" s="38">
        <v>0</v>
      </c>
      <c r="H29" s="38">
        <v>4251</v>
      </c>
      <c r="I29" s="38">
        <v>0</v>
      </c>
      <c r="J29" s="38">
        <v>18913</v>
      </c>
      <c r="K29" s="38">
        <v>0</v>
      </c>
      <c r="L29" s="38">
        <v>116848</v>
      </c>
      <c r="M29" s="38">
        <v>0</v>
      </c>
      <c r="N29" s="38">
        <v>449839</v>
      </c>
      <c r="O29" s="38">
        <v>73413</v>
      </c>
      <c r="P29" s="38">
        <v>99055</v>
      </c>
      <c r="Q29" s="38">
        <v>184695</v>
      </c>
      <c r="R29" s="38">
        <v>17744</v>
      </c>
      <c r="S29" s="38">
        <v>0</v>
      </c>
      <c r="T29" s="39">
        <v>374907</v>
      </c>
    </row>
    <row r="30" spans="1:20" x14ac:dyDescent="0.35">
      <c r="A30" s="40">
        <v>24</v>
      </c>
      <c r="B30" s="41" t="s">
        <v>113</v>
      </c>
      <c r="C30" s="41" t="s">
        <v>232</v>
      </c>
      <c r="D30" s="41" t="s">
        <v>457</v>
      </c>
      <c r="E30" s="237">
        <v>146500</v>
      </c>
      <c r="F30" s="38">
        <v>37800</v>
      </c>
      <c r="G30" s="38">
        <v>0</v>
      </c>
      <c r="H30" s="38">
        <v>4100</v>
      </c>
      <c r="I30" s="38">
        <v>0</v>
      </c>
      <c r="J30" s="38">
        <v>13600</v>
      </c>
      <c r="K30" s="38">
        <v>0</v>
      </c>
      <c r="L30" s="38">
        <v>54500</v>
      </c>
      <c r="M30" s="38">
        <v>0</v>
      </c>
      <c r="N30" s="38">
        <v>256500</v>
      </c>
      <c r="O30" s="38">
        <v>50200</v>
      </c>
      <c r="P30" s="38">
        <v>212000</v>
      </c>
      <c r="Q30" s="38">
        <v>43800</v>
      </c>
      <c r="R30" s="38">
        <v>12400</v>
      </c>
      <c r="S30" s="38">
        <v>0</v>
      </c>
      <c r="T30" s="39">
        <v>318400</v>
      </c>
    </row>
    <row r="31" spans="1:20" x14ac:dyDescent="0.35">
      <c r="A31" s="40">
        <v>25</v>
      </c>
      <c r="B31" s="41" t="s">
        <v>115</v>
      </c>
      <c r="C31" s="41" t="s">
        <v>234</v>
      </c>
      <c r="D31" s="41" t="s">
        <v>458</v>
      </c>
      <c r="E31" s="237">
        <v>87322</v>
      </c>
      <c r="F31" s="38">
        <v>15688</v>
      </c>
      <c r="G31" s="38">
        <v>0</v>
      </c>
      <c r="H31" s="38">
        <v>2853</v>
      </c>
      <c r="I31" s="38">
        <v>0</v>
      </c>
      <c r="J31" s="38">
        <v>8347</v>
      </c>
      <c r="K31" s="38">
        <v>0</v>
      </c>
      <c r="L31" s="38">
        <v>13745</v>
      </c>
      <c r="M31" s="38">
        <v>315</v>
      </c>
      <c r="N31" s="38">
        <v>128270</v>
      </c>
      <c r="O31" s="38">
        <v>26774</v>
      </c>
      <c r="P31" s="38">
        <v>107511</v>
      </c>
      <c r="Q31" s="38">
        <v>15170</v>
      </c>
      <c r="R31" s="38">
        <v>10049</v>
      </c>
      <c r="S31" s="38">
        <v>823</v>
      </c>
      <c r="T31" s="39">
        <v>160327</v>
      </c>
    </row>
    <row r="32" spans="1:20" x14ac:dyDescent="0.35">
      <c r="A32" s="40">
        <v>26</v>
      </c>
      <c r="B32" s="41" t="s">
        <v>119</v>
      </c>
      <c r="C32" s="41" t="s">
        <v>237</v>
      </c>
      <c r="D32" s="41" t="s">
        <v>459</v>
      </c>
      <c r="E32" s="237">
        <v>137276</v>
      </c>
      <c r="F32" s="38">
        <v>20599</v>
      </c>
      <c r="G32" s="38">
        <v>0</v>
      </c>
      <c r="H32" s="38">
        <v>2899</v>
      </c>
      <c r="I32" s="38">
        <v>0</v>
      </c>
      <c r="J32" s="38">
        <v>6392</v>
      </c>
      <c r="K32" s="38">
        <v>441</v>
      </c>
      <c r="L32" s="38">
        <v>31433</v>
      </c>
      <c r="M32" s="38">
        <v>0</v>
      </c>
      <c r="N32" s="38">
        <v>199040</v>
      </c>
      <c r="O32" s="38">
        <v>38193</v>
      </c>
      <c r="P32" s="38">
        <v>146765</v>
      </c>
      <c r="Q32" s="38">
        <v>76068</v>
      </c>
      <c r="R32" s="38">
        <v>11626</v>
      </c>
      <c r="S32" s="38">
        <v>0</v>
      </c>
      <c r="T32" s="39">
        <v>272652</v>
      </c>
    </row>
    <row r="33" spans="1:20" x14ac:dyDescent="0.35">
      <c r="A33" s="40">
        <v>27</v>
      </c>
      <c r="B33" s="41" t="s">
        <v>120</v>
      </c>
      <c r="C33" s="41" t="s">
        <v>238</v>
      </c>
      <c r="D33" s="41" t="s">
        <v>460</v>
      </c>
      <c r="E33" s="237">
        <v>106333</v>
      </c>
      <c r="F33" s="38">
        <v>14418</v>
      </c>
      <c r="G33" s="38">
        <v>11499</v>
      </c>
      <c r="H33" s="38">
        <v>3321</v>
      </c>
      <c r="I33" s="38">
        <v>0</v>
      </c>
      <c r="J33" s="38">
        <v>15295</v>
      </c>
      <c r="K33" s="38">
        <v>0</v>
      </c>
      <c r="L33" s="38">
        <v>38343</v>
      </c>
      <c r="M33" s="38">
        <v>0</v>
      </c>
      <c r="N33" s="38">
        <v>189209</v>
      </c>
      <c r="O33" s="38">
        <v>35595</v>
      </c>
      <c r="P33" s="38">
        <v>110233</v>
      </c>
      <c r="Q33" s="38">
        <v>12744</v>
      </c>
      <c r="R33" s="38">
        <v>18654</v>
      </c>
      <c r="S33" s="38">
        <v>0</v>
      </c>
      <c r="T33" s="39">
        <v>177226</v>
      </c>
    </row>
    <row r="34" spans="1:20" x14ac:dyDescent="0.35">
      <c r="A34" s="40">
        <v>28</v>
      </c>
      <c r="B34" s="41" t="s">
        <v>121</v>
      </c>
      <c r="C34" s="41" t="s">
        <v>239</v>
      </c>
      <c r="D34" s="41" t="s">
        <v>461</v>
      </c>
      <c r="E34" s="237">
        <v>88236</v>
      </c>
      <c r="F34" s="38">
        <v>14282</v>
      </c>
      <c r="G34" s="38">
        <v>0</v>
      </c>
      <c r="H34" s="38">
        <v>2982</v>
      </c>
      <c r="I34" s="38">
        <v>0</v>
      </c>
      <c r="J34" s="38">
        <v>10648</v>
      </c>
      <c r="K34" s="38">
        <v>0</v>
      </c>
      <c r="L34" s="38">
        <v>16615</v>
      </c>
      <c r="M34" s="38">
        <v>0</v>
      </c>
      <c r="N34" s="38">
        <v>132763</v>
      </c>
      <c r="O34" s="38">
        <v>26864</v>
      </c>
      <c r="P34" s="38">
        <v>103236</v>
      </c>
      <c r="Q34" s="38">
        <v>34027</v>
      </c>
      <c r="R34" s="38">
        <v>16937</v>
      </c>
      <c r="S34" s="38">
        <v>0</v>
      </c>
      <c r="T34" s="39">
        <v>181064</v>
      </c>
    </row>
    <row r="35" spans="1:20" x14ac:dyDescent="0.35">
      <c r="A35" s="40">
        <v>29</v>
      </c>
      <c r="B35" s="41" t="s">
        <v>123</v>
      </c>
      <c r="C35" s="41" t="s">
        <v>241</v>
      </c>
      <c r="D35" s="41" t="s">
        <v>462</v>
      </c>
      <c r="E35" s="237">
        <v>197937</v>
      </c>
      <c r="F35" s="38">
        <v>36224</v>
      </c>
      <c r="G35" s="38">
        <v>0</v>
      </c>
      <c r="H35" s="38">
        <v>6202</v>
      </c>
      <c r="I35" s="38">
        <v>0</v>
      </c>
      <c r="J35" s="38">
        <v>17991</v>
      </c>
      <c r="K35" s="38">
        <v>0</v>
      </c>
      <c r="L35" s="38">
        <v>26226</v>
      </c>
      <c r="M35" s="38">
        <v>0</v>
      </c>
      <c r="N35" s="38">
        <v>284580</v>
      </c>
      <c r="O35" s="38">
        <v>54643</v>
      </c>
      <c r="P35" s="38">
        <v>175315</v>
      </c>
      <c r="Q35" s="38">
        <v>89714</v>
      </c>
      <c r="R35" s="38">
        <v>18937</v>
      </c>
      <c r="S35" s="38">
        <v>0</v>
      </c>
      <c r="T35" s="39">
        <v>338609</v>
      </c>
    </row>
    <row r="36" spans="1:20" x14ac:dyDescent="0.35">
      <c r="A36" s="40">
        <v>30</v>
      </c>
      <c r="B36" s="41" t="s">
        <v>124</v>
      </c>
      <c r="C36" s="41" t="s">
        <v>242</v>
      </c>
      <c r="D36" s="41" t="s">
        <v>463</v>
      </c>
      <c r="E36" s="237">
        <v>85687</v>
      </c>
      <c r="F36" s="38">
        <v>14892</v>
      </c>
      <c r="G36" s="38">
        <v>0</v>
      </c>
      <c r="H36" s="38">
        <v>2993</v>
      </c>
      <c r="I36" s="38">
        <v>0</v>
      </c>
      <c r="J36" s="38">
        <v>10465</v>
      </c>
      <c r="K36" s="38">
        <v>0</v>
      </c>
      <c r="L36" s="38">
        <v>16857</v>
      </c>
      <c r="M36" s="38">
        <v>218</v>
      </c>
      <c r="N36" s="38">
        <v>131112</v>
      </c>
      <c r="O36" s="38">
        <v>29018</v>
      </c>
      <c r="P36" s="38">
        <v>85296</v>
      </c>
      <c r="Q36" s="38">
        <v>20324</v>
      </c>
      <c r="R36" s="38">
        <v>14980</v>
      </c>
      <c r="S36" s="38">
        <v>22</v>
      </c>
      <c r="T36" s="39">
        <v>149640</v>
      </c>
    </row>
    <row r="37" spans="1:20" x14ac:dyDescent="0.35">
      <c r="A37" s="40">
        <v>31</v>
      </c>
      <c r="B37" s="41" t="s">
        <v>127</v>
      </c>
      <c r="C37" s="41" t="s">
        <v>247</v>
      </c>
      <c r="D37" s="41" t="s">
        <v>464</v>
      </c>
      <c r="E37" s="237">
        <v>70888</v>
      </c>
      <c r="F37" s="38">
        <v>12633</v>
      </c>
      <c r="G37" s="38">
        <v>0</v>
      </c>
      <c r="H37" s="38">
        <v>2522</v>
      </c>
      <c r="I37" s="38">
        <v>0</v>
      </c>
      <c r="J37" s="38">
        <v>8128</v>
      </c>
      <c r="K37" s="38">
        <v>0</v>
      </c>
      <c r="L37" s="38">
        <v>18809</v>
      </c>
      <c r="M37" s="38">
        <v>216</v>
      </c>
      <c r="N37" s="38">
        <v>113196</v>
      </c>
      <c r="O37" s="38">
        <v>19208</v>
      </c>
      <c r="P37" s="38">
        <v>57110</v>
      </c>
      <c r="Q37" s="38">
        <v>8188</v>
      </c>
      <c r="R37" s="38">
        <v>9525</v>
      </c>
      <c r="S37" s="38">
        <v>0</v>
      </c>
      <c r="T37" s="39">
        <v>94031</v>
      </c>
    </row>
    <row r="38" spans="1:20" x14ac:dyDescent="0.35">
      <c r="A38" s="40">
        <v>32</v>
      </c>
      <c r="B38" s="41" t="s">
        <v>128</v>
      </c>
      <c r="C38" s="41" t="s">
        <v>248</v>
      </c>
      <c r="D38" s="41" t="s">
        <v>465</v>
      </c>
      <c r="E38" s="237">
        <v>90903</v>
      </c>
      <c r="F38" s="38">
        <v>13473</v>
      </c>
      <c r="G38" s="38">
        <v>0</v>
      </c>
      <c r="H38" s="38">
        <v>2073</v>
      </c>
      <c r="I38" s="38">
        <v>0</v>
      </c>
      <c r="J38" s="38">
        <v>11761</v>
      </c>
      <c r="K38" s="38">
        <v>0</v>
      </c>
      <c r="L38" s="38">
        <v>11864</v>
      </c>
      <c r="M38" s="38">
        <v>728</v>
      </c>
      <c r="N38" s="38">
        <v>130802</v>
      </c>
      <c r="O38" s="38">
        <v>26079</v>
      </c>
      <c r="P38" s="38">
        <v>96627</v>
      </c>
      <c r="Q38" s="38">
        <v>10914</v>
      </c>
      <c r="R38" s="38">
        <v>9175</v>
      </c>
      <c r="S38" s="38">
        <v>2486</v>
      </c>
      <c r="T38" s="39">
        <v>145281</v>
      </c>
    </row>
    <row r="39" spans="1:20" x14ac:dyDescent="0.35">
      <c r="A39" s="40">
        <v>33</v>
      </c>
      <c r="B39" s="41" t="s">
        <v>130</v>
      </c>
      <c r="C39" s="41" t="s">
        <v>250</v>
      </c>
      <c r="D39" s="41" t="s">
        <v>466</v>
      </c>
      <c r="E39" s="237">
        <v>167874</v>
      </c>
      <c r="F39" s="38">
        <v>35826</v>
      </c>
      <c r="G39" s="38">
        <v>0</v>
      </c>
      <c r="H39" s="38">
        <v>4320</v>
      </c>
      <c r="I39" s="38">
        <v>0</v>
      </c>
      <c r="J39" s="38">
        <v>10648</v>
      </c>
      <c r="K39" s="38">
        <v>0</v>
      </c>
      <c r="L39" s="38">
        <v>20397</v>
      </c>
      <c r="M39" s="38">
        <v>775</v>
      </c>
      <c r="N39" s="38">
        <v>239840</v>
      </c>
      <c r="O39" s="38">
        <v>40995</v>
      </c>
      <c r="P39" s="38">
        <v>145864</v>
      </c>
      <c r="Q39" s="38">
        <v>77599</v>
      </c>
      <c r="R39" s="38">
        <v>13623</v>
      </c>
      <c r="S39" s="38">
        <v>565</v>
      </c>
      <c r="T39" s="39">
        <v>278646</v>
      </c>
    </row>
    <row r="40" spans="1:20" x14ac:dyDescent="0.35">
      <c r="A40" s="40">
        <v>34</v>
      </c>
      <c r="B40" s="41" t="s">
        <v>131</v>
      </c>
      <c r="C40" s="41" t="s">
        <v>251</v>
      </c>
      <c r="D40" s="41" t="s">
        <v>467</v>
      </c>
      <c r="E40" s="237">
        <v>94180</v>
      </c>
      <c r="F40" s="38">
        <v>15246</v>
      </c>
      <c r="G40" s="38">
        <v>0</v>
      </c>
      <c r="H40" s="38">
        <v>1910</v>
      </c>
      <c r="I40" s="38">
        <v>0</v>
      </c>
      <c r="J40" s="38">
        <v>5930</v>
      </c>
      <c r="K40" s="38">
        <v>0</v>
      </c>
      <c r="L40" s="38">
        <v>17562</v>
      </c>
      <c r="M40" s="38">
        <v>371</v>
      </c>
      <c r="N40" s="38">
        <v>135199</v>
      </c>
      <c r="O40" s="38">
        <v>28055</v>
      </c>
      <c r="P40" s="38">
        <v>105503</v>
      </c>
      <c r="Q40" s="38">
        <v>57656</v>
      </c>
      <c r="R40" s="38">
        <v>10571</v>
      </c>
      <c r="S40" s="38">
        <v>0</v>
      </c>
      <c r="T40" s="39">
        <v>201785</v>
      </c>
    </row>
    <row r="41" spans="1:20" x14ac:dyDescent="0.35">
      <c r="A41" s="40">
        <v>35</v>
      </c>
      <c r="B41" s="41" t="s">
        <v>132</v>
      </c>
      <c r="C41" s="41" t="s">
        <v>252</v>
      </c>
      <c r="D41" s="41" t="s">
        <v>468</v>
      </c>
      <c r="E41" s="237">
        <v>151030</v>
      </c>
      <c r="F41" s="38">
        <v>21206</v>
      </c>
      <c r="G41" s="38">
        <v>0</v>
      </c>
      <c r="H41" s="38">
        <v>4514</v>
      </c>
      <c r="I41" s="38">
        <v>138</v>
      </c>
      <c r="J41" s="38">
        <v>26341</v>
      </c>
      <c r="K41" s="38">
        <v>0</v>
      </c>
      <c r="L41" s="38">
        <v>19765</v>
      </c>
      <c r="M41" s="38">
        <v>8131</v>
      </c>
      <c r="N41" s="38">
        <v>231125</v>
      </c>
      <c r="O41" s="38">
        <v>49142</v>
      </c>
      <c r="P41" s="38">
        <v>158055</v>
      </c>
      <c r="Q41" s="38">
        <v>41850</v>
      </c>
      <c r="R41" s="38">
        <v>36287</v>
      </c>
      <c r="S41" s="38">
        <v>0</v>
      </c>
      <c r="T41" s="39">
        <v>285334</v>
      </c>
    </row>
    <row r="42" spans="1:20" x14ac:dyDescent="0.35">
      <c r="A42" s="40">
        <v>36</v>
      </c>
      <c r="B42" s="41" t="s">
        <v>138</v>
      </c>
      <c r="C42" s="41" t="s">
        <v>260</v>
      </c>
      <c r="D42" s="41" t="s">
        <v>469</v>
      </c>
      <c r="E42" s="237">
        <v>74300</v>
      </c>
      <c r="F42" s="38">
        <v>16000</v>
      </c>
      <c r="G42" s="38">
        <v>0</v>
      </c>
      <c r="H42" s="38">
        <v>2500</v>
      </c>
      <c r="I42" s="38">
        <v>300</v>
      </c>
      <c r="J42" s="38">
        <v>9200</v>
      </c>
      <c r="K42" s="38">
        <v>0</v>
      </c>
      <c r="L42" s="38">
        <v>20200</v>
      </c>
      <c r="M42" s="38">
        <v>0</v>
      </c>
      <c r="N42" s="38">
        <v>122500</v>
      </c>
      <c r="O42" s="38">
        <v>21900</v>
      </c>
      <c r="P42" s="38">
        <v>71200</v>
      </c>
      <c r="Q42" s="38">
        <v>22600</v>
      </c>
      <c r="R42" s="38">
        <v>12400</v>
      </c>
      <c r="S42" s="38">
        <v>0</v>
      </c>
      <c r="T42" s="39">
        <v>128100</v>
      </c>
    </row>
    <row r="43" spans="1:20" x14ac:dyDescent="0.35">
      <c r="A43" s="40">
        <v>37</v>
      </c>
      <c r="B43" s="41" t="s">
        <v>139</v>
      </c>
      <c r="C43" s="41" t="s">
        <v>261</v>
      </c>
      <c r="D43" s="41" t="s">
        <v>470</v>
      </c>
      <c r="E43" s="237">
        <v>108909</v>
      </c>
      <c r="F43" s="38">
        <v>6811</v>
      </c>
      <c r="G43" s="38">
        <v>10045</v>
      </c>
      <c r="H43" s="38">
        <v>3667</v>
      </c>
      <c r="I43" s="38">
        <v>0</v>
      </c>
      <c r="J43" s="38">
        <v>9575</v>
      </c>
      <c r="K43" s="38">
        <v>0</v>
      </c>
      <c r="L43" s="38">
        <v>20699</v>
      </c>
      <c r="M43" s="38">
        <v>466</v>
      </c>
      <c r="N43" s="38">
        <v>160172</v>
      </c>
      <c r="O43" s="38">
        <v>35088</v>
      </c>
      <c r="P43" s="38">
        <v>116646</v>
      </c>
      <c r="Q43" s="38">
        <v>122868</v>
      </c>
      <c r="R43" s="38">
        <v>12315</v>
      </c>
      <c r="S43" s="38">
        <v>11</v>
      </c>
      <c r="T43" s="39">
        <v>286928</v>
      </c>
    </row>
    <row r="44" spans="1:20" x14ac:dyDescent="0.35">
      <c r="A44" s="40">
        <v>38</v>
      </c>
      <c r="B44" s="41" t="s">
        <v>141</v>
      </c>
      <c r="C44" s="41" t="s">
        <v>263</v>
      </c>
      <c r="D44" s="41" t="s">
        <v>471</v>
      </c>
      <c r="E44" s="237">
        <v>83007</v>
      </c>
      <c r="F44" s="38">
        <v>13072</v>
      </c>
      <c r="G44" s="38">
        <v>0</v>
      </c>
      <c r="H44" s="38">
        <v>3124</v>
      </c>
      <c r="I44" s="38">
        <v>0</v>
      </c>
      <c r="J44" s="38">
        <v>7256</v>
      </c>
      <c r="K44" s="38">
        <v>475</v>
      </c>
      <c r="L44" s="38">
        <v>37506</v>
      </c>
      <c r="M44" s="38">
        <v>0</v>
      </c>
      <c r="N44" s="38">
        <v>144440</v>
      </c>
      <c r="O44" s="38">
        <v>27169</v>
      </c>
      <c r="P44" s="38">
        <v>105787</v>
      </c>
      <c r="Q44" s="38">
        <v>28559</v>
      </c>
      <c r="R44" s="38">
        <v>8887</v>
      </c>
      <c r="S44" s="38">
        <v>0</v>
      </c>
      <c r="T44" s="39">
        <v>170402</v>
      </c>
    </row>
    <row r="45" spans="1:20" x14ac:dyDescent="0.35">
      <c r="A45" s="40">
        <v>39</v>
      </c>
      <c r="B45" s="41" t="s">
        <v>134</v>
      </c>
      <c r="C45" s="41" t="s">
        <v>215</v>
      </c>
      <c r="D45" s="41" t="s">
        <v>472</v>
      </c>
      <c r="E45" s="237">
        <v>793763</v>
      </c>
      <c r="F45" s="38">
        <v>142337</v>
      </c>
      <c r="G45" s="38">
        <v>0</v>
      </c>
      <c r="H45" s="38">
        <v>18279</v>
      </c>
      <c r="I45" s="38">
        <v>0</v>
      </c>
      <c r="J45" s="38">
        <v>52868</v>
      </c>
      <c r="K45" s="38">
        <v>0</v>
      </c>
      <c r="L45" s="38">
        <v>105736</v>
      </c>
      <c r="M45" s="38">
        <v>1175</v>
      </c>
      <c r="N45" s="38">
        <v>1114158</v>
      </c>
      <c r="O45" s="38">
        <v>184648</v>
      </c>
      <c r="P45" s="38">
        <v>528724</v>
      </c>
      <c r="Q45" s="38">
        <v>718953</v>
      </c>
      <c r="R45" s="38">
        <v>35147</v>
      </c>
      <c r="S45" s="38">
        <v>0</v>
      </c>
      <c r="T45" s="39">
        <v>1467472</v>
      </c>
    </row>
    <row r="46" spans="1:20" x14ac:dyDescent="0.35">
      <c r="A46" s="40">
        <v>40</v>
      </c>
      <c r="B46" s="41" t="s">
        <v>279</v>
      </c>
      <c r="C46" s="41" t="s">
        <v>199</v>
      </c>
      <c r="D46" s="41" t="s">
        <v>473</v>
      </c>
      <c r="E46" s="237">
        <v>45484</v>
      </c>
      <c r="F46" s="38">
        <v>7297</v>
      </c>
      <c r="G46" s="38">
        <v>0</v>
      </c>
      <c r="H46" s="38">
        <v>428</v>
      </c>
      <c r="I46" s="38">
        <v>0</v>
      </c>
      <c r="J46" s="38">
        <v>3238</v>
      </c>
      <c r="K46" s="38">
        <v>0</v>
      </c>
      <c r="L46" s="38">
        <v>8283</v>
      </c>
      <c r="M46" s="38">
        <v>0</v>
      </c>
      <c r="N46" s="38">
        <v>64730</v>
      </c>
      <c r="O46" s="38">
        <v>12628</v>
      </c>
      <c r="P46" s="38">
        <v>34798</v>
      </c>
      <c r="Q46" s="38">
        <v>2591</v>
      </c>
      <c r="R46" s="38">
        <v>3213</v>
      </c>
      <c r="S46" s="38">
        <v>2330</v>
      </c>
      <c r="T46" s="39">
        <v>55560</v>
      </c>
    </row>
    <row r="47" spans="1:20" x14ac:dyDescent="0.35">
      <c r="A47" s="40">
        <v>41</v>
      </c>
      <c r="B47" s="41" t="s">
        <v>684</v>
      </c>
      <c r="C47" s="41" t="s">
        <v>196</v>
      </c>
      <c r="D47" s="42" t="s">
        <v>474</v>
      </c>
      <c r="E47" s="237" t="s">
        <v>656</v>
      </c>
      <c r="F47" s="38" t="s">
        <v>656</v>
      </c>
      <c r="G47" s="38" t="s">
        <v>656</v>
      </c>
      <c r="H47" s="38" t="s">
        <v>656</v>
      </c>
      <c r="I47" s="38" t="s">
        <v>656</v>
      </c>
      <c r="J47" s="38" t="s">
        <v>656</v>
      </c>
      <c r="K47" s="38" t="s">
        <v>656</v>
      </c>
      <c r="L47" s="38" t="s">
        <v>656</v>
      </c>
      <c r="M47" s="38" t="s">
        <v>656</v>
      </c>
      <c r="N47" s="38" t="s">
        <v>656</v>
      </c>
      <c r="O47" s="38" t="s">
        <v>656</v>
      </c>
      <c r="P47" s="38" t="s">
        <v>656</v>
      </c>
      <c r="Q47" s="38" t="s">
        <v>656</v>
      </c>
      <c r="R47" s="38" t="s">
        <v>656</v>
      </c>
      <c r="S47" s="38" t="s">
        <v>656</v>
      </c>
      <c r="T47" s="39" t="s">
        <v>656</v>
      </c>
    </row>
    <row r="48" spans="1:20" x14ac:dyDescent="0.35">
      <c r="A48" s="40">
        <v>42</v>
      </c>
      <c r="B48" s="41" t="s">
        <v>98</v>
      </c>
      <c r="C48" s="41" t="s">
        <v>216</v>
      </c>
      <c r="D48" s="41" t="s">
        <v>475</v>
      </c>
      <c r="E48" s="237">
        <v>51806</v>
      </c>
      <c r="F48" s="38">
        <v>3568</v>
      </c>
      <c r="G48" s="38">
        <v>8552</v>
      </c>
      <c r="H48" s="38">
        <v>1883</v>
      </c>
      <c r="I48" s="38">
        <v>0</v>
      </c>
      <c r="J48" s="38">
        <v>5164</v>
      </c>
      <c r="K48" s="38">
        <v>0</v>
      </c>
      <c r="L48" s="38">
        <v>5715</v>
      </c>
      <c r="M48" s="38">
        <v>237</v>
      </c>
      <c r="N48" s="38">
        <v>76925</v>
      </c>
      <c r="O48" s="38">
        <v>15867</v>
      </c>
      <c r="P48" s="38">
        <v>42462</v>
      </c>
      <c r="Q48" s="38">
        <v>20834</v>
      </c>
      <c r="R48" s="38">
        <v>6371</v>
      </c>
      <c r="S48" s="38">
        <v>0</v>
      </c>
      <c r="T48" s="39">
        <v>85534</v>
      </c>
    </row>
    <row r="49" spans="1:20" x14ac:dyDescent="0.35">
      <c r="A49" s="40">
        <v>43</v>
      </c>
      <c r="B49" s="41" t="s">
        <v>100</v>
      </c>
      <c r="C49" s="41" t="s">
        <v>217</v>
      </c>
      <c r="D49" s="41" t="s">
        <v>476</v>
      </c>
      <c r="E49" s="237">
        <v>53869</v>
      </c>
      <c r="F49" s="38">
        <v>8913</v>
      </c>
      <c r="G49" s="38">
        <v>0</v>
      </c>
      <c r="H49" s="38">
        <v>1929</v>
      </c>
      <c r="I49" s="38">
        <v>0</v>
      </c>
      <c r="J49" s="38">
        <v>10866</v>
      </c>
      <c r="K49" s="38">
        <v>0</v>
      </c>
      <c r="L49" s="38">
        <v>13976</v>
      </c>
      <c r="M49" s="38">
        <v>0</v>
      </c>
      <c r="N49" s="38">
        <v>89553</v>
      </c>
      <c r="O49" s="38">
        <v>15825</v>
      </c>
      <c r="P49" s="38">
        <v>66581</v>
      </c>
      <c r="Q49" s="38">
        <v>21933</v>
      </c>
      <c r="R49" s="38">
        <v>8631</v>
      </c>
      <c r="S49" s="38">
        <v>0</v>
      </c>
      <c r="T49" s="39">
        <v>112970</v>
      </c>
    </row>
    <row r="50" spans="1:20" x14ac:dyDescent="0.35">
      <c r="A50" s="40">
        <v>44</v>
      </c>
      <c r="B50" s="41" t="s">
        <v>52</v>
      </c>
      <c r="C50" s="41" t="s">
        <v>218</v>
      </c>
      <c r="D50" s="41" t="s">
        <v>477</v>
      </c>
      <c r="E50" s="237">
        <v>40045</v>
      </c>
      <c r="F50" s="38">
        <v>6719</v>
      </c>
      <c r="G50" s="38">
        <v>0</v>
      </c>
      <c r="H50" s="38">
        <v>1073</v>
      </c>
      <c r="I50" s="38">
        <v>84</v>
      </c>
      <c r="J50" s="38">
        <v>6738</v>
      </c>
      <c r="K50" s="38">
        <v>0</v>
      </c>
      <c r="L50" s="38">
        <v>8283</v>
      </c>
      <c r="M50" s="38">
        <v>210</v>
      </c>
      <c r="N50" s="38">
        <v>63152</v>
      </c>
      <c r="O50" s="38">
        <v>9539</v>
      </c>
      <c r="P50" s="38">
        <v>27421</v>
      </c>
      <c r="Q50" s="38">
        <v>24673</v>
      </c>
      <c r="R50" s="38">
        <v>6847</v>
      </c>
      <c r="S50" s="38">
        <v>21</v>
      </c>
      <c r="T50" s="39">
        <v>68501</v>
      </c>
    </row>
    <row r="51" spans="1:20" x14ac:dyDescent="0.35">
      <c r="A51" s="40">
        <v>45</v>
      </c>
      <c r="B51" s="41" t="s">
        <v>108</v>
      </c>
      <c r="C51" s="41" t="s">
        <v>226</v>
      </c>
      <c r="D51" s="41" t="s">
        <v>478</v>
      </c>
      <c r="E51" s="237">
        <v>54275</v>
      </c>
      <c r="F51" s="38">
        <v>9250</v>
      </c>
      <c r="G51" s="38">
        <v>0</v>
      </c>
      <c r="H51" s="38">
        <v>1610</v>
      </c>
      <c r="I51" s="38">
        <v>0</v>
      </c>
      <c r="J51" s="38">
        <v>2218</v>
      </c>
      <c r="K51" s="38">
        <v>0</v>
      </c>
      <c r="L51" s="38">
        <v>12237</v>
      </c>
      <c r="M51" s="38">
        <v>0</v>
      </c>
      <c r="N51" s="38">
        <v>79590</v>
      </c>
      <c r="O51" s="38">
        <v>15618</v>
      </c>
      <c r="P51" s="38">
        <v>53623</v>
      </c>
      <c r="Q51" s="38">
        <v>26154</v>
      </c>
      <c r="R51" s="38">
        <v>7866</v>
      </c>
      <c r="S51" s="38">
        <v>2382</v>
      </c>
      <c r="T51" s="39">
        <v>105643</v>
      </c>
    </row>
    <row r="52" spans="1:20" x14ac:dyDescent="0.35">
      <c r="A52" s="40">
        <v>46</v>
      </c>
      <c r="B52" s="41" t="s">
        <v>53</v>
      </c>
      <c r="C52" s="41" t="s">
        <v>227</v>
      </c>
      <c r="D52" s="41" t="s">
        <v>479</v>
      </c>
      <c r="E52" s="237">
        <v>30728</v>
      </c>
      <c r="F52" s="38">
        <v>4705</v>
      </c>
      <c r="G52" s="38">
        <v>0</v>
      </c>
      <c r="H52" s="38">
        <v>1031</v>
      </c>
      <c r="I52" s="38">
        <v>0</v>
      </c>
      <c r="J52" s="38">
        <v>6558</v>
      </c>
      <c r="K52" s="38">
        <v>0</v>
      </c>
      <c r="L52" s="38">
        <v>5928</v>
      </c>
      <c r="M52" s="38">
        <v>0</v>
      </c>
      <c r="N52" s="38">
        <v>48950</v>
      </c>
      <c r="O52" s="38">
        <v>9814</v>
      </c>
      <c r="P52" s="38">
        <v>22053</v>
      </c>
      <c r="Q52" s="38">
        <v>8650</v>
      </c>
      <c r="R52" s="38">
        <v>7420</v>
      </c>
      <c r="S52" s="38">
        <v>37</v>
      </c>
      <c r="T52" s="39">
        <v>47974</v>
      </c>
    </row>
    <row r="53" spans="1:20" x14ac:dyDescent="0.35">
      <c r="A53" s="40">
        <v>47</v>
      </c>
      <c r="B53" s="41" t="s">
        <v>111</v>
      </c>
      <c r="C53" s="41" t="s">
        <v>230</v>
      </c>
      <c r="D53" s="41" t="s">
        <v>480</v>
      </c>
      <c r="E53" s="237">
        <v>55157</v>
      </c>
      <c r="F53" s="38">
        <v>10176</v>
      </c>
      <c r="G53" s="38">
        <v>0</v>
      </c>
      <c r="H53" s="38">
        <v>1846</v>
      </c>
      <c r="I53" s="38">
        <v>0</v>
      </c>
      <c r="J53" s="38">
        <v>8331</v>
      </c>
      <c r="K53" s="38">
        <v>0</v>
      </c>
      <c r="L53" s="38">
        <v>9185</v>
      </c>
      <c r="M53" s="38">
        <v>0</v>
      </c>
      <c r="N53" s="38">
        <v>84695</v>
      </c>
      <c r="O53" s="38">
        <v>11707</v>
      </c>
      <c r="P53" s="38">
        <v>45264</v>
      </c>
      <c r="Q53" s="38">
        <v>40028</v>
      </c>
      <c r="R53" s="38">
        <v>7250</v>
      </c>
      <c r="S53" s="38">
        <v>0</v>
      </c>
      <c r="T53" s="39">
        <v>104249</v>
      </c>
    </row>
    <row r="54" spans="1:20" x14ac:dyDescent="0.35">
      <c r="A54" s="40">
        <v>48</v>
      </c>
      <c r="B54" s="41" t="s">
        <v>114</v>
      </c>
      <c r="C54" s="41" t="s">
        <v>233</v>
      </c>
      <c r="D54" s="41" t="s">
        <v>481</v>
      </c>
      <c r="E54" s="237">
        <v>49145</v>
      </c>
      <c r="F54" s="38">
        <v>9108</v>
      </c>
      <c r="G54" s="38">
        <v>0</v>
      </c>
      <c r="H54" s="38">
        <v>1498</v>
      </c>
      <c r="I54" s="38">
        <v>0</v>
      </c>
      <c r="J54" s="38">
        <v>6375</v>
      </c>
      <c r="K54" s="38">
        <v>0</v>
      </c>
      <c r="L54" s="38">
        <v>4116</v>
      </c>
      <c r="M54" s="38">
        <v>224</v>
      </c>
      <c r="N54" s="38">
        <v>70466</v>
      </c>
      <c r="O54" s="38">
        <v>12300</v>
      </c>
      <c r="P54" s="38">
        <v>39740</v>
      </c>
      <c r="Q54" s="38">
        <v>18156</v>
      </c>
      <c r="R54" s="38">
        <v>10103</v>
      </c>
      <c r="S54" s="38">
        <v>84</v>
      </c>
      <c r="T54" s="39">
        <v>80383</v>
      </c>
    </row>
    <row r="55" spans="1:20" x14ac:dyDescent="0.35">
      <c r="A55" s="40">
        <v>49</v>
      </c>
      <c r="B55" s="41" t="s">
        <v>129</v>
      </c>
      <c r="C55" s="41" t="s">
        <v>249</v>
      </c>
      <c r="D55" s="42" t="s">
        <v>482</v>
      </c>
      <c r="E55" s="237">
        <v>55560</v>
      </c>
      <c r="F55" s="38">
        <v>13596</v>
      </c>
      <c r="G55" s="38">
        <v>0</v>
      </c>
      <c r="H55" s="38">
        <v>2546</v>
      </c>
      <c r="I55" s="38">
        <v>0</v>
      </c>
      <c r="J55" s="38">
        <v>4322</v>
      </c>
      <c r="K55" s="38">
        <v>0</v>
      </c>
      <c r="L55" s="38">
        <v>11761</v>
      </c>
      <c r="M55" s="38">
        <v>0</v>
      </c>
      <c r="N55" s="38">
        <v>87785</v>
      </c>
      <c r="O55" s="38">
        <v>15391</v>
      </c>
      <c r="P55" s="38">
        <v>47185</v>
      </c>
      <c r="Q55" s="38">
        <v>22450</v>
      </c>
      <c r="R55" s="38">
        <v>3285</v>
      </c>
      <c r="S55" s="38">
        <v>0</v>
      </c>
      <c r="T55" s="39">
        <v>88311</v>
      </c>
    </row>
    <row r="56" spans="1:20" x14ac:dyDescent="0.35">
      <c r="A56" s="40">
        <v>50</v>
      </c>
      <c r="B56" s="41" t="s">
        <v>135</v>
      </c>
      <c r="C56" s="41" t="s">
        <v>257</v>
      </c>
      <c r="D56" s="42" t="s">
        <v>483</v>
      </c>
      <c r="E56" s="237">
        <v>53525</v>
      </c>
      <c r="F56" s="38">
        <v>9026</v>
      </c>
      <c r="G56" s="38">
        <v>0</v>
      </c>
      <c r="H56" s="38">
        <v>2447</v>
      </c>
      <c r="I56" s="38">
        <v>0</v>
      </c>
      <c r="J56" s="38">
        <v>8375</v>
      </c>
      <c r="K56" s="38">
        <v>0</v>
      </c>
      <c r="L56" s="38">
        <v>16172</v>
      </c>
      <c r="M56" s="38">
        <v>321</v>
      </c>
      <c r="N56" s="38">
        <v>89866</v>
      </c>
      <c r="O56" s="38">
        <v>15020</v>
      </c>
      <c r="P56" s="38">
        <v>56975</v>
      </c>
      <c r="Q56" s="38">
        <v>30820</v>
      </c>
      <c r="R56" s="38">
        <v>8412</v>
      </c>
      <c r="S56" s="38">
        <v>0</v>
      </c>
      <c r="T56" s="39">
        <v>111227</v>
      </c>
    </row>
    <row r="57" spans="1:20" x14ac:dyDescent="0.35">
      <c r="A57" s="40">
        <v>51</v>
      </c>
      <c r="B57" s="41" t="s">
        <v>137</v>
      </c>
      <c r="C57" s="41" t="s">
        <v>259</v>
      </c>
      <c r="D57" s="41" t="s">
        <v>484</v>
      </c>
      <c r="E57" s="237">
        <v>72684</v>
      </c>
      <c r="F57" s="38">
        <v>10224</v>
      </c>
      <c r="G57" s="38">
        <v>0</v>
      </c>
      <c r="H57" s="38">
        <v>1733</v>
      </c>
      <c r="I57" s="38">
        <v>0</v>
      </c>
      <c r="J57" s="38">
        <v>13802</v>
      </c>
      <c r="K57" s="38">
        <v>0</v>
      </c>
      <c r="L57" s="38">
        <v>12773</v>
      </c>
      <c r="M57" s="38">
        <v>845</v>
      </c>
      <c r="N57" s="38">
        <v>112061</v>
      </c>
      <c r="O57" s="38">
        <v>18607</v>
      </c>
      <c r="P57" s="38">
        <v>55085</v>
      </c>
      <c r="Q57" s="38">
        <v>50651</v>
      </c>
      <c r="R57" s="38">
        <v>12867</v>
      </c>
      <c r="S57" s="38">
        <v>0</v>
      </c>
      <c r="T57" s="39">
        <v>137210</v>
      </c>
    </row>
    <row r="58" spans="1:20" x14ac:dyDescent="0.35">
      <c r="A58" s="40">
        <v>52</v>
      </c>
      <c r="B58" s="41" t="s">
        <v>140</v>
      </c>
      <c r="C58" s="41" t="s">
        <v>262</v>
      </c>
      <c r="D58" s="41" t="s">
        <v>485</v>
      </c>
      <c r="E58" s="237">
        <v>51752</v>
      </c>
      <c r="F58" s="38">
        <v>6675</v>
      </c>
      <c r="G58" s="38">
        <v>0</v>
      </c>
      <c r="H58" s="38">
        <v>1344</v>
      </c>
      <c r="I58" s="38">
        <v>445</v>
      </c>
      <c r="J58" s="38">
        <v>9505</v>
      </c>
      <c r="K58" s="38">
        <v>0</v>
      </c>
      <c r="L58" s="38">
        <v>13064</v>
      </c>
      <c r="M58" s="38">
        <v>0</v>
      </c>
      <c r="N58" s="38">
        <v>82785</v>
      </c>
      <c r="O58" s="38">
        <v>13060</v>
      </c>
      <c r="P58" s="38">
        <v>31645</v>
      </c>
      <c r="Q58" s="38">
        <v>19074</v>
      </c>
      <c r="R58" s="38">
        <v>7321</v>
      </c>
      <c r="S58" s="38">
        <v>381</v>
      </c>
      <c r="T58" s="39">
        <v>71481</v>
      </c>
    </row>
    <row r="59" spans="1:20" x14ac:dyDescent="0.35">
      <c r="A59" s="40">
        <v>53</v>
      </c>
      <c r="B59" s="41" t="s">
        <v>54</v>
      </c>
      <c r="C59" s="41" t="s">
        <v>187</v>
      </c>
      <c r="D59" s="41" t="s">
        <v>486</v>
      </c>
      <c r="E59" s="237">
        <v>37846</v>
      </c>
      <c r="F59" s="38">
        <v>5200</v>
      </c>
      <c r="G59" s="38">
        <v>0</v>
      </c>
      <c r="H59" s="38">
        <v>868</v>
      </c>
      <c r="I59" s="38">
        <v>0</v>
      </c>
      <c r="J59" s="38">
        <v>7633</v>
      </c>
      <c r="K59" s="38">
        <v>0</v>
      </c>
      <c r="L59" s="38">
        <v>6578</v>
      </c>
      <c r="M59" s="38">
        <v>0</v>
      </c>
      <c r="N59" s="38">
        <v>58125</v>
      </c>
      <c r="O59" s="38">
        <v>11650</v>
      </c>
      <c r="P59" s="38">
        <v>40016</v>
      </c>
      <c r="Q59" s="38">
        <v>26080</v>
      </c>
      <c r="R59" s="38">
        <v>2681</v>
      </c>
      <c r="S59" s="38">
        <v>39</v>
      </c>
      <c r="T59" s="39">
        <v>80466</v>
      </c>
    </row>
    <row r="60" spans="1:20" x14ac:dyDescent="0.35">
      <c r="A60" s="40">
        <v>54</v>
      </c>
      <c r="B60" s="41" t="s">
        <v>77</v>
      </c>
      <c r="C60" s="41" t="s">
        <v>188</v>
      </c>
      <c r="D60" s="41" t="s">
        <v>487</v>
      </c>
      <c r="E60" s="237">
        <v>53542</v>
      </c>
      <c r="F60" s="38">
        <v>9584</v>
      </c>
      <c r="G60" s="38">
        <v>0</v>
      </c>
      <c r="H60" s="38">
        <v>1788</v>
      </c>
      <c r="I60" s="38">
        <v>0</v>
      </c>
      <c r="J60" s="38">
        <v>9944</v>
      </c>
      <c r="K60" s="38">
        <v>0</v>
      </c>
      <c r="L60" s="38">
        <v>14768</v>
      </c>
      <c r="M60" s="38">
        <v>0</v>
      </c>
      <c r="N60" s="38">
        <v>89626</v>
      </c>
      <c r="O60" s="38">
        <v>14079</v>
      </c>
      <c r="P60" s="38">
        <v>52800</v>
      </c>
      <c r="Q60" s="38">
        <v>4037</v>
      </c>
      <c r="R60" s="38">
        <v>6072</v>
      </c>
      <c r="S60" s="38">
        <v>0</v>
      </c>
      <c r="T60" s="39">
        <v>76988</v>
      </c>
    </row>
    <row r="61" spans="1:20" x14ac:dyDescent="0.35">
      <c r="A61" s="40">
        <v>55</v>
      </c>
      <c r="B61" s="41" t="s">
        <v>79</v>
      </c>
      <c r="C61" s="41" t="s">
        <v>191</v>
      </c>
      <c r="D61" s="41" t="s">
        <v>488</v>
      </c>
      <c r="E61" s="237">
        <v>30589</v>
      </c>
      <c r="F61" s="38">
        <v>4821</v>
      </c>
      <c r="G61" s="38">
        <v>0</v>
      </c>
      <c r="H61" s="38">
        <v>400</v>
      </c>
      <c r="I61" s="38">
        <v>0</v>
      </c>
      <c r="J61" s="38">
        <v>5939</v>
      </c>
      <c r="K61" s="38">
        <v>0</v>
      </c>
      <c r="L61" s="38">
        <v>6543</v>
      </c>
      <c r="M61" s="38">
        <v>0</v>
      </c>
      <c r="N61" s="38">
        <v>48292</v>
      </c>
      <c r="O61" s="38">
        <v>7013</v>
      </c>
      <c r="P61" s="38">
        <v>21502</v>
      </c>
      <c r="Q61" s="38">
        <v>16761</v>
      </c>
      <c r="R61" s="38">
        <v>3532</v>
      </c>
      <c r="S61" s="38">
        <v>238</v>
      </c>
      <c r="T61" s="39">
        <v>49046</v>
      </c>
    </row>
    <row r="62" spans="1:20" x14ac:dyDescent="0.35">
      <c r="A62" s="40">
        <v>56</v>
      </c>
      <c r="B62" s="41" t="s">
        <v>80</v>
      </c>
      <c r="C62" s="41" t="s">
        <v>192</v>
      </c>
      <c r="D62" s="41" t="s">
        <v>489</v>
      </c>
      <c r="E62" s="237">
        <v>41385</v>
      </c>
      <c r="F62" s="38">
        <v>6066</v>
      </c>
      <c r="G62" s="38">
        <v>0</v>
      </c>
      <c r="H62" s="38">
        <v>311</v>
      </c>
      <c r="I62" s="38">
        <v>0</v>
      </c>
      <c r="J62" s="38">
        <v>7578</v>
      </c>
      <c r="K62" s="38">
        <v>0</v>
      </c>
      <c r="L62" s="38">
        <v>4110</v>
      </c>
      <c r="M62" s="38">
        <v>0</v>
      </c>
      <c r="N62" s="38">
        <v>59450</v>
      </c>
      <c r="O62" s="38">
        <v>10577</v>
      </c>
      <c r="P62" s="38">
        <v>56928</v>
      </c>
      <c r="Q62" s="38">
        <v>1141</v>
      </c>
      <c r="R62" s="38">
        <v>6310</v>
      </c>
      <c r="S62" s="38">
        <v>0</v>
      </c>
      <c r="T62" s="39">
        <v>74956</v>
      </c>
    </row>
    <row r="63" spans="1:20" x14ac:dyDescent="0.35">
      <c r="A63" s="40">
        <v>57</v>
      </c>
      <c r="B63" s="41" t="s">
        <v>81</v>
      </c>
      <c r="C63" s="41" t="s">
        <v>193</v>
      </c>
      <c r="D63" s="41" t="s">
        <v>490</v>
      </c>
      <c r="E63" s="237">
        <v>31495</v>
      </c>
      <c r="F63" s="38">
        <v>4831</v>
      </c>
      <c r="G63" s="38">
        <v>0</v>
      </c>
      <c r="H63" s="38">
        <v>431</v>
      </c>
      <c r="I63" s="38">
        <v>0</v>
      </c>
      <c r="J63" s="38">
        <v>3953</v>
      </c>
      <c r="K63" s="38">
        <v>0</v>
      </c>
      <c r="L63" s="38">
        <v>5583</v>
      </c>
      <c r="M63" s="38">
        <v>142</v>
      </c>
      <c r="N63" s="38">
        <v>46435</v>
      </c>
      <c r="O63" s="38">
        <v>7633</v>
      </c>
      <c r="P63" s="38">
        <v>26584</v>
      </c>
      <c r="Q63" s="38">
        <v>29082</v>
      </c>
      <c r="R63" s="38">
        <v>7891</v>
      </c>
      <c r="S63" s="38">
        <v>0</v>
      </c>
      <c r="T63" s="39">
        <v>71190</v>
      </c>
    </row>
    <row r="64" spans="1:20" x14ac:dyDescent="0.35">
      <c r="A64" s="40">
        <v>58</v>
      </c>
      <c r="B64" s="41" t="s">
        <v>87</v>
      </c>
      <c r="C64" s="41" t="s">
        <v>202</v>
      </c>
      <c r="D64" s="42" t="s">
        <v>491</v>
      </c>
      <c r="E64" s="237">
        <v>51781</v>
      </c>
      <c r="F64" s="38">
        <v>8579</v>
      </c>
      <c r="G64" s="38">
        <v>0</v>
      </c>
      <c r="H64" s="38">
        <v>2064</v>
      </c>
      <c r="I64" s="38">
        <v>193</v>
      </c>
      <c r="J64" s="38">
        <v>17893</v>
      </c>
      <c r="K64" s="38">
        <v>0</v>
      </c>
      <c r="L64" s="38">
        <v>16398</v>
      </c>
      <c r="M64" s="38">
        <v>0</v>
      </c>
      <c r="N64" s="38">
        <v>96908</v>
      </c>
      <c r="O64" s="38">
        <v>15075</v>
      </c>
      <c r="P64" s="38">
        <v>50081</v>
      </c>
      <c r="Q64" s="38">
        <v>9792</v>
      </c>
      <c r="R64" s="38">
        <v>7945</v>
      </c>
      <c r="S64" s="38">
        <v>0</v>
      </c>
      <c r="T64" s="39">
        <v>82893</v>
      </c>
    </row>
    <row r="65" spans="1:20" x14ac:dyDescent="0.35">
      <c r="A65" s="40">
        <v>59</v>
      </c>
      <c r="B65" s="41" t="s">
        <v>93</v>
      </c>
      <c r="C65" s="41" t="s">
        <v>209</v>
      </c>
      <c r="D65" s="41" t="s">
        <v>492</v>
      </c>
      <c r="E65" s="237">
        <v>44486</v>
      </c>
      <c r="F65" s="38">
        <v>6795</v>
      </c>
      <c r="G65" s="38">
        <v>0</v>
      </c>
      <c r="H65" s="38">
        <v>867</v>
      </c>
      <c r="I65" s="38">
        <v>0</v>
      </c>
      <c r="J65" s="38">
        <v>5416</v>
      </c>
      <c r="K65" s="38">
        <v>0</v>
      </c>
      <c r="L65" s="38">
        <v>5556</v>
      </c>
      <c r="M65" s="38">
        <v>494</v>
      </c>
      <c r="N65" s="38">
        <v>63614</v>
      </c>
      <c r="O65" s="38">
        <v>14143</v>
      </c>
      <c r="P65" s="38">
        <v>32490</v>
      </c>
      <c r="Q65" s="38">
        <v>25998</v>
      </c>
      <c r="R65" s="38">
        <v>9133</v>
      </c>
      <c r="S65" s="38">
        <v>506</v>
      </c>
      <c r="T65" s="39">
        <v>82270</v>
      </c>
    </row>
    <row r="66" spans="1:20" x14ac:dyDescent="0.35">
      <c r="A66" s="40">
        <v>60</v>
      </c>
      <c r="B66" s="41" t="s">
        <v>95</v>
      </c>
      <c r="C66" s="41" t="s">
        <v>212</v>
      </c>
      <c r="D66" s="41" t="s">
        <v>493</v>
      </c>
      <c r="E66" s="237">
        <v>40608</v>
      </c>
      <c r="F66" s="38">
        <v>7905</v>
      </c>
      <c r="G66" s="38">
        <v>0</v>
      </c>
      <c r="H66" s="38">
        <v>965</v>
      </c>
      <c r="I66" s="38">
        <v>0</v>
      </c>
      <c r="J66" s="38">
        <v>3625</v>
      </c>
      <c r="K66" s="38">
        <v>141</v>
      </c>
      <c r="L66" s="38">
        <v>12485</v>
      </c>
      <c r="M66" s="38">
        <v>0</v>
      </c>
      <c r="N66" s="38">
        <v>65729</v>
      </c>
      <c r="O66" s="38">
        <v>14057</v>
      </c>
      <c r="P66" s="38">
        <v>42157</v>
      </c>
      <c r="Q66" s="38">
        <v>22223</v>
      </c>
      <c r="R66" s="38">
        <v>12591</v>
      </c>
      <c r="S66" s="38">
        <v>0</v>
      </c>
      <c r="T66" s="39">
        <v>91028</v>
      </c>
    </row>
    <row r="67" spans="1:20" x14ac:dyDescent="0.35">
      <c r="A67" s="40">
        <v>61</v>
      </c>
      <c r="B67" s="41" t="s">
        <v>102</v>
      </c>
      <c r="C67" s="41" t="s">
        <v>220</v>
      </c>
      <c r="D67" s="41" t="s">
        <v>494</v>
      </c>
      <c r="E67" s="237">
        <v>46445</v>
      </c>
      <c r="F67" s="38">
        <v>8154</v>
      </c>
      <c r="G67" s="38">
        <v>0</v>
      </c>
      <c r="H67" s="38">
        <v>1633</v>
      </c>
      <c r="I67" s="38">
        <v>0</v>
      </c>
      <c r="J67" s="38">
        <v>5502</v>
      </c>
      <c r="K67" s="38">
        <v>0</v>
      </c>
      <c r="L67" s="38">
        <v>8722</v>
      </c>
      <c r="M67" s="38">
        <v>119</v>
      </c>
      <c r="N67" s="38">
        <v>70575</v>
      </c>
      <c r="O67" s="38">
        <v>12483</v>
      </c>
      <c r="P67" s="38">
        <v>43560</v>
      </c>
      <c r="Q67" s="38">
        <v>19232</v>
      </c>
      <c r="R67" s="38">
        <v>5938</v>
      </c>
      <c r="S67" s="38">
        <v>0</v>
      </c>
      <c r="T67" s="39">
        <v>81213</v>
      </c>
    </row>
    <row r="68" spans="1:20" x14ac:dyDescent="0.35">
      <c r="A68" s="40">
        <v>62</v>
      </c>
      <c r="B68" s="41" t="s">
        <v>103</v>
      </c>
      <c r="C68" s="41" t="s">
        <v>221</v>
      </c>
      <c r="D68" s="42" t="s">
        <v>495</v>
      </c>
      <c r="E68" s="237">
        <v>33465</v>
      </c>
      <c r="F68" s="38">
        <v>5631</v>
      </c>
      <c r="G68" s="38">
        <v>0</v>
      </c>
      <c r="H68" s="38">
        <v>1173</v>
      </c>
      <c r="I68" s="38">
        <v>0</v>
      </c>
      <c r="J68" s="38">
        <v>3610</v>
      </c>
      <c r="K68" s="38">
        <v>0</v>
      </c>
      <c r="L68" s="38">
        <v>4550</v>
      </c>
      <c r="M68" s="38">
        <v>0</v>
      </c>
      <c r="N68" s="38">
        <v>48429</v>
      </c>
      <c r="O68" s="38">
        <v>8209</v>
      </c>
      <c r="P68" s="38">
        <v>29029</v>
      </c>
      <c r="Q68" s="38">
        <v>8355</v>
      </c>
      <c r="R68" s="38">
        <v>3877</v>
      </c>
      <c r="S68" s="38">
        <v>0</v>
      </c>
      <c r="T68" s="39">
        <v>49470</v>
      </c>
    </row>
    <row r="69" spans="1:20" x14ac:dyDescent="0.35">
      <c r="A69" s="40">
        <v>63</v>
      </c>
      <c r="B69" s="41" t="s">
        <v>104</v>
      </c>
      <c r="C69" s="41" t="s">
        <v>222</v>
      </c>
      <c r="D69" s="41" t="s">
        <v>496</v>
      </c>
      <c r="E69" s="237">
        <v>34423</v>
      </c>
      <c r="F69" s="38">
        <v>6946</v>
      </c>
      <c r="G69" s="38">
        <v>0</v>
      </c>
      <c r="H69" s="38">
        <v>1161</v>
      </c>
      <c r="I69" s="38">
        <v>0</v>
      </c>
      <c r="J69" s="38">
        <v>3829</v>
      </c>
      <c r="K69" s="38">
        <v>0</v>
      </c>
      <c r="L69" s="38">
        <v>5940</v>
      </c>
      <c r="M69" s="38">
        <v>0</v>
      </c>
      <c r="N69" s="38">
        <v>52299</v>
      </c>
      <c r="O69" s="38">
        <v>8831</v>
      </c>
      <c r="P69" s="38">
        <v>44280</v>
      </c>
      <c r="Q69" s="38">
        <v>16484</v>
      </c>
      <c r="R69" s="38">
        <v>3029</v>
      </c>
      <c r="S69" s="38">
        <v>0</v>
      </c>
      <c r="T69" s="39">
        <v>72624</v>
      </c>
    </row>
    <row r="70" spans="1:20" x14ac:dyDescent="0.35">
      <c r="A70" s="40">
        <v>64</v>
      </c>
      <c r="B70" s="41" t="s">
        <v>106</v>
      </c>
      <c r="C70" s="41" t="s">
        <v>223</v>
      </c>
      <c r="D70" s="41" t="s">
        <v>497</v>
      </c>
      <c r="E70" s="237">
        <v>42970</v>
      </c>
      <c r="F70" s="38">
        <v>7235</v>
      </c>
      <c r="G70" s="38">
        <v>0</v>
      </c>
      <c r="H70" s="38">
        <v>1205</v>
      </c>
      <c r="I70" s="38">
        <v>0</v>
      </c>
      <c r="J70" s="38">
        <v>5347</v>
      </c>
      <c r="K70" s="38">
        <v>0</v>
      </c>
      <c r="L70" s="38">
        <v>13844</v>
      </c>
      <c r="M70" s="38">
        <v>0</v>
      </c>
      <c r="N70" s="38">
        <v>70601</v>
      </c>
      <c r="O70" s="38">
        <v>12262</v>
      </c>
      <c r="P70" s="38">
        <v>41124</v>
      </c>
      <c r="Q70" s="38">
        <v>11467</v>
      </c>
      <c r="R70" s="38">
        <v>4542</v>
      </c>
      <c r="S70" s="38">
        <v>0</v>
      </c>
      <c r="T70" s="39">
        <v>69395</v>
      </c>
    </row>
    <row r="71" spans="1:20" x14ac:dyDescent="0.35">
      <c r="A71" s="40">
        <v>65</v>
      </c>
      <c r="B71" s="41" t="s">
        <v>107</v>
      </c>
      <c r="C71" s="41" t="s">
        <v>224</v>
      </c>
      <c r="D71" s="41" t="s">
        <v>498</v>
      </c>
      <c r="E71" s="237">
        <v>38768</v>
      </c>
      <c r="F71" s="38">
        <v>9261</v>
      </c>
      <c r="G71" s="38">
        <v>0</v>
      </c>
      <c r="H71" s="38">
        <v>1208</v>
      </c>
      <c r="I71" s="38">
        <v>204</v>
      </c>
      <c r="J71" s="38">
        <v>6345</v>
      </c>
      <c r="K71" s="38">
        <v>0</v>
      </c>
      <c r="L71" s="38">
        <v>6021</v>
      </c>
      <c r="M71" s="38">
        <v>0</v>
      </c>
      <c r="N71" s="38">
        <v>61807</v>
      </c>
      <c r="O71" s="38">
        <v>10834</v>
      </c>
      <c r="P71" s="38">
        <v>36429</v>
      </c>
      <c r="Q71" s="38">
        <v>28302</v>
      </c>
      <c r="R71" s="38">
        <v>4966</v>
      </c>
      <c r="S71" s="38">
        <v>41</v>
      </c>
      <c r="T71" s="39">
        <v>80572</v>
      </c>
    </row>
    <row r="72" spans="1:20" x14ac:dyDescent="0.35">
      <c r="A72" s="40">
        <v>66</v>
      </c>
      <c r="B72" s="41" t="s">
        <v>110</v>
      </c>
      <c r="C72" s="41" t="s">
        <v>229</v>
      </c>
      <c r="D72" s="41" t="s">
        <v>499</v>
      </c>
      <c r="E72" s="237">
        <v>30423</v>
      </c>
      <c r="F72" s="38">
        <v>4826</v>
      </c>
      <c r="G72" s="38">
        <v>0</v>
      </c>
      <c r="H72" s="38">
        <v>837</v>
      </c>
      <c r="I72" s="38">
        <v>0</v>
      </c>
      <c r="J72" s="38">
        <v>5252</v>
      </c>
      <c r="K72" s="38">
        <v>0</v>
      </c>
      <c r="L72" s="38">
        <v>10150</v>
      </c>
      <c r="M72" s="38">
        <v>52</v>
      </c>
      <c r="N72" s="38">
        <v>51540</v>
      </c>
      <c r="O72" s="38">
        <v>9468</v>
      </c>
      <c r="P72" s="38">
        <v>29597</v>
      </c>
      <c r="Q72" s="38">
        <v>12921</v>
      </c>
      <c r="R72" s="38">
        <v>11444</v>
      </c>
      <c r="S72" s="38">
        <v>0</v>
      </c>
      <c r="T72" s="39">
        <v>63430</v>
      </c>
    </row>
    <row r="73" spans="1:20" x14ac:dyDescent="0.35">
      <c r="A73" s="40">
        <v>67</v>
      </c>
      <c r="B73" s="41" t="s">
        <v>117</v>
      </c>
      <c r="C73" s="41" t="s">
        <v>235</v>
      </c>
      <c r="D73" s="41" t="s">
        <v>500</v>
      </c>
      <c r="E73" s="237">
        <v>25235</v>
      </c>
      <c r="F73" s="38">
        <v>4075</v>
      </c>
      <c r="G73" s="38">
        <v>0</v>
      </c>
      <c r="H73" s="38">
        <v>605</v>
      </c>
      <c r="I73" s="38">
        <v>209</v>
      </c>
      <c r="J73" s="38">
        <v>4782</v>
      </c>
      <c r="K73" s="38">
        <v>0</v>
      </c>
      <c r="L73" s="38">
        <v>4377</v>
      </c>
      <c r="M73" s="38">
        <v>0</v>
      </c>
      <c r="N73" s="38">
        <v>39283</v>
      </c>
      <c r="O73" s="38">
        <v>8093</v>
      </c>
      <c r="P73" s="38">
        <v>19570</v>
      </c>
      <c r="Q73" s="38">
        <v>18602</v>
      </c>
      <c r="R73" s="38">
        <v>4113</v>
      </c>
      <c r="S73" s="38">
        <v>0</v>
      </c>
      <c r="T73" s="39">
        <v>50378</v>
      </c>
    </row>
    <row r="74" spans="1:20" x14ac:dyDescent="0.35">
      <c r="A74" s="40">
        <v>68</v>
      </c>
      <c r="B74" s="41" t="s">
        <v>118</v>
      </c>
      <c r="C74" s="41" t="s">
        <v>236</v>
      </c>
      <c r="D74" s="41" t="s">
        <v>501</v>
      </c>
      <c r="E74" s="237">
        <v>52879</v>
      </c>
      <c r="F74" s="38">
        <v>9425</v>
      </c>
      <c r="G74" s="38">
        <v>303</v>
      </c>
      <c r="H74" s="38">
        <v>824</v>
      </c>
      <c r="I74" s="38">
        <v>0</v>
      </c>
      <c r="J74" s="38">
        <v>8474</v>
      </c>
      <c r="K74" s="38">
        <v>0</v>
      </c>
      <c r="L74" s="38">
        <v>8516</v>
      </c>
      <c r="M74" s="38">
        <v>344</v>
      </c>
      <c r="N74" s="38">
        <v>80765</v>
      </c>
      <c r="O74" s="38">
        <v>16979</v>
      </c>
      <c r="P74" s="38">
        <v>29988</v>
      </c>
      <c r="Q74" s="38">
        <v>22347</v>
      </c>
      <c r="R74" s="38">
        <v>7011</v>
      </c>
      <c r="S74" s="38">
        <v>0</v>
      </c>
      <c r="T74" s="39">
        <v>76325</v>
      </c>
    </row>
    <row r="75" spans="1:20" x14ac:dyDescent="0.35">
      <c r="A75" s="40">
        <v>69</v>
      </c>
      <c r="B75" s="41" t="s">
        <v>125</v>
      </c>
      <c r="C75" s="41" t="s">
        <v>244</v>
      </c>
      <c r="D75" s="41" t="s">
        <v>502</v>
      </c>
      <c r="E75" s="237">
        <v>31283</v>
      </c>
      <c r="F75" s="38">
        <v>5926</v>
      </c>
      <c r="G75" s="38">
        <v>0</v>
      </c>
      <c r="H75" s="38">
        <v>538</v>
      </c>
      <c r="I75" s="38">
        <v>0</v>
      </c>
      <c r="J75" s="38">
        <v>7268</v>
      </c>
      <c r="K75" s="38">
        <v>0</v>
      </c>
      <c r="L75" s="38">
        <v>3939</v>
      </c>
      <c r="M75" s="38">
        <v>118</v>
      </c>
      <c r="N75" s="38">
        <v>49072</v>
      </c>
      <c r="O75" s="38">
        <v>9464</v>
      </c>
      <c r="P75" s="38">
        <v>31806</v>
      </c>
      <c r="Q75" s="38">
        <v>13878</v>
      </c>
      <c r="R75" s="38">
        <v>6307</v>
      </c>
      <c r="S75" s="38">
        <v>135</v>
      </c>
      <c r="T75" s="39">
        <v>61590</v>
      </c>
    </row>
    <row r="76" spans="1:20" x14ac:dyDescent="0.35">
      <c r="A76" s="40">
        <v>70</v>
      </c>
      <c r="B76" s="41" t="s">
        <v>133</v>
      </c>
      <c r="C76" s="41" t="s">
        <v>253</v>
      </c>
      <c r="D76" s="41" t="s">
        <v>503</v>
      </c>
      <c r="E76" s="237">
        <v>27680</v>
      </c>
      <c r="F76" s="38">
        <v>4215</v>
      </c>
      <c r="G76" s="38">
        <v>0</v>
      </c>
      <c r="H76" s="38">
        <v>240</v>
      </c>
      <c r="I76" s="38">
        <v>0</v>
      </c>
      <c r="J76" s="38">
        <v>2973</v>
      </c>
      <c r="K76" s="38">
        <v>0</v>
      </c>
      <c r="L76" s="38">
        <v>7816</v>
      </c>
      <c r="M76" s="38">
        <v>90</v>
      </c>
      <c r="N76" s="38">
        <v>43014</v>
      </c>
      <c r="O76" s="38">
        <v>8185</v>
      </c>
      <c r="P76" s="38">
        <v>25156</v>
      </c>
      <c r="Q76" s="38">
        <v>15406</v>
      </c>
      <c r="R76" s="38">
        <v>3861</v>
      </c>
      <c r="S76" s="38">
        <v>0</v>
      </c>
      <c r="T76" s="39">
        <v>52608</v>
      </c>
    </row>
    <row r="77" spans="1:20" x14ac:dyDescent="0.35">
      <c r="A77" s="40">
        <v>71</v>
      </c>
      <c r="B77" s="41" t="s">
        <v>136</v>
      </c>
      <c r="C77" s="41" t="s">
        <v>258</v>
      </c>
      <c r="D77" s="41" t="s">
        <v>504</v>
      </c>
      <c r="E77" s="237">
        <v>41737</v>
      </c>
      <c r="F77" s="38">
        <v>7314</v>
      </c>
      <c r="G77" s="38">
        <v>0</v>
      </c>
      <c r="H77" s="38">
        <v>1802</v>
      </c>
      <c r="I77" s="38">
        <v>149</v>
      </c>
      <c r="J77" s="38">
        <v>6613</v>
      </c>
      <c r="K77" s="38">
        <v>0</v>
      </c>
      <c r="L77" s="38">
        <v>9070</v>
      </c>
      <c r="M77" s="38">
        <v>0</v>
      </c>
      <c r="N77" s="38">
        <v>66685</v>
      </c>
      <c r="O77" s="38">
        <v>11711</v>
      </c>
      <c r="P77" s="38">
        <v>26720</v>
      </c>
      <c r="Q77" s="38">
        <v>17878</v>
      </c>
      <c r="R77" s="38">
        <v>8621</v>
      </c>
      <c r="S77" s="38">
        <v>0</v>
      </c>
      <c r="T77" s="39">
        <v>64930</v>
      </c>
    </row>
    <row r="78" spans="1:20" x14ac:dyDescent="0.35">
      <c r="A78" s="40">
        <v>72</v>
      </c>
      <c r="B78" s="41" t="s">
        <v>288</v>
      </c>
      <c r="C78" s="41" t="s">
        <v>180</v>
      </c>
      <c r="D78" s="42" t="s">
        <v>180</v>
      </c>
      <c r="E78" s="237">
        <v>246004</v>
      </c>
      <c r="F78" s="38">
        <v>27799</v>
      </c>
      <c r="G78" s="38">
        <v>0</v>
      </c>
      <c r="H78" s="38">
        <v>4216</v>
      </c>
      <c r="I78" s="38">
        <v>899</v>
      </c>
      <c r="J78" s="38">
        <v>26066</v>
      </c>
      <c r="K78" s="38">
        <v>432</v>
      </c>
      <c r="L78" s="38">
        <v>129962</v>
      </c>
      <c r="M78" s="38">
        <v>1975</v>
      </c>
      <c r="N78" s="38">
        <v>437353</v>
      </c>
      <c r="O78" s="38">
        <v>46393</v>
      </c>
      <c r="P78" s="38">
        <v>111562</v>
      </c>
      <c r="Q78" s="38">
        <v>173404</v>
      </c>
      <c r="R78" s="38">
        <v>12278</v>
      </c>
      <c r="S78" s="38">
        <v>0</v>
      </c>
      <c r="T78" s="39">
        <v>343637</v>
      </c>
    </row>
    <row r="79" spans="1:20" x14ac:dyDescent="0.35">
      <c r="A79" s="40">
        <v>73</v>
      </c>
      <c r="B79" s="41" t="s">
        <v>50</v>
      </c>
      <c r="C79" s="41" t="s">
        <v>182</v>
      </c>
      <c r="D79" s="41" t="s">
        <v>182</v>
      </c>
      <c r="E79" s="237">
        <v>313088</v>
      </c>
      <c r="F79" s="38">
        <v>29320</v>
      </c>
      <c r="G79" s="38">
        <v>34262</v>
      </c>
      <c r="H79" s="38">
        <v>9072</v>
      </c>
      <c r="I79" s="38">
        <v>0</v>
      </c>
      <c r="J79" s="38">
        <v>16600</v>
      </c>
      <c r="K79" s="38">
        <v>0</v>
      </c>
      <c r="L79" s="38">
        <v>45917</v>
      </c>
      <c r="M79" s="38">
        <v>0</v>
      </c>
      <c r="N79" s="38">
        <v>448259</v>
      </c>
      <c r="O79" s="38">
        <v>69539</v>
      </c>
      <c r="P79" s="38">
        <v>135484</v>
      </c>
      <c r="Q79" s="38">
        <v>251711</v>
      </c>
      <c r="R79" s="38">
        <v>18489</v>
      </c>
      <c r="S79" s="38">
        <v>0</v>
      </c>
      <c r="T79" s="39">
        <v>475223</v>
      </c>
    </row>
    <row r="80" spans="1:20" x14ac:dyDescent="0.35">
      <c r="A80" s="40">
        <v>74</v>
      </c>
      <c r="B80" s="41" t="s">
        <v>289</v>
      </c>
      <c r="C80" s="41" t="s">
        <v>179</v>
      </c>
      <c r="D80" s="41" t="s">
        <v>179</v>
      </c>
      <c r="E80" s="237">
        <v>272528</v>
      </c>
      <c r="F80" s="38">
        <v>64045</v>
      </c>
      <c r="G80" s="38">
        <v>0</v>
      </c>
      <c r="H80" s="38">
        <v>9694</v>
      </c>
      <c r="I80" s="38">
        <v>0</v>
      </c>
      <c r="J80" s="38">
        <v>19543</v>
      </c>
      <c r="K80" s="38">
        <v>0</v>
      </c>
      <c r="L80" s="38">
        <v>68428</v>
      </c>
      <c r="M80" s="38">
        <v>582</v>
      </c>
      <c r="N80" s="38">
        <v>434820</v>
      </c>
      <c r="O80" s="38">
        <v>72604</v>
      </c>
      <c r="P80" s="38">
        <v>132462</v>
      </c>
      <c r="Q80" s="38">
        <v>57455</v>
      </c>
      <c r="R80" s="38">
        <v>25107</v>
      </c>
      <c r="S80" s="38">
        <v>5770</v>
      </c>
      <c r="T80" s="39">
        <v>293398</v>
      </c>
    </row>
    <row r="81" spans="1:20" x14ac:dyDescent="0.35">
      <c r="A81" s="40">
        <v>75</v>
      </c>
      <c r="B81" s="41" t="s">
        <v>290</v>
      </c>
      <c r="C81" s="41" t="s">
        <v>183</v>
      </c>
      <c r="D81" s="41" t="s">
        <v>183</v>
      </c>
      <c r="E81" s="237">
        <v>356148</v>
      </c>
      <c r="F81" s="38">
        <v>71683</v>
      </c>
      <c r="G81" s="38">
        <v>0</v>
      </c>
      <c r="H81" s="38">
        <v>7535</v>
      </c>
      <c r="I81" s="38">
        <v>5</v>
      </c>
      <c r="J81" s="38">
        <v>14740</v>
      </c>
      <c r="K81" s="38">
        <v>0</v>
      </c>
      <c r="L81" s="38">
        <v>65027</v>
      </c>
      <c r="M81" s="38">
        <v>0</v>
      </c>
      <c r="N81" s="38">
        <v>515138</v>
      </c>
      <c r="O81" s="38">
        <v>81836</v>
      </c>
      <c r="P81" s="38">
        <v>243492</v>
      </c>
      <c r="Q81" s="38">
        <v>125335</v>
      </c>
      <c r="R81" s="38">
        <v>11260</v>
      </c>
      <c r="S81" s="38">
        <v>426</v>
      </c>
      <c r="T81" s="39">
        <v>462349</v>
      </c>
    </row>
    <row r="82" spans="1:20" x14ac:dyDescent="0.35">
      <c r="A82" s="40">
        <v>76</v>
      </c>
      <c r="B82" s="41" t="s">
        <v>685</v>
      </c>
      <c r="C82" s="41" t="s">
        <v>184</v>
      </c>
      <c r="D82" s="42" t="s">
        <v>184</v>
      </c>
      <c r="E82" s="237">
        <v>585400</v>
      </c>
      <c r="F82" s="38">
        <v>117900</v>
      </c>
      <c r="G82" s="38">
        <v>0</v>
      </c>
      <c r="H82" s="38">
        <v>19400</v>
      </c>
      <c r="I82" s="38">
        <v>100</v>
      </c>
      <c r="J82" s="38">
        <v>38700</v>
      </c>
      <c r="K82" s="38">
        <v>0</v>
      </c>
      <c r="L82" s="38">
        <v>110100</v>
      </c>
      <c r="M82" s="38">
        <v>2200</v>
      </c>
      <c r="N82" s="38">
        <v>873800</v>
      </c>
      <c r="O82" s="38">
        <v>143000</v>
      </c>
      <c r="P82" s="38">
        <v>315600</v>
      </c>
      <c r="Q82" s="38">
        <v>82800</v>
      </c>
      <c r="R82" s="38">
        <v>19700</v>
      </c>
      <c r="S82" s="38">
        <v>13000</v>
      </c>
      <c r="T82" s="39">
        <v>574100</v>
      </c>
    </row>
    <row r="83" spans="1:20" x14ac:dyDescent="0.35">
      <c r="A83" s="40">
        <v>77</v>
      </c>
      <c r="B83" s="41" t="s">
        <v>51</v>
      </c>
      <c r="C83" s="41" t="s">
        <v>185</v>
      </c>
      <c r="D83" s="41" t="s">
        <v>185</v>
      </c>
      <c r="E83" s="237">
        <v>487149</v>
      </c>
      <c r="F83" s="38">
        <v>102880</v>
      </c>
      <c r="G83" s="38">
        <v>0</v>
      </c>
      <c r="H83" s="38">
        <v>16537</v>
      </c>
      <c r="I83" s="38">
        <v>0</v>
      </c>
      <c r="J83" s="38">
        <v>27814</v>
      </c>
      <c r="K83" s="38">
        <v>0</v>
      </c>
      <c r="L83" s="38">
        <v>13606</v>
      </c>
      <c r="M83" s="38">
        <v>1840</v>
      </c>
      <c r="N83" s="38">
        <v>649826</v>
      </c>
      <c r="O83" s="38">
        <v>146290</v>
      </c>
      <c r="P83" s="38">
        <v>381697</v>
      </c>
      <c r="Q83" s="38">
        <v>498917</v>
      </c>
      <c r="R83" s="38">
        <v>36686</v>
      </c>
      <c r="S83" s="38">
        <v>0</v>
      </c>
      <c r="T83" s="39">
        <v>1063590</v>
      </c>
    </row>
    <row r="84" spans="1:20" x14ac:dyDescent="0.35">
      <c r="A84" s="40">
        <v>78</v>
      </c>
      <c r="B84" s="41" t="s">
        <v>57</v>
      </c>
      <c r="C84" s="41" t="s">
        <v>200</v>
      </c>
      <c r="D84" s="41" t="s">
        <v>505</v>
      </c>
      <c r="E84" s="237">
        <v>70631</v>
      </c>
      <c r="F84" s="38">
        <v>4506</v>
      </c>
      <c r="G84" s="38">
        <v>9848</v>
      </c>
      <c r="H84" s="38">
        <v>2913</v>
      </c>
      <c r="I84" s="38">
        <v>0</v>
      </c>
      <c r="J84" s="38">
        <v>5972</v>
      </c>
      <c r="K84" s="38">
        <v>0</v>
      </c>
      <c r="L84" s="38">
        <v>28701</v>
      </c>
      <c r="M84" s="38">
        <v>0</v>
      </c>
      <c r="N84" s="38">
        <v>122571</v>
      </c>
      <c r="O84" s="38">
        <v>20006</v>
      </c>
      <c r="P84" s="38">
        <v>71565</v>
      </c>
      <c r="Q84" s="38">
        <v>34269</v>
      </c>
      <c r="R84" s="38">
        <v>6244</v>
      </c>
      <c r="S84" s="38">
        <v>0</v>
      </c>
      <c r="T84" s="39">
        <v>132084</v>
      </c>
    </row>
    <row r="85" spans="1:20" x14ac:dyDescent="0.35">
      <c r="A85" s="40">
        <v>79</v>
      </c>
      <c r="B85" s="41" t="s">
        <v>56</v>
      </c>
      <c r="C85" s="41" t="s">
        <v>208</v>
      </c>
      <c r="D85" s="41" t="s">
        <v>506</v>
      </c>
      <c r="E85" s="237">
        <v>81118</v>
      </c>
      <c r="F85" s="38">
        <v>2198</v>
      </c>
      <c r="G85" s="38">
        <v>13455</v>
      </c>
      <c r="H85" s="38">
        <v>2670</v>
      </c>
      <c r="I85" s="38">
        <v>0</v>
      </c>
      <c r="J85" s="38">
        <v>4530</v>
      </c>
      <c r="K85" s="38">
        <v>0</v>
      </c>
      <c r="L85" s="38">
        <v>13567</v>
      </c>
      <c r="M85" s="38">
        <v>0</v>
      </c>
      <c r="N85" s="38">
        <v>117538</v>
      </c>
      <c r="O85" s="38">
        <v>24686</v>
      </c>
      <c r="P85" s="38">
        <v>71231</v>
      </c>
      <c r="Q85" s="38">
        <v>27472</v>
      </c>
      <c r="R85" s="38">
        <v>4999</v>
      </c>
      <c r="S85" s="38">
        <v>0</v>
      </c>
      <c r="T85" s="39">
        <v>128388</v>
      </c>
    </row>
    <row r="86" spans="1:20" x14ac:dyDescent="0.35">
      <c r="A86" s="40">
        <v>80</v>
      </c>
      <c r="B86" s="41" t="s">
        <v>61</v>
      </c>
      <c r="C86" s="41" t="s">
        <v>256</v>
      </c>
      <c r="D86" s="41" t="s">
        <v>507</v>
      </c>
      <c r="E86" s="237">
        <v>110317</v>
      </c>
      <c r="F86" s="38">
        <v>23946</v>
      </c>
      <c r="G86" s="38">
        <v>0</v>
      </c>
      <c r="H86" s="38">
        <v>3667</v>
      </c>
      <c r="I86" s="38">
        <v>6357</v>
      </c>
      <c r="J86" s="38">
        <v>0</v>
      </c>
      <c r="K86" s="38">
        <v>0</v>
      </c>
      <c r="L86" s="38">
        <v>12939</v>
      </c>
      <c r="M86" s="38">
        <v>422</v>
      </c>
      <c r="N86" s="38">
        <v>157648</v>
      </c>
      <c r="O86" s="38">
        <v>33832</v>
      </c>
      <c r="P86" s="38">
        <v>119674</v>
      </c>
      <c r="Q86" s="38">
        <v>47894</v>
      </c>
      <c r="R86" s="38">
        <v>9122</v>
      </c>
      <c r="S86" s="38">
        <v>997</v>
      </c>
      <c r="T86" s="39">
        <v>211519</v>
      </c>
    </row>
    <row r="87" spans="1:20" x14ac:dyDescent="0.35">
      <c r="A87" s="40">
        <v>81</v>
      </c>
      <c r="B87" s="41" t="s">
        <v>99</v>
      </c>
      <c r="C87" s="41" t="s">
        <v>271</v>
      </c>
      <c r="D87" s="41" t="s">
        <v>508</v>
      </c>
      <c r="E87" s="237">
        <v>56010</v>
      </c>
      <c r="F87" s="38">
        <v>13789</v>
      </c>
      <c r="G87" s="38">
        <v>0</v>
      </c>
      <c r="H87" s="38">
        <v>2309</v>
      </c>
      <c r="I87" s="38">
        <v>0</v>
      </c>
      <c r="J87" s="38">
        <v>3121</v>
      </c>
      <c r="K87" s="38">
        <v>0</v>
      </c>
      <c r="L87" s="38">
        <v>12729</v>
      </c>
      <c r="M87" s="38">
        <v>0</v>
      </c>
      <c r="N87" s="38">
        <v>87958</v>
      </c>
      <c r="O87" s="38">
        <v>21519</v>
      </c>
      <c r="P87" s="38">
        <v>68243</v>
      </c>
      <c r="Q87" s="38">
        <v>30940</v>
      </c>
      <c r="R87" s="38">
        <v>6773</v>
      </c>
      <c r="S87" s="38">
        <v>4</v>
      </c>
      <c r="T87" s="39">
        <v>127479</v>
      </c>
    </row>
    <row r="88" spans="1:20" x14ac:dyDescent="0.35">
      <c r="A88" s="40">
        <v>82</v>
      </c>
      <c r="B88" s="41" t="s">
        <v>59</v>
      </c>
      <c r="C88" s="41" t="s">
        <v>245</v>
      </c>
      <c r="D88" s="41" t="s">
        <v>509</v>
      </c>
      <c r="E88" s="237">
        <v>117196</v>
      </c>
      <c r="F88" s="38">
        <v>22563</v>
      </c>
      <c r="G88" s="38">
        <v>0</v>
      </c>
      <c r="H88" s="38">
        <v>2741</v>
      </c>
      <c r="I88" s="38">
        <v>0</v>
      </c>
      <c r="J88" s="38">
        <v>7642</v>
      </c>
      <c r="K88" s="38">
        <v>0</v>
      </c>
      <c r="L88" s="38">
        <v>13396</v>
      </c>
      <c r="M88" s="38">
        <v>0</v>
      </c>
      <c r="N88" s="38">
        <v>163538</v>
      </c>
      <c r="O88" s="38">
        <v>34416</v>
      </c>
      <c r="P88" s="38">
        <v>115937</v>
      </c>
      <c r="Q88" s="38">
        <v>50851</v>
      </c>
      <c r="R88" s="38">
        <v>7870</v>
      </c>
      <c r="S88" s="38">
        <v>4</v>
      </c>
      <c r="T88" s="39">
        <v>209078</v>
      </c>
    </row>
    <row r="89" spans="1:20" x14ac:dyDescent="0.35">
      <c r="A89" s="40">
        <v>83</v>
      </c>
      <c r="B89" s="41" t="s">
        <v>58</v>
      </c>
      <c r="C89" s="41" t="s">
        <v>243</v>
      </c>
      <c r="D89" s="41" t="s">
        <v>510</v>
      </c>
      <c r="E89" s="237">
        <v>25500</v>
      </c>
      <c r="F89" s="38">
        <v>4301</v>
      </c>
      <c r="G89" s="38">
        <v>0</v>
      </c>
      <c r="H89" s="38">
        <v>678</v>
      </c>
      <c r="I89" s="38">
        <v>0</v>
      </c>
      <c r="J89" s="38">
        <v>1119</v>
      </c>
      <c r="K89" s="38">
        <v>0</v>
      </c>
      <c r="L89" s="38">
        <v>5937</v>
      </c>
      <c r="M89" s="38">
        <v>130</v>
      </c>
      <c r="N89" s="38">
        <v>37665</v>
      </c>
      <c r="O89" s="38">
        <v>6291</v>
      </c>
      <c r="P89" s="38">
        <v>25389</v>
      </c>
      <c r="Q89" s="38">
        <v>5732</v>
      </c>
      <c r="R89" s="38">
        <v>2146</v>
      </c>
      <c r="S89" s="38">
        <v>2</v>
      </c>
      <c r="T89" s="39">
        <v>39560</v>
      </c>
    </row>
    <row r="90" spans="1:20" x14ac:dyDescent="0.35">
      <c r="A90" s="40">
        <v>84</v>
      </c>
      <c r="B90" s="41" t="s">
        <v>55</v>
      </c>
      <c r="C90" s="41" t="s">
        <v>197</v>
      </c>
      <c r="D90" s="41" t="s">
        <v>511</v>
      </c>
      <c r="E90" s="237">
        <v>76139</v>
      </c>
      <c r="F90" s="38">
        <v>14195</v>
      </c>
      <c r="G90" s="38">
        <v>770</v>
      </c>
      <c r="H90" s="38">
        <v>3338</v>
      </c>
      <c r="I90" s="38">
        <v>0</v>
      </c>
      <c r="J90" s="38">
        <v>5416</v>
      </c>
      <c r="K90" s="38">
        <v>0</v>
      </c>
      <c r="L90" s="38">
        <v>6586</v>
      </c>
      <c r="M90" s="38">
        <v>106</v>
      </c>
      <c r="N90" s="38">
        <v>106550</v>
      </c>
      <c r="O90" s="38">
        <v>24885</v>
      </c>
      <c r="P90" s="38">
        <v>84513</v>
      </c>
      <c r="Q90" s="38">
        <v>42484</v>
      </c>
      <c r="R90" s="38">
        <v>4364</v>
      </c>
      <c r="S90" s="38">
        <v>1264</v>
      </c>
      <c r="T90" s="39">
        <v>157510</v>
      </c>
    </row>
    <row r="91" spans="1:20" x14ac:dyDescent="0.35">
      <c r="A91" s="40">
        <v>85</v>
      </c>
      <c r="B91" s="41" t="s">
        <v>60</v>
      </c>
      <c r="C91" s="41" t="s">
        <v>254</v>
      </c>
      <c r="D91" s="41" t="s">
        <v>512</v>
      </c>
      <c r="E91" s="237">
        <v>75861</v>
      </c>
      <c r="F91" s="38">
        <v>16115</v>
      </c>
      <c r="G91" s="38">
        <v>0</v>
      </c>
      <c r="H91" s="38">
        <v>2416</v>
      </c>
      <c r="I91" s="38">
        <v>0</v>
      </c>
      <c r="J91" s="38">
        <v>4230</v>
      </c>
      <c r="K91" s="38">
        <v>0</v>
      </c>
      <c r="L91" s="38">
        <v>14107</v>
      </c>
      <c r="M91" s="38">
        <v>248</v>
      </c>
      <c r="N91" s="38">
        <v>112977</v>
      </c>
      <c r="O91" s="38">
        <v>23915</v>
      </c>
      <c r="P91" s="38">
        <v>95666</v>
      </c>
      <c r="Q91" s="38">
        <v>32230</v>
      </c>
      <c r="R91" s="38">
        <v>4179</v>
      </c>
      <c r="S91" s="38">
        <v>14</v>
      </c>
      <c r="T91" s="39">
        <v>156004</v>
      </c>
    </row>
    <row r="92" spans="1:20" x14ac:dyDescent="0.35">
      <c r="A92" s="40">
        <v>86</v>
      </c>
      <c r="B92" s="41" t="s">
        <v>659</v>
      </c>
      <c r="C92" s="41" t="s">
        <v>641</v>
      </c>
      <c r="D92" s="41" t="s">
        <v>641</v>
      </c>
      <c r="E92" s="237">
        <v>89744</v>
      </c>
      <c r="F92" s="38">
        <v>16537</v>
      </c>
      <c r="G92" s="38">
        <v>0</v>
      </c>
      <c r="H92" s="38">
        <v>2344</v>
      </c>
      <c r="I92" s="38">
        <v>257</v>
      </c>
      <c r="J92" s="38">
        <v>3105</v>
      </c>
      <c r="K92" s="38">
        <v>0</v>
      </c>
      <c r="L92" s="38">
        <v>22138</v>
      </c>
      <c r="M92" s="38">
        <v>59</v>
      </c>
      <c r="N92" s="38">
        <v>134184</v>
      </c>
      <c r="O92" s="38">
        <v>31131</v>
      </c>
      <c r="P92" s="38">
        <v>67309</v>
      </c>
      <c r="Q92" s="38">
        <v>54240</v>
      </c>
      <c r="R92" s="38">
        <v>7678</v>
      </c>
      <c r="S92" s="38">
        <v>0</v>
      </c>
      <c r="T92" s="39">
        <v>160358</v>
      </c>
    </row>
    <row r="93" spans="1:20" ht="15" thickBot="1" x14ac:dyDescent="0.4">
      <c r="A93" s="40">
        <v>87</v>
      </c>
      <c r="B93" s="41" t="s">
        <v>660</v>
      </c>
      <c r="C93" s="41" t="s">
        <v>644</v>
      </c>
      <c r="D93" s="42" t="s">
        <v>644</v>
      </c>
      <c r="E93" s="237">
        <v>41624</v>
      </c>
      <c r="F93" s="38">
        <v>1248</v>
      </c>
      <c r="G93" s="38">
        <v>0</v>
      </c>
      <c r="H93" s="38">
        <v>24</v>
      </c>
      <c r="I93" s="38">
        <v>0</v>
      </c>
      <c r="J93" s="38">
        <v>15</v>
      </c>
      <c r="K93" s="38">
        <v>0</v>
      </c>
      <c r="L93" s="38">
        <v>863</v>
      </c>
      <c r="M93" s="38">
        <v>0</v>
      </c>
      <c r="N93" s="38">
        <v>43774</v>
      </c>
      <c r="O93" s="38">
        <v>0</v>
      </c>
      <c r="P93" s="38">
        <v>43629</v>
      </c>
      <c r="Q93" s="38">
        <v>2373</v>
      </c>
      <c r="R93" s="38">
        <v>0</v>
      </c>
      <c r="S93" s="38">
        <v>0</v>
      </c>
      <c r="T93" s="39">
        <v>46002</v>
      </c>
    </row>
    <row r="94" spans="1:20" x14ac:dyDescent="0.35">
      <c r="A94" s="200">
        <v>88</v>
      </c>
      <c r="B94" s="201" t="s">
        <v>348</v>
      </c>
      <c r="C94" s="201" t="s">
        <v>364</v>
      </c>
      <c r="D94" s="201" t="s">
        <v>364</v>
      </c>
      <c r="E94" s="242">
        <v>9318228</v>
      </c>
      <c r="F94" s="203">
        <v>1524973</v>
      </c>
      <c r="G94" s="203">
        <v>163145</v>
      </c>
      <c r="H94" s="203">
        <v>262791</v>
      </c>
      <c r="I94" s="203">
        <v>5945</v>
      </c>
      <c r="J94" s="203">
        <v>881974</v>
      </c>
      <c r="K94" s="203">
        <v>1517</v>
      </c>
      <c r="L94" s="203">
        <v>1898784</v>
      </c>
      <c r="M94" s="203">
        <v>34535</v>
      </c>
      <c r="N94" s="203">
        <v>14091892</v>
      </c>
      <c r="O94" s="203">
        <v>2581561</v>
      </c>
      <c r="P94" s="203">
        <v>7639667</v>
      </c>
      <c r="Q94" s="203">
        <v>4756675</v>
      </c>
      <c r="R94" s="203">
        <v>891134</v>
      </c>
      <c r="S94" s="203">
        <v>37770</v>
      </c>
      <c r="T94" s="44">
        <v>15906807</v>
      </c>
    </row>
    <row r="95" spans="1:20" x14ac:dyDescent="0.35">
      <c r="A95" s="40">
        <v>89</v>
      </c>
      <c r="B95" s="42" t="s">
        <v>349</v>
      </c>
      <c r="C95" s="41" t="s">
        <v>365</v>
      </c>
      <c r="D95" s="41" t="s">
        <v>365</v>
      </c>
      <c r="E95" s="238">
        <v>612772</v>
      </c>
      <c r="F95" s="43">
        <v>101613</v>
      </c>
      <c r="G95" s="43">
        <v>24073</v>
      </c>
      <c r="H95" s="43">
        <v>20732</v>
      </c>
      <c r="I95" s="43">
        <v>6357</v>
      </c>
      <c r="J95" s="43">
        <v>32030</v>
      </c>
      <c r="K95" s="43">
        <v>0</v>
      </c>
      <c r="L95" s="43">
        <v>107962</v>
      </c>
      <c r="M95" s="43">
        <v>906</v>
      </c>
      <c r="N95" s="43">
        <v>906445</v>
      </c>
      <c r="O95" s="43">
        <v>189550</v>
      </c>
      <c r="P95" s="43">
        <v>652218</v>
      </c>
      <c r="Q95" s="43">
        <v>271872</v>
      </c>
      <c r="R95" s="43">
        <v>45697</v>
      </c>
      <c r="S95" s="43">
        <v>2285</v>
      </c>
      <c r="T95" s="45">
        <v>1161622</v>
      </c>
    </row>
    <row r="96" spans="1:20" x14ac:dyDescent="0.35">
      <c r="A96" s="40">
        <v>90</v>
      </c>
      <c r="B96" s="41" t="s">
        <v>350</v>
      </c>
      <c r="C96" s="41" t="s">
        <v>366</v>
      </c>
      <c r="D96" s="41" t="s">
        <v>366</v>
      </c>
      <c r="E96" s="238">
        <v>10062368</v>
      </c>
      <c r="F96" s="43">
        <v>1644371</v>
      </c>
      <c r="G96" s="43">
        <v>187218</v>
      </c>
      <c r="H96" s="43">
        <v>285891</v>
      </c>
      <c r="I96" s="43">
        <v>12559</v>
      </c>
      <c r="J96" s="43">
        <v>917124</v>
      </c>
      <c r="K96" s="43">
        <v>1517</v>
      </c>
      <c r="L96" s="43">
        <v>2029747</v>
      </c>
      <c r="M96" s="43">
        <v>35500</v>
      </c>
      <c r="N96" s="43">
        <v>15176295</v>
      </c>
      <c r="O96" s="43">
        <v>2802242</v>
      </c>
      <c r="P96" s="43">
        <v>8402823</v>
      </c>
      <c r="Q96" s="43">
        <v>5085160</v>
      </c>
      <c r="R96" s="43">
        <v>944509</v>
      </c>
      <c r="S96" s="43">
        <v>40055</v>
      </c>
      <c r="T96" s="45">
        <v>17274789</v>
      </c>
    </row>
    <row r="97" spans="1:20" ht="15" hidden="1" thickBot="1" x14ac:dyDescent="0.4">
      <c r="A97" s="204">
        <v>91</v>
      </c>
      <c r="B97" s="46" t="s">
        <v>517</v>
      </c>
      <c r="C97" s="46" t="s">
        <v>518</v>
      </c>
      <c r="D97" s="274"/>
      <c r="E97" s="241"/>
      <c r="F97" s="47"/>
      <c r="G97" s="47"/>
      <c r="H97" s="47"/>
      <c r="I97" s="47"/>
      <c r="J97" s="47"/>
      <c r="K97" s="47"/>
      <c r="L97" s="47"/>
      <c r="M97" s="47"/>
      <c r="N97" s="47"/>
      <c r="O97" s="47"/>
      <c r="P97" s="47"/>
      <c r="Q97" s="47"/>
      <c r="R97" s="47"/>
      <c r="S97" s="47"/>
      <c r="T97" s="48"/>
    </row>
    <row r="98" spans="1:20" x14ac:dyDescent="0.35">
      <c r="E98" s="50"/>
    </row>
  </sheetData>
  <autoFilter ref="A6:T97" xr:uid="{00000000-0001-0000-0300-000000000000}"/>
  <sortState xmlns:xlrd2="http://schemas.microsoft.com/office/spreadsheetml/2017/richdata2" ref="E24:T25">
    <sortCondition descending="1" ref="E24:E25"/>
  </sortState>
  <phoneticPr fontId="6" type="noConversion"/>
  <conditionalFormatting sqref="E7:T96">
    <cfRule type="expression" dxfId="6" priority="11">
      <formula>AND($C7="Last years figs")=TRUE</formula>
    </cfRule>
  </conditionalFormatting>
  <printOptions horizontalCentered="1"/>
  <pageMargins left="0.15748031496062992" right="0.15748031496062992" top="0.59055118110236227" bottom="0.59055118110236227" header="0.51181102362204722" footer="0.51181102362204722"/>
  <pageSetup paperSize="8" scale="91" fitToWidth="2" fitToHeight="1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D05B-8E4A-4C9A-B63D-25EDBEB06B8C}">
  <sheetPr codeName="Sheet5">
    <pageSetUpPr fitToPage="1"/>
  </sheetPr>
  <dimension ref="A1:BZ100"/>
  <sheetViews>
    <sheetView showGridLines="0" zoomScale="80" zoomScaleNormal="80" workbookViewId="0">
      <pane xSplit="4" ySplit="8" topLeftCell="E9" activePane="bottomRight" state="frozen"/>
      <selection pane="topRight" activeCell="E1" sqref="E1"/>
      <selection pane="bottomLeft" activeCell="A9" sqref="A9"/>
      <selection pane="bottomRight"/>
    </sheetView>
  </sheetViews>
  <sheetFormatPr defaultColWidth="11" defaultRowHeight="14.5" x14ac:dyDescent="0.35"/>
  <cols>
    <col min="1" max="1" width="11" style="10"/>
    <col min="2" max="2" width="40.81640625" style="10" bestFit="1" customWidth="1"/>
    <col min="3" max="3" width="13" style="10" customWidth="1"/>
    <col min="4" max="4" width="16" style="10" bestFit="1" customWidth="1"/>
    <col min="5" max="9" width="13" style="10" customWidth="1"/>
    <col min="10" max="10" width="20.26953125" style="49" customWidth="1"/>
    <col min="11" max="14" width="19" style="10" customWidth="1"/>
    <col min="15" max="15" width="19.1796875" style="229" customWidth="1"/>
    <col min="16" max="19" width="19.1796875" style="10" customWidth="1"/>
    <col min="20" max="20" width="20.1796875" style="229" bestFit="1" customWidth="1"/>
    <col min="21" max="24" width="19.1796875" style="10" customWidth="1"/>
    <col min="25" max="35" width="20.26953125" style="229" customWidth="1"/>
    <col min="36" max="37" width="20.26953125" style="10" customWidth="1"/>
    <col min="38" max="38" width="20.26953125" style="231" customWidth="1"/>
    <col min="39" max="41" width="20.26953125" style="10" customWidth="1"/>
    <col min="42" max="42" width="20.26953125" style="229" customWidth="1"/>
    <col min="43" max="43" width="20.26953125" style="49" customWidth="1"/>
    <col min="44" max="46" width="20.26953125" style="10" customWidth="1"/>
    <col min="47" max="47" width="19.81640625" style="10" customWidth="1"/>
    <col min="48" max="48" width="20.26953125" style="49" customWidth="1"/>
    <col min="49" max="55" width="20.26953125" style="10" customWidth="1"/>
    <col min="56" max="56" width="15.54296875" style="10" bestFit="1" customWidth="1"/>
    <col min="57" max="72" width="15.54296875" style="10" customWidth="1"/>
    <col min="73" max="73" width="18.1796875" style="10" customWidth="1"/>
    <col min="74" max="74" width="20.26953125" style="49" customWidth="1"/>
    <col min="75" max="75" width="13.81640625" style="49" customWidth="1"/>
    <col min="76" max="76" width="13.26953125" style="10" customWidth="1"/>
    <col min="77" max="77" width="15.1796875" style="10" customWidth="1"/>
    <col min="78" max="78" width="15" style="10" customWidth="1"/>
    <col min="79" max="16384" width="11" style="10"/>
  </cols>
  <sheetData>
    <row r="1" spans="1:78" ht="30" customHeight="1" x14ac:dyDescent="0.35">
      <c r="A1" s="265" t="s">
        <v>639</v>
      </c>
      <c r="B1" s="9"/>
      <c r="C1" s="9"/>
      <c r="D1" s="191"/>
      <c r="E1" s="305"/>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1"/>
      <c r="BB1" s="291"/>
      <c r="BC1" s="291"/>
      <c r="BD1" s="291"/>
      <c r="BE1" s="291"/>
      <c r="BF1" s="291"/>
      <c r="BG1" s="291"/>
      <c r="BH1" s="291"/>
      <c r="BI1" s="291"/>
      <c r="BJ1" s="291"/>
      <c r="BK1" s="291"/>
      <c r="BL1" s="291"/>
      <c r="BM1" s="291"/>
      <c r="BN1" s="291"/>
      <c r="BO1" s="291"/>
      <c r="BP1" s="291"/>
      <c r="BQ1" s="291"/>
      <c r="BR1" s="291"/>
      <c r="BS1" s="291"/>
      <c r="BT1" s="291"/>
      <c r="BU1" s="291"/>
      <c r="BV1" s="291"/>
      <c r="BW1" s="291"/>
      <c r="BX1" s="291"/>
      <c r="BY1" s="291"/>
      <c r="BZ1" s="306"/>
    </row>
    <row r="2" spans="1:78" x14ac:dyDescent="0.35">
      <c r="A2" s="264"/>
      <c r="B2" s="11"/>
      <c r="C2" s="12"/>
      <c r="D2" s="192"/>
      <c r="E2" s="206" t="s">
        <v>4</v>
      </c>
      <c r="F2" s="12"/>
      <c r="G2" s="12"/>
      <c r="H2" s="12"/>
      <c r="I2" s="12"/>
      <c r="J2" s="207"/>
      <c r="K2" s="13"/>
      <c r="L2" s="13"/>
      <c r="M2" s="13"/>
      <c r="N2" s="13"/>
      <c r="O2" s="208"/>
      <c r="P2" s="14"/>
      <c r="Q2" s="14"/>
      <c r="R2" s="14"/>
      <c r="S2" s="14"/>
      <c r="T2" s="208"/>
      <c r="U2" s="14"/>
      <c r="V2" s="14"/>
      <c r="W2" s="14"/>
      <c r="X2" s="14"/>
      <c r="Y2" s="208"/>
      <c r="Z2" s="208"/>
      <c r="AA2" s="208"/>
      <c r="AB2" s="208"/>
      <c r="AC2" s="208"/>
      <c r="AD2" s="208"/>
      <c r="AE2" s="208"/>
      <c r="AF2" s="208"/>
      <c r="AG2" s="208"/>
      <c r="AH2" s="208"/>
      <c r="AI2" s="208"/>
      <c r="AJ2" s="14"/>
      <c r="AK2" s="14"/>
      <c r="AL2" s="209"/>
      <c r="AM2" s="14"/>
      <c r="AN2" s="14"/>
      <c r="AO2" s="14"/>
      <c r="AP2" s="208"/>
      <c r="AQ2" s="15"/>
      <c r="AR2" s="14"/>
      <c r="AS2" s="14"/>
      <c r="AT2" s="14"/>
      <c r="AU2" s="14"/>
      <c r="AV2" s="15"/>
      <c r="AW2" s="14"/>
      <c r="AX2" s="14"/>
      <c r="AY2" s="14"/>
      <c r="AZ2" s="14"/>
      <c r="BA2" s="14"/>
      <c r="BB2" s="14"/>
      <c r="BC2" s="14"/>
      <c r="BD2" s="14"/>
      <c r="BE2" s="14"/>
      <c r="BF2" s="14"/>
      <c r="BG2" s="14"/>
      <c r="BH2" s="14" t="s">
        <v>610</v>
      </c>
      <c r="BI2" s="14" t="s">
        <v>610</v>
      </c>
      <c r="BJ2" s="14"/>
      <c r="BK2" s="14"/>
      <c r="BL2" s="14"/>
      <c r="BM2" s="14"/>
      <c r="BN2" s="14"/>
      <c r="BO2" s="14"/>
      <c r="BP2" s="14"/>
      <c r="BQ2" s="14"/>
      <c r="BR2" s="14"/>
      <c r="BS2" s="14"/>
      <c r="BT2" s="14"/>
      <c r="BU2" s="14"/>
      <c r="BV2" s="14"/>
      <c r="BW2" s="14"/>
      <c r="BX2" s="14"/>
      <c r="BY2" s="14"/>
      <c r="BZ2" s="16"/>
    </row>
    <row r="3" spans="1:78" ht="72.5" x14ac:dyDescent="0.35">
      <c r="A3" s="17"/>
      <c r="B3" s="18"/>
      <c r="C3" s="18"/>
      <c r="D3" s="193"/>
      <c r="E3" s="19" t="s">
        <v>378</v>
      </c>
      <c r="F3" s="19" t="s">
        <v>378</v>
      </c>
      <c r="G3" s="19" t="s">
        <v>378</v>
      </c>
      <c r="H3" s="19" t="s">
        <v>378</v>
      </c>
      <c r="I3" s="19" t="s">
        <v>378</v>
      </c>
      <c r="J3" s="19" t="s">
        <v>7</v>
      </c>
      <c r="K3" s="19" t="s">
        <v>7</v>
      </c>
      <c r="L3" s="19" t="s">
        <v>7</v>
      </c>
      <c r="M3" s="19" t="s">
        <v>7</v>
      </c>
      <c r="N3" s="19" t="s">
        <v>7</v>
      </c>
      <c r="O3" s="19" t="s">
        <v>312</v>
      </c>
      <c r="P3" s="19" t="s">
        <v>312</v>
      </c>
      <c r="Q3" s="19" t="s">
        <v>312</v>
      </c>
      <c r="R3" s="19" t="s">
        <v>312</v>
      </c>
      <c r="S3" s="19" t="s">
        <v>312</v>
      </c>
      <c r="T3" s="19" t="s">
        <v>313</v>
      </c>
      <c r="U3" s="19" t="s">
        <v>313</v>
      </c>
      <c r="V3" s="19" t="s">
        <v>313</v>
      </c>
      <c r="W3" s="19" t="s">
        <v>313</v>
      </c>
      <c r="X3" s="19" t="s">
        <v>313</v>
      </c>
      <c r="Y3" s="19" t="s">
        <v>385</v>
      </c>
      <c r="Z3" s="19" t="s">
        <v>385</v>
      </c>
      <c r="AA3" s="19" t="s">
        <v>385</v>
      </c>
      <c r="AB3" s="19" t="s">
        <v>385</v>
      </c>
      <c r="AC3" s="19" t="s">
        <v>385</v>
      </c>
      <c r="AD3" s="19" t="s">
        <v>386</v>
      </c>
      <c r="AE3" s="19" t="s">
        <v>386</v>
      </c>
      <c r="AF3" s="19" t="s">
        <v>386</v>
      </c>
      <c r="AG3" s="19" t="s">
        <v>386</v>
      </c>
      <c r="AH3" s="19" t="s">
        <v>386</v>
      </c>
      <c r="AI3" s="19" t="s">
        <v>8</v>
      </c>
      <c r="AJ3" s="19" t="s">
        <v>9</v>
      </c>
      <c r="AK3" s="19" t="s">
        <v>10</v>
      </c>
      <c r="AL3" s="210" t="s">
        <v>314</v>
      </c>
      <c r="AM3" s="19" t="s">
        <v>314</v>
      </c>
      <c r="AN3" s="19" t="s">
        <v>315</v>
      </c>
      <c r="AO3" s="19" t="s">
        <v>316</v>
      </c>
      <c r="AP3" s="19" t="s">
        <v>63</v>
      </c>
      <c r="AQ3" s="19" t="s">
        <v>317</v>
      </c>
      <c r="AR3" s="19" t="s">
        <v>318</v>
      </c>
      <c r="AS3" s="19" t="s">
        <v>11</v>
      </c>
      <c r="AT3" s="19" t="s">
        <v>12</v>
      </c>
      <c r="AU3" s="19" t="s">
        <v>63</v>
      </c>
      <c r="AV3" s="267" t="s">
        <v>663</v>
      </c>
      <c r="AW3" s="267" t="s">
        <v>664</v>
      </c>
      <c r="AX3" s="19" t="s">
        <v>308</v>
      </c>
      <c r="AY3" s="19" t="s">
        <v>319</v>
      </c>
      <c r="AZ3" s="19" t="s">
        <v>320</v>
      </c>
      <c r="BA3" s="19" t="s">
        <v>413</v>
      </c>
      <c r="BB3" s="19" t="s">
        <v>414</v>
      </c>
      <c r="BC3" s="19" t="s">
        <v>415</v>
      </c>
      <c r="BD3" s="19" t="s">
        <v>416</v>
      </c>
      <c r="BE3" s="211" t="s">
        <v>321</v>
      </c>
      <c r="BF3" s="19" t="s">
        <v>295</v>
      </c>
      <c r="BG3" s="19" t="s">
        <v>322</v>
      </c>
      <c r="BH3" s="19" t="s">
        <v>339</v>
      </c>
      <c r="BI3" s="19" t="s">
        <v>340</v>
      </c>
      <c r="BJ3" s="19" t="s">
        <v>341</v>
      </c>
      <c r="BK3" s="19" t="s">
        <v>323</v>
      </c>
      <c r="BL3" s="19" t="s">
        <v>342</v>
      </c>
      <c r="BM3" s="19" t="s">
        <v>343</v>
      </c>
      <c r="BN3" s="19" t="s">
        <v>344</v>
      </c>
      <c r="BO3" s="19" t="s">
        <v>324</v>
      </c>
      <c r="BP3" s="19" t="s">
        <v>345</v>
      </c>
      <c r="BQ3" s="19" t="s">
        <v>346</v>
      </c>
      <c r="BR3" s="19" t="s">
        <v>347</v>
      </c>
      <c r="BS3" s="19" t="s">
        <v>327</v>
      </c>
      <c r="BT3" s="19" t="s">
        <v>328</v>
      </c>
      <c r="BU3" s="19" t="s">
        <v>362</v>
      </c>
      <c r="BV3" s="19" t="s">
        <v>329</v>
      </c>
      <c r="BW3" s="19" t="s">
        <v>301</v>
      </c>
      <c r="BX3" s="19" t="s">
        <v>325</v>
      </c>
      <c r="BY3" s="19" t="s">
        <v>326</v>
      </c>
      <c r="BZ3" s="21" t="s">
        <v>63</v>
      </c>
    </row>
    <row r="4" spans="1:78" s="26" customFormat="1" x14ac:dyDescent="0.35">
      <c r="A4" s="22">
        <v>1</v>
      </c>
      <c r="B4" s="23">
        <v>2</v>
      </c>
      <c r="C4" s="23"/>
      <c r="D4" s="194"/>
      <c r="E4" s="24">
        <v>21</v>
      </c>
      <c r="F4" s="24">
        <v>22</v>
      </c>
      <c r="G4" s="24">
        <v>23</v>
      </c>
      <c r="H4" s="24">
        <v>24</v>
      </c>
      <c r="I4" s="24">
        <v>20</v>
      </c>
      <c r="J4" s="24">
        <v>26</v>
      </c>
      <c r="K4" s="24">
        <v>27</v>
      </c>
      <c r="L4" s="24">
        <v>28</v>
      </c>
      <c r="M4" s="24">
        <v>29</v>
      </c>
      <c r="N4" s="24">
        <v>25</v>
      </c>
      <c r="O4" s="24">
        <v>31</v>
      </c>
      <c r="P4" s="24">
        <v>32</v>
      </c>
      <c r="Q4" s="24">
        <v>33</v>
      </c>
      <c r="R4" s="24">
        <v>34</v>
      </c>
      <c r="S4" s="24">
        <v>30</v>
      </c>
      <c r="T4" s="24">
        <v>36</v>
      </c>
      <c r="U4" s="24">
        <v>37</v>
      </c>
      <c r="V4" s="24">
        <v>38</v>
      </c>
      <c r="W4" s="24">
        <v>39</v>
      </c>
      <c r="X4" s="24">
        <v>35</v>
      </c>
      <c r="Y4" s="24">
        <v>41</v>
      </c>
      <c r="Z4" s="24">
        <v>42</v>
      </c>
      <c r="AA4" s="24">
        <v>43</v>
      </c>
      <c r="AB4" s="24">
        <v>44</v>
      </c>
      <c r="AC4" s="24">
        <v>40</v>
      </c>
      <c r="AD4" s="24">
        <v>46</v>
      </c>
      <c r="AE4" s="24">
        <v>47</v>
      </c>
      <c r="AF4" s="24">
        <v>48</v>
      </c>
      <c r="AG4" s="24">
        <v>49</v>
      </c>
      <c r="AH4" s="24">
        <v>45</v>
      </c>
      <c r="AI4" s="24">
        <v>50</v>
      </c>
      <c r="AJ4" s="24">
        <v>51</v>
      </c>
      <c r="AK4" s="24">
        <v>52</v>
      </c>
      <c r="AL4" s="24">
        <v>53</v>
      </c>
      <c r="AM4" s="24">
        <v>54</v>
      </c>
      <c r="AN4" s="24">
        <v>55</v>
      </c>
      <c r="AO4" s="24">
        <v>56</v>
      </c>
      <c r="AP4" s="24">
        <v>57</v>
      </c>
      <c r="AQ4" s="24">
        <v>58</v>
      </c>
      <c r="AR4" s="24">
        <v>59</v>
      </c>
      <c r="AS4" s="24">
        <v>60</v>
      </c>
      <c r="AT4" s="24">
        <v>61</v>
      </c>
      <c r="AU4" s="24">
        <v>62</v>
      </c>
      <c r="AV4" s="24">
        <v>63</v>
      </c>
      <c r="AW4" s="24">
        <v>64</v>
      </c>
      <c r="AX4" s="24">
        <v>65</v>
      </c>
      <c r="AY4" s="24">
        <v>66</v>
      </c>
      <c r="AZ4" s="24">
        <v>67</v>
      </c>
      <c r="BA4" s="24">
        <v>68</v>
      </c>
      <c r="BB4" s="24">
        <v>69</v>
      </c>
      <c r="BC4" s="24">
        <v>70</v>
      </c>
      <c r="BD4" s="24">
        <v>71</v>
      </c>
      <c r="BE4" s="24">
        <v>72</v>
      </c>
      <c r="BF4" s="24">
        <v>73</v>
      </c>
      <c r="BG4" s="24">
        <v>76</v>
      </c>
      <c r="BH4" s="24">
        <v>74</v>
      </c>
      <c r="BI4" s="24">
        <v>75</v>
      </c>
      <c r="BJ4" s="24">
        <v>77</v>
      </c>
      <c r="BK4" s="24">
        <v>80</v>
      </c>
      <c r="BL4" s="24">
        <v>78</v>
      </c>
      <c r="BM4" s="24">
        <v>79</v>
      </c>
      <c r="BN4" s="24">
        <v>81</v>
      </c>
      <c r="BO4" s="24">
        <v>84</v>
      </c>
      <c r="BP4" s="24">
        <v>82</v>
      </c>
      <c r="BQ4" s="24">
        <v>83</v>
      </c>
      <c r="BR4" s="24">
        <v>85</v>
      </c>
      <c r="BS4" s="24">
        <v>86</v>
      </c>
      <c r="BT4" s="24">
        <v>87</v>
      </c>
      <c r="BU4" s="24">
        <v>88</v>
      </c>
      <c r="BV4" s="24">
        <v>89</v>
      </c>
      <c r="BW4" s="24">
        <v>90</v>
      </c>
      <c r="BX4" s="24">
        <v>91</v>
      </c>
      <c r="BY4" s="24">
        <v>92</v>
      </c>
      <c r="BZ4" s="25">
        <v>93</v>
      </c>
    </row>
    <row r="5" spans="1:78" x14ac:dyDescent="0.35">
      <c r="A5" s="27" t="s">
        <v>1</v>
      </c>
      <c r="B5" s="28" t="s">
        <v>278</v>
      </c>
      <c r="C5" s="29" t="s">
        <v>2</v>
      </c>
      <c r="D5" s="195" t="s">
        <v>519</v>
      </c>
      <c r="E5" s="29"/>
      <c r="F5" s="29"/>
      <c r="G5" s="29"/>
      <c r="H5" s="29"/>
      <c r="I5" s="29"/>
      <c r="J5" s="212"/>
      <c r="K5" s="208"/>
      <c r="L5" s="208"/>
      <c r="M5" s="208"/>
      <c r="N5" s="208"/>
      <c r="O5" s="14"/>
      <c r="P5" s="208"/>
      <c r="Q5" s="208"/>
      <c r="R5" s="208"/>
      <c r="S5" s="208"/>
      <c r="T5" s="208"/>
      <c r="U5" s="208"/>
      <c r="V5" s="208"/>
      <c r="W5" s="208"/>
      <c r="X5" s="208"/>
      <c r="Y5" s="208"/>
      <c r="Z5" s="208"/>
      <c r="AA5" s="208"/>
      <c r="AB5" s="208"/>
      <c r="AC5" s="208"/>
      <c r="AD5" s="208"/>
      <c r="AE5" s="208"/>
      <c r="AF5" s="208"/>
      <c r="AG5" s="208"/>
      <c r="AH5" s="208"/>
      <c r="AI5" s="208"/>
      <c r="AJ5" s="14"/>
      <c r="AK5" s="15"/>
      <c r="AL5" s="213"/>
      <c r="AM5" s="14"/>
      <c r="AN5" s="14"/>
      <c r="AO5" s="208"/>
      <c r="AP5" s="15"/>
      <c r="AQ5" s="15"/>
      <c r="AR5" s="14"/>
      <c r="AS5" s="14"/>
      <c r="AT5" s="14"/>
      <c r="AU5" s="15"/>
      <c r="AV5" s="15"/>
      <c r="AW5" s="14"/>
      <c r="AX5" s="14"/>
      <c r="AY5" s="14"/>
      <c r="AZ5" s="14"/>
      <c r="BA5" s="14"/>
      <c r="BB5" s="14"/>
      <c r="BC5" s="14"/>
      <c r="BD5" s="15"/>
      <c r="BE5" s="15"/>
      <c r="BF5" s="15"/>
      <c r="BG5" s="15"/>
      <c r="BH5" s="15"/>
      <c r="BI5" s="15"/>
      <c r="BJ5" s="214"/>
      <c r="BK5" s="15"/>
      <c r="BL5" s="15"/>
      <c r="BM5" s="15"/>
      <c r="BN5" s="214"/>
      <c r="BO5" s="15"/>
      <c r="BP5" s="15"/>
      <c r="BQ5" s="15"/>
      <c r="BR5" s="214"/>
      <c r="BS5" s="15"/>
      <c r="BT5" s="15"/>
      <c r="BU5" s="15"/>
      <c r="BV5" s="14"/>
      <c r="BW5" s="14"/>
      <c r="BX5" s="15"/>
      <c r="BY5" s="15"/>
      <c r="BZ5" s="215"/>
    </row>
    <row r="6" spans="1:78" s="34" customFormat="1" ht="29" x14ac:dyDescent="0.35">
      <c r="A6" s="31"/>
      <c r="B6" s="11"/>
      <c r="C6" s="12"/>
      <c r="D6" s="192"/>
      <c r="E6" s="307" t="s">
        <v>379</v>
      </c>
      <c r="F6" s="307"/>
      <c r="G6" s="307"/>
      <c r="H6" s="307"/>
      <c r="I6" s="216" t="s">
        <v>384</v>
      </c>
      <c r="J6" s="307"/>
      <c r="K6" s="307"/>
      <c r="L6" s="307"/>
      <c r="M6" s="307"/>
      <c r="N6" s="216" t="s">
        <v>384</v>
      </c>
      <c r="O6" s="307"/>
      <c r="P6" s="307"/>
      <c r="Q6" s="307"/>
      <c r="R6" s="307"/>
      <c r="S6" s="216" t="s">
        <v>384</v>
      </c>
      <c r="T6" s="307"/>
      <c r="U6" s="307"/>
      <c r="V6" s="307"/>
      <c r="W6" s="307"/>
      <c r="X6" s="216" t="s">
        <v>384</v>
      </c>
      <c r="Y6" s="307"/>
      <c r="Z6" s="307"/>
      <c r="AA6" s="307"/>
      <c r="AB6" s="307"/>
      <c r="AC6" s="216" t="s">
        <v>384</v>
      </c>
      <c r="AD6" s="307"/>
      <c r="AE6" s="307"/>
      <c r="AF6" s="307"/>
      <c r="AG6" s="307"/>
      <c r="AH6" s="216" t="s">
        <v>384</v>
      </c>
      <c r="AI6" s="217" t="s">
        <v>14</v>
      </c>
      <c r="AJ6" s="217" t="s">
        <v>14</v>
      </c>
      <c r="AK6" s="217" t="s">
        <v>14</v>
      </c>
      <c r="AL6" s="217" t="s">
        <v>14</v>
      </c>
      <c r="AM6" s="218" t="s">
        <v>66</v>
      </c>
      <c r="AN6" s="219" t="s">
        <v>13</v>
      </c>
      <c r="AO6" s="220" t="s">
        <v>13</v>
      </c>
      <c r="AP6" s="219" t="s">
        <v>13</v>
      </c>
      <c r="AQ6" s="217" t="s">
        <v>14</v>
      </c>
      <c r="AR6" s="220" t="s">
        <v>13</v>
      </c>
      <c r="AS6" s="220" t="s">
        <v>13</v>
      </c>
      <c r="AT6" s="220" t="s">
        <v>13</v>
      </c>
      <c r="AU6" s="217" t="s">
        <v>14</v>
      </c>
      <c r="AV6" s="219" t="s">
        <v>13</v>
      </c>
      <c r="AW6" s="219" t="s">
        <v>13</v>
      </c>
      <c r="AX6" s="219" t="s">
        <v>13</v>
      </c>
      <c r="AY6" s="219" t="s">
        <v>15</v>
      </c>
      <c r="AZ6" s="219" t="s">
        <v>15</v>
      </c>
      <c r="BA6" s="219"/>
      <c r="BB6" s="219" t="s">
        <v>13</v>
      </c>
      <c r="BC6" s="219" t="s">
        <v>13</v>
      </c>
      <c r="BD6" s="217" t="s">
        <v>14</v>
      </c>
      <c r="BE6" s="217"/>
      <c r="BF6" s="217"/>
      <c r="BG6" s="217"/>
      <c r="BH6" s="217"/>
      <c r="BI6" s="217"/>
      <c r="BJ6" s="221" t="s">
        <v>354</v>
      </c>
      <c r="BK6" s="217"/>
      <c r="BL6" s="217"/>
      <c r="BM6" s="217"/>
      <c r="BN6" s="221" t="s">
        <v>354</v>
      </c>
      <c r="BO6" s="217"/>
      <c r="BP6" s="217"/>
      <c r="BQ6" s="217"/>
      <c r="BR6" s="221" t="s">
        <v>354</v>
      </c>
      <c r="BS6" s="217"/>
      <c r="BT6" s="217"/>
      <c r="BU6" s="217"/>
      <c r="BV6" s="219" t="s">
        <v>16</v>
      </c>
      <c r="BW6" s="219" t="s">
        <v>16</v>
      </c>
      <c r="BX6" s="219" t="s">
        <v>16</v>
      </c>
      <c r="BY6" s="219" t="s">
        <v>16</v>
      </c>
      <c r="BZ6" s="222" t="s">
        <v>16</v>
      </c>
    </row>
    <row r="7" spans="1:78" s="37" customFormat="1" ht="87.5" thickBot="1" x14ac:dyDescent="0.4">
      <c r="A7" s="196"/>
      <c r="B7" s="197"/>
      <c r="C7" s="197"/>
      <c r="D7" s="198"/>
      <c r="E7" s="216" t="s">
        <v>520</v>
      </c>
      <c r="F7" s="216" t="s">
        <v>521</v>
      </c>
      <c r="G7" s="216" t="s">
        <v>522</v>
      </c>
      <c r="H7" s="216" t="s">
        <v>523</v>
      </c>
      <c r="I7" s="216"/>
      <c r="J7" s="216" t="s">
        <v>380</v>
      </c>
      <c r="K7" s="216" t="s">
        <v>381</v>
      </c>
      <c r="L7" s="216" t="s">
        <v>382</v>
      </c>
      <c r="M7" s="216" t="s">
        <v>383</v>
      </c>
      <c r="N7" s="216"/>
      <c r="O7" s="216" t="s">
        <v>380</v>
      </c>
      <c r="P7" s="216" t="s">
        <v>381</v>
      </c>
      <c r="Q7" s="216" t="s">
        <v>382</v>
      </c>
      <c r="R7" s="216" t="s">
        <v>383</v>
      </c>
      <c r="S7" s="216"/>
      <c r="T7" s="216" t="s">
        <v>380</v>
      </c>
      <c r="U7" s="216" t="s">
        <v>381</v>
      </c>
      <c r="V7" s="216" t="s">
        <v>382</v>
      </c>
      <c r="W7" s="216" t="s">
        <v>383</v>
      </c>
      <c r="X7" s="216"/>
      <c r="Y7" s="216" t="s">
        <v>380</v>
      </c>
      <c r="Z7" s="216" t="s">
        <v>381</v>
      </c>
      <c r="AA7" s="216" t="s">
        <v>382</v>
      </c>
      <c r="AB7" s="216" t="s">
        <v>383</v>
      </c>
      <c r="AC7" s="216"/>
      <c r="AD7" s="216" t="s">
        <v>380</v>
      </c>
      <c r="AE7" s="216" t="s">
        <v>381</v>
      </c>
      <c r="AF7" s="216" t="s">
        <v>382</v>
      </c>
      <c r="AG7" s="216" t="s">
        <v>383</v>
      </c>
      <c r="AH7" s="216"/>
      <c r="AI7" s="223" t="s">
        <v>31</v>
      </c>
      <c r="AJ7" s="223" t="s">
        <v>32</v>
      </c>
      <c r="AK7" s="223" t="s">
        <v>33</v>
      </c>
      <c r="AL7" s="224" t="s">
        <v>34</v>
      </c>
      <c r="AM7" s="223" t="s">
        <v>35</v>
      </c>
      <c r="AN7" s="223" t="s">
        <v>387</v>
      </c>
      <c r="AO7" s="223" t="s">
        <v>36</v>
      </c>
      <c r="AP7" s="223" t="s">
        <v>388</v>
      </c>
      <c r="AQ7" s="223" t="s">
        <v>37</v>
      </c>
      <c r="AR7" s="223" t="s">
        <v>38</v>
      </c>
      <c r="AS7" s="223" t="s">
        <v>39</v>
      </c>
      <c r="AT7" s="223" t="s">
        <v>40</v>
      </c>
      <c r="AU7" s="223" t="s">
        <v>41</v>
      </c>
      <c r="AV7" s="223" t="s">
        <v>42</v>
      </c>
      <c r="AW7" s="223" t="s">
        <v>43</v>
      </c>
      <c r="AX7" s="223" t="s">
        <v>44</v>
      </c>
      <c r="AY7" s="223" t="s">
        <v>45</v>
      </c>
      <c r="AZ7" s="35" t="s">
        <v>46</v>
      </c>
      <c r="BA7" s="35" t="s">
        <v>514</v>
      </c>
      <c r="BB7" s="35" t="s">
        <v>47</v>
      </c>
      <c r="BC7" s="35" t="s">
        <v>515</v>
      </c>
      <c r="BD7" s="35" t="s">
        <v>516</v>
      </c>
      <c r="BE7" s="225" t="s">
        <v>294</v>
      </c>
      <c r="BF7" s="225" t="s">
        <v>296</v>
      </c>
      <c r="BG7" s="225" t="s">
        <v>297</v>
      </c>
      <c r="BH7" s="225" t="s">
        <v>351</v>
      </c>
      <c r="BI7" s="225" t="s">
        <v>352</v>
      </c>
      <c r="BJ7" s="225" t="s">
        <v>353</v>
      </c>
      <c r="BK7" s="225" t="s">
        <v>298</v>
      </c>
      <c r="BL7" s="225" t="s">
        <v>355</v>
      </c>
      <c r="BM7" s="225" t="s">
        <v>356</v>
      </c>
      <c r="BN7" s="225" t="s">
        <v>357</v>
      </c>
      <c r="BO7" s="225" t="s">
        <v>299</v>
      </c>
      <c r="BP7" s="225" t="s">
        <v>358</v>
      </c>
      <c r="BQ7" s="225" t="s">
        <v>359</v>
      </c>
      <c r="BR7" s="225" t="s">
        <v>360</v>
      </c>
      <c r="BS7" s="225" t="s">
        <v>361</v>
      </c>
      <c r="BT7" s="225" t="s">
        <v>331</v>
      </c>
      <c r="BU7" s="225" t="s">
        <v>363</v>
      </c>
      <c r="BV7" s="225" t="s">
        <v>300</v>
      </c>
      <c r="BW7" s="225" t="s">
        <v>48</v>
      </c>
      <c r="BX7" s="225" t="s">
        <v>302</v>
      </c>
      <c r="BY7" s="226" t="s">
        <v>293</v>
      </c>
      <c r="BZ7" s="227" t="s">
        <v>330</v>
      </c>
    </row>
    <row r="8" spans="1:78" s="37" customFormat="1" ht="15" thickBot="1" x14ac:dyDescent="0.4">
      <c r="A8" s="232"/>
      <c r="B8" s="35"/>
      <c r="C8" s="35"/>
      <c r="D8" s="36"/>
      <c r="E8" s="216" t="s">
        <v>536</v>
      </c>
      <c r="F8" s="216" t="s">
        <v>537</v>
      </c>
      <c r="G8" s="216" t="s">
        <v>538</v>
      </c>
      <c r="H8" s="216" t="s">
        <v>539</v>
      </c>
      <c r="I8" s="216" t="s">
        <v>540</v>
      </c>
      <c r="J8" s="216" t="s">
        <v>541</v>
      </c>
      <c r="K8" s="216" t="s">
        <v>542</v>
      </c>
      <c r="L8" s="216" t="s">
        <v>543</v>
      </c>
      <c r="M8" s="216" t="s">
        <v>544</v>
      </c>
      <c r="N8" s="216" t="s">
        <v>545</v>
      </c>
      <c r="O8" s="216" t="s">
        <v>546</v>
      </c>
      <c r="P8" s="216" t="s">
        <v>547</v>
      </c>
      <c r="Q8" s="216" t="s">
        <v>548</v>
      </c>
      <c r="R8" s="216" t="s">
        <v>549</v>
      </c>
      <c r="S8" s="216" t="s">
        <v>550</v>
      </c>
      <c r="T8" s="216" t="s">
        <v>551</v>
      </c>
      <c r="U8" s="216" t="s">
        <v>552</v>
      </c>
      <c r="V8" s="216" t="s">
        <v>553</v>
      </c>
      <c r="W8" s="216" t="s">
        <v>554</v>
      </c>
      <c r="X8" s="216" t="s">
        <v>555</v>
      </c>
      <c r="Y8" s="216" t="s">
        <v>556</v>
      </c>
      <c r="Z8" s="216" t="s">
        <v>557</v>
      </c>
      <c r="AA8" s="216" t="s">
        <v>558</v>
      </c>
      <c r="AB8" s="216" t="s">
        <v>559</v>
      </c>
      <c r="AC8" s="216" t="s">
        <v>560</v>
      </c>
      <c r="AD8" s="216" t="s">
        <v>561</v>
      </c>
      <c r="AE8" s="216" t="s">
        <v>562</v>
      </c>
      <c r="AF8" s="216" t="s">
        <v>563</v>
      </c>
      <c r="AG8" s="216" t="s">
        <v>564</v>
      </c>
      <c r="AH8" s="216" t="s">
        <v>565</v>
      </c>
      <c r="AI8" s="223" t="s">
        <v>532</v>
      </c>
      <c r="AJ8" s="223" t="s">
        <v>533</v>
      </c>
      <c r="AK8" s="223" t="s">
        <v>534</v>
      </c>
      <c r="AL8" s="224" t="s">
        <v>566</v>
      </c>
      <c r="AM8" s="223" t="s">
        <v>567</v>
      </c>
      <c r="AN8" s="223" t="s">
        <v>568</v>
      </c>
      <c r="AO8" s="223" t="s">
        <v>569</v>
      </c>
      <c r="AP8" s="223" t="s">
        <v>570</v>
      </c>
      <c r="AQ8" s="223" t="s">
        <v>571</v>
      </c>
      <c r="AR8" s="223" t="s">
        <v>572</v>
      </c>
      <c r="AS8" s="223" t="s">
        <v>573</v>
      </c>
      <c r="AT8" s="223" t="s">
        <v>574</v>
      </c>
      <c r="AU8" s="223" t="s">
        <v>530</v>
      </c>
      <c r="AV8" s="223" t="s">
        <v>575</v>
      </c>
      <c r="AW8" s="223" t="s">
        <v>576</v>
      </c>
      <c r="AX8" s="223" t="s">
        <v>577</v>
      </c>
      <c r="AY8" s="223" t="s">
        <v>578</v>
      </c>
      <c r="AZ8" s="35" t="s">
        <v>579</v>
      </c>
      <c r="BA8" s="35" t="s">
        <v>580</v>
      </c>
      <c r="BB8" s="35" t="s">
        <v>581</v>
      </c>
      <c r="BC8" s="35" t="s">
        <v>582</v>
      </c>
      <c r="BD8" s="35" t="s">
        <v>528</v>
      </c>
      <c r="BE8" s="225" t="s">
        <v>583</v>
      </c>
      <c r="BF8" s="225" t="s">
        <v>584</v>
      </c>
      <c r="BG8" s="225" t="s">
        <v>585</v>
      </c>
      <c r="BH8" s="225" t="s">
        <v>586</v>
      </c>
      <c r="BI8" s="225" t="s">
        <v>587</v>
      </c>
      <c r="BJ8" s="225" t="s">
        <v>652</v>
      </c>
      <c r="BK8" s="225" t="s">
        <v>588</v>
      </c>
      <c r="BL8" s="225" t="s">
        <v>589</v>
      </c>
      <c r="BM8" s="225" t="s">
        <v>590</v>
      </c>
      <c r="BN8" s="225" t="s">
        <v>653</v>
      </c>
      <c r="BO8" s="225" t="s">
        <v>591</v>
      </c>
      <c r="BP8" s="225" t="s">
        <v>592</v>
      </c>
      <c r="BQ8" s="225" t="s">
        <v>593</v>
      </c>
      <c r="BR8" s="225" t="s">
        <v>654</v>
      </c>
      <c r="BS8" s="225" t="s">
        <v>594</v>
      </c>
      <c r="BT8" s="225" t="s">
        <v>595</v>
      </c>
      <c r="BU8" s="225" t="s">
        <v>535</v>
      </c>
      <c r="BV8" s="225" t="s">
        <v>596</v>
      </c>
      <c r="BW8" s="225" t="s">
        <v>597</v>
      </c>
      <c r="BX8" s="225" t="s">
        <v>598</v>
      </c>
      <c r="BY8" s="226" t="s">
        <v>599</v>
      </c>
      <c r="BZ8" s="227" t="s">
        <v>600</v>
      </c>
    </row>
    <row r="9" spans="1:78" x14ac:dyDescent="0.35">
      <c r="A9" s="200">
        <v>1</v>
      </c>
      <c r="B9" s="201" t="s">
        <v>286</v>
      </c>
      <c r="C9" s="201" t="s">
        <v>186</v>
      </c>
      <c r="D9" s="41" t="s">
        <v>438</v>
      </c>
      <c r="E9" s="266">
        <v>67</v>
      </c>
      <c r="F9" s="270">
        <v>334</v>
      </c>
      <c r="G9" s="270">
        <v>17</v>
      </c>
      <c r="H9" s="270">
        <v>277</v>
      </c>
      <c r="I9" s="270">
        <v>695</v>
      </c>
      <c r="J9" s="270">
        <v>21151</v>
      </c>
      <c r="K9" s="270">
        <v>18605</v>
      </c>
      <c r="L9" s="270">
        <v>157</v>
      </c>
      <c r="M9" s="270">
        <v>856</v>
      </c>
      <c r="N9" s="270">
        <v>40769</v>
      </c>
      <c r="O9" s="270">
        <v>29376</v>
      </c>
      <c r="P9" s="270">
        <v>6455</v>
      </c>
      <c r="Q9" s="270">
        <v>1069</v>
      </c>
      <c r="R9" s="270">
        <v>1766</v>
      </c>
      <c r="S9" s="270">
        <v>38666</v>
      </c>
      <c r="T9" s="270">
        <v>29542</v>
      </c>
      <c r="U9" s="270">
        <v>12986</v>
      </c>
      <c r="V9" s="270">
        <v>187</v>
      </c>
      <c r="W9" s="270">
        <v>1998</v>
      </c>
      <c r="X9" s="270">
        <v>44713</v>
      </c>
      <c r="Y9" s="270">
        <v>99</v>
      </c>
      <c r="Z9" s="270">
        <v>21</v>
      </c>
      <c r="AA9" s="270">
        <v>2</v>
      </c>
      <c r="AB9" s="270">
        <v>6</v>
      </c>
      <c r="AC9" s="270">
        <v>128</v>
      </c>
      <c r="AD9" s="270">
        <v>80168</v>
      </c>
      <c r="AE9" s="270">
        <v>38067</v>
      </c>
      <c r="AF9" s="270">
        <v>1415</v>
      </c>
      <c r="AG9" s="270">
        <v>4626</v>
      </c>
      <c r="AH9" s="270">
        <v>124276</v>
      </c>
      <c r="AI9" s="270">
        <v>119758</v>
      </c>
      <c r="AJ9" s="270">
        <v>201302</v>
      </c>
      <c r="AK9" s="270">
        <v>-81544</v>
      </c>
      <c r="AL9" s="270">
        <v>113319</v>
      </c>
      <c r="AM9" s="270">
        <v>18.600000000000001</v>
      </c>
      <c r="AN9" s="270">
        <v>38249</v>
      </c>
      <c r="AO9" s="270">
        <v>13879</v>
      </c>
      <c r="AP9" s="270">
        <v>151568</v>
      </c>
      <c r="AQ9" s="270">
        <v>0</v>
      </c>
      <c r="AR9" s="270">
        <v>58663</v>
      </c>
      <c r="AS9" s="270">
        <v>45</v>
      </c>
      <c r="AT9" s="270">
        <v>3200</v>
      </c>
      <c r="AU9" s="270">
        <v>61908</v>
      </c>
      <c r="AV9" s="270">
        <v>5821992</v>
      </c>
      <c r="AW9" s="270">
        <v>5389210</v>
      </c>
      <c r="AX9" s="270">
        <v>5497</v>
      </c>
      <c r="AY9" s="270">
        <v>62.3</v>
      </c>
      <c r="AZ9" s="270">
        <v>7</v>
      </c>
      <c r="BA9" s="270">
        <v>19706</v>
      </c>
      <c r="BB9" s="270">
        <v>3227</v>
      </c>
      <c r="BC9" s="270">
        <v>2405</v>
      </c>
      <c r="BD9" s="270">
        <v>25338</v>
      </c>
      <c r="BE9" s="270">
        <v>32</v>
      </c>
      <c r="BF9" s="270">
        <v>64</v>
      </c>
      <c r="BG9" s="270">
        <v>56</v>
      </c>
      <c r="BH9" s="270">
        <v>16</v>
      </c>
      <c r="BI9" s="270">
        <v>40</v>
      </c>
      <c r="BJ9" s="270" t="s">
        <v>668</v>
      </c>
      <c r="BK9" s="270">
        <v>1</v>
      </c>
      <c r="BL9" s="270">
        <v>0</v>
      </c>
      <c r="BM9" s="270">
        <v>1</v>
      </c>
      <c r="BN9" s="270" t="s">
        <v>655</v>
      </c>
      <c r="BO9" s="270">
        <v>7</v>
      </c>
      <c r="BP9" s="270">
        <v>1</v>
      </c>
      <c r="BQ9" s="270">
        <v>6</v>
      </c>
      <c r="BR9" s="270" t="s">
        <v>669</v>
      </c>
      <c r="BS9" s="270">
        <v>0</v>
      </c>
      <c r="BT9" s="270">
        <v>0</v>
      </c>
      <c r="BU9" s="270">
        <v>0</v>
      </c>
      <c r="BV9" s="270">
        <v>321</v>
      </c>
      <c r="BW9" s="270">
        <v>14</v>
      </c>
      <c r="BX9" s="270">
        <v>431</v>
      </c>
      <c r="BY9" s="270">
        <v>1182</v>
      </c>
      <c r="BZ9" s="271">
        <v>1613</v>
      </c>
    </row>
    <row r="10" spans="1:78" x14ac:dyDescent="0.35">
      <c r="A10" s="40">
        <v>2</v>
      </c>
      <c r="B10" s="41" t="s">
        <v>78</v>
      </c>
      <c r="C10" s="41" t="s">
        <v>189</v>
      </c>
      <c r="D10" s="41" t="s">
        <v>189</v>
      </c>
      <c r="E10" s="266">
        <v>52</v>
      </c>
      <c r="F10" s="272">
        <v>130</v>
      </c>
      <c r="G10" s="272">
        <v>1</v>
      </c>
      <c r="H10" s="272">
        <v>39</v>
      </c>
      <c r="I10" s="272">
        <v>222</v>
      </c>
      <c r="J10" s="272">
        <v>15139</v>
      </c>
      <c r="K10" s="272">
        <v>7409</v>
      </c>
      <c r="L10" s="272">
        <v>495</v>
      </c>
      <c r="M10" s="272">
        <v>672</v>
      </c>
      <c r="N10" s="272">
        <v>23715</v>
      </c>
      <c r="O10" s="272">
        <v>16485</v>
      </c>
      <c r="P10" s="272">
        <v>2411</v>
      </c>
      <c r="Q10" s="272">
        <v>1069</v>
      </c>
      <c r="R10" s="272">
        <v>875</v>
      </c>
      <c r="S10" s="272">
        <v>20840</v>
      </c>
      <c r="T10" s="272">
        <v>22446</v>
      </c>
      <c r="U10" s="272">
        <v>9051</v>
      </c>
      <c r="V10" s="272">
        <v>847</v>
      </c>
      <c r="W10" s="272">
        <v>1383</v>
      </c>
      <c r="X10" s="272">
        <v>33727</v>
      </c>
      <c r="Y10" s="272">
        <v>15</v>
      </c>
      <c r="Z10" s="272">
        <v>1</v>
      </c>
      <c r="AA10" s="272">
        <v>0</v>
      </c>
      <c r="AB10" s="272">
        <v>0</v>
      </c>
      <c r="AC10" s="272">
        <v>16</v>
      </c>
      <c r="AD10" s="272">
        <v>54085</v>
      </c>
      <c r="AE10" s="272">
        <v>18872</v>
      </c>
      <c r="AF10" s="272">
        <v>2411</v>
      </c>
      <c r="AG10" s="272">
        <v>2930</v>
      </c>
      <c r="AH10" s="272">
        <v>78298</v>
      </c>
      <c r="AI10" s="272">
        <v>111398</v>
      </c>
      <c r="AJ10" s="272">
        <v>21000</v>
      </c>
      <c r="AK10" s="272">
        <v>90398</v>
      </c>
      <c r="AL10" s="272">
        <v>105686</v>
      </c>
      <c r="AM10" s="272">
        <v>21.56</v>
      </c>
      <c r="AN10" s="272">
        <v>11707</v>
      </c>
      <c r="AO10" s="272">
        <v>0</v>
      </c>
      <c r="AP10" s="272">
        <v>117393</v>
      </c>
      <c r="AQ10" s="272">
        <v>8927</v>
      </c>
      <c r="AR10" s="272">
        <v>11875</v>
      </c>
      <c r="AS10" s="272">
        <v>0</v>
      </c>
      <c r="AT10" s="272">
        <v>2249</v>
      </c>
      <c r="AU10" s="272">
        <v>23051</v>
      </c>
      <c r="AV10" s="272">
        <v>2977055</v>
      </c>
      <c r="AW10" s="272">
        <v>3027711</v>
      </c>
      <c r="AX10" s="272">
        <v>2813</v>
      </c>
      <c r="AY10" s="272">
        <v>25</v>
      </c>
      <c r="AZ10" s="272">
        <v>0</v>
      </c>
      <c r="BA10" s="272">
        <v>7401</v>
      </c>
      <c r="BB10" s="272">
        <v>1662</v>
      </c>
      <c r="BC10" s="272">
        <v>1375</v>
      </c>
      <c r="BD10" s="272">
        <v>10438</v>
      </c>
      <c r="BE10" s="272">
        <v>29</v>
      </c>
      <c r="BF10" s="272">
        <v>35</v>
      </c>
      <c r="BG10" s="272">
        <v>30</v>
      </c>
      <c r="BH10" s="272">
        <v>3</v>
      </c>
      <c r="BI10" s="272">
        <v>27</v>
      </c>
      <c r="BJ10" s="272" t="s">
        <v>670</v>
      </c>
      <c r="BK10" s="272">
        <v>0</v>
      </c>
      <c r="BL10" s="272">
        <v>0</v>
      </c>
      <c r="BM10" s="272">
        <v>0</v>
      </c>
      <c r="BN10" s="272" t="s">
        <v>655</v>
      </c>
      <c r="BO10" s="272">
        <v>5</v>
      </c>
      <c r="BP10" s="272">
        <v>2</v>
      </c>
      <c r="BQ10" s="272">
        <v>3</v>
      </c>
      <c r="BR10" s="272" t="s">
        <v>670</v>
      </c>
      <c r="BS10" s="272">
        <v>0</v>
      </c>
      <c r="BT10" s="272">
        <v>0</v>
      </c>
      <c r="BU10" s="272">
        <v>0</v>
      </c>
      <c r="BV10" s="272">
        <v>962</v>
      </c>
      <c r="BW10" s="272">
        <v>12</v>
      </c>
      <c r="BX10" s="272">
        <v>1038</v>
      </c>
      <c r="BY10" s="272">
        <v>133</v>
      </c>
      <c r="BZ10" s="273">
        <v>1171</v>
      </c>
    </row>
    <row r="11" spans="1:78" x14ac:dyDescent="0.35">
      <c r="A11" s="40">
        <v>3</v>
      </c>
      <c r="B11" s="41" t="s">
        <v>287</v>
      </c>
      <c r="C11" s="41" t="s">
        <v>285</v>
      </c>
      <c r="D11" s="41" t="s">
        <v>439</v>
      </c>
      <c r="E11" s="266">
        <v>77</v>
      </c>
      <c r="F11" s="272">
        <v>187</v>
      </c>
      <c r="G11" s="272">
        <v>8</v>
      </c>
      <c r="H11" s="272">
        <v>150</v>
      </c>
      <c r="I11" s="272">
        <v>422</v>
      </c>
      <c r="J11" s="272">
        <v>17511</v>
      </c>
      <c r="K11" s="272">
        <v>8536</v>
      </c>
      <c r="L11" s="272">
        <v>30</v>
      </c>
      <c r="M11" s="272">
        <v>1541</v>
      </c>
      <c r="N11" s="272">
        <v>27618</v>
      </c>
      <c r="O11" s="272">
        <v>17817</v>
      </c>
      <c r="P11" s="272">
        <v>2457</v>
      </c>
      <c r="Q11" s="272">
        <v>347</v>
      </c>
      <c r="R11" s="272">
        <v>1266</v>
      </c>
      <c r="S11" s="272">
        <v>21887</v>
      </c>
      <c r="T11" s="272">
        <v>21913</v>
      </c>
      <c r="U11" s="272">
        <v>5313</v>
      </c>
      <c r="V11" s="272">
        <v>281</v>
      </c>
      <c r="W11" s="272">
        <v>1660</v>
      </c>
      <c r="X11" s="272">
        <v>29167</v>
      </c>
      <c r="Y11" s="272">
        <v>142</v>
      </c>
      <c r="Z11" s="272">
        <v>20</v>
      </c>
      <c r="AA11" s="272">
        <v>18</v>
      </c>
      <c r="AB11" s="272">
        <v>35</v>
      </c>
      <c r="AC11" s="272">
        <v>215</v>
      </c>
      <c r="AD11" s="272">
        <v>57383</v>
      </c>
      <c r="AE11" s="272">
        <v>16326</v>
      </c>
      <c r="AF11" s="272">
        <v>676</v>
      </c>
      <c r="AG11" s="272">
        <v>4502</v>
      </c>
      <c r="AH11" s="272">
        <v>78887</v>
      </c>
      <c r="AI11" s="272">
        <v>130104</v>
      </c>
      <c r="AJ11" s="272">
        <v>69214</v>
      </c>
      <c r="AK11" s="272">
        <v>60890</v>
      </c>
      <c r="AL11" s="272">
        <v>79168</v>
      </c>
      <c r="AM11" s="272">
        <v>15.74</v>
      </c>
      <c r="AN11" s="272">
        <v>61273</v>
      </c>
      <c r="AO11" s="272">
        <v>803</v>
      </c>
      <c r="AP11" s="272">
        <v>140441</v>
      </c>
      <c r="AQ11" s="272">
        <v>0</v>
      </c>
      <c r="AR11" s="272">
        <v>25417</v>
      </c>
      <c r="AS11" s="272">
        <v>13742</v>
      </c>
      <c r="AT11" s="272">
        <v>2348</v>
      </c>
      <c r="AU11" s="272">
        <v>41507</v>
      </c>
      <c r="AV11" s="272">
        <v>2665699</v>
      </c>
      <c r="AW11" s="272">
        <v>2740726</v>
      </c>
      <c r="AX11" s="272">
        <v>0</v>
      </c>
      <c r="AY11" s="272">
        <v>20.2</v>
      </c>
      <c r="AZ11" s="272">
        <v>1</v>
      </c>
      <c r="BA11" s="272">
        <v>30961</v>
      </c>
      <c r="BB11" s="272">
        <v>2155</v>
      </c>
      <c r="BC11" s="272">
        <v>61</v>
      </c>
      <c r="BD11" s="272">
        <v>33177</v>
      </c>
      <c r="BE11" s="272">
        <v>22</v>
      </c>
      <c r="BF11" s="272">
        <v>34</v>
      </c>
      <c r="BG11" s="272">
        <v>28</v>
      </c>
      <c r="BH11" s="272">
        <v>7</v>
      </c>
      <c r="BI11" s="272">
        <v>21</v>
      </c>
      <c r="BJ11" s="272" t="s">
        <v>669</v>
      </c>
      <c r="BK11" s="272">
        <v>2</v>
      </c>
      <c r="BL11" s="272">
        <v>0</v>
      </c>
      <c r="BM11" s="272">
        <v>2</v>
      </c>
      <c r="BN11" s="272" t="s">
        <v>655</v>
      </c>
      <c r="BO11" s="272">
        <v>4</v>
      </c>
      <c r="BP11" s="272">
        <v>1</v>
      </c>
      <c r="BQ11" s="272">
        <v>3</v>
      </c>
      <c r="BR11" s="272" t="s">
        <v>671</v>
      </c>
      <c r="BS11" s="272">
        <v>1</v>
      </c>
      <c r="BT11" s="272">
        <v>2</v>
      </c>
      <c r="BU11" s="272">
        <v>0</v>
      </c>
      <c r="BV11" s="272">
        <v>209</v>
      </c>
      <c r="BW11" s="272">
        <v>5</v>
      </c>
      <c r="BX11" s="272">
        <v>270</v>
      </c>
      <c r="BY11" s="272">
        <v>11</v>
      </c>
      <c r="BZ11" s="273">
        <v>281</v>
      </c>
    </row>
    <row r="12" spans="1:78" x14ac:dyDescent="0.35">
      <c r="A12" s="40">
        <v>4</v>
      </c>
      <c r="B12" s="41" t="s">
        <v>82</v>
      </c>
      <c r="C12" s="41" t="s">
        <v>194</v>
      </c>
      <c r="D12" s="41" t="s">
        <v>621</v>
      </c>
      <c r="E12" s="266">
        <v>182</v>
      </c>
      <c r="F12" s="272">
        <v>95</v>
      </c>
      <c r="G12" s="272">
        <v>0</v>
      </c>
      <c r="H12" s="272">
        <v>152</v>
      </c>
      <c r="I12" s="272">
        <v>429</v>
      </c>
      <c r="J12" s="272">
        <v>20945</v>
      </c>
      <c r="K12" s="272">
        <v>3912</v>
      </c>
      <c r="L12" s="272">
        <v>0</v>
      </c>
      <c r="M12" s="272">
        <v>314</v>
      </c>
      <c r="N12" s="272">
        <v>25171</v>
      </c>
      <c r="O12" s="272">
        <v>20218</v>
      </c>
      <c r="P12" s="272">
        <v>774</v>
      </c>
      <c r="Q12" s="272">
        <v>0</v>
      </c>
      <c r="R12" s="272">
        <v>1784</v>
      </c>
      <c r="S12" s="272">
        <v>22776</v>
      </c>
      <c r="T12" s="272">
        <v>28879</v>
      </c>
      <c r="U12" s="272">
        <v>3278</v>
      </c>
      <c r="V12" s="272">
        <v>0</v>
      </c>
      <c r="W12" s="272">
        <v>1053</v>
      </c>
      <c r="X12" s="272">
        <v>33210</v>
      </c>
      <c r="Y12" s="272">
        <v>401</v>
      </c>
      <c r="Z12" s="272">
        <v>2</v>
      </c>
      <c r="AA12" s="272">
        <v>0</v>
      </c>
      <c r="AB12" s="272">
        <v>15</v>
      </c>
      <c r="AC12" s="272">
        <v>418</v>
      </c>
      <c r="AD12" s="272">
        <v>70443</v>
      </c>
      <c r="AE12" s="272">
        <v>7966</v>
      </c>
      <c r="AF12" s="272">
        <v>0</v>
      </c>
      <c r="AG12" s="272">
        <v>3166</v>
      </c>
      <c r="AH12" s="272">
        <v>81575</v>
      </c>
      <c r="AI12" s="272">
        <v>53275</v>
      </c>
      <c r="AJ12" s="272">
        <v>0</v>
      </c>
      <c r="AK12" s="272">
        <v>53275</v>
      </c>
      <c r="AL12" s="272">
        <v>103334</v>
      </c>
      <c r="AM12" s="272">
        <v>18.2</v>
      </c>
      <c r="AN12" s="272">
        <v>24397</v>
      </c>
      <c r="AO12" s="272">
        <v>0</v>
      </c>
      <c r="AP12" s="272">
        <v>127731</v>
      </c>
      <c r="AQ12" s="272">
        <v>6984</v>
      </c>
      <c r="AR12" s="272">
        <v>2</v>
      </c>
      <c r="AS12" s="272">
        <v>5844</v>
      </c>
      <c r="AT12" s="272">
        <v>1755</v>
      </c>
      <c r="AU12" s="272">
        <v>14581</v>
      </c>
      <c r="AV12" s="272">
        <v>3913170</v>
      </c>
      <c r="AW12" s="272">
        <v>3741873</v>
      </c>
      <c r="AX12" s="272">
        <v>5842</v>
      </c>
      <c r="AY12" s="272">
        <v>48.8</v>
      </c>
      <c r="AZ12" s="272">
        <v>2</v>
      </c>
      <c r="BA12" s="272">
        <v>18309</v>
      </c>
      <c r="BB12" s="272">
        <v>2792</v>
      </c>
      <c r="BC12" s="272">
        <v>719</v>
      </c>
      <c r="BD12" s="272">
        <v>21820</v>
      </c>
      <c r="BE12" s="272">
        <v>48</v>
      </c>
      <c r="BF12" s="272">
        <v>18</v>
      </c>
      <c r="BG12" s="272">
        <v>14</v>
      </c>
      <c r="BH12" s="272">
        <v>8</v>
      </c>
      <c r="BI12" s="272">
        <v>6</v>
      </c>
      <c r="BJ12" s="272" t="s">
        <v>670</v>
      </c>
      <c r="BK12" s="272">
        <v>0</v>
      </c>
      <c r="BL12" s="272">
        <v>0</v>
      </c>
      <c r="BM12" s="272">
        <v>0</v>
      </c>
      <c r="BN12" s="272" t="s">
        <v>655</v>
      </c>
      <c r="BO12" s="272">
        <v>4</v>
      </c>
      <c r="BP12" s="272">
        <v>1</v>
      </c>
      <c r="BQ12" s="272">
        <v>3</v>
      </c>
      <c r="BR12" s="272" t="s">
        <v>671</v>
      </c>
      <c r="BS12" s="272">
        <v>0</v>
      </c>
      <c r="BT12" s="272">
        <v>0</v>
      </c>
      <c r="BU12" s="272">
        <v>0</v>
      </c>
      <c r="BV12" s="272">
        <v>596</v>
      </c>
      <c r="BW12" s="272">
        <v>6</v>
      </c>
      <c r="BX12" s="272">
        <v>668</v>
      </c>
      <c r="BY12" s="272">
        <v>303</v>
      </c>
      <c r="BZ12" s="273">
        <v>971</v>
      </c>
    </row>
    <row r="13" spans="1:78" x14ac:dyDescent="0.35">
      <c r="A13" s="40">
        <v>5</v>
      </c>
      <c r="B13" s="41" t="s">
        <v>83</v>
      </c>
      <c r="C13" s="41" t="s">
        <v>195</v>
      </c>
      <c r="D13" s="41" t="s">
        <v>440</v>
      </c>
      <c r="E13" s="266">
        <v>53</v>
      </c>
      <c r="F13" s="272">
        <v>46</v>
      </c>
      <c r="G13" s="272">
        <v>1</v>
      </c>
      <c r="H13" s="272">
        <v>126</v>
      </c>
      <c r="I13" s="272">
        <v>226</v>
      </c>
      <c r="J13" s="272">
        <v>15955</v>
      </c>
      <c r="K13" s="272">
        <v>11147</v>
      </c>
      <c r="L13" s="272">
        <v>78</v>
      </c>
      <c r="M13" s="272">
        <v>887</v>
      </c>
      <c r="N13" s="272">
        <v>28067</v>
      </c>
      <c r="O13" s="272">
        <v>16538</v>
      </c>
      <c r="P13" s="272">
        <v>2737</v>
      </c>
      <c r="Q13" s="272">
        <v>1325</v>
      </c>
      <c r="R13" s="272">
        <v>1814</v>
      </c>
      <c r="S13" s="272">
        <v>22414</v>
      </c>
      <c r="T13" s="272">
        <v>30718</v>
      </c>
      <c r="U13" s="272">
        <v>13016</v>
      </c>
      <c r="V13" s="272">
        <v>921</v>
      </c>
      <c r="W13" s="272">
        <v>2010</v>
      </c>
      <c r="X13" s="272">
        <v>46665</v>
      </c>
      <c r="Y13" s="272">
        <v>0</v>
      </c>
      <c r="Z13" s="272">
        <v>0</v>
      </c>
      <c r="AA13" s="272">
        <v>0</v>
      </c>
      <c r="AB13" s="272">
        <v>0</v>
      </c>
      <c r="AC13" s="272">
        <v>0</v>
      </c>
      <c r="AD13" s="272">
        <v>63211</v>
      </c>
      <c r="AE13" s="272">
        <v>26900</v>
      </c>
      <c r="AF13" s="272">
        <v>2324</v>
      </c>
      <c r="AG13" s="272">
        <v>4711</v>
      </c>
      <c r="AH13" s="272">
        <v>97146</v>
      </c>
      <c r="AI13" s="272">
        <v>72621</v>
      </c>
      <c r="AJ13" s="272">
        <v>21365</v>
      </c>
      <c r="AK13" s="272">
        <v>51256</v>
      </c>
      <c r="AL13" s="272">
        <v>100571</v>
      </c>
      <c r="AM13" s="272">
        <v>18.399999999999999</v>
      </c>
      <c r="AN13" s="272">
        <v>15220</v>
      </c>
      <c r="AO13" s="272">
        <v>0</v>
      </c>
      <c r="AP13" s="272">
        <v>115791</v>
      </c>
      <c r="AQ13" s="272">
        <v>11017</v>
      </c>
      <c r="AR13" s="272">
        <v>40556</v>
      </c>
      <c r="AS13" s="272">
        <v>0</v>
      </c>
      <c r="AT13" s="272">
        <v>1025</v>
      </c>
      <c r="AU13" s="272">
        <v>52598</v>
      </c>
      <c r="AV13" s="272">
        <v>4305432</v>
      </c>
      <c r="AW13" s="272">
        <v>4218949</v>
      </c>
      <c r="AX13" s="272">
        <v>3377</v>
      </c>
      <c r="AY13" s="272">
        <v>28.04</v>
      </c>
      <c r="AZ13" s="272">
        <v>15.76</v>
      </c>
      <c r="BA13" s="272">
        <v>20968</v>
      </c>
      <c r="BB13" s="272">
        <v>2868</v>
      </c>
      <c r="BC13" s="272">
        <v>1058</v>
      </c>
      <c r="BD13" s="272">
        <v>24894</v>
      </c>
      <c r="BE13" s="272">
        <v>26</v>
      </c>
      <c r="BF13" s="272">
        <v>28</v>
      </c>
      <c r="BG13" s="272">
        <v>24</v>
      </c>
      <c r="BH13" s="272">
        <v>9</v>
      </c>
      <c r="BI13" s="272">
        <v>15</v>
      </c>
      <c r="BJ13" s="272" t="s">
        <v>672</v>
      </c>
      <c r="BK13" s="272">
        <v>1</v>
      </c>
      <c r="BL13" s="272">
        <v>0</v>
      </c>
      <c r="BM13" s="272">
        <v>1</v>
      </c>
      <c r="BN13" s="272" t="s">
        <v>655</v>
      </c>
      <c r="BO13" s="272">
        <v>3</v>
      </c>
      <c r="BP13" s="272">
        <v>0</v>
      </c>
      <c r="BQ13" s="272">
        <v>3</v>
      </c>
      <c r="BR13" s="272" t="s">
        <v>655</v>
      </c>
      <c r="BS13" s="272">
        <v>0</v>
      </c>
      <c r="BT13" s="272">
        <v>0</v>
      </c>
      <c r="BU13" s="272">
        <v>0</v>
      </c>
      <c r="BV13" s="272">
        <v>0</v>
      </c>
      <c r="BW13" s="272">
        <v>0</v>
      </c>
      <c r="BX13" s="272">
        <v>54</v>
      </c>
      <c r="BY13" s="272">
        <v>1103</v>
      </c>
      <c r="BZ13" s="273">
        <v>1157</v>
      </c>
    </row>
    <row r="14" spans="1:78" x14ac:dyDescent="0.35">
      <c r="A14" s="40">
        <v>6</v>
      </c>
      <c r="B14" s="41" t="s">
        <v>85</v>
      </c>
      <c r="C14" s="41" t="s">
        <v>198</v>
      </c>
      <c r="D14" s="41" t="s">
        <v>198</v>
      </c>
      <c r="E14" s="266">
        <v>51</v>
      </c>
      <c r="F14" s="272">
        <v>204</v>
      </c>
      <c r="G14" s="272">
        <v>9</v>
      </c>
      <c r="H14" s="272">
        <v>64</v>
      </c>
      <c r="I14" s="272">
        <v>328</v>
      </c>
      <c r="J14" s="272">
        <v>29754</v>
      </c>
      <c r="K14" s="272">
        <v>12644</v>
      </c>
      <c r="L14" s="272">
        <v>526</v>
      </c>
      <c r="M14" s="272">
        <v>1676</v>
      </c>
      <c r="N14" s="272">
        <v>44600</v>
      </c>
      <c r="O14" s="272">
        <v>27221</v>
      </c>
      <c r="P14" s="272">
        <v>3176</v>
      </c>
      <c r="Q14" s="272">
        <v>1227</v>
      </c>
      <c r="R14" s="272">
        <v>1992</v>
      </c>
      <c r="S14" s="272">
        <v>33616</v>
      </c>
      <c r="T14" s="272">
        <v>24365</v>
      </c>
      <c r="U14" s="272">
        <v>5674</v>
      </c>
      <c r="V14" s="272">
        <v>1022</v>
      </c>
      <c r="W14" s="272">
        <v>1243</v>
      </c>
      <c r="X14" s="272">
        <v>32304</v>
      </c>
      <c r="Y14" s="272">
        <v>0</v>
      </c>
      <c r="Z14" s="272">
        <v>0</v>
      </c>
      <c r="AA14" s="272">
        <v>0</v>
      </c>
      <c r="AB14" s="272">
        <v>0</v>
      </c>
      <c r="AC14" s="272">
        <v>0</v>
      </c>
      <c r="AD14" s="272">
        <v>81340</v>
      </c>
      <c r="AE14" s="272">
        <v>21494</v>
      </c>
      <c r="AF14" s="272">
        <v>2775</v>
      </c>
      <c r="AG14" s="272">
        <v>4911</v>
      </c>
      <c r="AH14" s="272">
        <v>110520</v>
      </c>
      <c r="AI14" s="272">
        <v>188782</v>
      </c>
      <c r="AJ14" s="272">
        <v>51672</v>
      </c>
      <c r="AK14" s="272">
        <v>137110</v>
      </c>
      <c r="AL14" s="272">
        <v>145595</v>
      </c>
      <c r="AM14" s="272">
        <v>20.8</v>
      </c>
      <c r="AN14" s="272">
        <v>15753</v>
      </c>
      <c r="AO14" s="272">
        <v>0</v>
      </c>
      <c r="AP14" s="272">
        <v>161348</v>
      </c>
      <c r="AQ14" s="272">
        <v>18409</v>
      </c>
      <c r="AR14" s="272">
        <v>9906</v>
      </c>
      <c r="AS14" s="272">
        <v>977</v>
      </c>
      <c r="AT14" s="272">
        <v>5509</v>
      </c>
      <c r="AU14" s="272">
        <v>34801</v>
      </c>
      <c r="AV14" s="272">
        <v>6967980</v>
      </c>
      <c r="AW14" s="272">
        <v>6265627</v>
      </c>
      <c r="AX14" s="272">
        <v>21</v>
      </c>
      <c r="AY14" s="272">
        <v>38</v>
      </c>
      <c r="AZ14" s="272">
        <v>8</v>
      </c>
      <c r="BA14" s="272">
        <v>21285</v>
      </c>
      <c r="BB14" s="272">
        <v>2774</v>
      </c>
      <c r="BC14" s="272">
        <v>2093</v>
      </c>
      <c r="BD14" s="272">
        <v>26152</v>
      </c>
      <c r="BE14" s="272">
        <v>66</v>
      </c>
      <c r="BF14" s="272">
        <v>32</v>
      </c>
      <c r="BG14" s="272">
        <v>25</v>
      </c>
      <c r="BH14" s="272">
        <v>9</v>
      </c>
      <c r="BI14" s="272">
        <v>16</v>
      </c>
      <c r="BJ14" s="272" t="s">
        <v>672</v>
      </c>
      <c r="BK14" s="272">
        <v>1</v>
      </c>
      <c r="BL14" s="272">
        <v>0</v>
      </c>
      <c r="BM14" s="272">
        <v>1</v>
      </c>
      <c r="BN14" s="272" t="s">
        <v>655</v>
      </c>
      <c r="BO14" s="272">
        <v>6</v>
      </c>
      <c r="BP14" s="272">
        <v>1</v>
      </c>
      <c r="BQ14" s="272">
        <v>5</v>
      </c>
      <c r="BR14" s="272" t="s">
        <v>668</v>
      </c>
      <c r="BS14" s="272">
        <v>0</v>
      </c>
      <c r="BT14" s="272">
        <v>0</v>
      </c>
      <c r="BU14" s="272">
        <v>0</v>
      </c>
      <c r="BV14" s="272">
        <v>1172</v>
      </c>
      <c r="BW14" s="272">
        <v>16</v>
      </c>
      <c r="BX14" s="272">
        <v>1286</v>
      </c>
      <c r="BY14" s="272">
        <v>800</v>
      </c>
      <c r="BZ14" s="273">
        <v>2086</v>
      </c>
    </row>
    <row r="15" spans="1:78" x14ac:dyDescent="0.35">
      <c r="A15" s="40">
        <v>7</v>
      </c>
      <c r="B15" s="41" t="s">
        <v>177</v>
      </c>
      <c r="C15" s="41" t="s">
        <v>255</v>
      </c>
      <c r="D15" s="41" t="s">
        <v>441</v>
      </c>
      <c r="E15" s="266">
        <v>10</v>
      </c>
      <c r="F15" s="272">
        <v>93</v>
      </c>
      <c r="G15" s="272">
        <v>1</v>
      </c>
      <c r="H15" s="272">
        <v>48</v>
      </c>
      <c r="I15" s="272">
        <v>152</v>
      </c>
      <c r="J15" s="272">
        <v>13725</v>
      </c>
      <c r="K15" s="272">
        <v>11295</v>
      </c>
      <c r="L15" s="272">
        <v>29</v>
      </c>
      <c r="M15" s="272">
        <v>1149</v>
      </c>
      <c r="N15" s="272">
        <v>26198</v>
      </c>
      <c r="O15" s="272">
        <v>11444</v>
      </c>
      <c r="P15" s="272">
        <v>14305</v>
      </c>
      <c r="Q15" s="272">
        <v>1</v>
      </c>
      <c r="R15" s="272">
        <v>1165</v>
      </c>
      <c r="S15" s="272">
        <v>26915</v>
      </c>
      <c r="T15" s="272">
        <v>17262</v>
      </c>
      <c r="U15" s="272">
        <v>9042</v>
      </c>
      <c r="V15" s="272">
        <v>7</v>
      </c>
      <c r="W15" s="272">
        <v>914</v>
      </c>
      <c r="X15" s="272">
        <v>27225</v>
      </c>
      <c r="Y15" s="272">
        <v>433</v>
      </c>
      <c r="Z15" s="272">
        <v>120</v>
      </c>
      <c r="AA15" s="272">
        <v>0</v>
      </c>
      <c r="AB15" s="272">
        <v>271</v>
      </c>
      <c r="AC15" s="272">
        <v>824</v>
      </c>
      <c r="AD15" s="272">
        <v>42864</v>
      </c>
      <c r="AE15" s="272">
        <v>34762</v>
      </c>
      <c r="AF15" s="272">
        <v>37</v>
      </c>
      <c r="AG15" s="272">
        <v>3499</v>
      </c>
      <c r="AH15" s="272">
        <v>81162</v>
      </c>
      <c r="AI15" s="272">
        <v>1128</v>
      </c>
      <c r="AJ15" s="272">
        <v>56076</v>
      </c>
      <c r="AK15" s="272">
        <v>-54948</v>
      </c>
      <c r="AL15" s="272">
        <v>61490</v>
      </c>
      <c r="AM15" s="272">
        <v>19.2</v>
      </c>
      <c r="AN15" s="272">
        <v>11998</v>
      </c>
      <c r="AO15" s="272">
        <v>12</v>
      </c>
      <c r="AP15" s="272">
        <v>73488</v>
      </c>
      <c r="AQ15" s="272">
        <v>16627</v>
      </c>
      <c r="AR15" s="272">
        <v>21915</v>
      </c>
      <c r="AS15" s="272">
        <v>0</v>
      </c>
      <c r="AT15" s="272">
        <v>11688</v>
      </c>
      <c r="AU15" s="272">
        <v>50230</v>
      </c>
      <c r="AV15" s="272">
        <v>5037574</v>
      </c>
      <c r="AW15" s="272">
        <v>5064286</v>
      </c>
      <c r="AX15" s="272">
        <v>0</v>
      </c>
      <c r="AY15" s="272">
        <v>28</v>
      </c>
      <c r="AZ15" s="272">
        <v>7</v>
      </c>
      <c r="BA15" s="272">
        <v>7331</v>
      </c>
      <c r="BB15" s="272">
        <v>2117</v>
      </c>
      <c r="BC15" s="272">
        <v>637</v>
      </c>
      <c r="BD15" s="272">
        <v>10085</v>
      </c>
      <c r="BE15" s="272">
        <v>35</v>
      </c>
      <c r="BF15" s="272">
        <v>166</v>
      </c>
      <c r="BG15" s="272">
        <v>37</v>
      </c>
      <c r="BH15" s="272">
        <v>11</v>
      </c>
      <c r="BI15" s="272">
        <v>26</v>
      </c>
      <c r="BJ15" s="272" t="s">
        <v>668</v>
      </c>
      <c r="BK15" s="272">
        <v>67</v>
      </c>
      <c r="BL15" s="272">
        <v>21</v>
      </c>
      <c r="BM15" s="272">
        <v>46</v>
      </c>
      <c r="BN15" s="272" t="s">
        <v>673</v>
      </c>
      <c r="BO15" s="272">
        <v>62</v>
      </c>
      <c r="BP15" s="272">
        <v>27</v>
      </c>
      <c r="BQ15" s="272">
        <v>35</v>
      </c>
      <c r="BR15" s="272" t="s">
        <v>674</v>
      </c>
      <c r="BS15" s="272">
        <v>0</v>
      </c>
      <c r="BT15" s="272">
        <v>0</v>
      </c>
      <c r="BU15" s="272">
        <v>0</v>
      </c>
      <c r="BV15" s="272">
        <v>363</v>
      </c>
      <c r="BW15" s="272">
        <v>10</v>
      </c>
      <c r="BX15" s="272">
        <v>574</v>
      </c>
      <c r="BY15" s="272">
        <v>296</v>
      </c>
      <c r="BZ15" s="273">
        <v>870</v>
      </c>
    </row>
    <row r="16" spans="1:78" x14ac:dyDescent="0.35">
      <c r="A16" s="40">
        <v>8</v>
      </c>
      <c r="B16" s="41" t="s">
        <v>86</v>
      </c>
      <c r="C16" s="41" t="s">
        <v>201</v>
      </c>
      <c r="D16" s="41" t="s">
        <v>442</v>
      </c>
      <c r="E16" s="266">
        <v>69</v>
      </c>
      <c r="F16" s="272">
        <v>54</v>
      </c>
      <c r="G16" s="272">
        <v>1</v>
      </c>
      <c r="H16" s="272">
        <v>111</v>
      </c>
      <c r="I16" s="272">
        <v>235</v>
      </c>
      <c r="J16" s="272">
        <v>8267</v>
      </c>
      <c r="K16" s="272">
        <v>9129</v>
      </c>
      <c r="L16" s="272">
        <v>131</v>
      </c>
      <c r="M16" s="272">
        <v>356</v>
      </c>
      <c r="N16" s="272">
        <v>17883</v>
      </c>
      <c r="O16" s="272">
        <v>14418</v>
      </c>
      <c r="P16" s="272">
        <v>2525</v>
      </c>
      <c r="Q16" s="272">
        <v>182</v>
      </c>
      <c r="R16" s="272">
        <v>477</v>
      </c>
      <c r="S16" s="272">
        <v>17602</v>
      </c>
      <c r="T16" s="272">
        <v>14312</v>
      </c>
      <c r="U16" s="272">
        <v>6314</v>
      </c>
      <c r="V16" s="272">
        <v>250</v>
      </c>
      <c r="W16" s="272">
        <v>660</v>
      </c>
      <c r="X16" s="272">
        <v>21536</v>
      </c>
      <c r="Y16" s="272">
        <v>267</v>
      </c>
      <c r="Z16" s="272">
        <v>40</v>
      </c>
      <c r="AA16" s="272">
        <v>11</v>
      </c>
      <c r="AB16" s="272">
        <v>23</v>
      </c>
      <c r="AC16" s="272">
        <v>341</v>
      </c>
      <c r="AD16" s="272">
        <v>37264</v>
      </c>
      <c r="AE16" s="272">
        <v>18008</v>
      </c>
      <c r="AF16" s="272">
        <v>574</v>
      </c>
      <c r="AG16" s="272">
        <v>1516</v>
      </c>
      <c r="AH16" s="272">
        <v>57362</v>
      </c>
      <c r="AI16" s="272">
        <v>36755</v>
      </c>
      <c r="AJ16" s="272">
        <v>1483</v>
      </c>
      <c r="AK16" s="272">
        <v>35272</v>
      </c>
      <c r="AL16" s="272">
        <v>58049</v>
      </c>
      <c r="AM16" s="272">
        <v>19.100000000000001</v>
      </c>
      <c r="AN16" s="272">
        <v>17891</v>
      </c>
      <c r="AO16" s="272">
        <v>1013</v>
      </c>
      <c r="AP16" s="272">
        <v>75940</v>
      </c>
      <c r="AQ16" s="272">
        <v>4792</v>
      </c>
      <c r="AR16" s="272">
        <v>12314</v>
      </c>
      <c r="AS16" s="272">
        <v>0</v>
      </c>
      <c r="AT16" s="272">
        <v>1129</v>
      </c>
      <c r="AU16" s="272">
        <v>18235</v>
      </c>
      <c r="AV16" s="272">
        <v>2362903</v>
      </c>
      <c r="AW16" s="272">
        <v>2344828</v>
      </c>
      <c r="AX16" s="272">
        <v>45</v>
      </c>
      <c r="AY16" s="272">
        <v>30</v>
      </c>
      <c r="AZ16" s="272">
        <v>6</v>
      </c>
      <c r="BA16" s="272">
        <v>22571</v>
      </c>
      <c r="BB16" s="272">
        <v>1576</v>
      </c>
      <c r="BC16" s="272">
        <v>1054</v>
      </c>
      <c r="BD16" s="272">
        <v>25201</v>
      </c>
      <c r="BE16" s="272">
        <v>39</v>
      </c>
      <c r="BF16" s="272">
        <v>21</v>
      </c>
      <c r="BG16" s="272">
        <v>19</v>
      </c>
      <c r="BH16" s="272">
        <v>6</v>
      </c>
      <c r="BI16" s="272">
        <v>13</v>
      </c>
      <c r="BJ16" s="272" t="s">
        <v>670</v>
      </c>
      <c r="BK16" s="272">
        <v>0</v>
      </c>
      <c r="BL16" s="272">
        <v>0</v>
      </c>
      <c r="BM16" s="272">
        <v>0</v>
      </c>
      <c r="BN16" s="272" t="s">
        <v>655</v>
      </c>
      <c r="BO16" s="272">
        <v>2</v>
      </c>
      <c r="BP16" s="272">
        <v>1</v>
      </c>
      <c r="BQ16" s="272">
        <v>1</v>
      </c>
      <c r="BR16" s="272" t="s">
        <v>655</v>
      </c>
      <c r="BS16" s="272">
        <v>1</v>
      </c>
      <c r="BT16" s="272">
        <v>0</v>
      </c>
      <c r="BU16" s="272">
        <v>0</v>
      </c>
      <c r="BV16" s="272">
        <v>208</v>
      </c>
      <c r="BW16" s="272">
        <v>1</v>
      </c>
      <c r="BX16" s="272">
        <v>269</v>
      </c>
      <c r="BY16" s="272">
        <v>17</v>
      </c>
      <c r="BZ16" s="273">
        <v>286</v>
      </c>
    </row>
    <row r="17" spans="1:78" x14ac:dyDescent="0.35">
      <c r="A17" s="40">
        <v>9</v>
      </c>
      <c r="B17" s="41" t="s">
        <v>88</v>
      </c>
      <c r="C17" s="41" t="s">
        <v>203</v>
      </c>
      <c r="D17" s="41" t="s">
        <v>443</v>
      </c>
      <c r="E17" s="266">
        <v>25</v>
      </c>
      <c r="F17" s="272">
        <v>43</v>
      </c>
      <c r="G17" s="272">
        <v>4</v>
      </c>
      <c r="H17" s="272">
        <v>53</v>
      </c>
      <c r="I17" s="272">
        <v>125</v>
      </c>
      <c r="J17" s="272">
        <v>13288</v>
      </c>
      <c r="K17" s="272">
        <v>4428</v>
      </c>
      <c r="L17" s="272">
        <v>204</v>
      </c>
      <c r="M17" s="272">
        <v>348</v>
      </c>
      <c r="N17" s="272">
        <v>18268</v>
      </c>
      <c r="O17" s="272">
        <v>16199</v>
      </c>
      <c r="P17" s="272">
        <v>1037</v>
      </c>
      <c r="Q17" s="272">
        <v>436</v>
      </c>
      <c r="R17" s="272">
        <v>1218</v>
      </c>
      <c r="S17" s="272">
        <v>18890</v>
      </c>
      <c r="T17" s="272">
        <v>20618</v>
      </c>
      <c r="U17" s="272">
        <v>2691</v>
      </c>
      <c r="V17" s="272">
        <v>513</v>
      </c>
      <c r="W17" s="272">
        <v>1241</v>
      </c>
      <c r="X17" s="272">
        <v>25063</v>
      </c>
      <c r="Y17" s="272">
        <v>48</v>
      </c>
      <c r="Z17" s="272">
        <v>6</v>
      </c>
      <c r="AA17" s="272">
        <v>0</v>
      </c>
      <c r="AB17" s="272">
        <v>3</v>
      </c>
      <c r="AC17" s="272">
        <v>57</v>
      </c>
      <c r="AD17" s="272">
        <v>50153</v>
      </c>
      <c r="AE17" s="272">
        <v>8162</v>
      </c>
      <c r="AF17" s="272">
        <v>1153</v>
      </c>
      <c r="AG17" s="272">
        <v>2810</v>
      </c>
      <c r="AH17" s="272">
        <v>62278</v>
      </c>
      <c r="AI17" s="272">
        <v>14054</v>
      </c>
      <c r="AJ17" s="272">
        <v>0</v>
      </c>
      <c r="AK17" s="272">
        <v>14054</v>
      </c>
      <c r="AL17" s="272">
        <v>64503</v>
      </c>
      <c r="AM17" s="272">
        <v>18.899999999999999</v>
      </c>
      <c r="AN17" s="272">
        <v>3023</v>
      </c>
      <c r="AO17" s="272">
        <v>0</v>
      </c>
      <c r="AP17" s="272">
        <v>67526</v>
      </c>
      <c r="AQ17" s="272">
        <v>7221</v>
      </c>
      <c r="AR17" s="272">
        <v>40454</v>
      </c>
      <c r="AS17" s="272">
        <v>91</v>
      </c>
      <c r="AT17" s="272">
        <v>1709</v>
      </c>
      <c r="AU17" s="272">
        <v>49475</v>
      </c>
      <c r="AV17" s="272">
        <v>3317715</v>
      </c>
      <c r="AW17" s="272">
        <v>3163315</v>
      </c>
      <c r="AX17" s="272">
        <v>0</v>
      </c>
      <c r="AY17" s="272">
        <v>5</v>
      </c>
      <c r="AZ17" s="272">
        <v>7</v>
      </c>
      <c r="BA17" s="272">
        <v>15811</v>
      </c>
      <c r="BB17" s="272">
        <v>1872</v>
      </c>
      <c r="BC17" s="272">
        <v>794</v>
      </c>
      <c r="BD17" s="272">
        <v>18477</v>
      </c>
      <c r="BE17" s="272">
        <v>6</v>
      </c>
      <c r="BF17" s="272">
        <v>21</v>
      </c>
      <c r="BG17" s="272">
        <v>17</v>
      </c>
      <c r="BH17" s="272">
        <v>6</v>
      </c>
      <c r="BI17" s="272">
        <v>11</v>
      </c>
      <c r="BJ17" s="272" t="s">
        <v>675</v>
      </c>
      <c r="BK17" s="272">
        <v>1</v>
      </c>
      <c r="BL17" s="272">
        <v>0</v>
      </c>
      <c r="BM17" s="272">
        <v>1</v>
      </c>
      <c r="BN17" s="272" t="s">
        <v>655</v>
      </c>
      <c r="BO17" s="272">
        <v>3</v>
      </c>
      <c r="BP17" s="272">
        <v>3</v>
      </c>
      <c r="BQ17" s="272">
        <v>0</v>
      </c>
      <c r="BR17" s="272" t="s">
        <v>655</v>
      </c>
      <c r="BS17" s="272">
        <v>0</v>
      </c>
      <c r="BT17" s="272">
        <v>0</v>
      </c>
      <c r="BU17" s="272">
        <v>0</v>
      </c>
      <c r="BV17" s="272">
        <v>452</v>
      </c>
      <c r="BW17" s="272">
        <v>3</v>
      </c>
      <c r="BX17" s="272">
        <v>482</v>
      </c>
      <c r="BY17" s="272">
        <v>444</v>
      </c>
      <c r="BZ17" s="273">
        <v>926</v>
      </c>
    </row>
    <row r="18" spans="1:78" x14ac:dyDescent="0.35">
      <c r="A18" s="40">
        <v>10</v>
      </c>
      <c r="B18" s="41" t="s">
        <v>89</v>
      </c>
      <c r="C18" s="41" t="s">
        <v>204</v>
      </c>
      <c r="D18" s="41" t="s">
        <v>444</v>
      </c>
      <c r="E18" s="266">
        <v>65</v>
      </c>
      <c r="F18" s="272">
        <v>198</v>
      </c>
      <c r="G18" s="272">
        <v>7</v>
      </c>
      <c r="H18" s="272">
        <v>122</v>
      </c>
      <c r="I18" s="272">
        <v>392</v>
      </c>
      <c r="J18" s="272">
        <v>24741</v>
      </c>
      <c r="K18" s="272">
        <v>10805</v>
      </c>
      <c r="L18" s="272">
        <v>1148</v>
      </c>
      <c r="M18" s="272">
        <v>1135</v>
      </c>
      <c r="N18" s="272">
        <v>37829</v>
      </c>
      <c r="O18" s="272">
        <v>28850</v>
      </c>
      <c r="P18" s="272">
        <v>2998</v>
      </c>
      <c r="Q18" s="272">
        <v>1061</v>
      </c>
      <c r="R18" s="272">
        <v>878</v>
      </c>
      <c r="S18" s="272">
        <v>33787</v>
      </c>
      <c r="T18" s="272">
        <v>26794</v>
      </c>
      <c r="U18" s="272">
        <v>6488</v>
      </c>
      <c r="V18" s="272">
        <v>959</v>
      </c>
      <c r="W18" s="272">
        <v>677</v>
      </c>
      <c r="X18" s="272">
        <v>34918</v>
      </c>
      <c r="Y18" s="272">
        <v>922</v>
      </c>
      <c r="Z18" s="272">
        <v>43</v>
      </c>
      <c r="AA18" s="272">
        <v>56</v>
      </c>
      <c r="AB18" s="272">
        <v>17</v>
      </c>
      <c r="AC18" s="272">
        <v>1038</v>
      </c>
      <c r="AD18" s="272">
        <v>81307</v>
      </c>
      <c r="AE18" s="272">
        <v>20334</v>
      </c>
      <c r="AF18" s="272">
        <v>3224</v>
      </c>
      <c r="AG18" s="272">
        <v>2707</v>
      </c>
      <c r="AH18" s="272">
        <v>107572</v>
      </c>
      <c r="AI18" s="272">
        <v>45881</v>
      </c>
      <c r="AJ18" s="272">
        <v>39936</v>
      </c>
      <c r="AK18" s="272">
        <v>5945</v>
      </c>
      <c r="AL18" s="272">
        <v>121244</v>
      </c>
      <c r="AM18" s="272">
        <v>16.399999999999999</v>
      </c>
      <c r="AN18" s="272">
        <v>34599</v>
      </c>
      <c r="AO18" s="272">
        <v>0</v>
      </c>
      <c r="AP18" s="272">
        <v>155843</v>
      </c>
      <c r="AQ18" s="272">
        <v>15229</v>
      </c>
      <c r="AR18" s="272">
        <v>32143</v>
      </c>
      <c r="AS18" s="272">
        <v>10564</v>
      </c>
      <c r="AT18" s="272">
        <v>13651</v>
      </c>
      <c r="AU18" s="272">
        <v>71587</v>
      </c>
      <c r="AV18" s="272">
        <v>6132085</v>
      </c>
      <c r="AW18" s="272">
        <v>5922701</v>
      </c>
      <c r="AX18" s="272">
        <v>123</v>
      </c>
      <c r="AY18" s="272">
        <v>46</v>
      </c>
      <c r="AZ18" s="272">
        <v>6</v>
      </c>
      <c r="BA18" s="272">
        <v>28257</v>
      </c>
      <c r="BB18" s="272">
        <v>3119</v>
      </c>
      <c r="BC18" s="272">
        <v>1760</v>
      </c>
      <c r="BD18" s="272">
        <v>33136</v>
      </c>
      <c r="BE18" s="272">
        <v>75</v>
      </c>
      <c r="BF18" s="272">
        <v>98</v>
      </c>
      <c r="BG18" s="272">
        <v>87</v>
      </c>
      <c r="BH18" s="272">
        <v>22</v>
      </c>
      <c r="BI18" s="272">
        <v>65</v>
      </c>
      <c r="BJ18" s="272" t="s">
        <v>668</v>
      </c>
      <c r="BK18" s="272">
        <v>4</v>
      </c>
      <c r="BL18" s="272">
        <v>2</v>
      </c>
      <c r="BM18" s="272">
        <v>2</v>
      </c>
      <c r="BN18" s="272" t="s">
        <v>671</v>
      </c>
      <c r="BO18" s="272">
        <v>7</v>
      </c>
      <c r="BP18" s="272">
        <v>3</v>
      </c>
      <c r="BQ18" s="272">
        <v>4</v>
      </c>
      <c r="BR18" s="272" t="s">
        <v>676</v>
      </c>
      <c r="BS18" s="272">
        <v>4</v>
      </c>
      <c r="BT18" s="272">
        <v>3</v>
      </c>
      <c r="BU18" s="272">
        <v>0</v>
      </c>
      <c r="BV18" s="272">
        <v>1298</v>
      </c>
      <c r="BW18" s="272">
        <v>10</v>
      </c>
      <c r="BX18" s="272">
        <v>1481</v>
      </c>
      <c r="BY18" s="272">
        <v>326</v>
      </c>
      <c r="BZ18" s="273">
        <v>1807</v>
      </c>
    </row>
    <row r="19" spans="1:78" x14ac:dyDescent="0.35">
      <c r="A19" s="40">
        <v>11</v>
      </c>
      <c r="B19" s="41" t="s">
        <v>90</v>
      </c>
      <c r="C19" s="41" t="s">
        <v>205</v>
      </c>
      <c r="D19" s="41" t="s">
        <v>445</v>
      </c>
      <c r="E19" s="266">
        <v>65</v>
      </c>
      <c r="F19" s="272">
        <v>150</v>
      </c>
      <c r="G19" s="272">
        <v>7</v>
      </c>
      <c r="H19" s="272">
        <v>86</v>
      </c>
      <c r="I19" s="272">
        <v>308</v>
      </c>
      <c r="J19" s="272">
        <v>22254</v>
      </c>
      <c r="K19" s="272">
        <v>16254</v>
      </c>
      <c r="L19" s="272">
        <v>227</v>
      </c>
      <c r="M19" s="272">
        <v>1254</v>
      </c>
      <c r="N19" s="272">
        <v>39989</v>
      </c>
      <c r="O19" s="272">
        <v>31815</v>
      </c>
      <c r="P19" s="272">
        <v>5422</v>
      </c>
      <c r="Q19" s="272">
        <v>911</v>
      </c>
      <c r="R19" s="272">
        <v>1349</v>
      </c>
      <c r="S19" s="272">
        <v>39497</v>
      </c>
      <c r="T19" s="272">
        <v>31832</v>
      </c>
      <c r="U19" s="272">
        <v>14799</v>
      </c>
      <c r="V19" s="272">
        <v>528</v>
      </c>
      <c r="W19" s="272">
        <v>1740</v>
      </c>
      <c r="X19" s="272">
        <v>48899</v>
      </c>
      <c r="Y19" s="272">
        <v>870</v>
      </c>
      <c r="Z19" s="272">
        <v>107</v>
      </c>
      <c r="AA19" s="272">
        <v>26</v>
      </c>
      <c r="AB19" s="272">
        <v>29</v>
      </c>
      <c r="AC19" s="272">
        <v>1032</v>
      </c>
      <c r="AD19" s="272">
        <v>86771</v>
      </c>
      <c r="AE19" s="272">
        <v>36582</v>
      </c>
      <c r="AF19" s="272">
        <v>1692</v>
      </c>
      <c r="AG19" s="272">
        <v>4372</v>
      </c>
      <c r="AH19" s="272">
        <v>129417</v>
      </c>
      <c r="AI19" s="272">
        <v>219006</v>
      </c>
      <c r="AJ19" s="272">
        <v>0</v>
      </c>
      <c r="AK19" s="272">
        <v>219006</v>
      </c>
      <c r="AL19" s="272">
        <v>131956</v>
      </c>
      <c r="AM19" s="272">
        <v>19.2</v>
      </c>
      <c r="AN19" s="272">
        <v>9289</v>
      </c>
      <c r="AO19" s="272">
        <v>0</v>
      </c>
      <c r="AP19" s="272">
        <v>141245</v>
      </c>
      <c r="AQ19" s="272">
        <v>15739</v>
      </c>
      <c r="AR19" s="272">
        <v>17047</v>
      </c>
      <c r="AS19" s="272">
        <v>5361</v>
      </c>
      <c r="AT19" s="272">
        <v>968</v>
      </c>
      <c r="AU19" s="272">
        <v>39115</v>
      </c>
      <c r="AV19" s="272">
        <v>5411982</v>
      </c>
      <c r="AW19" s="272">
        <v>5312831</v>
      </c>
      <c r="AX19" s="272">
        <v>6</v>
      </c>
      <c r="AY19" s="272">
        <v>47</v>
      </c>
      <c r="AZ19" s="272">
        <v>5</v>
      </c>
      <c r="BA19" s="272">
        <v>25150</v>
      </c>
      <c r="BB19" s="272">
        <v>2602</v>
      </c>
      <c r="BC19" s="272">
        <v>883</v>
      </c>
      <c r="BD19" s="272">
        <v>28635</v>
      </c>
      <c r="BE19" s="272">
        <v>54</v>
      </c>
      <c r="BF19" s="272">
        <v>79</v>
      </c>
      <c r="BG19" s="272">
        <v>73</v>
      </c>
      <c r="BH19" s="272">
        <v>17</v>
      </c>
      <c r="BI19" s="272">
        <v>56</v>
      </c>
      <c r="BJ19" s="272" t="s">
        <v>668</v>
      </c>
      <c r="BK19" s="272">
        <v>1</v>
      </c>
      <c r="BL19" s="272">
        <v>0</v>
      </c>
      <c r="BM19" s="272">
        <v>1</v>
      </c>
      <c r="BN19" s="272" t="s">
        <v>655</v>
      </c>
      <c r="BO19" s="272">
        <v>5</v>
      </c>
      <c r="BP19" s="272">
        <v>1</v>
      </c>
      <c r="BQ19" s="272">
        <v>4</v>
      </c>
      <c r="BR19" s="272" t="s">
        <v>672</v>
      </c>
      <c r="BS19" s="272">
        <v>0</v>
      </c>
      <c r="BT19" s="272">
        <v>3</v>
      </c>
      <c r="BU19" s="272">
        <v>0</v>
      </c>
      <c r="BV19" s="272">
        <v>1243</v>
      </c>
      <c r="BW19" s="272">
        <v>12</v>
      </c>
      <c r="BX19" s="272">
        <v>1388</v>
      </c>
      <c r="BY19" s="272">
        <v>460</v>
      </c>
      <c r="BZ19" s="273">
        <v>1848</v>
      </c>
    </row>
    <row r="20" spans="1:78" x14ac:dyDescent="0.35">
      <c r="A20" s="40">
        <v>12</v>
      </c>
      <c r="B20" s="41" t="s">
        <v>619</v>
      </c>
      <c r="C20" s="41" t="s">
        <v>206</v>
      </c>
      <c r="D20" s="41" t="s">
        <v>620</v>
      </c>
      <c r="E20" s="266">
        <v>83</v>
      </c>
      <c r="F20" s="272">
        <v>175</v>
      </c>
      <c r="G20" s="272">
        <v>9</v>
      </c>
      <c r="H20" s="272">
        <v>72</v>
      </c>
      <c r="I20" s="272">
        <v>339</v>
      </c>
      <c r="J20" s="272">
        <v>15443</v>
      </c>
      <c r="K20" s="272">
        <v>13537</v>
      </c>
      <c r="L20" s="272">
        <v>57</v>
      </c>
      <c r="M20" s="272">
        <v>252</v>
      </c>
      <c r="N20" s="272">
        <v>29289</v>
      </c>
      <c r="O20" s="272">
        <v>20728</v>
      </c>
      <c r="P20" s="272">
        <v>3849</v>
      </c>
      <c r="Q20" s="272">
        <v>84</v>
      </c>
      <c r="R20" s="272">
        <v>1520</v>
      </c>
      <c r="S20" s="272">
        <v>26181</v>
      </c>
      <c r="T20" s="272">
        <v>17700</v>
      </c>
      <c r="U20" s="272">
        <v>6473</v>
      </c>
      <c r="V20" s="272">
        <v>79</v>
      </c>
      <c r="W20" s="272">
        <v>1158</v>
      </c>
      <c r="X20" s="272">
        <v>25410</v>
      </c>
      <c r="Y20" s="272">
        <v>34</v>
      </c>
      <c r="Z20" s="272">
        <v>20</v>
      </c>
      <c r="AA20" s="272">
        <v>0</v>
      </c>
      <c r="AB20" s="272">
        <v>0</v>
      </c>
      <c r="AC20" s="272">
        <v>54</v>
      </c>
      <c r="AD20" s="272">
        <v>53905</v>
      </c>
      <c r="AE20" s="272">
        <v>23879</v>
      </c>
      <c r="AF20" s="272">
        <v>220</v>
      </c>
      <c r="AG20" s="272">
        <v>2930</v>
      </c>
      <c r="AH20" s="272">
        <v>80934</v>
      </c>
      <c r="AI20" s="272">
        <v>52171</v>
      </c>
      <c r="AJ20" s="272">
        <v>21275</v>
      </c>
      <c r="AK20" s="272">
        <v>30896</v>
      </c>
      <c r="AL20" s="272">
        <v>84930</v>
      </c>
      <c r="AM20" s="272">
        <v>17.7</v>
      </c>
      <c r="AN20" s="272">
        <v>24287</v>
      </c>
      <c r="AO20" s="272">
        <v>21113</v>
      </c>
      <c r="AP20" s="272">
        <v>109217</v>
      </c>
      <c r="AQ20" s="272">
        <v>13554</v>
      </c>
      <c r="AR20" s="272">
        <v>260</v>
      </c>
      <c r="AS20" s="272">
        <v>5340</v>
      </c>
      <c r="AT20" s="272">
        <v>381</v>
      </c>
      <c r="AU20" s="272">
        <v>19535</v>
      </c>
      <c r="AV20" s="272">
        <v>3703800</v>
      </c>
      <c r="AW20" s="272">
        <v>3526349</v>
      </c>
      <c r="AX20" s="272">
        <v>0</v>
      </c>
      <c r="AY20" s="272">
        <v>27</v>
      </c>
      <c r="AZ20" s="272">
        <v>1</v>
      </c>
      <c r="BA20" s="272">
        <v>15043</v>
      </c>
      <c r="BB20" s="272">
        <v>2272</v>
      </c>
      <c r="BC20" s="272">
        <v>632</v>
      </c>
      <c r="BD20" s="272">
        <v>17947</v>
      </c>
      <c r="BE20" s="272">
        <v>24</v>
      </c>
      <c r="BF20" s="272">
        <v>43</v>
      </c>
      <c r="BG20" s="272">
        <v>39</v>
      </c>
      <c r="BH20" s="272">
        <v>10</v>
      </c>
      <c r="BI20" s="272">
        <v>29</v>
      </c>
      <c r="BJ20" s="272" t="s">
        <v>670</v>
      </c>
      <c r="BK20" s="272">
        <v>2</v>
      </c>
      <c r="BL20" s="272">
        <v>1</v>
      </c>
      <c r="BM20" s="272">
        <v>1</v>
      </c>
      <c r="BN20" s="272" t="s">
        <v>655</v>
      </c>
      <c r="BO20" s="272">
        <v>2</v>
      </c>
      <c r="BP20" s="272">
        <v>1</v>
      </c>
      <c r="BQ20" s="272">
        <v>1</v>
      </c>
      <c r="BR20" s="272" t="s">
        <v>655</v>
      </c>
      <c r="BS20" s="272">
        <v>0</v>
      </c>
      <c r="BT20" s="272">
        <v>3</v>
      </c>
      <c r="BU20" s="272">
        <v>0</v>
      </c>
      <c r="BV20" s="272">
        <v>581</v>
      </c>
      <c r="BW20" s="272">
        <v>52</v>
      </c>
      <c r="BX20" s="272">
        <v>700</v>
      </c>
      <c r="BY20" s="272">
        <v>687</v>
      </c>
      <c r="BZ20" s="273">
        <v>1387</v>
      </c>
    </row>
    <row r="21" spans="1:78" x14ac:dyDescent="0.35">
      <c r="A21" s="40">
        <v>13</v>
      </c>
      <c r="B21" s="41" t="s">
        <v>92</v>
      </c>
      <c r="C21" s="41" t="s">
        <v>207</v>
      </c>
      <c r="D21" s="41" t="s">
        <v>446</v>
      </c>
      <c r="E21" s="266">
        <v>39</v>
      </c>
      <c r="F21" s="272">
        <v>64</v>
      </c>
      <c r="G21" s="272">
        <v>9</v>
      </c>
      <c r="H21" s="272">
        <v>24</v>
      </c>
      <c r="I21" s="272">
        <v>136</v>
      </c>
      <c r="J21" s="272">
        <v>16477</v>
      </c>
      <c r="K21" s="272">
        <v>5596</v>
      </c>
      <c r="L21" s="272">
        <v>185</v>
      </c>
      <c r="M21" s="272">
        <v>881</v>
      </c>
      <c r="N21" s="272">
        <v>23139</v>
      </c>
      <c r="O21" s="272">
        <v>19586</v>
      </c>
      <c r="P21" s="272">
        <v>1693</v>
      </c>
      <c r="Q21" s="272">
        <v>543</v>
      </c>
      <c r="R21" s="272">
        <v>378</v>
      </c>
      <c r="S21" s="272">
        <v>22200</v>
      </c>
      <c r="T21" s="272">
        <v>13999</v>
      </c>
      <c r="U21" s="272">
        <v>3299</v>
      </c>
      <c r="V21" s="272">
        <v>477</v>
      </c>
      <c r="W21" s="272">
        <v>195</v>
      </c>
      <c r="X21" s="272">
        <v>17970</v>
      </c>
      <c r="Y21" s="272">
        <v>63</v>
      </c>
      <c r="Z21" s="272">
        <v>13</v>
      </c>
      <c r="AA21" s="272">
        <v>1</v>
      </c>
      <c r="AB21" s="272">
        <v>3</v>
      </c>
      <c r="AC21" s="272">
        <v>80</v>
      </c>
      <c r="AD21" s="272">
        <v>50125</v>
      </c>
      <c r="AE21" s="272">
        <v>10601</v>
      </c>
      <c r="AF21" s="272">
        <v>1206</v>
      </c>
      <c r="AG21" s="272">
        <v>1457</v>
      </c>
      <c r="AH21" s="272">
        <v>63389</v>
      </c>
      <c r="AI21" s="272">
        <v>74432</v>
      </c>
      <c r="AJ21" s="272">
        <v>33301</v>
      </c>
      <c r="AK21" s="272">
        <v>41131</v>
      </c>
      <c r="AL21" s="272">
        <v>97204</v>
      </c>
      <c r="AM21" s="272">
        <v>18.899999999999999</v>
      </c>
      <c r="AN21" s="272">
        <v>1682</v>
      </c>
      <c r="AO21" s="272">
        <v>0</v>
      </c>
      <c r="AP21" s="272">
        <v>98886</v>
      </c>
      <c r="AQ21" s="272">
        <v>8364</v>
      </c>
      <c r="AR21" s="272">
        <v>21358</v>
      </c>
      <c r="AS21" s="272">
        <v>22001</v>
      </c>
      <c r="AT21" s="272">
        <v>974</v>
      </c>
      <c r="AU21" s="272">
        <v>52697</v>
      </c>
      <c r="AV21" s="272">
        <v>3600014</v>
      </c>
      <c r="AW21" s="272">
        <v>3411288</v>
      </c>
      <c r="AX21" s="272">
        <v>3774</v>
      </c>
      <c r="AY21" s="272">
        <v>23.07</v>
      </c>
      <c r="AZ21" s="272">
        <v>0</v>
      </c>
      <c r="BA21" s="272">
        <v>4694</v>
      </c>
      <c r="BB21" s="272">
        <v>6928</v>
      </c>
      <c r="BC21" s="272">
        <v>1674</v>
      </c>
      <c r="BD21" s="272">
        <v>13297</v>
      </c>
      <c r="BE21" s="272">
        <v>74</v>
      </c>
      <c r="BF21" s="272">
        <v>42</v>
      </c>
      <c r="BG21" s="272">
        <v>41</v>
      </c>
      <c r="BH21" s="272">
        <v>19</v>
      </c>
      <c r="BI21" s="272">
        <v>22</v>
      </c>
      <c r="BJ21" s="272" t="s">
        <v>668</v>
      </c>
      <c r="BK21" s="272">
        <v>0</v>
      </c>
      <c r="BL21" s="272">
        <v>0</v>
      </c>
      <c r="BM21" s="272">
        <v>0</v>
      </c>
      <c r="BN21" s="272" t="s">
        <v>655</v>
      </c>
      <c r="BO21" s="272">
        <v>1</v>
      </c>
      <c r="BP21" s="272">
        <v>0</v>
      </c>
      <c r="BQ21" s="272">
        <v>1</v>
      </c>
      <c r="BR21" s="272" t="s">
        <v>655</v>
      </c>
      <c r="BS21" s="272">
        <v>0</v>
      </c>
      <c r="BT21" s="272">
        <v>0</v>
      </c>
      <c r="BU21" s="272">
        <v>0</v>
      </c>
      <c r="BV21" s="272">
        <v>536</v>
      </c>
      <c r="BW21" s="272">
        <v>8</v>
      </c>
      <c r="BX21" s="272">
        <v>660</v>
      </c>
      <c r="BY21" s="272">
        <v>151</v>
      </c>
      <c r="BZ21" s="273">
        <v>811</v>
      </c>
    </row>
    <row r="22" spans="1:78" x14ac:dyDescent="0.35">
      <c r="A22" s="40">
        <v>14</v>
      </c>
      <c r="B22" s="41" t="s">
        <v>94</v>
      </c>
      <c r="C22" s="41" t="s">
        <v>211</v>
      </c>
      <c r="D22" s="41" t="s">
        <v>447</v>
      </c>
      <c r="E22" s="266">
        <v>79</v>
      </c>
      <c r="F22" s="272">
        <v>65</v>
      </c>
      <c r="G22" s="272">
        <v>7</v>
      </c>
      <c r="H22" s="272">
        <v>54</v>
      </c>
      <c r="I22" s="272">
        <v>205</v>
      </c>
      <c r="J22" s="272">
        <v>18039</v>
      </c>
      <c r="K22" s="272">
        <v>6532</v>
      </c>
      <c r="L22" s="272">
        <v>5</v>
      </c>
      <c r="M22" s="272">
        <v>362</v>
      </c>
      <c r="N22" s="272">
        <v>24938</v>
      </c>
      <c r="O22" s="272">
        <v>20417</v>
      </c>
      <c r="P22" s="272">
        <v>2876</v>
      </c>
      <c r="Q22" s="272">
        <v>165</v>
      </c>
      <c r="R22" s="272">
        <v>426</v>
      </c>
      <c r="S22" s="272">
        <v>23884</v>
      </c>
      <c r="T22" s="272">
        <v>28847</v>
      </c>
      <c r="U22" s="272">
        <v>7623</v>
      </c>
      <c r="V22" s="272">
        <v>99</v>
      </c>
      <c r="W22" s="272">
        <v>480</v>
      </c>
      <c r="X22" s="272">
        <v>37049</v>
      </c>
      <c r="Y22" s="272">
        <v>369</v>
      </c>
      <c r="Z22" s="272">
        <v>63</v>
      </c>
      <c r="AA22" s="272">
        <v>0</v>
      </c>
      <c r="AB22" s="272">
        <v>4</v>
      </c>
      <c r="AC22" s="272">
        <v>436</v>
      </c>
      <c r="AD22" s="272">
        <v>67672</v>
      </c>
      <c r="AE22" s="272">
        <v>17094</v>
      </c>
      <c r="AF22" s="272">
        <v>269</v>
      </c>
      <c r="AG22" s="272">
        <v>1272</v>
      </c>
      <c r="AH22" s="272">
        <v>86307</v>
      </c>
      <c r="AI22" s="272">
        <v>87175</v>
      </c>
      <c r="AJ22" s="272">
        <v>12279</v>
      </c>
      <c r="AK22" s="272">
        <v>74896</v>
      </c>
      <c r="AL22" s="272">
        <v>96217</v>
      </c>
      <c r="AM22" s="272">
        <v>20.2</v>
      </c>
      <c r="AN22" s="272">
        <v>12725</v>
      </c>
      <c r="AO22" s="272">
        <v>0</v>
      </c>
      <c r="AP22" s="272">
        <v>108942</v>
      </c>
      <c r="AQ22" s="272">
        <v>0</v>
      </c>
      <c r="AR22" s="272">
        <v>66887</v>
      </c>
      <c r="AS22" s="272">
        <v>4994</v>
      </c>
      <c r="AT22" s="272">
        <v>1787</v>
      </c>
      <c r="AU22" s="272">
        <v>73668</v>
      </c>
      <c r="AV22" s="272">
        <v>4687666</v>
      </c>
      <c r="AW22" s="272">
        <v>4578547</v>
      </c>
      <c r="AX22" s="272">
        <v>0</v>
      </c>
      <c r="AY22" s="272">
        <v>25.12</v>
      </c>
      <c r="AZ22" s="272">
        <v>12</v>
      </c>
      <c r="BA22" s="272">
        <v>27293</v>
      </c>
      <c r="BB22" s="272">
        <v>3145</v>
      </c>
      <c r="BC22" s="272">
        <v>318</v>
      </c>
      <c r="BD22" s="272">
        <v>30756</v>
      </c>
      <c r="BE22" s="272">
        <v>27</v>
      </c>
      <c r="BF22" s="272">
        <v>29</v>
      </c>
      <c r="BG22" s="272">
        <v>22</v>
      </c>
      <c r="BH22" s="272">
        <v>7</v>
      </c>
      <c r="BI22" s="272">
        <v>15</v>
      </c>
      <c r="BJ22" s="272" t="s">
        <v>669</v>
      </c>
      <c r="BK22" s="272">
        <v>1</v>
      </c>
      <c r="BL22" s="272">
        <v>0</v>
      </c>
      <c r="BM22" s="272">
        <v>1</v>
      </c>
      <c r="BN22" s="272" t="s">
        <v>655</v>
      </c>
      <c r="BO22" s="272">
        <v>6</v>
      </c>
      <c r="BP22" s="272">
        <v>2</v>
      </c>
      <c r="BQ22" s="272">
        <v>4</v>
      </c>
      <c r="BR22" s="272" t="s">
        <v>670</v>
      </c>
      <c r="BS22" s="272">
        <v>4</v>
      </c>
      <c r="BT22" s="272">
        <v>0</v>
      </c>
      <c r="BU22" s="272">
        <v>0</v>
      </c>
      <c r="BV22" s="272">
        <v>681</v>
      </c>
      <c r="BW22" s="272">
        <v>7</v>
      </c>
      <c r="BX22" s="272">
        <v>744</v>
      </c>
      <c r="BY22" s="272">
        <v>717</v>
      </c>
      <c r="BZ22" s="273">
        <v>1461</v>
      </c>
    </row>
    <row r="23" spans="1:78" x14ac:dyDescent="0.35">
      <c r="A23" s="40">
        <v>15</v>
      </c>
      <c r="B23" s="41" t="s">
        <v>96</v>
      </c>
      <c r="C23" s="41" t="s">
        <v>213</v>
      </c>
      <c r="D23" s="41" t="s">
        <v>448</v>
      </c>
      <c r="E23" s="266">
        <v>112</v>
      </c>
      <c r="F23" s="272">
        <v>438</v>
      </c>
      <c r="G23" s="272">
        <v>103</v>
      </c>
      <c r="H23" s="272">
        <v>109</v>
      </c>
      <c r="I23" s="272">
        <v>762</v>
      </c>
      <c r="J23" s="272">
        <v>22808</v>
      </c>
      <c r="K23" s="272">
        <v>25086</v>
      </c>
      <c r="L23" s="272">
        <v>11651</v>
      </c>
      <c r="M23" s="272">
        <v>1249</v>
      </c>
      <c r="N23" s="272">
        <v>60794</v>
      </c>
      <c r="O23" s="272">
        <v>37169</v>
      </c>
      <c r="P23" s="272">
        <v>5588</v>
      </c>
      <c r="Q23" s="272">
        <v>2685</v>
      </c>
      <c r="R23" s="272">
        <v>3392</v>
      </c>
      <c r="S23" s="272">
        <v>48834</v>
      </c>
      <c r="T23" s="272">
        <v>44004</v>
      </c>
      <c r="U23" s="272">
        <v>20829</v>
      </c>
      <c r="V23" s="272">
        <v>5927</v>
      </c>
      <c r="W23" s="272">
        <v>2665</v>
      </c>
      <c r="X23" s="272">
        <v>73425</v>
      </c>
      <c r="Y23" s="272">
        <v>826</v>
      </c>
      <c r="Z23" s="272">
        <v>117</v>
      </c>
      <c r="AA23" s="272">
        <v>20</v>
      </c>
      <c r="AB23" s="272">
        <v>60</v>
      </c>
      <c r="AC23" s="272">
        <v>1023</v>
      </c>
      <c r="AD23" s="272">
        <v>104807</v>
      </c>
      <c r="AE23" s="272">
        <v>51620</v>
      </c>
      <c r="AF23" s="272">
        <v>20283</v>
      </c>
      <c r="AG23" s="272">
        <v>7366</v>
      </c>
      <c r="AH23" s="272">
        <v>184076</v>
      </c>
      <c r="AI23" s="272">
        <v>172668</v>
      </c>
      <c r="AJ23" s="272">
        <v>29369</v>
      </c>
      <c r="AK23" s="272">
        <v>143299</v>
      </c>
      <c r="AL23" s="272">
        <v>222175</v>
      </c>
      <c r="AM23" s="272">
        <v>20</v>
      </c>
      <c r="AN23" s="272">
        <v>18484</v>
      </c>
      <c r="AO23" s="272">
        <v>0</v>
      </c>
      <c r="AP23" s="272">
        <v>240659</v>
      </c>
      <c r="AQ23" s="272">
        <v>19147</v>
      </c>
      <c r="AR23" s="272">
        <v>94321</v>
      </c>
      <c r="AS23" s="272">
        <v>43997</v>
      </c>
      <c r="AT23" s="272">
        <v>4688</v>
      </c>
      <c r="AU23" s="272">
        <v>162153</v>
      </c>
      <c r="AV23" s="272">
        <v>9645581</v>
      </c>
      <c r="AW23" s="272">
        <v>9668507</v>
      </c>
      <c r="AX23" s="272">
        <v>0</v>
      </c>
      <c r="AY23" s="272">
        <v>56</v>
      </c>
      <c r="AZ23" s="272">
        <v>3</v>
      </c>
      <c r="BA23" s="272">
        <v>75014</v>
      </c>
      <c r="BB23" s="272">
        <v>3765</v>
      </c>
      <c r="BC23" s="272">
        <v>5553</v>
      </c>
      <c r="BD23" s="272">
        <v>84332</v>
      </c>
      <c r="BE23" s="272">
        <v>70</v>
      </c>
      <c r="BF23" s="272">
        <v>85</v>
      </c>
      <c r="BG23" s="272">
        <v>61</v>
      </c>
      <c r="BH23" s="272">
        <v>18</v>
      </c>
      <c r="BI23" s="272">
        <v>43</v>
      </c>
      <c r="BJ23" s="272" t="s">
        <v>670</v>
      </c>
      <c r="BK23" s="272">
        <v>6</v>
      </c>
      <c r="BL23" s="272">
        <v>2</v>
      </c>
      <c r="BM23" s="272">
        <v>4</v>
      </c>
      <c r="BN23" s="272" t="s">
        <v>677</v>
      </c>
      <c r="BO23" s="272">
        <v>18</v>
      </c>
      <c r="BP23" s="272">
        <v>8</v>
      </c>
      <c r="BQ23" s="272">
        <v>10</v>
      </c>
      <c r="BR23" s="272" t="s">
        <v>670</v>
      </c>
      <c r="BS23" s="272">
        <v>0</v>
      </c>
      <c r="BT23" s="272">
        <v>0</v>
      </c>
      <c r="BU23" s="272">
        <v>0</v>
      </c>
      <c r="BV23" s="272">
        <v>1643</v>
      </c>
      <c r="BW23" s="272">
        <v>25</v>
      </c>
      <c r="BX23" s="272">
        <v>1823</v>
      </c>
      <c r="BY23" s="272">
        <v>744</v>
      </c>
      <c r="BZ23" s="273">
        <v>2567</v>
      </c>
    </row>
    <row r="24" spans="1:78" x14ac:dyDescent="0.35">
      <c r="A24" s="40">
        <v>16</v>
      </c>
      <c r="B24" s="41" t="s">
        <v>97</v>
      </c>
      <c r="C24" s="41" t="s">
        <v>214</v>
      </c>
      <c r="D24" s="41" t="s">
        <v>449</v>
      </c>
      <c r="E24" s="266">
        <v>47</v>
      </c>
      <c r="F24" s="272">
        <v>124</v>
      </c>
      <c r="G24" s="272">
        <v>25</v>
      </c>
      <c r="H24" s="272">
        <v>85</v>
      </c>
      <c r="I24" s="272">
        <v>281</v>
      </c>
      <c r="J24" s="272">
        <v>11468</v>
      </c>
      <c r="K24" s="272">
        <v>6286</v>
      </c>
      <c r="L24" s="272">
        <v>1167</v>
      </c>
      <c r="M24" s="272">
        <v>682</v>
      </c>
      <c r="N24" s="272">
        <v>19603</v>
      </c>
      <c r="O24" s="272">
        <v>14508</v>
      </c>
      <c r="P24" s="272">
        <v>2292</v>
      </c>
      <c r="Q24" s="272">
        <v>512</v>
      </c>
      <c r="R24" s="272">
        <v>1219</v>
      </c>
      <c r="S24" s="272">
        <v>18531</v>
      </c>
      <c r="T24" s="272">
        <v>14343</v>
      </c>
      <c r="U24" s="272">
        <v>4863</v>
      </c>
      <c r="V24" s="272">
        <v>964</v>
      </c>
      <c r="W24" s="272">
        <v>926</v>
      </c>
      <c r="X24" s="272">
        <v>21096</v>
      </c>
      <c r="Y24" s="272">
        <v>389</v>
      </c>
      <c r="Z24" s="272">
        <v>52</v>
      </c>
      <c r="AA24" s="272">
        <v>14</v>
      </c>
      <c r="AB24" s="272">
        <v>26</v>
      </c>
      <c r="AC24" s="272">
        <v>481</v>
      </c>
      <c r="AD24" s="272">
        <v>40708</v>
      </c>
      <c r="AE24" s="272">
        <v>13493</v>
      </c>
      <c r="AF24" s="272">
        <v>2657</v>
      </c>
      <c r="AG24" s="272">
        <v>2853</v>
      </c>
      <c r="AH24" s="272">
        <v>59711</v>
      </c>
      <c r="AI24" s="272">
        <v>70234</v>
      </c>
      <c r="AJ24" s="272">
        <v>7554</v>
      </c>
      <c r="AK24" s="272">
        <v>62680</v>
      </c>
      <c r="AL24" s="272">
        <v>72002</v>
      </c>
      <c r="AM24" s="272">
        <v>20.9</v>
      </c>
      <c r="AN24" s="272">
        <v>14163</v>
      </c>
      <c r="AO24" s="272">
        <v>0</v>
      </c>
      <c r="AP24" s="272">
        <v>86165</v>
      </c>
      <c r="AQ24" s="272">
        <v>0</v>
      </c>
      <c r="AR24" s="272">
        <v>0</v>
      </c>
      <c r="AS24" s="272">
        <v>14662</v>
      </c>
      <c r="AT24" s="272">
        <v>303</v>
      </c>
      <c r="AU24" s="272">
        <v>14965</v>
      </c>
      <c r="AV24" s="272">
        <v>3110843</v>
      </c>
      <c r="AW24" s="272">
        <v>3056970</v>
      </c>
      <c r="AX24" s="272">
        <v>13</v>
      </c>
      <c r="AY24" s="272">
        <v>20.9</v>
      </c>
      <c r="AZ24" s="272">
        <v>0</v>
      </c>
      <c r="BA24" s="272">
        <v>24991</v>
      </c>
      <c r="BB24" s="272">
        <v>1836</v>
      </c>
      <c r="BC24" s="272">
        <v>711</v>
      </c>
      <c r="BD24" s="272">
        <v>27538</v>
      </c>
      <c r="BE24" s="272">
        <v>17</v>
      </c>
      <c r="BF24" s="272">
        <v>27</v>
      </c>
      <c r="BG24" s="272">
        <v>23</v>
      </c>
      <c r="BH24" s="272">
        <v>6</v>
      </c>
      <c r="BI24" s="272">
        <v>17</v>
      </c>
      <c r="BJ24" s="272" t="s">
        <v>672</v>
      </c>
      <c r="BK24" s="272">
        <v>0</v>
      </c>
      <c r="BL24" s="272">
        <v>0</v>
      </c>
      <c r="BM24" s="272">
        <v>0</v>
      </c>
      <c r="BN24" s="272" t="s">
        <v>655</v>
      </c>
      <c r="BO24" s="272">
        <v>4</v>
      </c>
      <c r="BP24" s="272">
        <v>2</v>
      </c>
      <c r="BQ24" s="272">
        <v>2</v>
      </c>
      <c r="BR24" s="272" t="s">
        <v>670</v>
      </c>
      <c r="BS24" s="272">
        <v>3</v>
      </c>
      <c r="BT24" s="272">
        <v>0</v>
      </c>
      <c r="BU24" s="272">
        <v>0</v>
      </c>
      <c r="BV24" s="272">
        <v>679</v>
      </c>
      <c r="BW24" s="272">
        <v>12</v>
      </c>
      <c r="BX24" s="272">
        <v>735</v>
      </c>
      <c r="BY24" s="272">
        <v>362</v>
      </c>
      <c r="BZ24" s="273">
        <v>1097</v>
      </c>
    </row>
    <row r="25" spans="1:78" x14ac:dyDescent="0.35">
      <c r="A25" s="40">
        <v>17</v>
      </c>
      <c r="B25" s="41" t="s">
        <v>101</v>
      </c>
      <c r="C25" s="41" t="s">
        <v>219</v>
      </c>
      <c r="D25" s="41" t="s">
        <v>450</v>
      </c>
      <c r="E25" s="266">
        <v>104</v>
      </c>
      <c r="F25" s="272">
        <v>134</v>
      </c>
      <c r="G25" s="272">
        <v>13</v>
      </c>
      <c r="H25" s="272">
        <v>98</v>
      </c>
      <c r="I25" s="272">
        <v>349</v>
      </c>
      <c r="J25" s="272">
        <v>47046</v>
      </c>
      <c r="K25" s="272">
        <v>12602</v>
      </c>
      <c r="L25" s="272">
        <v>648</v>
      </c>
      <c r="M25" s="272">
        <v>1437</v>
      </c>
      <c r="N25" s="272">
        <v>61733</v>
      </c>
      <c r="O25" s="272">
        <v>44422</v>
      </c>
      <c r="P25" s="272">
        <v>5328</v>
      </c>
      <c r="Q25" s="272">
        <v>237</v>
      </c>
      <c r="R25" s="272">
        <v>1908</v>
      </c>
      <c r="S25" s="272">
        <v>51895</v>
      </c>
      <c r="T25" s="272">
        <v>68933</v>
      </c>
      <c r="U25" s="272">
        <v>15385</v>
      </c>
      <c r="V25" s="272">
        <v>846</v>
      </c>
      <c r="W25" s="272">
        <v>1920</v>
      </c>
      <c r="X25" s="272">
        <v>87084</v>
      </c>
      <c r="Y25" s="272">
        <v>940</v>
      </c>
      <c r="Z25" s="272">
        <v>73</v>
      </c>
      <c r="AA25" s="272">
        <v>11</v>
      </c>
      <c r="AB25" s="272">
        <v>28</v>
      </c>
      <c r="AC25" s="272">
        <v>1052</v>
      </c>
      <c r="AD25" s="272">
        <v>161341</v>
      </c>
      <c r="AE25" s="272">
        <v>33388</v>
      </c>
      <c r="AF25" s="272">
        <v>1742</v>
      </c>
      <c r="AG25" s="272">
        <v>5293</v>
      </c>
      <c r="AH25" s="272">
        <v>201764</v>
      </c>
      <c r="AI25" s="272">
        <v>199637</v>
      </c>
      <c r="AJ25" s="272">
        <v>90361</v>
      </c>
      <c r="AK25" s="272">
        <v>109276</v>
      </c>
      <c r="AL25" s="272">
        <v>128611</v>
      </c>
      <c r="AM25" s="272">
        <v>18.649999999999999</v>
      </c>
      <c r="AN25" s="272">
        <v>8867</v>
      </c>
      <c r="AO25" s="272">
        <v>54</v>
      </c>
      <c r="AP25" s="272">
        <v>137478</v>
      </c>
      <c r="AQ25" s="272">
        <v>30276</v>
      </c>
      <c r="AR25" s="272">
        <v>2483</v>
      </c>
      <c r="AS25" s="272">
        <v>141494</v>
      </c>
      <c r="AT25" s="272">
        <v>1612</v>
      </c>
      <c r="AU25" s="272">
        <v>175865</v>
      </c>
      <c r="AV25" s="272">
        <v>9626874</v>
      </c>
      <c r="AW25" s="272">
        <v>8964568</v>
      </c>
      <c r="AX25" s="272">
        <v>128</v>
      </c>
      <c r="AY25" s="272">
        <v>59.5</v>
      </c>
      <c r="AZ25" s="272">
        <v>0</v>
      </c>
      <c r="BA25" s="272">
        <v>71581</v>
      </c>
      <c r="BB25" s="272">
        <v>2791</v>
      </c>
      <c r="BC25" s="272">
        <v>884</v>
      </c>
      <c r="BD25" s="272">
        <v>75256</v>
      </c>
      <c r="BE25" s="272">
        <v>98</v>
      </c>
      <c r="BF25" s="272">
        <v>127</v>
      </c>
      <c r="BG25" s="272">
        <v>113</v>
      </c>
      <c r="BH25" s="272">
        <v>36</v>
      </c>
      <c r="BI25" s="272">
        <v>77</v>
      </c>
      <c r="BJ25" s="272" t="s">
        <v>668</v>
      </c>
      <c r="BK25" s="272">
        <v>2</v>
      </c>
      <c r="BL25" s="272">
        <v>1</v>
      </c>
      <c r="BM25" s="272">
        <v>1</v>
      </c>
      <c r="BN25" s="272" t="s">
        <v>655</v>
      </c>
      <c r="BO25" s="272">
        <v>12</v>
      </c>
      <c r="BP25" s="272">
        <v>5</v>
      </c>
      <c r="BQ25" s="272">
        <v>7</v>
      </c>
      <c r="BR25" s="272" t="s">
        <v>672</v>
      </c>
      <c r="BS25" s="272">
        <v>0</v>
      </c>
      <c r="BT25" s="272">
        <v>7</v>
      </c>
      <c r="BU25" s="272">
        <v>0</v>
      </c>
      <c r="BV25" s="272">
        <v>1168</v>
      </c>
      <c r="BW25" s="272">
        <v>33</v>
      </c>
      <c r="BX25" s="272">
        <v>1426</v>
      </c>
      <c r="BY25" s="272">
        <v>1587</v>
      </c>
      <c r="BZ25" s="273">
        <v>3013</v>
      </c>
    </row>
    <row r="26" spans="1:78" x14ac:dyDescent="0.35">
      <c r="A26" s="40">
        <v>18</v>
      </c>
      <c r="B26" s="41" t="s">
        <v>158</v>
      </c>
      <c r="C26" s="41" t="s">
        <v>264</v>
      </c>
      <c r="D26" s="41" t="s">
        <v>452</v>
      </c>
      <c r="E26" s="266">
        <v>58</v>
      </c>
      <c r="F26" s="272">
        <v>120</v>
      </c>
      <c r="G26" s="272">
        <v>26</v>
      </c>
      <c r="H26" s="272">
        <v>102</v>
      </c>
      <c r="I26" s="272">
        <v>306</v>
      </c>
      <c r="J26" s="272">
        <v>14235</v>
      </c>
      <c r="K26" s="272">
        <v>7598</v>
      </c>
      <c r="L26" s="272">
        <v>287</v>
      </c>
      <c r="M26" s="272">
        <v>604</v>
      </c>
      <c r="N26" s="272">
        <v>22724</v>
      </c>
      <c r="O26" s="272">
        <v>16182</v>
      </c>
      <c r="P26" s="272">
        <v>2383</v>
      </c>
      <c r="Q26" s="272">
        <v>988</v>
      </c>
      <c r="R26" s="272">
        <v>989</v>
      </c>
      <c r="S26" s="272">
        <v>20542</v>
      </c>
      <c r="T26" s="272">
        <v>16705</v>
      </c>
      <c r="U26" s="272">
        <v>5451</v>
      </c>
      <c r="V26" s="272">
        <v>891</v>
      </c>
      <c r="W26" s="272">
        <v>971</v>
      </c>
      <c r="X26" s="272">
        <v>24018</v>
      </c>
      <c r="Y26" s="272">
        <v>401</v>
      </c>
      <c r="Z26" s="272">
        <v>76</v>
      </c>
      <c r="AA26" s="272">
        <v>46</v>
      </c>
      <c r="AB26" s="272">
        <v>40</v>
      </c>
      <c r="AC26" s="272">
        <v>563</v>
      </c>
      <c r="AD26" s="272">
        <v>47523</v>
      </c>
      <c r="AE26" s="272">
        <v>15508</v>
      </c>
      <c r="AF26" s="272">
        <v>2212</v>
      </c>
      <c r="AG26" s="272">
        <v>2604</v>
      </c>
      <c r="AH26" s="272">
        <v>67847</v>
      </c>
      <c r="AI26" s="272">
        <v>19100</v>
      </c>
      <c r="AJ26" s="272">
        <v>0</v>
      </c>
      <c r="AK26" s="272">
        <v>19100</v>
      </c>
      <c r="AL26" s="272">
        <v>69434</v>
      </c>
      <c r="AM26" s="272">
        <v>17.2</v>
      </c>
      <c r="AN26" s="272">
        <v>705</v>
      </c>
      <c r="AO26" s="272">
        <v>0</v>
      </c>
      <c r="AP26" s="272">
        <v>70139</v>
      </c>
      <c r="AQ26" s="272">
        <v>5084</v>
      </c>
      <c r="AR26" s="272">
        <v>22580</v>
      </c>
      <c r="AS26" s="272">
        <v>10297</v>
      </c>
      <c r="AT26" s="272">
        <v>0</v>
      </c>
      <c r="AU26" s="272">
        <v>37961</v>
      </c>
      <c r="AV26" s="272">
        <v>3543400</v>
      </c>
      <c r="AW26" s="272">
        <v>3557400</v>
      </c>
      <c r="AX26" s="272">
        <v>163</v>
      </c>
      <c r="AY26" s="272">
        <v>39.6</v>
      </c>
      <c r="AZ26" s="272">
        <v>0</v>
      </c>
      <c r="BA26" s="272">
        <v>16077</v>
      </c>
      <c r="BB26" s="272">
        <v>1523</v>
      </c>
      <c r="BC26" s="272">
        <v>374</v>
      </c>
      <c r="BD26" s="272">
        <v>17975</v>
      </c>
      <c r="BE26" s="272">
        <v>19</v>
      </c>
      <c r="BF26" s="272">
        <v>34</v>
      </c>
      <c r="BG26" s="272">
        <v>27</v>
      </c>
      <c r="BH26" s="272">
        <v>8</v>
      </c>
      <c r="BI26" s="272">
        <v>19</v>
      </c>
      <c r="BJ26" s="272" t="s">
        <v>672</v>
      </c>
      <c r="BK26" s="272">
        <v>2</v>
      </c>
      <c r="BL26" s="272">
        <v>0</v>
      </c>
      <c r="BM26" s="272">
        <v>2</v>
      </c>
      <c r="BN26" s="272" t="s">
        <v>655</v>
      </c>
      <c r="BO26" s="272">
        <v>5</v>
      </c>
      <c r="BP26" s="272">
        <v>1</v>
      </c>
      <c r="BQ26" s="272">
        <v>4</v>
      </c>
      <c r="BR26" s="272" t="s">
        <v>670</v>
      </c>
      <c r="BS26" s="272">
        <v>2</v>
      </c>
      <c r="BT26" s="272">
        <v>6</v>
      </c>
      <c r="BU26" s="272">
        <v>0</v>
      </c>
      <c r="BV26" s="272">
        <v>695</v>
      </c>
      <c r="BW26" s="272">
        <v>6</v>
      </c>
      <c r="BX26" s="272">
        <v>754</v>
      </c>
      <c r="BY26" s="272">
        <v>229</v>
      </c>
      <c r="BZ26" s="273">
        <v>983</v>
      </c>
    </row>
    <row r="27" spans="1:78" x14ac:dyDescent="0.35">
      <c r="A27" s="40">
        <v>19</v>
      </c>
      <c r="B27" s="41" t="s">
        <v>105</v>
      </c>
      <c r="C27" s="41" t="s">
        <v>291</v>
      </c>
      <c r="D27" s="41" t="s">
        <v>451</v>
      </c>
      <c r="E27" s="266">
        <v>103</v>
      </c>
      <c r="F27" s="272">
        <v>182</v>
      </c>
      <c r="G27" s="272">
        <v>4</v>
      </c>
      <c r="H27" s="272">
        <v>225</v>
      </c>
      <c r="I27" s="272">
        <v>514</v>
      </c>
      <c r="J27" s="272">
        <v>27690</v>
      </c>
      <c r="K27" s="272">
        <v>13714</v>
      </c>
      <c r="L27" s="272">
        <v>45</v>
      </c>
      <c r="M27" s="272">
        <v>1115</v>
      </c>
      <c r="N27" s="272">
        <v>42564</v>
      </c>
      <c r="O27" s="272">
        <v>25197</v>
      </c>
      <c r="P27" s="272">
        <v>4321</v>
      </c>
      <c r="Q27" s="272">
        <v>162</v>
      </c>
      <c r="R27" s="272">
        <v>2518</v>
      </c>
      <c r="S27" s="272">
        <v>32198</v>
      </c>
      <c r="T27" s="272">
        <v>34809</v>
      </c>
      <c r="U27" s="272">
        <v>8477</v>
      </c>
      <c r="V27" s="272">
        <v>53</v>
      </c>
      <c r="W27" s="272">
        <v>1880</v>
      </c>
      <c r="X27" s="272">
        <v>45219</v>
      </c>
      <c r="Y27" s="272">
        <v>243</v>
      </c>
      <c r="Z27" s="272">
        <v>58</v>
      </c>
      <c r="AA27" s="272">
        <v>1</v>
      </c>
      <c r="AB27" s="272">
        <v>37</v>
      </c>
      <c r="AC27" s="272">
        <v>339</v>
      </c>
      <c r="AD27" s="272">
        <v>87939</v>
      </c>
      <c r="AE27" s="272">
        <v>26570</v>
      </c>
      <c r="AF27" s="272">
        <v>261</v>
      </c>
      <c r="AG27" s="272">
        <v>5550</v>
      </c>
      <c r="AH27" s="272">
        <v>120320</v>
      </c>
      <c r="AI27" s="272">
        <v>95715</v>
      </c>
      <c r="AJ27" s="272">
        <v>72657</v>
      </c>
      <c r="AK27" s="272">
        <v>23058</v>
      </c>
      <c r="AL27" s="272">
        <v>151364</v>
      </c>
      <c r="AM27" s="272">
        <v>21.67</v>
      </c>
      <c r="AN27" s="272">
        <v>15113</v>
      </c>
      <c r="AO27" s="272">
        <v>0</v>
      </c>
      <c r="AP27" s="272">
        <v>166477</v>
      </c>
      <c r="AQ27" s="272">
        <v>28564</v>
      </c>
      <c r="AR27" s="272">
        <v>2906</v>
      </c>
      <c r="AS27" s="272">
        <v>36414</v>
      </c>
      <c r="AT27" s="272">
        <v>1331</v>
      </c>
      <c r="AU27" s="272">
        <v>69215</v>
      </c>
      <c r="AV27" s="272">
        <v>6159478</v>
      </c>
      <c r="AW27" s="272">
        <v>5744466</v>
      </c>
      <c r="AX27" s="272">
        <v>20</v>
      </c>
      <c r="AY27" s="272">
        <v>0</v>
      </c>
      <c r="AZ27" s="272">
        <v>0</v>
      </c>
      <c r="BA27" s="272">
        <v>25013</v>
      </c>
      <c r="BB27" s="272">
        <v>3093</v>
      </c>
      <c r="BC27" s="272">
        <v>1987</v>
      </c>
      <c r="BD27" s="272">
        <v>30092</v>
      </c>
      <c r="BE27" s="272">
        <v>39</v>
      </c>
      <c r="BF27" s="272">
        <v>36</v>
      </c>
      <c r="BG27" s="272">
        <v>31</v>
      </c>
      <c r="BH27" s="272">
        <v>7</v>
      </c>
      <c r="BI27" s="272">
        <v>24</v>
      </c>
      <c r="BJ27" s="272" t="s">
        <v>668</v>
      </c>
      <c r="BK27" s="272">
        <v>3</v>
      </c>
      <c r="BL27" s="272">
        <v>0</v>
      </c>
      <c r="BM27" s="272">
        <v>3</v>
      </c>
      <c r="BN27" s="272" t="s">
        <v>655</v>
      </c>
      <c r="BO27" s="272">
        <v>2</v>
      </c>
      <c r="BP27" s="272">
        <v>1</v>
      </c>
      <c r="BQ27" s="272">
        <v>1</v>
      </c>
      <c r="BR27" s="272" t="s">
        <v>655</v>
      </c>
      <c r="BS27" s="272">
        <v>0</v>
      </c>
      <c r="BT27" s="272">
        <v>0</v>
      </c>
      <c r="BU27" s="272">
        <v>0</v>
      </c>
      <c r="BV27" s="272">
        <v>939</v>
      </c>
      <c r="BW27" s="272">
        <v>4</v>
      </c>
      <c r="BX27" s="272">
        <v>1018</v>
      </c>
      <c r="BY27" s="272">
        <v>617</v>
      </c>
      <c r="BZ27" s="273">
        <v>1635</v>
      </c>
    </row>
    <row r="28" spans="1:78" x14ac:dyDescent="0.35">
      <c r="A28" s="40">
        <v>20</v>
      </c>
      <c r="B28" s="41" t="s">
        <v>151</v>
      </c>
      <c r="C28" s="41" t="s">
        <v>210</v>
      </c>
      <c r="D28" s="41" t="s">
        <v>453</v>
      </c>
      <c r="E28" s="266">
        <v>82</v>
      </c>
      <c r="F28" s="272">
        <v>296</v>
      </c>
      <c r="G28" s="272">
        <v>0</v>
      </c>
      <c r="H28" s="272">
        <v>99</v>
      </c>
      <c r="I28" s="272">
        <v>477</v>
      </c>
      <c r="J28" s="272">
        <v>28976</v>
      </c>
      <c r="K28" s="272">
        <v>14713</v>
      </c>
      <c r="L28" s="272">
        <v>0</v>
      </c>
      <c r="M28" s="272">
        <v>647</v>
      </c>
      <c r="N28" s="272">
        <v>44336</v>
      </c>
      <c r="O28" s="272">
        <v>31844</v>
      </c>
      <c r="P28" s="272">
        <v>4497</v>
      </c>
      <c r="Q28" s="272">
        <v>0</v>
      </c>
      <c r="R28" s="272">
        <v>1374</v>
      </c>
      <c r="S28" s="272">
        <v>37715</v>
      </c>
      <c r="T28" s="272">
        <v>29973</v>
      </c>
      <c r="U28" s="272">
        <v>8886</v>
      </c>
      <c r="V28" s="272">
        <v>0</v>
      </c>
      <c r="W28" s="272">
        <v>1130</v>
      </c>
      <c r="X28" s="272">
        <v>39989</v>
      </c>
      <c r="Y28" s="272">
        <v>87</v>
      </c>
      <c r="Z28" s="272">
        <v>5</v>
      </c>
      <c r="AA28" s="272">
        <v>0</v>
      </c>
      <c r="AB28" s="272">
        <v>0</v>
      </c>
      <c r="AC28" s="272">
        <v>92</v>
      </c>
      <c r="AD28" s="272">
        <v>90880</v>
      </c>
      <c r="AE28" s="272">
        <v>28101</v>
      </c>
      <c r="AF28" s="272">
        <v>0</v>
      </c>
      <c r="AG28" s="272">
        <v>3151</v>
      </c>
      <c r="AH28" s="272">
        <v>122132</v>
      </c>
      <c r="AI28" s="272">
        <v>437989</v>
      </c>
      <c r="AJ28" s="272">
        <v>96340</v>
      </c>
      <c r="AK28" s="272">
        <v>341649</v>
      </c>
      <c r="AL28" s="272">
        <v>88310</v>
      </c>
      <c r="AM28" s="272">
        <v>16.899999999999999</v>
      </c>
      <c r="AN28" s="272">
        <v>7767</v>
      </c>
      <c r="AO28" s="272">
        <v>30</v>
      </c>
      <c r="AP28" s="272">
        <v>96077</v>
      </c>
      <c r="AQ28" s="272">
        <v>0</v>
      </c>
      <c r="AR28" s="272">
        <v>40979</v>
      </c>
      <c r="AS28" s="272">
        <v>99761</v>
      </c>
      <c r="AT28" s="272">
        <v>22270</v>
      </c>
      <c r="AU28" s="272">
        <v>163010</v>
      </c>
      <c r="AV28" s="272">
        <v>6262642</v>
      </c>
      <c r="AW28" s="272">
        <v>6244645</v>
      </c>
      <c r="AX28" s="272">
        <v>10234</v>
      </c>
      <c r="AY28" s="272">
        <v>58</v>
      </c>
      <c r="AZ28" s="272">
        <v>6.5</v>
      </c>
      <c r="BA28" s="272">
        <v>4945</v>
      </c>
      <c r="BB28" s="272">
        <v>3020</v>
      </c>
      <c r="BC28" s="272">
        <v>1146</v>
      </c>
      <c r="BD28" s="272">
        <v>9111</v>
      </c>
      <c r="BE28" s="272">
        <v>25</v>
      </c>
      <c r="BF28" s="272">
        <v>68</v>
      </c>
      <c r="BG28" s="272">
        <v>61</v>
      </c>
      <c r="BH28" s="272">
        <v>28</v>
      </c>
      <c r="BI28" s="272">
        <v>33</v>
      </c>
      <c r="BJ28" s="272" t="s">
        <v>677</v>
      </c>
      <c r="BK28" s="272">
        <v>3</v>
      </c>
      <c r="BL28" s="272">
        <v>3</v>
      </c>
      <c r="BM28" s="272">
        <v>0</v>
      </c>
      <c r="BN28" s="272" t="s">
        <v>655</v>
      </c>
      <c r="BO28" s="272">
        <v>4</v>
      </c>
      <c r="BP28" s="272">
        <v>2</v>
      </c>
      <c r="BQ28" s="272">
        <v>2</v>
      </c>
      <c r="BR28" s="272" t="s">
        <v>678</v>
      </c>
      <c r="BS28" s="272">
        <v>0</v>
      </c>
      <c r="BT28" s="272">
        <v>0</v>
      </c>
      <c r="BU28" s="272">
        <v>0</v>
      </c>
      <c r="BV28" s="272">
        <v>854</v>
      </c>
      <c r="BW28" s="272">
        <v>18</v>
      </c>
      <c r="BX28" s="272">
        <v>965</v>
      </c>
      <c r="BY28" s="272">
        <v>608</v>
      </c>
      <c r="BZ28" s="273">
        <v>1573</v>
      </c>
    </row>
    <row r="29" spans="1:78" x14ac:dyDescent="0.35">
      <c r="A29" s="40">
        <v>21</v>
      </c>
      <c r="B29" s="41" t="s">
        <v>49</v>
      </c>
      <c r="C29" s="41" t="s">
        <v>225</v>
      </c>
      <c r="D29" s="41" t="s">
        <v>454</v>
      </c>
      <c r="E29" s="266">
        <v>13</v>
      </c>
      <c r="F29" s="272">
        <v>11</v>
      </c>
      <c r="G29" s="272">
        <v>0</v>
      </c>
      <c r="H29" s="272">
        <v>26</v>
      </c>
      <c r="I29" s="272">
        <v>50</v>
      </c>
      <c r="J29" s="272">
        <v>3795</v>
      </c>
      <c r="K29" s="272">
        <v>577</v>
      </c>
      <c r="L29" s="272">
        <v>0</v>
      </c>
      <c r="M29" s="272">
        <v>80</v>
      </c>
      <c r="N29" s="272">
        <v>4452</v>
      </c>
      <c r="O29" s="272">
        <v>4947</v>
      </c>
      <c r="P29" s="272">
        <v>389</v>
      </c>
      <c r="Q29" s="272">
        <v>0</v>
      </c>
      <c r="R29" s="272">
        <v>214</v>
      </c>
      <c r="S29" s="272">
        <v>5550</v>
      </c>
      <c r="T29" s="272">
        <v>6391</v>
      </c>
      <c r="U29" s="272">
        <v>745</v>
      </c>
      <c r="V29" s="272">
        <v>0</v>
      </c>
      <c r="W29" s="272">
        <v>132</v>
      </c>
      <c r="X29" s="272">
        <v>7268</v>
      </c>
      <c r="Y29" s="272">
        <v>6</v>
      </c>
      <c r="Z29" s="272">
        <v>0</v>
      </c>
      <c r="AA29" s="272">
        <v>0</v>
      </c>
      <c r="AB29" s="272">
        <v>0</v>
      </c>
      <c r="AC29" s="272">
        <v>6</v>
      </c>
      <c r="AD29" s="272">
        <v>15139</v>
      </c>
      <c r="AE29" s="272">
        <v>1711</v>
      </c>
      <c r="AF29" s="272">
        <v>0</v>
      </c>
      <c r="AG29" s="272">
        <v>426</v>
      </c>
      <c r="AH29" s="272">
        <v>17276</v>
      </c>
      <c r="AI29" s="272">
        <v>3560</v>
      </c>
      <c r="AJ29" s="272">
        <v>0</v>
      </c>
      <c r="AK29" s="272">
        <v>3560</v>
      </c>
      <c r="AL29" s="272">
        <v>16606</v>
      </c>
      <c r="AM29" s="272">
        <v>22</v>
      </c>
      <c r="AN29" s="272">
        <v>1726</v>
      </c>
      <c r="AO29" s="272">
        <v>649</v>
      </c>
      <c r="AP29" s="272">
        <v>18332</v>
      </c>
      <c r="AQ29" s="272">
        <v>1686</v>
      </c>
      <c r="AR29" s="272">
        <v>7679</v>
      </c>
      <c r="AS29" s="272">
        <v>6328</v>
      </c>
      <c r="AT29" s="272">
        <v>362</v>
      </c>
      <c r="AU29" s="272">
        <v>16055</v>
      </c>
      <c r="AV29" s="272">
        <v>723602</v>
      </c>
      <c r="AW29" s="272">
        <v>685348</v>
      </c>
      <c r="AX29" s="272">
        <v>0</v>
      </c>
      <c r="AY29" s="272">
        <v>7.3</v>
      </c>
      <c r="AZ29" s="272">
        <v>1.2</v>
      </c>
      <c r="BA29" s="272">
        <v>4556</v>
      </c>
      <c r="BB29" s="272">
        <v>861</v>
      </c>
      <c r="BC29" s="272">
        <v>604</v>
      </c>
      <c r="BD29" s="272">
        <v>6021</v>
      </c>
      <c r="BE29" s="272">
        <v>4</v>
      </c>
      <c r="BF29" s="272">
        <v>5</v>
      </c>
      <c r="BG29" s="272">
        <v>3</v>
      </c>
      <c r="BH29" s="272">
        <v>0</v>
      </c>
      <c r="BI29" s="272">
        <v>3</v>
      </c>
      <c r="BJ29" s="272" t="s">
        <v>655</v>
      </c>
      <c r="BK29" s="272">
        <v>0</v>
      </c>
      <c r="BL29" s="272">
        <v>0</v>
      </c>
      <c r="BM29" s="272">
        <v>0</v>
      </c>
      <c r="BN29" s="272" t="s">
        <v>655</v>
      </c>
      <c r="BO29" s="272">
        <v>2</v>
      </c>
      <c r="BP29" s="272">
        <v>1</v>
      </c>
      <c r="BQ29" s="272">
        <v>1</v>
      </c>
      <c r="BR29" s="272" t="s">
        <v>655</v>
      </c>
      <c r="BS29" s="272">
        <v>0</v>
      </c>
      <c r="BT29" s="272">
        <v>0</v>
      </c>
      <c r="BU29" s="272">
        <v>0</v>
      </c>
      <c r="BV29" s="272">
        <v>212</v>
      </c>
      <c r="BW29" s="272">
        <v>0</v>
      </c>
      <c r="BX29" s="272">
        <v>221</v>
      </c>
      <c r="BY29" s="272">
        <v>3</v>
      </c>
      <c r="BZ29" s="273">
        <v>224</v>
      </c>
    </row>
    <row r="30" spans="1:78" x14ac:dyDescent="0.35">
      <c r="A30" s="40">
        <v>22</v>
      </c>
      <c r="B30" s="41" t="s">
        <v>109</v>
      </c>
      <c r="C30" s="41" t="s">
        <v>228</v>
      </c>
      <c r="D30" s="41" t="s">
        <v>455</v>
      </c>
      <c r="E30" s="266">
        <v>110</v>
      </c>
      <c r="F30" s="272">
        <v>401</v>
      </c>
      <c r="G30" s="272">
        <v>122</v>
      </c>
      <c r="H30" s="272">
        <v>129</v>
      </c>
      <c r="I30" s="272">
        <v>762</v>
      </c>
      <c r="J30" s="272">
        <v>32534</v>
      </c>
      <c r="K30" s="272">
        <v>17940</v>
      </c>
      <c r="L30" s="272">
        <v>1039</v>
      </c>
      <c r="M30" s="272">
        <v>1836</v>
      </c>
      <c r="N30" s="272">
        <v>53349</v>
      </c>
      <c r="O30" s="272">
        <v>38088</v>
      </c>
      <c r="P30" s="272">
        <v>4974</v>
      </c>
      <c r="Q30" s="272">
        <v>2771</v>
      </c>
      <c r="R30" s="272">
        <v>1509</v>
      </c>
      <c r="S30" s="272">
        <v>47342</v>
      </c>
      <c r="T30" s="272">
        <v>35454</v>
      </c>
      <c r="U30" s="272">
        <v>9356</v>
      </c>
      <c r="V30" s="272">
        <v>2797</v>
      </c>
      <c r="W30" s="272">
        <v>2295</v>
      </c>
      <c r="X30" s="272">
        <v>49902</v>
      </c>
      <c r="Y30" s="272">
        <v>1082</v>
      </c>
      <c r="Z30" s="272">
        <v>93</v>
      </c>
      <c r="AA30" s="272">
        <v>18</v>
      </c>
      <c r="AB30" s="272">
        <v>48</v>
      </c>
      <c r="AC30" s="272">
        <v>1241</v>
      </c>
      <c r="AD30" s="272">
        <v>107158</v>
      </c>
      <c r="AE30" s="272">
        <v>32363</v>
      </c>
      <c r="AF30" s="272">
        <v>6625</v>
      </c>
      <c r="AG30" s="272">
        <v>5688</v>
      </c>
      <c r="AH30" s="272">
        <v>151834</v>
      </c>
      <c r="AI30" s="272">
        <v>53849</v>
      </c>
      <c r="AJ30" s="272">
        <v>12504</v>
      </c>
      <c r="AK30" s="272">
        <v>41345</v>
      </c>
      <c r="AL30" s="272">
        <v>192792</v>
      </c>
      <c r="AM30" s="272">
        <v>18.399999999999999</v>
      </c>
      <c r="AN30" s="272">
        <v>38318</v>
      </c>
      <c r="AO30" s="272">
        <v>0</v>
      </c>
      <c r="AP30" s="272">
        <v>231110</v>
      </c>
      <c r="AQ30" s="272">
        <v>18484</v>
      </c>
      <c r="AR30" s="272">
        <v>26981</v>
      </c>
      <c r="AS30" s="272">
        <v>105026</v>
      </c>
      <c r="AT30" s="272">
        <v>2621</v>
      </c>
      <c r="AU30" s="272">
        <v>153112</v>
      </c>
      <c r="AV30" s="272">
        <v>7702425</v>
      </c>
      <c r="AW30" s="272">
        <v>7847952</v>
      </c>
      <c r="AX30" s="272">
        <v>1172</v>
      </c>
      <c r="AY30" s="272">
        <v>59</v>
      </c>
      <c r="AZ30" s="272">
        <v>15</v>
      </c>
      <c r="BA30" s="272">
        <v>27665</v>
      </c>
      <c r="BB30" s="272">
        <v>3730</v>
      </c>
      <c r="BC30" s="272">
        <v>1107</v>
      </c>
      <c r="BD30" s="272">
        <v>32502</v>
      </c>
      <c r="BE30" s="272">
        <v>58</v>
      </c>
      <c r="BF30" s="272">
        <v>54</v>
      </c>
      <c r="BG30" s="272">
        <v>47</v>
      </c>
      <c r="BH30" s="272">
        <v>16</v>
      </c>
      <c r="BI30" s="272">
        <v>31</v>
      </c>
      <c r="BJ30" s="272" t="s">
        <v>668</v>
      </c>
      <c r="BK30" s="272">
        <v>5</v>
      </c>
      <c r="BL30" s="272">
        <v>1</v>
      </c>
      <c r="BM30" s="272">
        <v>4</v>
      </c>
      <c r="BN30" s="272" t="s">
        <v>671</v>
      </c>
      <c r="BO30" s="272">
        <v>2</v>
      </c>
      <c r="BP30" s="272">
        <v>1</v>
      </c>
      <c r="BQ30" s="272">
        <v>1</v>
      </c>
      <c r="BR30" s="272" t="s">
        <v>655</v>
      </c>
      <c r="BS30" s="272">
        <v>0</v>
      </c>
      <c r="BT30" s="272">
        <v>0</v>
      </c>
      <c r="BU30" s="272">
        <v>0</v>
      </c>
      <c r="BV30" s="272">
        <v>1495</v>
      </c>
      <c r="BW30" s="272">
        <v>4</v>
      </c>
      <c r="BX30" s="272">
        <v>1611</v>
      </c>
      <c r="BY30" s="272">
        <v>893</v>
      </c>
      <c r="BZ30" s="273">
        <v>2504</v>
      </c>
    </row>
    <row r="31" spans="1:78" x14ac:dyDescent="0.35">
      <c r="A31" s="40">
        <v>23</v>
      </c>
      <c r="B31" s="41" t="s">
        <v>112</v>
      </c>
      <c r="C31" s="41" t="s">
        <v>231</v>
      </c>
      <c r="D31" s="41" t="s">
        <v>456</v>
      </c>
      <c r="E31" s="266">
        <v>35</v>
      </c>
      <c r="F31" s="272">
        <v>145</v>
      </c>
      <c r="G31" s="272">
        <v>4</v>
      </c>
      <c r="H31" s="272">
        <v>138</v>
      </c>
      <c r="I31" s="272">
        <v>322</v>
      </c>
      <c r="J31" s="272">
        <v>41160</v>
      </c>
      <c r="K31" s="272">
        <v>11083</v>
      </c>
      <c r="L31" s="272">
        <v>318</v>
      </c>
      <c r="M31" s="272">
        <v>4620</v>
      </c>
      <c r="N31" s="272">
        <v>57181</v>
      </c>
      <c r="O31" s="272">
        <v>46332</v>
      </c>
      <c r="P31" s="272">
        <v>5366</v>
      </c>
      <c r="Q31" s="272">
        <v>581</v>
      </c>
      <c r="R31" s="272">
        <v>4167</v>
      </c>
      <c r="S31" s="272">
        <v>56446</v>
      </c>
      <c r="T31" s="272">
        <v>56076</v>
      </c>
      <c r="U31" s="272">
        <v>13238</v>
      </c>
      <c r="V31" s="272">
        <v>312</v>
      </c>
      <c r="W31" s="272">
        <v>6355</v>
      </c>
      <c r="X31" s="272">
        <v>75981</v>
      </c>
      <c r="Y31" s="272">
        <v>836</v>
      </c>
      <c r="Z31" s="272">
        <v>160</v>
      </c>
      <c r="AA31" s="272">
        <v>21</v>
      </c>
      <c r="AB31" s="272">
        <v>161</v>
      </c>
      <c r="AC31" s="272">
        <v>1178</v>
      </c>
      <c r="AD31" s="272">
        <v>144404</v>
      </c>
      <c r="AE31" s="272">
        <v>29847</v>
      </c>
      <c r="AF31" s="272">
        <v>1232</v>
      </c>
      <c r="AG31" s="272">
        <v>15303</v>
      </c>
      <c r="AH31" s="272">
        <v>190786</v>
      </c>
      <c r="AI31" s="272">
        <v>244969</v>
      </c>
      <c r="AJ31" s="272">
        <v>34045</v>
      </c>
      <c r="AK31" s="272">
        <v>210924</v>
      </c>
      <c r="AL31" s="272">
        <v>92818</v>
      </c>
      <c r="AM31" s="272">
        <v>17.399999999999999</v>
      </c>
      <c r="AN31" s="272">
        <v>6237</v>
      </c>
      <c r="AO31" s="272">
        <v>0</v>
      </c>
      <c r="AP31" s="272">
        <v>99055</v>
      </c>
      <c r="AQ31" s="272">
        <v>30780</v>
      </c>
      <c r="AR31" s="272">
        <v>153915</v>
      </c>
      <c r="AS31" s="272">
        <v>0</v>
      </c>
      <c r="AT31" s="272">
        <v>0</v>
      </c>
      <c r="AU31" s="272">
        <v>184695</v>
      </c>
      <c r="AV31" s="272">
        <v>10711506</v>
      </c>
      <c r="AW31" s="272">
        <v>10847089</v>
      </c>
      <c r="AX31" s="272">
        <v>389</v>
      </c>
      <c r="AY31" s="272">
        <v>0</v>
      </c>
      <c r="AZ31" s="272">
        <v>0</v>
      </c>
      <c r="BA31" s="272">
        <v>110843</v>
      </c>
      <c r="BB31" s="272">
        <v>4243</v>
      </c>
      <c r="BC31" s="272">
        <v>1762</v>
      </c>
      <c r="BD31" s="272">
        <v>116848</v>
      </c>
      <c r="BE31" s="272">
        <v>63</v>
      </c>
      <c r="BF31" s="272">
        <v>82</v>
      </c>
      <c r="BG31" s="272">
        <v>59</v>
      </c>
      <c r="BH31" s="272">
        <v>25</v>
      </c>
      <c r="BI31" s="272">
        <v>34</v>
      </c>
      <c r="BJ31" s="272" t="s">
        <v>672</v>
      </c>
      <c r="BK31" s="272">
        <v>4</v>
      </c>
      <c r="BL31" s="272">
        <v>1</v>
      </c>
      <c r="BM31" s="272">
        <v>3</v>
      </c>
      <c r="BN31" s="272" t="s">
        <v>679</v>
      </c>
      <c r="BO31" s="272">
        <v>19</v>
      </c>
      <c r="BP31" s="272">
        <v>6</v>
      </c>
      <c r="BQ31" s="272">
        <v>13</v>
      </c>
      <c r="BR31" s="272" t="s">
        <v>670</v>
      </c>
      <c r="BS31" s="272">
        <v>0</v>
      </c>
      <c r="BT31" s="272">
        <v>0</v>
      </c>
      <c r="BU31" s="272">
        <v>0</v>
      </c>
      <c r="BV31" s="272">
        <v>1434</v>
      </c>
      <c r="BW31" s="272">
        <v>11</v>
      </c>
      <c r="BX31" s="272">
        <v>1590</v>
      </c>
      <c r="BY31" s="272">
        <v>1341</v>
      </c>
      <c r="BZ31" s="273">
        <v>2931</v>
      </c>
    </row>
    <row r="32" spans="1:78" x14ac:dyDescent="0.35">
      <c r="A32" s="40">
        <v>24</v>
      </c>
      <c r="B32" s="41" t="s">
        <v>113</v>
      </c>
      <c r="C32" s="41" t="s">
        <v>232</v>
      </c>
      <c r="D32" s="41" t="s">
        <v>457</v>
      </c>
      <c r="E32" s="266">
        <v>41</v>
      </c>
      <c r="F32" s="272">
        <v>95</v>
      </c>
      <c r="G32" s="272">
        <v>0</v>
      </c>
      <c r="H32" s="272">
        <v>51</v>
      </c>
      <c r="I32" s="272">
        <v>187</v>
      </c>
      <c r="J32" s="272">
        <v>21380</v>
      </c>
      <c r="K32" s="272">
        <v>16513</v>
      </c>
      <c r="L32" s="272">
        <v>0</v>
      </c>
      <c r="M32" s="272">
        <v>277</v>
      </c>
      <c r="N32" s="272">
        <v>38170</v>
      </c>
      <c r="O32" s="272">
        <v>25214</v>
      </c>
      <c r="P32" s="272">
        <v>6813</v>
      </c>
      <c r="Q32" s="272">
        <v>0</v>
      </c>
      <c r="R32" s="272">
        <v>505</v>
      </c>
      <c r="S32" s="272">
        <v>32532</v>
      </c>
      <c r="T32" s="272">
        <v>20940</v>
      </c>
      <c r="U32" s="272">
        <v>9957</v>
      </c>
      <c r="V32" s="272">
        <v>0</v>
      </c>
      <c r="W32" s="272">
        <v>540</v>
      </c>
      <c r="X32" s="272">
        <v>31437</v>
      </c>
      <c r="Y32" s="272">
        <v>1494</v>
      </c>
      <c r="Z32" s="272">
        <v>175</v>
      </c>
      <c r="AA32" s="272">
        <v>0</v>
      </c>
      <c r="AB32" s="272">
        <v>15</v>
      </c>
      <c r="AC32" s="272">
        <v>1684</v>
      </c>
      <c r="AD32" s="272">
        <v>69028</v>
      </c>
      <c r="AE32" s="272">
        <v>33458</v>
      </c>
      <c r="AF32" s="272">
        <v>0</v>
      </c>
      <c r="AG32" s="272">
        <v>1337</v>
      </c>
      <c r="AH32" s="272">
        <v>103823</v>
      </c>
      <c r="AI32" s="272">
        <v>0</v>
      </c>
      <c r="AJ32" s="272">
        <v>77600</v>
      </c>
      <c r="AK32" s="272">
        <v>-77600</v>
      </c>
      <c r="AL32" s="272">
        <v>176000</v>
      </c>
      <c r="AM32" s="272">
        <v>20.399999999999999</v>
      </c>
      <c r="AN32" s="272">
        <v>36000</v>
      </c>
      <c r="AO32" s="272">
        <v>0</v>
      </c>
      <c r="AP32" s="272">
        <v>212000</v>
      </c>
      <c r="AQ32" s="272">
        <v>5900</v>
      </c>
      <c r="AR32" s="272">
        <v>33800</v>
      </c>
      <c r="AS32" s="272">
        <v>1800</v>
      </c>
      <c r="AT32" s="272">
        <v>2300</v>
      </c>
      <c r="AU32" s="272">
        <v>43800</v>
      </c>
      <c r="AV32" s="272">
        <v>5790000</v>
      </c>
      <c r="AW32" s="272">
        <v>5774300</v>
      </c>
      <c r="AX32" s="272">
        <v>0</v>
      </c>
      <c r="AY32" s="272">
        <v>38</v>
      </c>
      <c r="AZ32" s="272">
        <v>4</v>
      </c>
      <c r="BA32" s="272">
        <v>51300</v>
      </c>
      <c r="BB32" s="272">
        <v>2100</v>
      </c>
      <c r="BC32" s="272">
        <v>1100</v>
      </c>
      <c r="BD32" s="272">
        <v>54500</v>
      </c>
      <c r="BE32" s="272">
        <v>43</v>
      </c>
      <c r="BF32" s="272">
        <v>59</v>
      </c>
      <c r="BG32" s="272">
        <v>54</v>
      </c>
      <c r="BH32" s="272">
        <v>21</v>
      </c>
      <c r="BI32" s="272">
        <v>33</v>
      </c>
      <c r="BJ32" s="272" t="s">
        <v>668</v>
      </c>
      <c r="BK32" s="272">
        <v>0</v>
      </c>
      <c r="BL32" s="272">
        <v>0</v>
      </c>
      <c r="BM32" s="272">
        <v>0</v>
      </c>
      <c r="BN32" s="272" t="s">
        <v>655</v>
      </c>
      <c r="BO32" s="272">
        <v>5</v>
      </c>
      <c r="BP32" s="272">
        <v>2</v>
      </c>
      <c r="BQ32" s="272">
        <v>3</v>
      </c>
      <c r="BR32" s="272" t="s">
        <v>669</v>
      </c>
      <c r="BS32" s="272">
        <v>1</v>
      </c>
      <c r="BT32" s="272">
        <v>5</v>
      </c>
      <c r="BU32" s="272">
        <v>0</v>
      </c>
      <c r="BV32" s="272">
        <v>523</v>
      </c>
      <c r="BW32" s="272">
        <v>4</v>
      </c>
      <c r="BX32" s="272">
        <v>629</v>
      </c>
      <c r="BY32" s="272">
        <v>7</v>
      </c>
      <c r="BZ32" s="273">
        <v>636</v>
      </c>
    </row>
    <row r="33" spans="1:78" x14ac:dyDescent="0.35">
      <c r="A33" s="40">
        <v>25</v>
      </c>
      <c r="B33" s="41" t="s">
        <v>115</v>
      </c>
      <c r="C33" s="41" t="s">
        <v>234</v>
      </c>
      <c r="D33" s="41" t="s">
        <v>458</v>
      </c>
      <c r="E33" s="266">
        <v>149</v>
      </c>
      <c r="F33" s="272">
        <v>199</v>
      </c>
      <c r="G33" s="272">
        <v>3</v>
      </c>
      <c r="H33" s="272">
        <v>60</v>
      </c>
      <c r="I33" s="272">
        <v>411</v>
      </c>
      <c r="J33" s="272">
        <v>14126</v>
      </c>
      <c r="K33" s="272">
        <v>10854</v>
      </c>
      <c r="L33" s="272">
        <v>23</v>
      </c>
      <c r="M33" s="272">
        <v>1598</v>
      </c>
      <c r="N33" s="272">
        <v>26601</v>
      </c>
      <c r="O33" s="272">
        <v>23307</v>
      </c>
      <c r="P33" s="272">
        <v>2218</v>
      </c>
      <c r="Q33" s="272">
        <v>54</v>
      </c>
      <c r="R33" s="272">
        <v>1634</v>
      </c>
      <c r="S33" s="272">
        <v>27213</v>
      </c>
      <c r="T33" s="272">
        <v>21688</v>
      </c>
      <c r="U33" s="272">
        <v>5456</v>
      </c>
      <c r="V33" s="272">
        <v>36</v>
      </c>
      <c r="W33" s="272">
        <v>1749</v>
      </c>
      <c r="X33" s="272">
        <v>28929</v>
      </c>
      <c r="Y33" s="272">
        <v>17</v>
      </c>
      <c r="Z33" s="272">
        <v>8</v>
      </c>
      <c r="AA33" s="272">
        <v>0</v>
      </c>
      <c r="AB33" s="272">
        <v>0</v>
      </c>
      <c r="AC33" s="272">
        <v>25</v>
      </c>
      <c r="AD33" s="272">
        <v>59138</v>
      </c>
      <c r="AE33" s="272">
        <v>18536</v>
      </c>
      <c r="AF33" s="272">
        <v>113</v>
      </c>
      <c r="AG33" s="272">
        <v>4981</v>
      </c>
      <c r="AH33" s="272">
        <v>82768</v>
      </c>
      <c r="AI33" s="272">
        <v>91383</v>
      </c>
      <c r="AJ33" s="272">
        <v>82024</v>
      </c>
      <c r="AK33" s="272">
        <v>9359</v>
      </c>
      <c r="AL33" s="272">
        <v>77979</v>
      </c>
      <c r="AM33" s="272">
        <v>24.1</v>
      </c>
      <c r="AN33" s="272">
        <v>29532</v>
      </c>
      <c r="AO33" s="272">
        <v>0</v>
      </c>
      <c r="AP33" s="272">
        <v>107511</v>
      </c>
      <c r="AQ33" s="272">
        <v>0</v>
      </c>
      <c r="AR33" s="272">
        <v>12650</v>
      </c>
      <c r="AS33" s="272">
        <v>179</v>
      </c>
      <c r="AT33" s="272">
        <v>2341</v>
      </c>
      <c r="AU33" s="272">
        <v>15170</v>
      </c>
      <c r="AV33" s="272">
        <v>3053017</v>
      </c>
      <c r="AW33" s="272">
        <v>3025747</v>
      </c>
      <c r="AX33" s="272">
        <v>6</v>
      </c>
      <c r="AY33" s="272">
        <v>1</v>
      </c>
      <c r="AZ33" s="272">
        <v>3</v>
      </c>
      <c r="BA33" s="272">
        <v>11445</v>
      </c>
      <c r="BB33" s="272">
        <v>1386</v>
      </c>
      <c r="BC33" s="272">
        <v>914</v>
      </c>
      <c r="BD33" s="272">
        <v>13745</v>
      </c>
      <c r="BE33" s="272">
        <v>36</v>
      </c>
      <c r="BF33" s="272">
        <v>23</v>
      </c>
      <c r="BG33" s="272">
        <v>18</v>
      </c>
      <c r="BH33" s="272">
        <v>4</v>
      </c>
      <c r="BI33" s="272">
        <v>14</v>
      </c>
      <c r="BJ33" s="272" t="s">
        <v>672</v>
      </c>
      <c r="BK33" s="272">
        <v>1</v>
      </c>
      <c r="BL33" s="272">
        <v>0</v>
      </c>
      <c r="BM33" s="272">
        <v>1</v>
      </c>
      <c r="BN33" s="272" t="s">
        <v>655</v>
      </c>
      <c r="BO33" s="272">
        <v>4</v>
      </c>
      <c r="BP33" s="272">
        <v>3</v>
      </c>
      <c r="BQ33" s="272">
        <v>1</v>
      </c>
      <c r="BR33" s="272" t="s">
        <v>669</v>
      </c>
      <c r="BS33" s="272">
        <v>0</v>
      </c>
      <c r="BT33" s="272">
        <v>0</v>
      </c>
      <c r="BU33" s="272">
        <v>0</v>
      </c>
      <c r="BV33" s="272">
        <v>727</v>
      </c>
      <c r="BW33" s="272">
        <v>5</v>
      </c>
      <c r="BX33" s="272">
        <v>791</v>
      </c>
      <c r="BY33" s="272">
        <v>519</v>
      </c>
      <c r="BZ33" s="273">
        <v>1310</v>
      </c>
    </row>
    <row r="34" spans="1:78" x14ac:dyDescent="0.35">
      <c r="A34" s="40">
        <v>26</v>
      </c>
      <c r="B34" s="41" t="s">
        <v>119</v>
      </c>
      <c r="C34" s="41" t="s">
        <v>237</v>
      </c>
      <c r="D34" s="41" t="s">
        <v>459</v>
      </c>
      <c r="E34" s="266">
        <v>51</v>
      </c>
      <c r="F34" s="272">
        <v>282</v>
      </c>
      <c r="G34" s="272">
        <v>109</v>
      </c>
      <c r="H34" s="272">
        <v>123</v>
      </c>
      <c r="I34" s="272">
        <v>565</v>
      </c>
      <c r="J34" s="272">
        <v>18412</v>
      </c>
      <c r="K34" s="272">
        <v>11236</v>
      </c>
      <c r="L34" s="272">
        <v>1871</v>
      </c>
      <c r="M34" s="272">
        <v>475</v>
      </c>
      <c r="N34" s="272">
        <v>31994</v>
      </c>
      <c r="O34" s="272">
        <v>23447</v>
      </c>
      <c r="P34" s="272">
        <v>3020</v>
      </c>
      <c r="Q34" s="272">
        <v>1728</v>
      </c>
      <c r="R34" s="272">
        <v>1547</v>
      </c>
      <c r="S34" s="272">
        <v>29742</v>
      </c>
      <c r="T34" s="272">
        <v>26452</v>
      </c>
      <c r="U34" s="272">
        <v>11652</v>
      </c>
      <c r="V34" s="272">
        <v>1590</v>
      </c>
      <c r="W34" s="272">
        <v>1145</v>
      </c>
      <c r="X34" s="272">
        <v>40839</v>
      </c>
      <c r="Y34" s="272">
        <v>39</v>
      </c>
      <c r="Z34" s="272">
        <v>5</v>
      </c>
      <c r="AA34" s="272">
        <v>5</v>
      </c>
      <c r="AB34" s="272">
        <v>8</v>
      </c>
      <c r="AC34" s="272">
        <v>57</v>
      </c>
      <c r="AD34" s="272">
        <v>68350</v>
      </c>
      <c r="AE34" s="272">
        <v>25913</v>
      </c>
      <c r="AF34" s="272">
        <v>5194</v>
      </c>
      <c r="AG34" s="272">
        <v>3175</v>
      </c>
      <c r="AH34" s="272">
        <v>102632</v>
      </c>
      <c r="AI34" s="272">
        <v>55139</v>
      </c>
      <c r="AJ34" s="272">
        <v>0</v>
      </c>
      <c r="AK34" s="272">
        <v>55139</v>
      </c>
      <c r="AL34" s="272">
        <v>108035</v>
      </c>
      <c r="AM34" s="272">
        <v>22.4</v>
      </c>
      <c r="AN34" s="272">
        <v>38730</v>
      </c>
      <c r="AO34" s="272">
        <v>0</v>
      </c>
      <c r="AP34" s="272">
        <v>146765</v>
      </c>
      <c r="AQ34" s="272">
        <v>19334</v>
      </c>
      <c r="AR34" s="272">
        <v>55321</v>
      </c>
      <c r="AS34" s="272">
        <v>0</v>
      </c>
      <c r="AT34" s="272">
        <v>1413</v>
      </c>
      <c r="AU34" s="272">
        <v>76068</v>
      </c>
      <c r="AV34" s="272">
        <v>4912180</v>
      </c>
      <c r="AW34" s="272">
        <v>4879621</v>
      </c>
      <c r="AX34" s="272">
        <v>27</v>
      </c>
      <c r="AY34" s="272">
        <v>33.840000000000003</v>
      </c>
      <c r="AZ34" s="272">
        <v>12.5</v>
      </c>
      <c r="BA34" s="272">
        <v>28248</v>
      </c>
      <c r="BB34" s="272">
        <v>2163</v>
      </c>
      <c r="BC34" s="272">
        <v>1022</v>
      </c>
      <c r="BD34" s="272">
        <v>31433</v>
      </c>
      <c r="BE34" s="272">
        <v>51</v>
      </c>
      <c r="BF34" s="272">
        <v>50</v>
      </c>
      <c r="BG34" s="272">
        <v>41</v>
      </c>
      <c r="BH34" s="272">
        <v>10</v>
      </c>
      <c r="BI34" s="272">
        <v>31</v>
      </c>
      <c r="BJ34" s="272" t="s">
        <v>675</v>
      </c>
      <c r="BK34" s="272">
        <v>3</v>
      </c>
      <c r="BL34" s="272">
        <v>2</v>
      </c>
      <c r="BM34" s="272">
        <v>1</v>
      </c>
      <c r="BN34" s="272" t="s">
        <v>655</v>
      </c>
      <c r="BO34" s="272">
        <v>6</v>
      </c>
      <c r="BP34" s="272">
        <v>1</v>
      </c>
      <c r="BQ34" s="272">
        <v>5</v>
      </c>
      <c r="BR34" s="272" t="s">
        <v>670</v>
      </c>
      <c r="BS34" s="272">
        <v>1</v>
      </c>
      <c r="BT34" s="272">
        <v>0</v>
      </c>
      <c r="BU34" s="272">
        <v>0</v>
      </c>
      <c r="BV34" s="272">
        <v>1038</v>
      </c>
      <c r="BW34" s="272">
        <v>12</v>
      </c>
      <c r="BX34" s="272">
        <v>1151</v>
      </c>
      <c r="BY34" s="272">
        <v>468</v>
      </c>
      <c r="BZ34" s="273">
        <v>1619</v>
      </c>
    </row>
    <row r="35" spans="1:78" x14ac:dyDescent="0.35">
      <c r="A35" s="40">
        <v>27</v>
      </c>
      <c r="B35" s="41" t="s">
        <v>120</v>
      </c>
      <c r="C35" s="41" t="s">
        <v>238</v>
      </c>
      <c r="D35" s="41" t="s">
        <v>460</v>
      </c>
      <c r="E35" s="266">
        <v>53</v>
      </c>
      <c r="F35" s="272">
        <v>127</v>
      </c>
      <c r="G35" s="272">
        <v>2</v>
      </c>
      <c r="H35" s="272">
        <v>154</v>
      </c>
      <c r="I35" s="272">
        <v>336</v>
      </c>
      <c r="J35" s="272">
        <v>20106</v>
      </c>
      <c r="K35" s="272">
        <v>8869</v>
      </c>
      <c r="L35" s="272">
        <v>297</v>
      </c>
      <c r="M35" s="272">
        <v>1267</v>
      </c>
      <c r="N35" s="272">
        <v>30539</v>
      </c>
      <c r="O35" s="272">
        <v>24821</v>
      </c>
      <c r="P35" s="272">
        <v>2488</v>
      </c>
      <c r="Q35" s="272">
        <v>207</v>
      </c>
      <c r="R35" s="272">
        <v>1386</v>
      </c>
      <c r="S35" s="272">
        <v>28902</v>
      </c>
      <c r="T35" s="272">
        <v>33898</v>
      </c>
      <c r="U35" s="272">
        <v>4609</v>
      </c>
      <c r="V35" s="272">
        <v>278</v>
      </c>
      <c r="W35" s="272">
        <v>1598</v>
      </c>
      <c r="X35" s="272">
        <v>40383</v>
      </c>
      <c r="Y35" s="272">
        <v>51</v>
      </c>
      <c r="Z35" s="272">
        <v>10</v>
      </c>
      <c r="AA35" s="272">
        <v>1</v>
      </c>
      <c r="AB35" s="272">
        <v>0</v>
      </c>
      <c r="AC35" s="272">
        <v>62</v>
      </c>
      <c r="AD35" s="272">
        <v>78876</v>
      </c>
      <c r="AE35" s="272">
        <v>15976</v>
      </c>
      <c r="AF35" s="272">
        <v>783</v>
      </c>
      <c r="AG35" s="272">
        <v>4251</v>
      </c>
      <c r="AH35" s="272">
        <v>99886</v>
      </c>
      <c r="AI35" s="272">
        <v>144560</v>
      </c>
      <c r="AJ35" s="272">
        <v>2165</v>
      </c>
      <c r="AK35" s="272">
        <v>142395</v>
      </c>
      <c r="AL35" s="272">
        <v>118618</v>
      </c>
      <c r="AM35" s="272">
        <v>19.3</v>
      </c>
      <c r="AN35" s="272">
        <v>-8385</v>
      </c>
      <c r="AO35" s="272">
        <v>0</v>
      </c>
      <c r="AP35" s="272">
        <v>110233</v>
      </c>
      <c r="AQ35" s="272">
        <v>0</v>
      </c>
      <c r="AR35" s="272">
        <v>12744</v>
      </c>
      <c r="AS35" s="272">
        <v>0</v>
      </c>
      <c r="AT35" s="272">
        <v>0</v>
      </c>
      <c r="AU35" s="272">
        <v>12744</v>
      </c>
      <c r="AV35" s="272">
        <v>4634453</v>
      </c>
      <c r="AW35" s="272">
        <v>4220724</v>
      </c>
      <c r="AX35" s="272">
        <v>223</v>
      </c>
      <c r="AY35" s="272">
        <v>37</v>
      </c>
      <c r="AZ35" s="272">
        <v>3</v>
      </c>
      <c r="BA35" s="272">
        <v>34069</v>
      </c>
      <c r="BB35" s="272">
        <v>2405</v>
      </c>
      <c r="BC35" s="272">
        <v>1869</v>
      </c>
      <c r="BD35" s="272">
        <v>38343</v>
      </c>
      <c r="BE35" s="272">
        <v>30</v>
      </c>
      <c r="BF35" s="272">
        <v>39</v>
      </c>
      <c r="BG35" s="272">
        <v>36</v>
      </c>
      <c r="BH35" s="272">
        <v>8</v>
      </c>
      <c r="BI35" s="272">
        <v>28</v>
      </c>
      <c r="BJ35" s="272" t="s">
        <v>678</v>
      </c>
      <c r="BK35" s="272">
        <v>0</v>
      </c>
      <c r="BL35" s="272">
        <v>0</v>
      </c>
      <c r="BM35" s="272">
        <v>0</v>
      </c>
      <c r="BN35" s="272" t="s">
        <v>655</v>
      </c>
      <c r="BO35" s="272">
        <v>3</v>
      </c>
      <c r="BP35" s="272">
        <v>2</v>
      </c>
      <c r="BQ35" s="272">
        <v>1</v>
      </c>
      <c r="BR35" s="272" t="s">
        <v>655</v>
      </c>
      <c r="BS35" s="272">
        <v>0</v>
      </c>
      <c r="BT35" s="272">
        <v>0</v>
      </c>
      <c r="BU35" s="272">
        <v>0</v>
      </c>
      <c r="BV35" s="272">
        <v>1861</v>
      </c>
      <c r="BW35" s="272">
        <v>0</v>
      </c>
      <c r="BX35" s="272">
        <v>1930</v>
      </c>
      <c r="BY35" s="272">
        <v>187</v>
      </c>
      <c r="BZ35" s="273">
        <v>2117</v>
      </c>
    </row>
    <row r="36" spans="1:78" x14ac:dyDescent="0.35">
      <c r="A36" s="40">
        <v>28</v>
      </c>
      <c r="B36" s="41" t="s">
        <v>121</v>
      </c>
      <c r="C36" s="41" t="s">
        <v>239</v>
      </c>
      <c r="D36" s="41" t="s">
        <v>461</v>
      </c>
      <c r="E36" s="266">
        <v>34</v>
      </c>
      <c r="F36" s="272">
        <v>226</v>
      </c>
      <c r="G36" s="272">
        <v>1</v>
      </c>
      <c r="H36" s="272">
        <v>64</v>
      </c>
      <c r="I36" s="272">
        <v>325</v>
      </c>
      <c r="J36" s="272">
        <v>11518</v>
      </c>
      <c r="K36" s="272">
        <v>11987</v>
      </c>
      <c r="L36" s="272">
        <v>53</v>
      </c>
      <c r="M36" s="272">
        <v>391</v>
      </c>
      <c r="N36" s="272">
        <v>23949</v>
      </c>
      <c r="O36" s="272">
        <v>14769</v>
      </c>
      <c r="P36" s="272">
        <v>2377</v>
      </c>
      <c r="Q36" s="272">
        <v>271</v>
      </c>
      <c r="R36" s="272">
        <v>997</v>
      </c>
      <c r="S36" s="272">
        <v>18414</v>
      </c>
      <c r="T36" s="272">
        <v>24391</v>
      </c>
      <c r="U36" s="272">
        <v>12453</v>
      </c>
      <c r="V36" s="272">
        <v>637</v>
      </c>
      <c r="W36" s="272">
        <v>880</v>
      </c>
      <c r="X36" s="272">
        <v>38361</v>
      </c>
      <c r="Y36" s="272">
        <v>0</v>
      </c>
      <c r="Z36" s="272">
        <v>0</v>
      </c>
      <c r="AA36" s="272">
        <v>0</v>
      </c>
      <c r="AB36" s="272">
        <v>0</v>
      </c>
      <c r="AC36" s="272">
        <v>0</v>
      </c>
      <c r="AD36" s="272">
        <v>50678</v>
      </c>
      <c r="AE36" s="272">
        <v>26817</v>
      </c>
      <c r="AF36" s="272">
        <v>961</v>
      </c>
      <c r="AG36" s="272">
        <v>2268</v>
      </c>
      <c r="AH36" s="272">
        <v>80724</v>
      </c>
      <c r="AI36" s="272">
        <v>25083</v>
      </c>
      <c r="AJ36" s="272">
        <v>1241</v>
      </c>
      <c r="AK36" s="272">
        <v>23842</v>
      </c>
      <c r="AL36" s="272">
        <v>81859</v>
      </c>
      <c r="AM36" s="272">
        <v>20.5</v>
      </c>
      <c r="AN36" s="272">
        <v>21377</v>
      </c>
      <c r="AO36" s="272">
        <v>0</v>
      </c>
      <c r="AP36" s="272">
        <v>103236</v>
      </c>
      <c r="AQ36" s="272">
        <v>8553</v>
      </c>
      <c r="AR36" s="272">
        <v>24498</v>
      </c>
      <c r="AS36" s="272">
        <v>29</v>
      </c>
      <c r="AT36" s="272">
        <v>947</v>
      </c>
      <c r="AU36" s="272">
        <v>34027</v>
      </c>
      <c r="AV36" s="272">
        <v>3367746</v>
      </c>
      <c r="AW36" s="272">
        <v>3242386</v>
      </c>
      <c r="AX36" s="272">
        <v>2233</v>
      </c>
      <c r="AY36" s="272">
        <v>23.04</v>
      </c>
      <c r="AZ36" s="272">
        <v>14.21</v>
      </c>
      <c r="BA36" s="272">
        <v>13221</v>
      </c>
      <c r="BB36" s="272">
        <v>2483</v>
      </c>
      <c r="BC36" s="272">
        <v>911</v>
      </c>
      <c r="BD36" s="272">
        <v>16615</v>
      </c>
      <c r="BE36" s="272">
        <v>20</v>
      </c>
      <c r="BF36" s="272">
        <v>32</v>
      </c>
      <c r="BG36" s="272">
        <v>30</v>
      </c>
      <c r="BH36" s="272">
        <v>6</v>
      </c>
      <c r="BI36" s="272">
        <v>24</v>
      </c>
      <c r="BJ36" s="272" t="s">
        <v>669</v>
      </c>
      <c r="BK36" s="272">
        <v>2</v>
      </c>
      <c r="BL36" s="272">
        <v>2</v>
      </c>
      <c r="BM36" s="272">
        <v>0</v>
      </c>
      <c r="BN36" s="272" t="s">
        <v>655</v>
      </c>
      <c r="BO36" s="272">
        <v>0</v>
      </c>
      <c r="BP36" s="272">
        <v>0</v>
      </c>
      <c r="BQ36" s="272">
        <v>0</v>
      </c>
      <c r="BR36" s="272" t="s">
        <v>655</v>
      </c>
      <c r="BS36" s="272">
        <v>0</v>
      </c>
      <c r="BT36" s="272">
        <v>0</v>
      </c>
      <c r="BU36" s="272">
        <v>0</v>
      </c>
      <c r="BV36" s="272">
        <v>0</v>
      </c>
      <c r="BW36" s="272">
        <v>0</v>
      </c>
      <c r="BX36" s="272">
        <v>52</v>
      </c>
      <c r="BY36" s="272">
        <v>847</v>
      </c>
      <c r="BZ36" s="273">
        <v>899</v>
      </c>
    </row>
    <row r="37" spans="1:78" x14ac:dyDescent="0.35">
      <c r="A37" s="40">
        <v>29</v>
      </c>
      <c r="B37" s="41" t="s">
        <v>123</v>
      </c>
      <c r="C37" s="41" t="s">
        <v>241</v>
      </c>
      <c r="D37" s="41" t="s">
        <v>462</v>
      </c>
      <c r="E37" s="266">
        <v>96</v>
      </c>
      <c r="F37" s="272">
        <v>257</v>
      </c>
      <c r="G37" s="272">
        <v>6</v>
      </c>
      <c r="H37" s="272">
        <v>190</v>
      </c>
      <c r="I37" s="272">
        <v>549</v>
      </c>
      <c r="J37" s="272">
        <v>26943</v>
      </c>
      <c r="K37" s="272">
        <v>16482</v>
      </c>
      <c r="L37" s="272">
        <v>906</v>
      </c>
      <c r="M37" s="272">
        <v>1427</v>
      </c>
      <c r="N37" s="272">
        <v>45758</v>
      </c>
      <c r="O37" s="272">
        <v>37133</v>
      </c>
      <c r="P37" s="272">
        <v>4874</v>
      </c>
      <c r="Q37" s="272">
        <v>1039</v>
      </c>
      <c r="R37" s="272">
        <v>1686</v>
      </c>
      <c r="S37" s="272">
        <v>44732</v>
      </c>
      <c r="T37" s="272">
        <v>46587</v>
      </c>
      <c r="U37" s="272">
        <v>14853</v>
      </c>
      <c r="V37" s="272">
        <v>1385</v>
      </c>
      <c r="W37" s="272">
        <v>2387</v>
      </c>
      <c r="X37" s="272">
        <v>65212</v>
      </c>
      <c r="Y37" s="272">
        <v>481</v>
      </c>
      <c r="Z37" s="272">
        <v>33</v>
      </c>
      <c r="AA37" s="272">
        <v>37</v>
      </c>
      <c r="AB37" s="272">
        <v>20</v>
      </c>
      <c r="AC37" s="272">
        <v>571</v>
      </c>
      <c r="AD37" s="272">
        <v>111144</v>
      </c>
      <c r="AE37" s="272">
        <v>36242</v>
      </c>
      <c r="AF37" s="272">
        <v>3367</v>
      </c>
      <c r="AG37" s="272">
        <v>5520</v>
      </c>
      <c r="AH37" s="272">
        <v>156273</v>
      </c>
      <c r="AI37" s="272">
        <v>0</v>
      </c>
      <c r="AJ37" s="272">
        <v>204164</v>
      </c>
      <c r="AK37" s="272">
        <v>-204164</v>
      </c>
      <c r="AL37" s="272">
        <v>156857</v>
      </c>
      <c r="AM37" s="272">
        <v>19</v>
      </c>
      <c r="AN37" s="272">
        <v>18458</v>
      </c>
      <c r="AO37" s="272">
        <v>0</v>
      </c>
      <c r="AP37" s="272">
        <v>175315</v>
      </c>
      <c r="AQ37" s="272">
        <v>27364</v>
      </c>
      <c r="AR37" s="272">
        <v>5082</v>
      </c>
      <c r="AS37" s="272">
        <v>47264</v>
      </c>
      <c r="AT37" s="272">
        <v>10004</v>
      </c>
      <c r="AU37" s="272">
        <v>89714</v>
      </c>
      <c r="AV37" s="272">
        <v>6601284</v>
      </c>
      <c r="AW37" s="272">
        <v>6466514</v>
      </c>
      <c r="AX37" s="272">
        <v>751</v>
      </c>
      <c r="AY37" s="272">
        <v>33.58</v>
      </c>
      <c r="AZ37" s="272">
        <v>4.5</v>
      </c>
      <c r="BA37" s="272">
        <v>21838</v>
      </c>
      <c r="BB37" s="272">
        <v>2687</v>
      </c>
      <c r="BC37" s="272">
        <v>1701</v>
      </c>
      <c r="BD37" s="272">
        <v>26226</v>
      </c>
      <c r="BE37" s="272">
        <v>37</v>
      </c>
      <c r="BF37" s="272">
        <v>100</v>
      </c>
      <c r="BG37" s="272">
        <v>88</v>
      </c>
      <c r="BH37" s="272">
        <v>44</v>
      </c>
      <c r="BI37" s="272">
        <v>44</v>
      </c>
      <c r="BJ37" s="272" t="s">
        <v>672</v>
      </c>
      <c r="BK37" s="272">
        <v>1</v>
      </c>
      <c r="BL37" s="272">
        <v>1</v>
      </c>
      <c r="BM37" s="272">
        <v>0</v>
      </c>
      <c r="BN37" s="272" t="s">
        <v>655</v>
      </c>
      <c r="BO37" s="272">
        <v>11</v>
      </c>
      <c r="BP37" s="272">
        <v>6</v>
      </c>
      <c r="BQ37" s="272">
        <v>5</v>
      </c>
      <c r="BR37" s="272" t="s">
        <v>678</v>
      </c>
      <c r="BS37" s="272">
        <v>0</v>
      </c>
      <c r="BT37" s="272">
        <v>0</v>
      </c>
      <c r="BU37" s="272">
        <v>57</v>
      </c>
      <c r="BV37" s="272">
        <v>1064</v>
      </c>
      <c r="BW37" s="272">
        <v>16</v>
      </c>
      <c r="BX37" s="272">
        <v>1217</v>
      </c>
      <c r="BY37" s="272">
        <v>435</v>
      </c>
      <c r="BZ37" s="273">
        <v>1652</v>
      </c>
    </row>
    <row r="38" spans="1:78" x14ac:dyDescent="0.35">
      <c r="A38" s="40">
        <v>30</v>
      </c>
      <c r="B38" s="41" t="s">
        <v>124</v>
      </c>
      <c r="C38" s="41" t="s">
        <v>242</v>
      </c>
      <c r="D38" s="41" t="s">
        <v>463</v>
      </c>
      <c r="E38" s="266">
        <v>43</v>
      </c>
      <c r="F38" s="272">
        <v>53</v>
      </c>
      <c r="G38" s="272">
        <v>0</v>
      </c>
      <c r="H38" s="272">
        <v>89</v>
      </c>
      <c r="I38" s="272">
        <v>185</v>
      </c>
      <c r="J38" s="272">
        <v>20384</v>
      </c>
      <c r="K38" s="272">
        <v>244</v>
      </c>
      <c r="L38" s="272">
        <v>0</v>
      </c>
      <c r="M38" s="272">
        <v>960</v>
      </c>
      <c r="N38" s="272">
        <v>21588</v>
      </c>
      <c r="O38" s="272">
        <v>16974</v>
      </c>
      <c r="P38" s="272">
        <v>209</v>
      </c>
      <c r="Q38" s="272">
        <v>0</v>
      </c>
      <c r="R38" s="272">
        <v>1249</v>
      </c>
      <c r="S38" s="272">
        <v>18432</v>
      </c>
      <c r="T38" s="272">
        <v>29529</v>
      </c>
      <c r="U38" s="272">
        <v>165</v>
      </c>
      <c r="V38" s="272">
        <v>0</v>
      </c>
      <c r="W38" s="272">
        <v>1423</v>
      </c>
      <c r="X38" s="272">
        <v>31117</v>
      </c>
      <c r="Y38" s="272">
        <v>375</v>
      </c>
      <c r="Z38" s="272">
        <v>1</v>
      </c>
      <c r="AA38" s="272">
        <v>0</v>
      </c>
      <c r="AB38" s="272">
        <v>37</v>
      </c>
      <c r="AC38" s="272">
        <v>413</v>
      </c>
      <c r="AD38" s="272">
        <v>67262</v>
      </c>
      <c r="AE38" s="272">
        <v>619</v>
      </c>
      <c r="AF38" s="272">
        <v>0</v>
      </c>
      <c r="AG38" s="272">
        <v>3669</v>
      </c>
      <c r="AH38" s="272">
        <v>71550</v>
      </c>
      <c r="AI38" s="272">
        <v>34035</v>
      </c>
      <c r="AJ38" s="272">
        <v>25066</v>
      </c>
      <c r="AK38" s="272">
        <v>8969</v>
      </c>
      <c r="AL38" s="272">
        <v>75718</v>
      </c>
      <c r="AM38" s="272">
        <v>17.399999999999999</v>
      </c>
      <c r="AN38" s="272">
        <v>9578</v>
      </c>
      <c r="AO38" s="272">
        <v>0</v>
      </c>
      <c r="AP38" s="272">
        <v>85296</v>
      </c>
      <c r="AQ38" s="272">
        <v>0</v>
      </c>
      <c r="AR38" s="272">
        <v>14621</v>
      </c>
      <c r="AS38" s="272">
        <v>4070</v>
      </c>
      <c r="AT38" s="272">
        <v>1633</v>
      </c>
      <c r="AU38" s="272">
        <v>20324</v>
      </c>
      <c r="AV38" s="272">
        <v>3279642</v>
      </c>
      <c r="AW38" s="272">
        <v>3170152</v>
      </c>
      <c r="AX38" s="272">
        <v>329</v>
      </c>
      <c r="AY38" s="272">
        <v>31.21</v>
      </c>
      <c r="AZ38" s="272">
        <v>5</v>
      </c>
      <c r="BA38" s="272">
        <v>14343</v>
      </c>
      <c r="BB38" s="272">
        <v>546</v>
      </c>
      <c r="BC38" s="272">
        <v>1968</v>
      </c>
      <c r="BD38" s="272">
        <v>16857</v>
      </c>
      <c r="BE38" s="272">
        <v>13</v>
      </c>
      <c r="BF38" s="272">
        <v>22</v>
      </c>
      <c r="BG38" s="272">
        <v>20</v>
      </c>
      <c r="BH38" s="272">
        <v>9</v>
      </c>
      <c r="BI38" s="272">
        <v>11</v>
      </c>
      <c r="BJ38" s="272" t="s">
        <v>670</v>
      </c>
      <c r="BK38" s="272">
        <v>0</v>
      </c>
      <c r="BL38" s="272">
        <v>0</v>
      </c>
      <c r="BM38" s="272">
        <v>0</v>
      </c>
      <c r="BN38" s="272" t="s">
        <v>655</v>
      </c>
      <c r="BO38" s="272">
        <v>2</v>
      </c>
      <c r="BP38" s="272">
        <v>0</v>
      </c>
      <c r="BQ38" s="272">
        <v>2</v>
      </c>
      <c r="BR38" s="272" t="s">
        <v>655</v>
      </c>
      <c r="BS38" s="272">
        <v>1</v>
      </c>
      <c r="BT38" s="272">
        <v>0</v>
      </c>
      <c r="BU38" s="272">
        <v>0</v>
      </c>
      <c r="BV38" s="272">
        <v>817</v>
      </c>
      <c r="BW38" s="272">
        <v>9</v>
      </c>
      <c r="BX38" s="272">
        <v>861</v>
      </c>
      <c r="BY38" s="272">
        <v>218</v>
      </c>
      <c r="BZ38" s="273">
        <v>1079</v>
      </c>
    </row>
    <row r="39" spans="1:78" x14ac:dyDescent="0.35">
      <c r="A39" s="40">
        <v>31</v>
      </c>
      <c r="B39" s="41" t="s">
        <v>127</v>
      </c>
      <c r="C39" s="41" t="s">
        <v>247</v>
      </c>
      <c r="D39" s="41" t="s">
        <v>464</v>
      </c>
      <c r="E39" s="266">
        <v>55</v>
      </c>
      <c r="F39" s="272">
        <v>61</v>
      </c>
      <c r="G39" s="272">
        <v>15</v>
      </c>
      <c r="H39" s="272">
        <v>88</v>
      </c>
      <c r="I39" s="272">
        <v>219</v>
      </c>
      <c r="J39" s="272">
        <v>11118</v>
      </c>
      <c r="K39" s="272">
        <v>4329</v>
      </c>
      <c r="L39" s="272">
        <v>59</v>
      </c>
      <c r="M39" s="272">
        <v>912</v>
      </c>
      <c r="N39" s="272">
        <v>16418</v>
      </c>
      <c r="O39" s="272">
        <v>11382</v>
      </c>
      <c r="P39" s="272">
        <v>1094</v>
      </c>
      <c r="Q39" s="272">
        <v>460</v>
      </c>
      <c r="R39" s="272">
        <v>1384</v>
      </c>
      <c r="S39" s="272">
        <v>14320</v>
      </c>
      <c r="T39" s="272">
        <v>14415</v>
      </c>
      <c r="U39" s="272">
        <v>2521</v>
      </c>
      <c r="V39" s="272">
        <v>298</v>
      </c>
      <c r="W39" s="272">
        <v>1207</v>
      </c>
      <c r="X39" s="272">
        <v>18441</v>
      </c>
      <c r="Y39" s="272">
        <v>69</v>
      </c>
      <c r="Z39" s="272">
        <v>14</v>
      </c>
      <c r="AA39" s="272">
        <v>0</v>
      </c>
      <c r="AB39" s="272">
        <v>6</v>
      </c>
      <c r="AC39" s="272">
        <v>89</v>
      </c>
      <c r="AD39" s="272">
        <v>36984</v>
      </c>
      <c r="AE39" s="272">
        <v>7958</v>
      </c>
      <c r="AF39" s="272">
        <v>817</v>
      </c>
      <c r="AG39" s="272">
        <v>3509</v>
      </c>
      <c r="AH39" s="272">
        <v>49268</v>
      </c>
      <c r="AI39" s="272">
        <v>21021</v>
      </c>
      <c r="AJ39" s="272">
        <v>50301</v>
      </c>
      <c r="AK39" s="272">
        <v>-29280</v>
      </c>
      <c r="AL39" s="272">
        <v>49088</v>
      </c>
      <c r="AM39" s="272">
        <v>16.600000000000001</v>
      </c>
      <c r="AN39" s="272">
        <v>8022</v>
      </c>
      <c r="AO39" s="272">
        <v>0</v>
      </c>
      <c r="AP39" s="272">
        <v>57110</v>
      </c>
      <c r="AQ39" s="272">
        <v>2657</v>
      </c>
      <c r="AR39" s="272">
        <v>4868</v>
      </c>
      <c r="AS39" s="272">
        <v>555</v>
      </c>
      <c r="AT39" s="272">
        <v>108</v>
      </c>
      <c r="AU39" s="272">
        <v>8188</v>
      </c>
      <c r="AV39" s="272">
        <v>2339287</v>
      </c>
      <c r="AW39" s="272">
        <v>2244087</v>
      </c>
      <c r="AX39" s="272">
        <v>0</v>
      </c>
      <c r="AY39" s="272">
        <v>27.7</v>
      </c>
      <c r="AZ39" s="272">
        <v>4</v>
      </c>
      <c r="BA39" s="272">
        <v>15822</v>
      </c>
      <c r="BB39" s="272">
        <v>1457</v>
      </c>
      <c r="BC39" s="272">
        <v>1530</v>
      </c>
      <c r="BD39" s="272">
        <v>18809</v>
      </c>
      <c r="BE39" s="272">
        <v>26</v>
      </c>
      <c r="BF39" s="272">
        <v>28</v>
      </c>
      <c r="BG39" s="272">
        <v>24</v>
      </c>
      <c r="BH39" s="272">
        <v>8</v>
      </c>
      <c r="BI39" s="272">
        <v>16</v>
      </c>
      <c r="BJ39" s="272" t="s">
        <v>670</v>
      </c>
      <c r="BK39" s="272">
        <v>3</v>
      </c>
      <c r="BL39" s="272">
        <v>2</v>
      </c>
      <c r="BM39" s="272">
        <v>1</v>
      </c>
      <c r="BN39" s="272" t="s">
        <v>655</v>
      </c>
      <c r="BO39" s="272">
        <v>1</v>
      </c>
      <c r="BP39" s="272">
        <v>0</v>
      </c>
      <c r="BQ39" s="272">
        <v>1</v>
      </c>
      <c r="BR39" s="272" t="s">
        <v>655</v>
      </c>
      <c r="BS39" s="272">
        <v>0</v>
      </c>
      <c r="BT39" s="272">
        <v>0</v>
      </c>
      <c r="BU39" s="272">
        <v>0</v>
      </c>
      <c r="BV39" s="272">
        <v>552</v>
      </c>
      <c r="BW39" s="272">
        <v>7</v>
      </c>
      <c r="BX39" s="272">
        <v>613</v>
      </c>
      <c r="BY39" s="272">
        <v>136</v>
      </c>
      <c r="BZ39" s="273">
        <v>749</v>
      </c>
    </row>
    <row r="40" spans="1:78" x14ac:dyDescent="0.35">
      <c r="A40" s="40">
        <v>32</v>
      </c>
      <c r="B40" s="41" t="s">
        <v>128</v>
      </c>
      <c r="C40" s="41" t="s">
        <v>248</v>
      </c>
      <c r="D40" s="41" t="s">
        <v>465</v>
      </c>
      <c r="E40" s="266">
        <v>38</v>
      </c>
      <c r="F40" s="272">
        <v>133</v>
      </c>
      <c r="G40" s="272">
        <v>4</v>
      </c>
      <c r="H40" s="272">
        <v>34</v>
      </c>
      <c r="I40" s="272">
        <v>209</v>
      </c>
      <c r="J40" s="272">
        <v>12438</v>
      </c>
      <c r="K40" s="272">
        <v>7576</v>
      </c>
      <c r="L40" s="272">
        <v>333</v>
      </c>
      <c r="M40" s="272">
        <v>570</v>
      </c>
      <c r="N40" s="272">
        <v>20917</v>
      </c>
      <c r="O40" s="272">
        <v>16076</v>
      </c>
      <c r="P40" s="272">
        <v>2056</v>
      </c>
      <c r="Q40" s="272">
        <v>673</v>
      </c>
      <c r="R40" s="272">
        <v>1594</v>
      </c>
      <c r="S40" s="272">
        <v>20399</v>
      </c>
      <c r="T40" s="272">
        <v>20451</v>
      </c>
      <c r="U40" s="272">
        <v>6054</v>
      </c>
      <c r="V40" s="272">
        <v>830</v>
      </c>
      <c r="W40" s="272">
        <v>1860</v>
      </c>
      <c r="X40" s="272">
        <v>29195</v>
      </c>
      <c r="Y40" s="272">
        <v>501</v>
      </c>
      <c r="Z40" s="272">
        <v>41</v>
      </c>
      <c r="AA40" s="272">
        <v>5</v>
      </c>
      <c r="AB40" s="272">
        <v>44</v>
      </c>
      <c r="AC40" s="272">
        <v>591</v>
      </c>
      <c r="AD40" s="272">
        <v>49466</v>
      </c>
      <c r="AE40" s="272">
        <v>15727</v>
      </c>
      <c r="AF40" s="272">
        <v>1841</v>
      </c>
      <c r="AG40" s="272">
        <v>4068</v>
      </c>
      <c r="AH40" s="272">
        <v>71102</v>
      </c>
      <c r="AI40" s="272">
        <v>295738</v>
      </c>
      <c r="AJ40" s="272">
        <v>0</v>
      </c>
      <c r="AK40" s="272">
        <v>295738</v>
      </c>
      <c r="AL40" s="272">
        <v>96117</v>
      </c>
      <c r="AM40" s="272">
        <v>22.9</v>
      </c>
      <c r="AN40" s="272">
        <v>510</v>
      </c>
      <c r="AO40" s="272">
        <v>0</v>
      </c>
      <c r="AP40" s="272">
        <v>96627</v>
      </c>
      <c r="AQ40" s="272">
        <v>0</v>
      </c>
      <c r="AR40" s="272">
        <v>0</v>
      </c>
      <c r="AS40" s="272">
        <v>8247</v>
      </c>
      <c r="AT40" s="272">
        <v>2667</v>
      </c>
      <c r="AU40" s="272">
        <v>10914</v>
      </c>
      <c r="AV40" s="272">
        <v>2845096</v>
      </c>
      <c r="AW40" s="272">
        <v>2805399</v>
      </c>
      <c r="AX40" s="272">
        <v>0</v>
      </c>
      <c r="AY40" s="272">
        <v>0</v>
      </c>
      <c r="AZ40" s="272">
        <v>0</v>
      </c>
      <c r="BA40" s="272">
        <v>9768</v>
      </c>
      <c r="BB40" s="272">
        <v>1443</v>
      </c>
      <c r="BC40" s="272">
        <v>653</v>
      </c>
      <c r="BD40" s="272">
        <v>11864</v>
      </c>
      <c r="BE40" s="272">
        <v>35</v>
      </c>
      <c r="BF40" s="272">
        <v>27</v>
      </c>
      <c r="BG40" s="272">
        <v>23</v>
      </c>
      <c r="BH40" s="272">
        <v>3</v>
      </c>
      <c r="BI40" s="272">
        <v>20</v>
      </c>
      <c r="BJ40" s="272" t="s">
        <v>678</v>
      </c>
      <c r="BK40" s="272">
        <v>3</v>
      </c>
      <c r="BL40" s="272">
        <v>1</v>
      </c>
      <c r="BM40" s="272">
        <v>2</v>
      </c>
      <c r="BN40" s="272" t="s">
        <v>655</v>
      </c>
      <c r="BO40" s="272">
        <v>1</v>
      </c>
      <c r="BP40" s="272">
        <v>1</v>
      </c>
      <c r="BQ40" s="272">
        <v>0</v>
      </c>
      <c r="BR40" s="272" t="s">
        <v>655</v>
      </c>
      <c r="BS40" s="272">
        <v>0</v>
      </c>
      <c r="BT40" s="272">
        <v>1</v>
      </c>
      <c r="BU40" s="272">
        <v>0</v>
      </c>
      <c r="BV40" s="272">
        <v>726</v>
      </c>
      <c r="BW40" s="272">
        <v>9</v>
      </c>
      <c r="BX40" s="272">
        <v>797</v>
      </c>
      <c r="BY40" s="272">
        <v>240</v>
      </c>
      <c r="BZ40" s="273">
        <v>1037</v>
      </c>
    </row>
    <row r="41" spans="1:78" x14ac:dyDescent="0.35">
      <c r="A41" s="40">
        <v>33</v>
      </c>
      <c r="B41" s="41" t="s">
        <v>130</v>
      </c>
      <c r="C41" s="41" t="s">
        <v>250</v>
      </c>
      <c r="D41" s="41" t="s">
        <v>466</v>
      </c>
      <c r="E41" s="266">
        <v>64</v>
      </c>
      <c r="F41" s="272">
        <v>359</v>
      </c>
      <c r="G41" s="272">
        <v>0</v>
      </c>
      <c r="H41" s="272">
        <v>82</v>
      </c>
      <c r="I41" s="272">
        <v>505</v>
      </c>
      <c r="J41" s="272">
        <v>18076</v>
      </c>
      <c r="K41" s="272">
        <v>14586</v>
      </c>
      <c r="L41" s="272">
        <v>0</v>
      </c>
      <c r="M41" s="272">
        <v>1128</v>
      </c>
      <c r="N41" s="272">
        <v>33790</v>
      </c>
      <c r="O41" s="272">
        <v>33364</v>
      </c>
      <c r="P41" s="272">
        <v>4565</v>
      </c>
      <c r="Q41" s="272">
        <v>0</v>
      </c>
      <c r="R41" s="272">
        <v>2607</v>
      </c>
      <c r="S41" s="272">
        <v>40536</v>
      </c>
      <c r="T41" s="272">
        <v>31434</v>
      </c>
      <c r="U41" s="272">
        <v>8563</v>
      </c>
      <c r="V41" s="272">
        <v>0</v>
      </c>
      <c r="W41" s="272">
        <v>2990</v>
      </c>
      <c r="X41" s="272">
        <v>42987</v>
      </c>
      <c r="Y41" s="272">
        <v>36</v>
      </c>
      <c r="Z41" s="272">
        <v>7</v>
      </c>
      <c r="AA41" s="272">
        <v>0</v>
      </c>
      <c r="AB41" s="272">
        <v>1</v>
      </c>
      <c r="AC41" s="272">
        <v>44</v>
      </c>
      <c r="AD41" s="272">
        <v>82910</v>
      </c>
      <c r="AE41" s="272">
        <v>27721</v>
      </c>
      <c r="AF41" s="272">
        <v>0</v>
      </c>
      <c r="AG41" s="272">
        <v>6726</v>
      </c>
      <c r="AH41" s="272">
        <v>117357</v>
      </c>
      <c r="AI41" s="272">
        <v>427666</v>
      </c>
      <c r="AJ41" s="272">
        <v>31264</v>
      </c>
      <c r="AK41" s="272">
        <v>396402</v>
      </c>
      <c r="AL41" s="272">
        <v>132007</v>
      </c>
      <c r="AM41" s="272">
        <v>19.7</v>
      </c>
      <c r="AN41" s="272">
        <v>13857</v>
      </c>
      <c r="AO41" s="272">
        <v>0</v>
      </c>
      <c r="AP41" s="272">
        <v>145864</v>
      </c>
      <c r="AQ41" s="272">
        <v>18492</v>
      </c>
      <c r="AR41" s="272">
        <v>0</v>
      </c>
      <c r="AS41" s="272">
        <v>55784</v>
      </c>
      <c r="AT41" s="272">
        <v>3323</v>
      </c>
      <c r="AU41" s="272">
        <v>77599</v>
      </c>
      <c r="AV41" s="272">
        <v>6833122</v>
      </c>
      <c r="AW41" s="272">
        <v>6655086</v>
      </c>
      <c r="AX41" s="272">
        <v>79</v>
      </c>
      <c r="AY41" s="272">
        <v>53.74</v>
      </c>
      <c r="AZ41" s="272">
        <v>1.5</v>
      </c>
      <c r="BA41" s="272">
        <v>15512</v>
      </c>
      <c r="BB41" s="272">
        <v>2915</v>
      </c>
      <c r="BC41" s="272">
        <v>1970</v>
      </c>
      <c r="BD41" s="272">
        <v>20397</v>
      </c>
      <c r="BE41" s="272">
        <v>54</v>
      </c>
      <c r="BF41" s="272">
        <v>59</v>
      </c>
      <c r="BG41" s="272">
        <v>51</v>
      </c>
      <c r="BH41" s="272">
        <v>10</v>
      </c>
      <c r="BI41" s="272">
        <v>41</v>
      </c>
      <c r="BJ41" s="272" t="s">
        <v>668</v>
      </c>
      <c r="BK41" s="272">
        <v>1</v>
      </c>
      <c r="BL41" s="272">
        <v>0</v>
      </c>
      <c r="BM41" s="272">
        <v>1</v>
      </c>
      <c r="BN41" s="272" t="s">
        <v>655</v>
      </c>
      <c r="BO41" s="272">
        <v>7</v>
      </c>
      <c r="BP41" s="272">
        <v>2</v>
      </c>
      <c r="BQ41" s="272">
        <v>5</v>
      </c>
      <c r="BR41" s="272" t="s">
        <v>672</v>
      </c>
      <c r="BS41" s="272">
        <v>2</v>
      </c>
      <c r="BT41" s="272">
        <v>0</v>
      </c>
      <c r="BU41" s="272">
        <v>0</v>
      </c>
      <c r="BV41" s="272">
        <v>1029</v>
      </c>
      <c r="BW41" s="272">
        <v>18</v>
      </c>
      <c r="BX41" s="272">
        <v>1160</v>
      </c>
      <c r="BY41" s="272">
        <v>853</v>
      </c>
      <c r="BZ41" s="273">
        <v>2013</v>
      </c>
    </row>
    <row r="42" spans="1:78" x14ac:dyDescent="0.35">
      <c r="A42" s="40">
        <v>34</v>
      </c>
      <c r="B42" s="41" t="s">
        <v>131</v>
      </c>
      <c r="C42" s="41" t="s">
        <v>251</v>
      </c>
      <c r="D42" s="41" t="s">
        <v>467</v>
      </c>
      <c r="E42" s="266">
        <v>65</v>
      </c>
      <c r="F42" s="272">
        <v>229</v>
      </c>
      <c r="G42" s="272">
        <v>0</v>
      </c>
      <c r="H42" s="272">
        <v>95</v>
      </c>
      <c r="I42" s="272">
        <v>389</v>
      </c>
      <c r="J42" s="272">
        <v>13136</v>
      </c>
      <c r="K42" s="272">
        <v>8804</v>
      </c>
      <c r="L42" s="272">
        <v>0</v>
      </c>
      <c r="M42" s="272">
        <v>533</v>
      </c>
      <c r="N42" s="272">
        <v>22473</v>
      </c>
      <c r="O42" s="272">
        <v>16125</v>
      </c>
      <c r="P42" s="272">
        <v>1805</v>
      </c>
      <c r="Q42" s="272">
        <v>0</v>
      </c>
      <c r="R42" s="272">
        <v>1235</v>
      </c>
      <c r="S42" s="272">
        <v>19165</v>
      </c>
      <c r="T42" s="272">
        <v>20476</v>
      </c>
      <c r="U42" s="272">
        <v>9061</v>
      </c>
      <c r="V42" s="272">
        <v>0</v>
      </c>
      <c r="W42" s="272">
        <v>1404</v>
      </c>
      <c r="X42" s="272">
        <v>30941</v>
      </c>
      <c r="Y42" s="272">
        <v>0</v>
      </c>
      <c r="Z42" s="272">
        <v>0</v>
      </c>
      <c r="AA42" s="272">
        <v>0</v>
      </c>
      <c r="AB42" s="272">
        <v>0</v>
      </c>
      <c r="AC42" s="272">
        <v>0</v>
      </c>
      <c r="AD42" s="272">
        <v>49737</v>
      </c>
      <c r="AE42" s="272">
        <v>19670</v>
      </c>
      <c r="AF42" s="272">
        <v>0</v>
      </c>
      <c r="AG42" s="272">
        <v>3172</v>
      </c>
      <c r="AH42" s="272">
        <v>72579</v>
      </c>
      <c r="AI42" s="272">
        <v>57082</v>
      </c>
      <c r="AJ42" s="272">
        <v>7418</v>
      </c>
      <c r="AK42" s="272">
        <v>49664</v>
      </c>
      <c r="AL42" s="272">
        <v>101574</v>
      </c>
      <c r="AM42" s="272">
        <v>22.5</v>
      </c>
      <c r="AN42" s="272">
        <v>3929</v>
      </c>
      <c r="AO42" s="272">
        <v>0</v>
      </c>
      <c r="AP42" s="272">
        <v>105503</v>
      </c>
      <c r="AQ42" s="272">
        <v>10839</v>
      </c>
      <c r="AR42" s="272">
        <v>45979</v>
      </c>
      <c r="AS42" s="272">
        <v>0</v>
      </c>
      <c r="AT42" s="272">
        <v>838</v>
      </c>
      <c r="AU42" s="272">
        <v>57656</v>
      </c>
      <c r="AV42" s="272">
        <v>3756428</v>
      </c>
      <c r="AW42" s="272">
        <v>3758873</v>
      </c>
      <c r="AX42" s="272">
        <v>0</v>
      </c>
      <c r="AY42" s="272">
        <v>29.86</v>
      </c>
      <c r="AZ42" s="272">
        <v>2</v>
      </c>
      <c r="BA42" s="272">
        <v>15449</v>
      </c>
      <c r="BB42" s="272">
        <v>1429</v>
      </c>
      <c r="BC42" s="272">
        <v>684</v>
      </c>
      <c r="BD42" s="272">
        <v>17562</v>
      </c>
      <c r="BE42" s="272">
        <v>17</v>
      </c>
      <c r="BF42" s="272">
        <v>26</v>
      </c>
      <c r="BG42" s="272">
        <v>21</v>
      </c>
      <c r="BH42" s="272">
        <v>8</v>
      </c>
      <c r="BI42" s="272">
        <v>13</v>
      </c>
      <c r="BJ42" s="272" t="s">
        <v>668</v>
      </c>
      <c r="BK42" s="272">
        <v>1</v>
      </c>
      <c r="BL42" s="272">
        <v>0</v>
      </c>
      <c r="BM42" s="272">
        <v>1</v>
      </c>
      <c r="BN42" s="272" t="s">
        <v>655</v>
      </c>
      <c r="BO42" s="272">
        <v>4</v>
      </c>
      <c r="BP42" s="272">
        <v>0</v>
      </c>
      <c r="BQ42" s="272">
        <v>4</v>
      </c>
      <c r="BR42" s="272" t="s">
        <v>678</v>
      </c>
      <c r="BS42" s="272">
        <v>0</v>
      </c>
      <c r="BT42" s="272">
        <v>1</v>
      </c>
      <c r="BU42" s="272">
        <v>0</v>
      </c>
      <c r="BV42" s="272">
        <v>692</v>
      </c>
      <c r="BW42" s="272">
        <v>6</v>
      </c>
      <c r="BX42" s="272">
        <v>741</v>
      </c>
      <c r="BY42" s="272">
        <v>252</v>
      </c>
      <c r="BZ42" s="273">
        <v>993</v>
      </c>
    </row>
    <row r="43" spans="1:78" x14ac:dyDescent="0.35">
      <c r="A43" s="40">
        <v>35</v>
      </c>
      <c r="B43" s="41" t="s">
        <v>132</v>
      </c>
      <c r="C43" s="41" t="s">
        <v>252</v>
      </c>
      <c r="D43" s="41" t="s">
        <v>468</v>
      </c>
      <c r="E43" s="266">
        <v>55</v>
      </c>
      <c r="F43" s="272">
        <v>235</v>
      </c>
      <c r="G43" s="272">
        <v>0</v>
      </c>
      <c r="H43" s="272">
        <v>144</v>
      </c>
      <c r="I43" s="272">
        <v>434</v>
      </c>
      <c r="J43" s="272">
        <v>22671</v>
      </c>
      <c r="K43" s="272">
        <v>12130</v>
      </c>
      <c r="L43" s="272">
        <v>0</v>
      </c>
      <c r="M43" s="272">
        <v>621</v>
      </c>
      <c r="N43" s="272">
        <v>35422</v>
      </c>
      <c r="O43" s="272">
        <v>24784</v>
      </c>
      <c r="P43" s="272">
        <v>2971</v>
      </c>
      <c r="Q43" s="272">
        <v>0</v>
      </c>
      <c r="R43" s="272">
        <v>2278</v>
      </c>
      <c r="S43" s="272">
        <v>30033</v>
      </c>
      <c r="T43" s="272">
        <v>38551</v>
      </c>
      <c r="U43" s="272">
        <v>11152</v>
      </c>
      <c r="V43" s="272">
        <v>0</v>
      </c>
      <c r="W43" s="272">
        <v>2101</v>
      </c>
      <c r="X43" s="272">
        <v>51804</v>
      </c>
      <c r="Y43" s="272">
        <v>309</v>
      </c>
      <c r="Z43" s="272">
        <v>30</v>
      </c>
      <c r="AA43" s="272">
        <v>0</v>
      </c>
      <c r="AB43" s="272">
        <v>11</v>
      </c>
      <c r="AC43" s="272">
        <v>350</v>
      </c>
      <c r="AD43" s="272">
        <v>86315</v>
      </c>
      <c r="AE43" s="272">
        <v>26283</v>
      </c>
      <c r="AF43" s="272">
        <v>0</v>
      </c>
      <c r="AG43" s="272">
        <v>5011</v>
      </c>
      <c r="AH43" s="272">
        <v>117609</v>
      </c>
      <c r="AI43" s="272">
        <v>91</v>
      </c>
      <c r="AJ43" s="272">
        <v>127916</v>
      </c>
      <c r="AK43" s="272">
        <v>-127825</v>
      </c>
      <c r="AL43" s="272">
        <v>130303</v>
      </c>
      <c r="AM43" s="272">
        <v>18.899999999999999</v>
      </c>
      <c r="AN43" s="272">
        <v>27752</v>
      </c>
      <c r="AO43" s="272">
        <v>389</v>
      </c>
      <c r="AP43" s="272">
        <v>158055</v>
      </c>
      <c r="AQ43" s="272">
        <v>10719</v>
      </c>
      <c r="AR43" s="272">
        <v>859</v>
      </c>
      <c r="AS43" s="272">
        <v>28827</v>
      </c>
      <c r="AT43" s="272">
        <v>1445</v>
      </c>
      <c r="AU43" s="272">
        <v>41850</v>
      </c>
      <c r="AV43" s="272">
        <v>5357594</v>
      </c>
      <c r="AW43" s="272">
        <v>5291396</v>
      </c>
      <c r="AX43" s="272">
        <v>2313</v>
      </c>
      <c r="AY43" s="272">
        <v>46</v>
      </c>
      <c r="AZ43" s="272">
        <v>18</v>
      </c>
      <c r="BA43" s="272">
        <v>8131</v>
      </c>
      <c r="BB43" s="272">
        <v>4198</v>
      </c>
      <c r="BC43" s="272">
        <v>7436</v>
      </c>
      <c r="BD43" s="272">
        <v>19765</v>
      </c>
      <c r="BE43" s="272">
        <v>76</v>
      </c>
      <c r="BF43" s="272">
        <v>38</v>
      </c>
      <c r="BG43" s="272">
        <v>36</v>
      </c>
      <c r="BH43" s="272">
        <v>9</v>
      </c>
      <c r="BI43" s="272">
        <v>27</v>
      </c>
      <c r="BJ43" s="272" t="s">
        <v>678</v>
      </c>
      <c r="BK43" s="272">
        <v>0</v>
      </c>
      <c r="BL43" s="272">
        <v>0</v>
      </c>
      <c r="BM43" s="272">
        <v>0</v>
      </c>
      <c r="BN43" s="272" t="s">
        <v>655</v>
      </c>
      <c r="BO43" s="272">
        <v>2</v>
      </c>
      <c r="BP43" s="272">
        <v>1</v>
      </c>
      <c r="BQ43" s="272">
        <v>1</v>
      </c>
      <c r="BR43" s="272" t="s">
        <v>655</v>
      </c>
      <c r="BS43" s="272">
        <v>0</v>
      </c>
      <c r="BT43" s="272">
        <v>1</v>
      </c>
      <c r="BU43" s="272">
        <v>0</v>
      </c>
      <c r="BV43" s="272">
        <v>760</v>
      </c>
      <c r="BW43" s="272">
        <v>4</v>
      </c>
      <c r="BX43" s="272">
        <v>878</v>
      </c>
      <c r="BY43" s="272">
        <v>915</v>
      </c>
      <c r="BZ43" s="273">
        <v>1793</v>
      </c>
    </row>
    <row r="44" spans="1:78" x14ac:dyDescent="0.35">
      <c r="A44" s="40">
        <v>36</v>
      </c>
      <c r="B44" s="41" t="s">
        <v>138</v>
      </c>
      <c r="C44" s="41" t="s">
        <v>260</v>
      </c>
      <c r="D44" s="41" t="s">
        <v>469</v>
      </c>
      <c r="E44" s="266">
        <v>43</v>
      </c>
      <c r="F44" s="272">
        <v>144</v>
      </c>
      <c r="G44" s="272">
        <v>25</v>
      </c>
      <c r="H44" s="272">
        <v>113</v>
      </c>
      <c r="I44" s="272">
        <v>325</v>
      </c>
      <c r="J44" s="272">
        <v>11406</v>
      </c>
      <c r="K44" s="272">
        <v>5803</v>
      </c>
      <c r="L44" s="272">
        <v>483</v>
      </c>
      <c r="M44" s="272">
        <v>572</v>
      </c>
      <c r="N44" s="272">
        <v>18264</v>
      </c>
      <c r="O44" s="272">
        <v>13272</v>
      </c>
      <c r="P44" s="272">
        <v>2087</v>
      </c>
      <c r="Q44" s="272">
        <v>330</v>
      </c>
      <c r="R44" s="272">
        <v>979</v>
      </c>
      <c r="S44" s="272">
        <v>16668</v>
      </c>
      <c r="T44" s="272">
        <v>15087</v>
      </c>
      <c r="U44" s="272">
        <v>4641</v>
      </c>
      <c r="V44" s="272">
        <v>591</v>
      </c>
      <c r="W44" s="272">
        <v>1198</v>
      </c>
      <c r="X44" s="272">
        <v>21517</v>
      </c>
      <c r="Y44" s="272">
        <v>226</v>
      </c>
      <c r="Z44" s="272">
        <v>26</v>
      </c>
      <c r="AA44" s="272">
        <v>2</v>
      </c>
      <c r="AB44" s="272">
        <v>9</v>
      </c>
      <c r="AC44" s="272">
        <v>263</v>
      </c>
      <c r="AD44" s="272">
        <v>39991</v>
      </c>
      <c r="AE44" s="272">
        <v>12557</v>
      </c>
      <c r="AF44" s="272">
        <v>1406</v>
      </c>
      <c r="AG44" s="272">
        <v>2758</v>
      </c>
      <c r="AH44" s="272">
        <v>56712</v>
      </c>
      <c r="AI44" s="272">
        <v>79900</v>
      </c>
      <c r="AJ44" s="272">
        <v>0</v>
      </c>
      <c r="AK44" s="272">
        <v>79900</v>
      </c>
      <c r="AL44" s="272">
        <v>65500</v>
      </c>
      <c r="AM44" s="272">
        <v>20.7</v>
      </c>
      <c r="AN44" s="272">
        <v>5700</v>
      </c>
      <c r="AO44" s="272">
        <v>0</v>
      </c>
      <c r="AP44" s="272">
        <v>71200</v>
      </c>
      <c r="AQ44" s="272">
        <v>5100</v>
      </c>
      <c r="AR44" s="272">
        <v>11100</v>
      </c>
      <c r="AS44" s="272">
        <v>6400</v>
      </c>
      <c r="AT44" s="272">
        <v>0</v>
      </c>
      <c r="AU44" s="272">
        <v>22600</v>
      </c>
      <c r="AV44" s="272">
        <v>2781500</v>
      </c>
      <c r="AW44" s="272">
        <v>2729000</v>
      </c>
      <c r="AX44" s="272">
        <v>0</v>
      </c>
      <c r="AY44" s="272">
        <v>25.3</v>
      </c>
      <c r="AZ44" s="272">
        <v>4.78</v>
      </c>
      <c r="BA44" s="272">
        <v>16800</v>
      </c>
      <c r="BB44" s="272">
        <v>1600</v>
      </c>
      <c r="BC44" s="272">
        <v>1800</v>
      </c>
      <c r="BD44" s="272">
        <v>20200</v>
      </c>
      <c r="BE44" s="272">
        <v>23</v>
      </c>
      <c r="BF44" s="272">
        <v>32</v>
      </c>
      <c r="BG44" s="272">
        <v>28</v>
      </c>
      <c r="BH44" s="272">
        <v>5</v>
      </c>
      <c r="BI44" s="272">
        <v>23</v>
      </c>
      <c r="BJ44" s="272" t="s">
        <v>672</v>
      </c>
      <c r="BK44" s="272">
        <v>0</v>
      </c>
      <c r="BL44" s="272">
        <v>0</v>
      </c>
      <c r="BM44" s="272">
        <v>0</v>
      </c>
      <c r="BN44" s="272" t="s">
        <v>655</v>
      </c>
      <c r="BO44" s="272">
        <v>4</v>
      </c>
      <c r="BP44" s="272">
        <v>2</v>
      </c>
      <c r="BQ44" s="272">
        <v>2</v>
      </c>
      <c r="BR44" s="272" t="s">
        <v>680</v>
      </c>
      <c r="BS44" s="272">
        <v>0</v>
      </c>
      <c r="BT44" s="272">
        <v>9</v>
      </c>
      <c r="BU44" s="272">
        <v>1</v>
      </c>
      <c r="BV44" s="272">
        <v>937</v>
      </c>
      <c r="BW44" s="272">
        <v>1</v>
      </c>
      <c r="BX44" s="272">
        <v>993</v>
      </c>
      <c r="BY44" s="272">
        <v>100</v>
      </c>
      <c r="BZ44" s="273">
        <v>1093</v>
      </c>
    </row>
    <row r="45" spans="1:78" x14ac:dyDescent="0.35">
      <c r="A45" s="40">
        <v>37</v>
      </c>
      <c r="B45" s="41" t="s">
        <v>139</v>
      </c>
      <c r="C45" s="41" t="s">
        <v>261</v>
      </c>
      <c r="D45" s="41" t="s">
        <v>470</v>
      </c>
      <c r="E45" s="266">
        <v>92</v>
      </c>
      <c r="F45" s="272">
        <v>117</v>
      </c>
      <c r="G45" s="272">
        <v>11</v>
      </c>
      <c r="H45" s="272">
        <v>96</v>
      </c>
      <c r="I45" s="272">
        <v>316</v>
      </c>
      <c r="J45" s="272">
        <v>18421</v>
      </c>
      <c r="K45" s="272">
        <v>6710</v>
      </c>
      <c r="L45" s="272">
        <v>338</v>
      </c>
      <c r="M45" s="272">
        <v>461</v>
      </c>
      <c r="N45" s="272">
        <v>25930</v>
      </c>
      <c r="O45" s="272">
        <v>19567</v>
      </c>
      <c r="P45" s="272">
        <v>2482</v>
      </c>
      <c r="Q45" s="272">
        <v>330</v>
      </c>
      <c r="R45" s="272">
        <v>712</v>
      </c>
      <c r="S45" s="272">
        <v>23091</v>
      </c>
      <c r="T45" s="272">
        <v>27635</v>
      </c>
      <c r="U45" s="272">
        <v>7600</v>
      </c>
      <c r="V45" s="272">
        <v>515</v>
      </c>
      <c r="W45" s="272">
        <v>1079</v>
      </c>
      <c r="X45" s="272">
        <v>36829</v>
      </c>
      <c r="Y45" s="272">
        <v>84</v>
      </c>
      <c r="Z45" s="272">
        <v>19</v>
      </c>
      <c r="AA45" s="272">
        <v>0</v>
      </c>
      <c r="AB45" s="272">
        <v>5</v>
      </c>
      <c r="AC45" s="272">
        <v>108</v>
      </c>
      <c r="AD45" s="272">
        <v>65707</v>
      </c>
      <c r="AE45" s="272">
        <v>16811</v>
      </c>
      <c r="AF45" s="272">
        <v>1183</v>
      </c>
      <c r="AG45" s="272">
        <v>2257</v>
      </c>
      <c r="AH45" s="272">
        <v>85958</v>
      </c>
      <c r="AI45" s="272">
        <v>24577</v>
      </c>
      <c r="AJ45" s="272">
        <v>51458</v>
      </c>
      <c r="AK45" s="272">
        <v>-26881</v>
      </c>
      <c r="AL45" s="272">
        <v>111350</v>
      </c>
      <c r="AM45" s="272">
        <v>21.7</v>
      </c>
      <c r="AN45" s="272">
        <v>5296</v>
      </c>
      <c r="AO45" s="272">
        <v>0</v>
      </c>
      <c r="AP45" s="272">
        <v>116646</v>
      </c>
      <c r="AQ45" s="272">
        <v>22944</v>
      </c>
      <c r="AR45" s="272">
        <v>98782</v>
      </c>
      <c r="AS45" s="272">
        <v>84</v>
      </c>
      <c r="AT45" s="272">
        <v>1058</v>
      </c>
      <c r="AU45" s="272">
        <v>122868</v>
      </c>
      <c r="AV45" s="272">
        <v>5494106</v>
      </c>
      <c r="AW45" s="272">
        <v>5336704</v>
      </c>
      <c r="AX45" s="272">
        <v>3680</v>
      </c>
      <c r="AY45" s="272">
        <v>25</v>
      </c>
      <c r="AZ45" s="272">
        <v>8.51</v>
      </c>
      <c r="BA45" s="272">
        <v>18138</v>
      </c>
      <c r="BB45" s="272">
        <v>1350</v>
      </c>
      <c r="BC45" s="272">
        <v>1211</v>
      </c>
      <c r="BD45" s="272">
        <v>20699</v>
      </c>
      <c r="BE45" s="272">
        <v>30</v>
      </c>
      <c r="BF45" s="272">
        <v>29</v>
      </c>
      <c r="BG45" s="272">
        <v>26</v>
      </c>
      <c r="BH45" s="272">
        <v>6</v>
      </c>
      <c r="BI45" s="272">
        <v>20</v>
      </c>
      <c r="BJ45" s="272" t="s">
        <v>672</v>
      </c>
      <c r="BK45" s="272">
        <v>1</v>
      </c>
      <c r="BL45" s="272">
        <v>0</v>
      </c>
      <c r="BM45" s="272">
        <v>1</v>
      </c>
      <c r="BN45" s="272" t="s">
        <v>655</v>
      </c>
      <c r="BO45" s="272">
        <v>2</v>
      </c>
      <c r="BP45" s="272">
        <v>1</v>
      </c>
      <c r="BQ45" s="272">
        <v>1</v>
      </c>
      <c r="BR45" s="272" t="s">
        <v>655</v>
      </c>
      <c r="BS45" s="272">
        <v>0</v>
      </c>
      <c r="BT45" s="272">
        <v>2</v>
      </c>
      <c r="BU45" s="272">
        <v>0</v>
      </c>
      <c r="BV45" s="272">
        <v>584</v>
      </c>
      <c r="BW45" s="272">
        <v>5</v>
      </c>
      <c r="BX45" s="272">
        <v>648</v>
      </c>
      <c r="BY45" s="272">
        <v>564</v>
      </c>
      <c r="BZ45" s="273">
        <v>1212</v>
      </c>
    </row>
    <row r="46" spans="1:78" x14ac:dyDescent="0.35">
      <c r="A46" s="40">
        <v>38</v>
      </c>
      <c r="B46" s="41" t="s">
        <v>141</v>
      </c>
      <c r="C46" s="41" t="s">
        <v>263</v>
      </c>
      <c r="D46" s="41" t="s">
        <v>471</v>
      </c>
      <c r="E46" s="266">
        <v>45</v>
      </c>
      <c r="F46" s="272">
        <v>61</v>
      </c>
      <c r="G46" s="272">
        <v>0</v>
      </c>
      <c r="H46" s="272">
        <v>73</v>
      </c>
      <c r="I46" s="272">
        <v>179</v>
      </c>
      <c r="J46" s="272">
        <v>14224</v>
      </c>
      <c r="K46" s="272">
        <v>8858</v>
      </c>
      <c r="L46" s="272">
        <v>0</v>
      </c>
      <c r="M46" s="272">
        <v>467</v>
      </c>
      <c r="N46" s="272">
        <v>23549</v>
      </c>
      <c r="O46" s="272">
        <v>17187</v>
      </c>
      <c r="P46" s="272">
        <v>2442</v>
      </c>
      <c r="Q46" s="272">
        <v>0</v>
      </c>
      <c r="R46" s="272">
        <v>1566</v>
      </c>
      <c r="S46" s="272">
        <v>21195</v>
      </c>
      <c r="T46" s="272">
        <v>29418</v>
      </c>
      <c r="U46" s="272">
        <v>9905</v>
      </c>
      <c r="V46" s="272">
        <v>0</v>
      </c>
      <c r="W46" s="272">
        <v>1376</v>
      </c>
      <c r="X46" s="272">
        <v>40699</v>
      </c>
      <c r="Y46" s="272">
        <v>11</v>
      </c>
      <c r="Z46" s="272">
        <v>3</v>
      </c>
      <c r="AA46" s="272">
        <v>0</v>
      </c>
      <c r="AB46" s="272">
        <v>1</v>
      </c>
      <c r="AC46" s="272">
        <v>15</v>
      </c>
      <c r="AD46" s="272">
        <v>60840</v>
      </c>
      <c r="AE46" s="272">
        <v>21208</v>
      </c>
      <c r="AF46" s="272">
        <v>0</v>
      </c>
      <c r="AG46" s="272">
        <v>3410</v>
      </c>
      <c r="AH46" s="272">
        <v>85458</v>
      </c>
      <c r="AI46" s="272">
        <v>37657</v>
      </c>
      <c r="AJ46" s="272">
        <v>223307</v>
      </c>
      <c r="AK46" s="272">
        <v>-185650</v>
      </c>
      <c r="AL46" s="272">
        <v>101833</v>
      </c>
      <c r="AM46" s="272">
        <v>22.2</v>
      </c>
      <c r="AN46" s="272">
        <v>3954</v>
      </c>
      <c r="AO46" s="272">
        <v>0</v>
      </c>
      <c r="AP46" s="272">
        <v>105787</v>
      </c>
      <c r="AQ46" s="272">
        <v>10967</v>
      </c>
      <c r="AR46" s="272">
        <v>16196</v>
      </c>
      <c r="AS46" s="272">
        <v>136</v>
      </c>
      <c r="AT46" s="272">
        <v>1260</v>
      </c>
      <c r="AU46" s="272">
        <v>28559</v>
      </c>
      <c r="AV46" s="272">
        <v>3230387</v>
      </c>
      <c r="AW46" s="272">
        <v>3070699</v>
      </c>
      <c r="AX46" s="272">
        <v>908</v>
      </c>
      <c r="AY46" s="272">
        <v>31</v>
      </c>
      <c r="AZ46" s="272">
        <v>10</v>
      </c>
      <c r="BA46" s="272">
        <v>33860</v>
      </c>
      <c r="BB46" s="272">
        <v>2475</v>
      </c>
      <c r="BC46" s="272">
        <v>1171</v>
      </c>
      <c r="BD46" s="272">
        <v>37506</v>
      </c>
      <c r="BE46" s="272">
        <v>35</v>
      </c>
      <c r="BF46" s="272">
        <v>33</v>
      </c>
      <c r="BG46" s="272">
        <v>26</v>
      </c>
      <c r="BH46" s="272">
        <v>8</v>
      </c>
      <c r="BI46" s="272">
        <v>18</v>
      </c>
      <c r="BJ46" s="272" t="s">
        <v>670</v>
      </c>
      <c r="BK46" s="272">
        <v>5</v>
      </c>
      <c r="BL46" s="272">
        <v>1</v>
      </c>
      <c r="BM46" s="272">
        <v>4</v>
      </c>
      <c r="BN46" s="272" t="s">
        <v>680</v>
      </c>
      <c r="BO46" s="272">
        <v>2</v>
      </c>
      <c r="BP46" s="272">
        <v>0</v>
      </c>
      <c r="BQ46" s="272">
        <v>2</v>
      </c>
      <c r="BR46" s="272" t="s">
        <v>655</v>
      </c>
      <c r="BS46" s="272">
        <v>1</v>
      </c>
      <c r="BT46" s="272">
        <v>0</v>
      </c>
      <c r="BU46" s="272">
        <v>0</v>
      </c>
      <c r="BV46" s="272">
        <v>997</v>
      </c>
      <c r="BW46" s="272">
        <v>0</v>
      </c>
      <c r="BX46" s="272">
        <v>1065</v>
      </c>
      <c r="BY46" s="272">
        <v>120</v>
      </c>
      <c r="BZ46" s="273">
        <v>1185</v>
      </c>
    </row>
    <row r="47" spans="1:78" x14ac:dyDescent="0.35">
      <c r="A47" s="40">
        <v>39</v>
      </c>
      <c r="B47" s="41" t="s">
        <v>134</v>
      </c>
      <c r="C47" s="41" t="s">
        <v>215</v>
      </c>
      <c r="D47" s="41" t="s">
        <v>472</v>
      </c>
      <c r="E47" s="266">
        <v>48</v>
      </c>
      <c r="F47" s="272">
        <v>447</v>
      </c>
      <c r="G47" s="272">
        <v>87</v>
      </c>
      <c r="H47" s="272">
        <v>541</v>
      </c>
      <c r="I47" s="272">
        <v>1123</v>
      </c>
      <c r="J47" s="272">
        <v>67266</v>
      </c>
      <c r="K47" s="272">
        <v>24194</v>
      </c>
      <c r="L47" s="272">
        <v>22445</v>
      </c>
      <c r="M47" s="272">
        <v>5798</v>
      </c>
      <c r="N47" s="272">
        <v>119703</v>
      </c>
      <c r="O47" s="272">
        <v>94355</v>
      </c>
      <c r="P47" s="272">
        <v>12051</v>
      </c>
      <c r="Q47" s="272">
        <v>25018</v>
      </c>
      <c r="R47" s="272">
        <v>11615</v>
      </c>
      <c r="S47" s="272">
        <v>143039</v>
      </c>
      <c r="T47" s="272">
        <v>97898</v>
      </c>
      <c r="U47" s="272">
        <v>27253</v>
      </c>
      <c r="V47" s="272">
        <v>15724</v>
      </c>
      <c r="W47" s="272">
        <v>12753</v>
      </c>
      <c r="X47" s="272">
        <v>153628</v>
      </c>
      <c r="Y47" s="272">
        <v>0</v>
      </c>
      <c r="Z47" s="272">
        <v>0</v>
      </c>
      <c r="AA47" s="272">
        <v>0</v>
      </c>
      <c r="AB47" s="272">
        <v>0</v>
      </c>
      <c r="AC47" s="272">
        <v>0</v>
      </c>
      <c r="AD47" s="272">
        <v>259519</v>
      </c>
      <c r="AE47" s="272">
        <v>63498</v>
      </c>
      <c r="AF47" s="272">
        <v>63187</v>
      </c>
      <c r="AG47" s="272">
        <v>30166</v>
      </c>
      <c r="AH47" s="272">
        <v>416370</v>
      </c>
      <c r="AI47" s="272">
        <v>1313135</v>
      </c>
      <c r="AJ47" s="272">
        <v>560518</v>
      </c>
      <c r="AK47" s="272">
        <v>752617</v>
      </c>
      <c r="AL47" s="272">
        <v>524959</v>
      </c>
      <c r="AM47" s="272">
        <v>18.899999999999999</v>
      </c>
      <c r="AN47" s="272">
        <v>3765</v>
      </c>
      <c r="AO47" s="272">
        <v>0</v>
      </c>
      <c r="AP47" s="272">
        <v>528724</v>
      </c>
      <c r="AQ47" s="272">
        <v>31564</v>
      </c>
      <c r="AR47" s="272">
        <v>248365</v>
      </c>
      <c r="AS47" s="272">
        <v>365333</v>
      </c>
      <c r="AT47" s="272">
        <v>73691</v>
      </c>
      <c r="AU47" s="272">
        <v>718953</v>
      </c>
      <c r="AV47" s="272">
        <v>29324254</v>
      </c>
      <c r="AW47" s="272">
        <v>29425713</v>
      </c>
      <c r="AX47" s="272">
        <v>59</v>
      </c>
      <c r="AY47" s="272">
        <v>169</v>
      </c>
      <c r="AZ47" s="272">
        <v>4</v>
      </c>
      <c r="BA47" s="272">
        <v>96425</v>
      </c>
      <c r="BB47" s="272">
        <v>7273</v>
      </c>
      <c r="BC47" s="272">
        <v>2038</v>
      </c>
      <c r="BD47" s="272">
        <v>105736</v>
      </c>
      <c r="BE47" s="272">
        <v>186</v>
      </c>
      <c r="BF47" s="272">
        <v>315</v>
      </c>
      <c r="BG47" s="272">
        <v>238</v>
      </c>
      <c r="BH47" s="272">
        <v>66</v>
      </c>
      <c r="BI47" s="272">
        <v>172</v>
      </c>
      <c r="BJ47" s="272" t="s">
        <v>678</v>
      </c>
      <c r="BK47" s="272">
        <v>9</v>
      </c>
      <c r="BL47" s="272">
        <v>2</v>
      </c>
      <c r="BM47" s="272">
        <v>7</v>
      </c>
      <c r="BN47" s="272" t="s">
        <v>677</v>
      </c>
      <c r="BO47" s="272">
        <v>68</v>
      </c>
      <c r="BP47" s="272">
        <v>16</v>
      </c>
      <c r="BQ47" s="272">
        <v>52</v>
      </c>
      <c r="BR47" s="272" t="s">
        <v>670</v>
      </c>
      <c r="BS47" s="272">
        <v>0</v>
      </c>
      <c r="BT47" s="272">
        <v>0</v>
      </c>
      <c r="BU47" s="272">
        <v>0</v>
      </c>
      <c r="BV47" s="272">
        <v>3367</v>
      </c>
      <c r="BW47" s="272">
        <v>0</v>
      </c>
      <c r="BX47" s="272">
        <v>3868</v>
      </c>
      <c r="BY47" s="272">
        <v>2731</v>
      </c>
      <c r="BZ47" s="273">
        <v>6599</v>
      </c>
    </row>
    <row r="48" spans="1:78" x14ac:dyDescent="0.35">
      <c r="A48" s="40">
        <v>40</v>
      </c>
      <c r="B48" s="41" t="s">
        <v>279</v>
      </c>
      <c r="C48" s="41" t="s">
        <v>199</v>
      </c>
      <c r="D48" s="41" t="s">
        <v>473</v>
      </c>
      <c r="E48" s="266">
        <v>1</v>
      </c>
      <c r="F48" s="272">
        <v>0</v>
      </c>
      <c r="G48" s="272">
        <v>0</v>
      </c>
      <c r="H48" s="272">
        <v>19</v>
      </c>
      <c r="I48" s="272">
        <v>20</v>
      </c>
      <c r="J48" s="272">
        <v>4223</v>
      </c>
      <c r="K48" s="272">
        <v>0</v>
      </c>
      <c r="L48" s="272">
        <v>0</v>
      </c>
      <c r="M48" s="272">
        <v>389</v>
      </c>
      <c r="N48" s="272">
        <v>4612</v>
      </c>
      <c r="O48" s="272">
        <v>4465</v>
      </c>
      <c r="P48" s="272">
        <v>0</v>
      </c>
      <c r="Q48" s="272">
        <v>0</v>
      </c>
      <c r="R48" s="272">
        <v>288</v>
      </c>
      <c r="S48" s="272">
        <v>4753</v>
      </c>
      <c r="T48" s="272">
        <v>4360</v>
      </c>
      <c r="U48" s="272">
        <v>0</v>
      </c>
      <c r="V48" s="272">
        <v>0</v>
      </c>
      <c r="W48" s="272">
        <v>849</v>
      </c>
      <c r="X48" s="272">
        <v>5209</v>
      </c>
      <c r="Y48" s="272">
        <v>2</v>
      </c>
      <c r="Z48" s="272">
        <v>0</v>
      </c>
      <c r="AA48" s="272">
        <v>0</v>
      </c>
      <c r="AB48" s="272">
        <v>0</v>
      </c>
      <c r="AC48" s="272">
        <v>2</v>
      </c>
      <c r="AD48" s="272">
        <v>13050</v>
      </c>
      <c r="AE48" s="272">
        <v>0</v>
      </c>
      <c r="AF48" s="272">
        <v>0</v>
      </c>
      <c r="AG48" s="272">
        <v>1526</v>
      </c>
      <c r="AH48" s="272">
        <v>14576</v>
      </c>
      <c r="AI48" s="272">
        <v>5644</v>
      </c>
      <c r="AJ48" s="272">
        <v>9</v>
      </c>
      <c r="AK48" s="272">
        <v>5635</v>
      </c>
      <c r="AL48" s="272">
        <v>25459</v>
      </c>
      <c r="AM48" s="272">
        <v>15.2</v>
      </c>
      <c r="AN48" s="272">
        <v>9339</v>
      </c>
      <c r="AO48" s="272">
        <v>0</v>
      </c>
      <c r="AP48" s="272">
        <v>34798</v>
      </c>
      <c r="AQ48" s="272">
        <v>1093</v>
      </c>
      <c r="AR48" s="272">
        <v>0</v>
      </c>
      <c r="AS48" s="272">
        <v>1252</v>
      </c>
      <c r="AT48" s="272">
        <v>245</v>
      </c>
      <c r="AU48" s="272">
        <v>2591</v>
      </c>
      <c r="AV48" s="272">
        <v>1388251</v>
      </c>
      <c r="AW48" s="272">
        <v>1375439</v>
      </c>
      <c r="AX48" s="272">
        <v>0</v>
      </c>
      <c r="AY48" s="272">
        <v>9</v>
      </c>
      <c r="AZ48" s="272">
        <v>0</v>
      </c>
      <c r="BA48" s="272">
        <v>7210</v>
      </c>
      <c r="BB48" s="272">
        <v>901</v>
      </c>
      <c r="BC48" s="272">
        <v>172</v>
      </c>
      <c r="BD48" s="272">
        <v>8283</v>
      </c>
      <c r="BE48" s="272">
        <v>28</v>
      </c>
      <c r="BF48" s="272">
        <v>5</v>
      </c>
      <c r="BG48" s="272">
        <v>5</v>
      </c>
      <c r="BH48" s="272">
        <v>3</v>
      </c>
      <c r="BI48" s="272">
        <v>2</v>
      </c>
      <c r="BJ48" s="272" t="s">
        <v>671</v>
      </c>
      <c r="BK48" s="272">
        <v>0</v>
      </c>
      <c r="BL48" s="272">
        <v>0</v>
      </c>
      <c r="BM48" s="272">
        <v>0</v>
      </c>
      <c r="BN48" s="272" t="s">
        <v>655</v>
      </c>
      <c r="BO48" s="272">
        <v>0</v>
      </c>
      <c r="BP48" s="272">
        <v>0</v>
      </c>
      <c r="BQ48" s="272">
        <v>0</v>
      </c>
      <c r="BR48" s="272" t="s">
        <v>655</v>
      </c>
      <c r="BS48" s="272">
        <v>0</v>
      </c>
      <c r="BT48" s="272">
        <v>0</v>
      </c>
      <c r="BU48" s="272">
        <v>0</v>
      </c>
      <c r="BV48" s="272">
        <v>55</v>
      </c>
      <c r="BW48" s="272">
        <v>3</v>
      </c>
      <c r="BX48" s="272">
        <v>91</v>
      </c>
      <c r="BY48" s="272">
        <v>141</v>
      </c>
      <c r="BZ48" s="273">
        <v>232</v>
      </c>
    </row>
    <row r="49" spans="1:78" x14ac:dyDescent="0.35">
      <c r="A49" s="40">
        <v>41</v>
      </c>
      <c r="B49" s="41" t="s">
        <v>684</v>
      </c>
      <c r="C49" s="41" t="s">
        <v>196</v>
      </c>
      <c r="D49" s="41" t="s">
        <v>474</v>
      </c>
      <c r="E49" s="266">
        <v>10</v>
      </c>
      <c r="F49" s="272">
        <v>7</v>
      </c>
      <c r="G49" s="272">
        <v>0</v>
      </c>
      <c r="H49" s="272">
        <v>67</v>
      </c>
      <c r="I49" s="272">
        <v>84</v>
      </c>
      <c r="J49" s="272">
        <v>5334</v>
      </c>
      <c r="K49" s="272">
        <v>116</v>
      </c>
      <c r="L49" s="272">
        <v>0</v>
      </c>
      <c r="M49" s="272">
        <v>70</v>
      </c>
      <c r="N49" s="272">
        <v>5520</v>
      </c>
      <c r="O49" s="272">
        <v>6995</v>
      </c>
      <c r="P49" s="272">
        <v>8</v>
      </c>
      <c r="Q49" s="272">
        <v>0</v>
      </c>
      <c r="R49" s="272">
        <v>498</v>
      </c>
      <c r="S49" s="272">
        <v>7501</v>
      </c>
      <c r="T49" s="272">
        <v>8778</v>
      </c>
      <c r="U49" s="272">
        <v>232</v>
      </c>
      <c r="V49" s="272">
        <v>0</v>
      </c>
      <c r="W49" s="272">
        <v>365</v>
      </c>
      <c r="X49" s="272">
        <v>9375</v>
      </c>
      <c r="Y49" s="272">
        <v>151</v>
      </c>
      <c r="Z49" s="272">
        <v>0</v>
      </c>
      <c r="AA49" s="272">
        <v>0</v>
      </c>
      <c r="AB49" s="272">
        <v>4</v>
      </c>
      <c r="AC49" s="272">
        <v>155</v>
      </c>
      <c r="AD49" s="272">
        <v>21258</v>
      </c>
      <c r="AE49" s="272">
        <v>356</v>
      </c>
      <c r="AF49" s="272">
        <v>0</v>
      </c>
      <c r="AG49" s="272">
        <v>937</v>
      </c>
      <c r="AH49" s="272">
        <v>22551</v>
      </c>
      <c r="AI49" s="272" t="s">
        <v>656</v>
      </c>
      <c r="AJ49" s="272" t="s">
        <v>656</v>
      </c>
      <c r="AK49" s="272" t="s">
        <v>656</v>
      </c>
      <c r="AL49" s="272" t="s">
        <v>656</v>
      </c>
      <c r="AM49" s="272" t="s">
        <v>656</v>
      </c>
      <c r="AN49" s="272" t="s">
        <v>656</v>
      </c>
      <c r="AO49" s="272" t="s">
        <v>656</v>
      </c>
      <c r="AP49" s="272" t="s">
        <v>656</v>
      </c>
      <c r="AQ49" s="272" t="s">
        <v>656</v>
      </c>
      <c r="AR49" s="272" t="s">
        <v>656</v>
      </c>
      <c r="AS49" s="272" t="s">
        <v>656</v>
      </c>
      <c r="AT49" s="272" t="s">
        <v>656</v>
      </c>
      <c r="AU49" s="272" t="s">
        <v>656</v>
      </c>
      <c r="AV49" s="272">
        <v>2226668</v>
      </c>
      <c r="AW49" s="272">
        <v>1925519</v>
      </c>
      <c r="AX49" s="272" t="s">
        <v>656</v>
      </c>
      <c r="AY49" s="272" t="s">
        <v>656</v>
      </c>
      <c r="AZ49" s="272" t="s">
        <v>656</v>
      </c>
      <c r="BA49" s="272" t="s">
        <v>656</v>
      </c>
      <c r="BB49" s="272" t="s">
        <v>656</v>
      </c>
      <c r="BC49" s="272" t="s">
        <v>656</v>
      </c>
      <c r="BD49" s="272" t="s">
        <v>656</v>
      </c>
      <c r="BE49" s="272">
        <v>39</v>
      </c>
      <c r="BF49" s="272">
        <v>13</v>
      </c>
      <c r="BG49" s="272">
        <v>11</v>
      </c>
      <c r="BH49" s="272">
        <v>4</v>
      </c>
      <c r="BI49" s="272">
        <v>7</v>
      </c>
      <c r="BJ49" s="272" t="s">
        <v>672</v>
      </c>
      <c r="BK49" s="272">
        <v>1</v>
      </c>
      <c r="BL49" s="272">
        <v>0</v>
      </c>
      <c r="BM49" s="272">
        <v>1</v>
      </c>
      <c r="BN49" s="272" t="s">
        <v>655</v>
      </c>
      <c r="BO49" s="272">
        <v>1</v>
      </c>
      <c r="BP49" s="272">
        <v>1</v>
      </c>
      <c r="BQ49" s="272">
        <v>0</v>
      </c>
      <c r="BR49" s="272" t="s">
        <v>655</v>
      </c>
      <c r="BS49" s="272">
        <v>0</v>
      </c>
      <c r="BT49" s="272">
        <v>0</v>
      </c>
      <c r="BU49" s="272">
        <v>0</v>
      </c>
      <c r="BV49" s="272">
        <v>121</v>
      </c>
      <c r="BW49" s="272">
        <v>5</v>
      </c>
      <c r="BX49" s="272">
        <v>178</v>
      </c>
      <c r="BY49" s="272">
        <v>143</v>
      </c>
      <c r="BZ49" s="273">
        <v>321</v>
      </c>
    </row>
    <row r="50" spans="1:78" x14ac:dyDescent="0.35">
      <c r="A50" s="40">
        <v>42</v>
      </c>
      <c r="B50" s="41" t="s">
        <v>98</v>
      </c>
      <c r="C50" s="41" t="s">
        <v>216</v>
      </c>
      <c r="D50" s="41" t="s">
        <v>475</v>
      </c>
      <c r="E50" s="266">
        <v>5</v>
      </c>
      <c r="F50" s="272">
        <v>18</v>
      </c>
      <c r="G50" s="272">
        <v>0</v>
      </c>
      <c r="H50" s="272">
        <v>66</v>
      </c>
      <c r="I50" s="272">
        <v>89</v>
      </c>
      <c r="J50" s="272">
        <v>6516</v>
      </c>
      <c r="K50" s="272">
        <v>1862</v>
      </c>
      <c r="L50" s="272">
        <v>0</v>
      </c>
      <c r="M50" s="272">
        <v>416</v>
      </c>
      <c r="N50" s="272">
        <v>8794</v>
      </c>
      <c r="O50" s="272">
        <v>7624</v>
      </c>
      <c r="P50" s="272">
        <v>272</v>
      </c>
      <c r="Q50" s="272">
        <v>0</v>
      </c>
      <c r="R50" s="272">
        <v>298</v>
      </c>
      <c r="S50" s="272">
        <v>8194</v>
      </c>
      <c r="T50" s="272">
        <v>7805</v>
      </c>
      <c r="U50" s="272">
        <v>1390</v>
      </c>
      <c r="V50" s="272">
        <v>0</v>
      </c>
      <c r="W50" s="272">
        <v>365</v>
      </c>
      <c r="X50" s="272">
        <v>9560</v>
      </c>
      <c r="Y50" s="272">
        <v>14</v>
      </c>
      <c r="Z50" s="272">
        <v>0</v>
      </c>
      <c r="AA50" s="272">
        <v>0</v>
      </c>
      <c r="AB50" s="272">
        <v>0</v>
      </c>
      <c r="AC50" s="272">
        <v>14</v>
      </c>
      <c r="AD50" s="272">
        <v>21959</v>
      </c>
      <c r="AE50" s="272">
        <v>3524</v>
      </c>
      <c r="AF50" s="272">
        <v>0</v>
      </c>
      <c r="AG50" s="272">
        <v>1079</v>
      </c>
      <c r="AH50" s="272">
        <v>26562</v>
      </c>
      <c r="AI50" s="272">
        <v>36092</v>
      </c>
      <c r="AJ50" s="272">
        <v>0</v>
      </c>
      <c r="AK50" s="272">
        <v>36092</v>
      </c>
      <c r="AL50" s="272">
        <v>38002</v>
      </c>
      <c r="AM50" s="272">
        <v>16.600000000000001</v>
      </c>
      <c r="AN50" s="272">
        <v>4460</v>
      </c>
      <c r="AO50" s="272">
        <v>0</v>
      </c>
      <c r="AP50" s="272">
        <v>42462</v>
      </c>
      <c r="AQ50" s="272">
        <v>5188</v>
      </c>
      <c r="AR50" s="272">
        <v>6901</v>
      </c>
      <c r="AS50" s="272">
        <v>8050</v>
      </c>
      <c r="AT50" s="272">
        <v>695</v>
      </c>
      <c r="AU50" s="272">
        <v>20834</v>
      </c>
      <c r="AV50" s="272">
        <v>1635315</v>
      </c>
      <c r="AW50" s="272">
        <v>1584265</v>
      </c>
      <c r="AX50" s="272">
        <v>0</v>
      </c>
      <c r="AY50" s="272">
        <v>12</v>
      </c>
      <c r="AZ50" s="272">
        <v>0</v>
      </c>
      <c r="BA50" s="272">
        <v>4554</v>
      </c>
      <c r="BB50" s="272">
        <v>990</v>
      </c>
      <c r="BC50" s="272">
        <v>171</v>
      </c>
      <c r="BD50" s="272">
        <v>5715</v>
      </c>
      <c r="BE50" s="272">
        <v>30</v>
      </c>
      <c r="BF50" s="272">
        <v>19</v>
      </c>
      <c r="BG50" s="272">
        <v>14</v>
      </c>
      <c r="BH50" s="272">
        <v>4</v>
      </c>
      <c r="BI50" s="272">
        <v>10</v>
      </c>
      <c r="BJ50" s="272" t="s">
        <v>678</v>
      </c>
      <c r="BK50" s="272">
        <v>2</v>
      </c>
      <c r="BL50" s="272">
        <v>1</v>
      </c>
      <c r="BM50" s="272">
        <v>1</v>
      </c>
      <c r="BN50" s="272" t="s">
        <v>655</v>
      </c>
      <c r="BO50" s="272">
        <v>3</v>
      </c>
      <c r="BP50" s="272">
        <v>2</v>
      </c>
      <c r="BQ50" s="272">
        <v>1</v>
      </c>
      <c r="BR50" s="272" t="s">
        <v>655</v>
      </c>
      <c r="BS50" s="272">
        <v>0</v>
      </c>
      <c r="BT50" s="272">
        <v>0</v>
      </c>
      <c r="BU50" s="272">
        <v>0</v>
      </c>
      <c r="BV50" s="272">
        <v>280</v>
      </c>
      <c r="BW50" s="272">
        <v>0</v>
      </c>
      <c r="BX50" s="272">
        <v>329</v>
      </c>
      <c r="BY50" s="272">
        <v>82</v>
      </c>
      <c r="BZ50" s="273">
        <v>411</v>
      </c>
    </row>
    <row r="51" spans="1:78" x14ac:dyDescent="0.35">
      <c r="A51" s="40">
        <v>43</v>
      </c>
      <c r="B51" s="41" t="s">
        <v>100</v>
      </c>
      <c r="C51" s="41" t="s">
        <v>217</v>
      </c>
      <c r="D51" s="41" t="s">
        <v>476</v>
      </c>
      <c r="E51" s="266">
        <v>1</v>
      </c>
      <c r="F51" s="272">
        <v>17</v>
      </c>
      <c r="G51" s="272">
        <v>0</v>
      </c>
      <c r="H51" s="272">
        <v>19</v>
      </c>
      <c r="I51" s="272">
        <v>37</v>
      </c>
      <c r="J51" s="272">
        <v>7096</v>
      </c>
      <c r="K51" s="272">
        <v>718</v>
      </c>
      <c r="L51" s="272">
        <v>0</v>
      </c>
      <c r="M51" s="272">
        <v>41</v>
      </c>
      <c r="N51" s="272">
        <v>7855</v>
      </c>
      <c r="O51" s="272">
        <v>7441</v>
      </c>
      <c r="P51" s="272">
        <v>61</v>
      </c>
      <c r="Q51" s="272">
        <v>0</v>
      </c>
      <c r="R51" s="272">
        <v>741</v>
      </c>
      <c r="S51" s="272">
        <v>8243</v>
      </c>
      <c r="T51" s="272">
        <v>7642</v>
      </c>
      <c r="U51" s="272">
        <v>775</v>
      </c>
      <c r="V51" s="272">
        <v>0</v>
      </c>
      <c r="W51" s="272">
        <v>1998</v>
      </c>
      <c r="X51" s="272">
        <v>10415</v>
      </c>
      <c r="Y51" s="272">
        <v>7</v>
      </c>
      <c r="Z51" s="272">
        <v>0</v>
      </c>
      <c r="AA51" s="272">
        <v>0</v>
      </c>
      <c r="AB51" s="272">
        <v>0</v>
      </c>
      <c r="AC51" s="272">
        <v>7</v>
      </c>
      <c r="AD51" s="272">
        <v>22186</v>
      </c>
      <c r="AE51" s="272">
        <v>1554</v>
      </c>
      <c r="AF51" s="272">
        <v>0</v>
      </c>
      <c r="AG51" s="272">
        <v>2780</v>
      </c>
      <c r="AH51" s="272">
        <v>26520</v>
      </c>
      <c r="AI51" s="272">
        <v>18682</v>
      </c>
      <c r="AJ51" s="272">
        <v>17588</v>
      </c>
      <c r="AK51" s="272">
        <v>1094</v>
      </c>
      <c r="AL51" s="272">
        <v>42466</v>
      </c>
      <c r="AM51" s="272">
        <v>18.7</v>
      </c>
      <c r="AN51" s="272">
        <v>24115</v>
      </c>
      <c r="AO51" s="272">
        <v>0</v>
      </c>
      <c r="AP51" s="272">
        <v>66581</v>
      </c>
      <c r="AQ51" s="272">
        <v>0</v>
      </c>
      <c r="AR51" s="272">
        <v>10547</v>
      </c>
      <c r="AS51" s="272">
        <v>6916</v>
      </c>
      <c r="AT51" s="272">
        <v>4470</v>
      </c>
      <c r="AU51" s="272">
        <v>21933</v>
      </c>
      <c r="AV51" s="272">
        <v>1964512</v>
      </c>
      <c r="AW51" s="272">
        <v>1871394</v>
      </c>
      <c r="AX51" s="272">
        <v>0</v>
      </c>
      <c r="AY51" s="272">
        <v>4</v>
      </c>
      <c r="AZ51" s="272">
        <v>4</v>
      </c>
      <c r="BA51" s="272">
        <v>11272</v>
      </c>
      <c r="BB51" s="272">
        <v>1179</v>
      </c>
      <c r="BC51" s="272">
        <v>1525</v>
      </c>
      <c r="BD51" s="272">
        <v>13976</v>
      </c>
      <c r="BE51" s="272">
        <v>10</v>
      </c>
      <c r="BF51" s="272">
        <v>3</v>
      </c>
      <c r="BG51" s="272">
        <v>3</v>
      </c>
      <c r="BH51" s="272">
        <v>0</v>
      </c>
      <c r="BI51" s="272">
        <v>3</v>
      </c>
      <c r="BJ51" s="272" t="s">
        <v>655</v>
      </c>
      <c r="BK51" s="272">
        <v>0</v>
      </c>
      <c r="BL51" s="272">
        <v>0</v>
      </c>
      <c r="BM51" s="272">
        <v>0</v>
      </c>
      <c r="BN51" s="272" t="s">
        <v>655</v>
      </c>
      <c r="BO51" s="272">
        <v>0</v>
      </c>
      <c r="BP51" s="272">
        <v>0</v>
      </c>
      <c r="BQ51" s="272">
        <v>0</v>
      </c>
      <c r="BR51" s="272" t="s">
        <v>655</v>
      </c>
      <c r="BS51" s="272">
        <v>0</v>
      </c>
      <c r="BT51" s="272">
        <v>0</v>
      </c>
      <c r="BU51" s="272">
        <v>0</v>
      </c>
      <c r="BV51" s="272">
        <v>115</v>
      </c>
      <c r="BW51" s="272">
        <v>3</v>
      </c>
      <c r="BX51" s="272">
        <v>131</v>
      </c>
      <c r="BY51" s="272">
        <v>54</v>
      </c>
      <c r="BZ51" s="273">
        <v>185</v>
      </c>
    </row>
    <row r="52" spans="1:78" x14ac:dyDescent="0.35">
      <c r="A52" s="40">
        <v>44</v>
      </c>
      <c r="B52" s="41" t="s">
        <v>52</v>
      </c>
      <c r="C52" s="41" t="s">
        <v>218</v>
      </c>
      <c r="D52" s="41" t="s">
        <v>477</v>
      </c>
      <c r="E52" s="266">
        <v>2</v>
      </c>
      <c r="F52" s="272">
        <v>25</v>
      </c>
      <c r="G52" s="272">
        <v>5</v>
      </c>
      <c r="H52" s="272">
        <v>67</v>
      </c>
      <c r="I52" s="272">
        <v>99</v>
      </c>
      <c r="J52" s="272">
        <v>2397</v>
      </c>
      <c r="K52" s="272">
        <v>968</v>
      </c>
      <c r="L52" s="272">
        <v>1136</v>
      </c>
      <c r="M52" s="272">
        <v>312</v>
      </c>
      <c r="N52" s="272">
        <v>4813</v>
      </c>
      <c r="O52" s="272">
        <v>5115</v>
      </c>
      <c r="P52" s="272">
        <v>99</v>
      </c>
      <c r="Q52" s="272">
        <v>87</v>
      </c>
      <c r="R52" s="272">
        <v>502</v>
      </c>
      <c r="S52" s="272">
        <v>5803</v>
      </c>
      <c r="T52" s="272">
        <v>5116</v>
      </c>
      <c r="U52" s="272">
        <v>327</v>
      </c>
      <c r="V52" s="272">
        <v>334</v>
      </c>
      <c r="W52" s="272">
        <v>426</v>
      </c>
      <c r="X52" s="272">
        <v>6203</v>
      </c>
      <c r="Y52" s="272">
        <v>0</v>
      </c>
      <c r="Z52" s="272">
        <v>0</v>
      </c>
      <c r="AA52" s="272">
        <v>0</v>
      </c>
      <c r="AB52" s="272">
        <v>0</v>
      </c>
      <c r="AC52" s="272">
        <v>0</v>
      </c>
      <c r="AD52" s="272">
        <v>12628</v>
      </c>
      <c r="AE52" s="272">
        <v>1394</v>
      </c>
      <c r="AF52" s="272">
        <v>1557</v>
      </c>
      <c r="AG52" s="272">
        <v>1240</v>
      </c>
      <c r="AH52" s="272">
        <v>16819</v>
      </c>
      <c r="AI52" s="272">
        <v>7358</v>
      </c>
      <c r="AJ52" s="272">
        <v>284</v>
      </c>
      <c r="AK52" s="272">
        <v>7074</v>
      </c>
      <c r="AL52" s="272">
        <v>23568</v>
      </c>
      <c r="AM52" s="272">
        <v>17.100000000000001</v>
      </c>
      <c r="AN52" s="272">
        <v>3853</v>
      </c>
      <c r="AO52" s="272">
        <v>0</v>
      </c>
      <c r="AP52" s="272">
        <v>27421</v>
      </c>
      <c r="AQ52" s="272">
        <v>486</v>
      </c>
      <c r="AR52" s="272">
        <v>21878</v>
      </c>
      <c r="AS52" s="272">
        <v>2004</v>
      </c>
      <c r="AT52" s="272">
        <v>305</v>
      </c>
      <c r="AU52" s="272">
        <v>24673</v>
      </c>
      <c r="AV52" s="272">
        <v>1324913</v>
      </c>
      <c r="AW52" s="272">
        <v>1290443</v>
      </c>
      <c r="AX52" s="272">
        <v>84</v>
      </c>
      <c r="AY52" s="272">
        <v>6</v>
      </c>
      <c r="AZ52" s="272">
        <v>1.9</v>
      </c>
      <c r="BA52" s="272">
        <v>7014</v>
      </c>
      <c r="BB52" s="272">
        <v>962</v>
      </c>
      <c r="BC52" s="272">
        <v>307</v>
      </c>
      <c r="BD52" s="272">
        <v>8283</v>
      </c>
      <c r="BE52" s="272">
        <v>41</v>
      </c>
      <c r="BF52" s="272">
        <v>9</v>
      </c>
      <c r="BG52" s="272">
        <v>7</v>
      </c>
      <c r="BH52" s="272">
        <v>2</v>
      </c>
      <c r="BI52" s="272">
        <v>5</v>
      </c>
      <c r="BJ52" s="272" t="s">
        <v>672</v>
      </c>
      <c r="BK52" s="272">
        <v>0</v>
      </c>
      <c r="BL52" s="272">
        <v>0</v>
      </c>
      <c r="BM52" s="272">
        <v>0</v>
      </c>
      <c r="BN52" s="272" t="s">
        <v>655</v>
      </c>
      <c r="BO52" s="272">
        <v>2</v>
      </c>
      <c r="BP52" s="272">
        <v>1</v>
      </c>
      <c r="BQ52" s="272">
        <v>1</v>
      </c>
      <c r="BR52" s="272" t="s">
        <v>655</v>
      </c>
      <c r="BS52" s="272">
        <v>0</v>
      </c>
      <c r="BT52" s="272">
        <v>1</v>
      </c>
      <c r="BU52" s="272">
        <v>0</v>
      </c>
      <c r="BV52" s="272">
        <v>60</v>
      </c>
      <c r="BW52" s="272">
        <v>0</v>
      </c>
      <c r="BX52" s="272">
        <v>110</v>
      </c>
      <c r="BY52" s="272">
        <v>97</v>
      </c>
      <c r="BZ52" s="273">
        <v>207</v>
      </c>
    </row>
    <row r="53" spans="1:78" x14ac:dyDescent="0.35">
      <c r="A53" s="40">
        <v>45</v>
      </c>
      <c r="B53" s="41" t="s">
        <v>108</v>
      </c>
      <c r="C53" s="41" t="s">
        <v>226</v>
      </c>
      <c r="D53" s="41" t="s">
        <v>478</v>
      </c>
      <c r="E53" s="266">
        <v>1</v>
      </c>
      <c r="F53" s="272">
        <v>13</v>
      </c>
      <c r="G53" s="272">
        <v>0</v>
      </c>
      <c r="H53" s="272">
        <v>15</v>
      </c>
      <c r="I53" s="272">
        <v>29</v>
      </c>
      <c r="J53" s="272">
        <v>5916</v>
      </c>
      <c r="K53" s="272">
        <v>565</v>
      </c>
      <c r="L53" s="272">
        <v>0</v>
      </c>
      <c r="M53" s="272">
        <v>95</v>
      </c>
      <c r="N53" s="272">
        <v>6576</v>
      </c>
      <c r="O53" s="272">
        <v>6012</v>
      </c>
      <c r="P53" s="272">
        <v>54</v>
      </c>
      <c r="Q53" s="272">
        <v>0</v>
      </c>
      <c r="R53" s="272">
        <v>524</v>
      </c>
      <c r="S53" s="272">
        <v>6590</v>
      </c>
      <c r="T53" s="272">
        <v>7482</v>
      </c>
      <c r="U53" s="272">
        <v>340</v>
      </c>
      <c r="V53" s="272">
        <v>0</v>
      </c>
      <c r="W53" s="272">
        <v>630</v>
      </c>
      <c r="X53" s="272">
        <v>8452</v>
      </c>
      <c r="Y53" s="272">
        <v>23</v>
      </c>
      <c r="Z53" s="272">
        <v>0</v>
      </c>
      <c r="AA53" s="272">
        <v>0</v>
      </c>
      <c r="AB53" s="272">
        <v>0</v>
      </c>
      <c r="AC53" s="272">
        <v>23</v>
      </c>
      <c r="AD53" s="272">
        <v>19433</v>
      </c>
      <c r="AE53" s="272">
        <v>959</v>
      </c>
      <c r="AF53" s="272">
        <v>0</v>
      </c>
      <c r="AG53" s="272">
        <v>1249</v>
      </c>
      <c r="AH53" s="272">
        <v>21641</v>
      </c>
      <c r="AI53" s="272">
        <v>0</v>
      </c>
      <c r="AJ53" s="272">
        <v>74094</v>
      </c>
      <c r="AK53" s="272">
        <v>-74094</v>
      </c>
      <c r="AL53" s="272">
        <v>52918</v>
      </c>
      <c r="AM53" s="272">
        <v>14.7</v>
      </c>
      <c r="AN53" s="272">
        <v>705</v>
      </c>
      <c r="AO53" s="272">
        <v>0</v>
      </c>
      <c r="AP53" s="272">
        <v>53623</v>
      </c>
      <c r="AQ53" s="272">
        <v>5266</v>
      </c>
      <c r="AR53" s="272">
        <v>10704</v>
      </c>
      <c r="AS53" s="272">
        <v>10184</v>
      </c>
      <c r="AT53" s="272">
        <v>0</v>
      </c>
      <c r="AU53" s="272">
        <v>26154</v>
      </c>
      <c r="AV53" s="272">
        <v>1784423</v>
      </c>
      <c r="AW53" s="272">
        <v>1736625</v>
      </c>
      <c r="AX53" s="272">
        <v>0</v>
      </c>
      <c r="AY53" s="272">
        <v>14</v>
      </c>
      <c r="AZ53" s="272">
        <v>2</v>
      </c>
      <c r="BA53" s="272">
        <v>10238</v>
      </c>
      <c r="BB53" s="272">
        <v>1509</v>
      </c>
      <c r="BC53" s="272">
        <v>490</v>
      </c>
      <c r="BD53" s="272">
        <v>12237</v>
      </c>
      <c r="BE53" s="272">
        <v>47</v>
      </c>
      <c r="BF53" s="272">
        <v>12</v>
      </c>
      <c r="BG53" s="272">
        <v>11</v>
      </c>
      <c r="BH53" s="272">
        <v>6</v>
      </c>
      <c r="BI53" s="272">
        <v>5</v>
      </c>
      <c r="BJ53" s="272" t="s">
        <v>668</v>
      </c>
      <c r="BK53" s="272">
        <v>1</v>
      </c>
      <c r="BL53" s="272">
        <v>0</v>
      </c>
      <c r="BM53" s="272">
        <v>1</v>
      </c>
      <c r="BN53" s="272" t="s">
        <v>655</v>
      </c>
      <c r="BO53" s="272">
        <v>0</v>
      </c>
      <c r="BP53" s="272">
        <v>0</v>
      </c>
      <c r="BQ53" s="272">
        <v>0</v>
      </c>
      <c r="BR53" s="272" t="s">
        <v>655</v>
      </c>
      <c r="BS53" s="272">
        <v>0</v>
      </c>
      <c r="BT53" s="272">
        <v>0</v>
      </c>
      <c r="BU53" s="272">
        <v>0</v>
      </c>
      <c r="BV53" s="272">
        <v>240</v>
      </c>
      <c r="BW53" s="272">
        <v>0</v>
      </c>
      <c r="BX53" s="272">
        <v>299</v>
      </c>
      <c r="BY53" s="272">
        <v>50</v>
      </c>
      <c r="BZ53" s="273">
        <v>349</v>
      </c>
    </row>
    <row r="54" spans="1:78" x14ac:dyDescent="0.35">
      <c r="A54" s="40">
        <v>46</v>
      </c>
      <c r="B54" s="41" t="s">
        <v>53</v>
      </c>
      <c r="C54" s="41" t="s">
        <v>227</v>
      </c>
      <c r="D54" s="41" t="s">
        <v>479</v>
      </c>
      <c r="E54" s="266">
        <v>1</v>
      </c>
      <c r="F54" s="272">
        <v>14</v>
      </c>
      <c r="G54" s="272">
        <v>0</v>
      </c>
      <c r="H54" s="272">
        <v>19</v>
      </c>
      <c r="I54" s="272">
        <v>34</v>
      </c>
      <c r="J54" s="272">
        <v>3385</v>
      </c>
      <c r="K54" s="272">
        <v>495</v>
      </c>
      <c r="L54" s="272">
        <v>0</v>
      </c>
      <c r="M54" s="272">
        <v>22</v>
      </c>
      <c r="N54" s="272">
        <v>3902</v>
      </c>
      <c r="O54" s="272">
        <v>3332</v>
      </c>
      <c r="P54" s="272">
        <v>170</v>
      </c>
      <c r="Q54" s="272">
        <v>0</v>
      </c>
      <c r="R54" s="272">
        <v>187</v>
      </c>
      <c r="S54" s="272">
        <v>3689</v>
      </c>
      <c r="T54" s="272">
        <v>4616</v>
      </c>
      <c r="U54" s="272">
        <v>777</v>
      </c>
      <c r="V54" s="272">
        <v>0</v>
      </c>
      <c r="W54" s="272">
        <v>277</v>
      </c>
      <c r="X54" s="272">
        <v>5670</v>
      </c>
      <c r="Y54" s="272">
        <v>40</v>
      </c>
      <c r="Z54" s="272">
        <v>1</v>
      </c>
      <c r="AA54" s="272">
        <v>0</v>
      </c>
      <c r="AB54" s="272">
        <v>5</v>
      </c>
      <c r="AC54" s="272">
        <v>46</v>
      </c>
      <c r="AD54" s="272">
        <v>11373</v>
      </c>
      <c r="AE54" s="272">
        <v>1443</v>
      </c>
      <c r="AF54" s="272">
        <v>0</v>
      </c>
      <c r="AG54" s="272">
        <v>491</v>
      </c>
      <c r="AH54" s="272">
        <v>13307</v>
      </c>
      <c r="AI54" s="272">
        <v>31777</v>
      </c>
      <c r="AJ54" s="272">
        <v>357</v>
      </c>
      <c r="AK54" s="272">
        <v>31420</v>
      </c>
      <c r="AL54" s="272">
        <v>21307</v>
      </c>
      <c r="AM54" s="272">
        <v>21.3</v>
      </c>
      <c r="AN54" s="272">
        <v>746</v>
      </c>
      <c r="AO54" s="272">
        <v>6</v>
      </c>
      <c r="AP54" s="272">
        <v>22053</v>
      </c>
      <c r="AQ54" s="272">
        <v>6465</v>
      </c>
      <c r="AR54" s="272">
        <v>0</v>
      </c>
      <c r="AS54" s="272">
        <v>2043</v>
      </c>
      <c r="AT54" s="272">
        <v>142</v>
      </c>
      <c r="AU54" s="272">
        <v>8650</v>
      </c>
      <c r="AV54" s="272">
        <v>1630844</v>
      </c>
      <c r="AW54" s="272">
        <v>1583867</v>
      </c>
      <c r="AX54" s="272">
        <v>103</v>
      </c>
      <c r="AY54" s="272">
        <v>12.4</v>
      </c>
      <c r="AZ54" s="272">
        <v>1.825</v>
      </c>
      <c r="BA54" s="272">
        <v>4441</v>
      </c>
      <c r="BB54" s="272">
        <v>1101</v>
      </c>
      <c r="BC54" s="272">
        <v>386</v>
      </c>
      <c r="BD54" s="272">
        <v>5928</v>
      </c>
      <c r="BE54" s="272">
        <v>22</v>
      </c>
      <c r="BF54" s="272">
        <v>2</v>
      </c>
      <c r="BG54" s="272">
        <v>2</v>
      </c>
      <c r="BH54" s="272">
        <v>0</v>
      </c>
      <c r="BI54" s="272">
        <v>2</v>
      </c>
      <c r="BJ54" s="272" t="s">
        <v>655</v>
      </c>
      <c r="BK54" s="272">
        <v>0</v>
      </c>
      <c r="BL54" s="272">
        <v>0</v>
      </c>
      <c r="BM54" s="272">
        <v>0</v>
      </c>
      <c r="BN54" s="272" t="s">
        <v>655</v>
      </c>
      <c r="BO54" s="272">
        <v>0</v>
      </c>
      <c r="BP54" s="272">
        <v>0</v>
      </c>
      <c r="BQ54" s="272">
        <v>0</v>
      </c>
      <c r="BR54" s="272" t="s">
        <v>655</v>
      </c>
      <c r="BS54" s="272">
        <v>0</v>
      </c>
      <c r="BT54" s="272">
        <v>0</v>
      </c>
      <c r="BU54" s="272">
        <v>0</v>
      </c>
      <c r="BV54" s="272">
        <v>140</v>
      </c>
      <c r="BW54" s="272">
        <v>0</v>
      </c>
      <c r="BX54" s="272">
        <v>164</v>
      </c>
      <c r="BY54" s="272">
        <v>22</v>
      </c>
      <c r="BZ54" s="273">
        <v>186</v>
      </c>
    </row>
    <row r="55" spans="1:78" x14ac:dyDescent="0.35">
      <c r="A55" s="40">
        <v>47</v>
      </c>
      <c r="B55" s="41" t="s">
        <v>111</v>
      </c>
      <c r="C55" s="41" t="s">
        <v>230</v>
      </c>
      <c r="D55" s="41" t="s">
        <v>480</v>
      </c>
      <c r="E55" s="266">
        <v>1</v>
      </c>
      <c r="F55" s="272">
        <v>20</v>
      </c>
      <c r="G55" s="272">
        <v>2</v>
      </c>
      <c r="H55" s="272">
        <v>8</v>
      </c>
      <c r="I55" s="272">
        <v>31</v>
      </c>
      <c r="J55" s="272">
        <v>4337</v>
      </c>
      <c r="K55" s="272">
        <v>494</v>
      </c>
      <c r="L55" s="272">
        <v>15</v>
      </c>
      <c r="M55" s="272">
        <v>29</v>
      </c>
      <c r="N55" s="272">
        <v>4875</v>
      </c>
      <c r="O55" s="272">
        <v>8139</v>
      </c>
      <c r="P55" s="272">
        <v>63</v>
      </c>
      <c r="Q55" s="272">
        <v>3</v>
      </c>
      <c r="R55" s="272">
        <v>10</v>
      </c>
      <c r="S55" s="272">
        <v>8215</v>
      </c>
      <c r="T55" s="272">
        <v>8069</v>
      </c>
      <c r="U55" s="272">
        <v>343</v>
      </c>
      <c r="V55" s="272">
        <v>5</v>
      </c>
      <c r="W55" s="272">
        <v>6</v>
      </c>
      <c r="X55" s="272">
        <v>8423</v>
      </c>
      <c r="Y55" s="272">
        <v>3</v>
      </c>
      <c r="Z55" s="272">
        <v>0</v>
      </c>
      <c r="AA55" s="272">
        <v>1</v>
      </c>
      <c r="AB55" s="272">
        <v>0</v>
      </c>
      <c r="AC55" s="272">
        <v>4</v>
      </c>
      <c r="AD55" s="272">
        <v>20548</v>
      </c>
      <c r="AE55" s="272">
        <v>900</v>
      </c>
      <c r="AF55" s="272">
        <v>24</v>
      </c>
      <c r="AG55" s="272">
        <v>45</v>
      </c>
      <c r="AH55" s="272">
        <v>21517</v>
      </c>
      <c r="AI55" s="272">
        <v>0</v>
      </c>
      <c r="AJ55" s="272">
        <v>163036</v>
      </c>
      <c r="AK55" s="272">
        <v>-163036</v>
      </c>
      <c r="AL55" s="272">
        <v>32764</v>
      </c>
      <c r="AM55" s="272">
        <v>19.399999999999999</v>
      </c>
      <c r="AN55" s="272">
        <v>12500</v>
      </c>
      <c r="AO55" s="272">
        <v>0</v>
      </c>
      <c r="AP55" s="272">
        <v>45264</v>
      </c>
      <c r="AQ55" s="272">
        <v>4484</v>
      </c>
      <c r="AR55" s="272">
        <v>20254</v>
      </c>
      <c r="AS55" s="272">
        <v>15000</v>
      </c>
      <c r="AT55" s="272">
        <v>290</v>
      </c>
      <c r="AU55" s="272">
        <v>40028</v>
      </c>
      <c r="AV55" s="272">
        <v>1841796</v>
      </c>
      <c r="AW55" s="272">
        <v>1698315</v>
      </c>
      <c r="AX55" s="272">
        <v>0</v>
      </c>
      <c r="AY55" s="272">
        <v>9</v>
      </c>
      <c r="AZ55" s="272">
        <v>3</v>
      </c>
      <c r="BA55" s="272">
        <v>7258</v>
      </c>
      <c r="BB55" s="272">
        <v>1430</v>
      </c>
      <c r="BC55" s="272">
        <v>497</v>
      </c>
      <c r="BD55" s="272">
        <v>9185</v>
      </c>
      <c r="BE55" s="272">
        <v>11</v>
      </c>
      <c r="BF55" s="272">
        <v>8</v>
      </c>
      <c r="BG55" s="272">
        <v>7</v>
      </c>
      <c r="BH55" s="272">
        <v>4</v>
      </c>
      <c r="BI55" s="272">
        <v>3</v>
      </c>
      <c r="BJ55" s="272" t="s">
        <v>668</v>
      </c>
      <c r="BK55" s="272">
        <v>1</v>
      </c>
      <c r="BL55" s="272">
        <v>1</v>
      </c>
      <c r="BM55" s="272">
        <v>0</v>
      </c>
      <c r="BN55" s="272" t="s">
        <v>655</v>
      </c>
      <c r="BO55" s="272">
        <v>0</v>
      </c>
      <c r="BP55" s="272">
        <v>0</v>
      </c>
      <c r="BQ55" s="272">
        <v>0</v>
      </c>
      <c r="BR55" s="272" t="s">
        <v>655</v>
      </c>
      <c r="BS55" s="272">
        <v>0</v>
      </c>
      <c r="BT55" s="272">
        <v>0</v>
      </c>
      <c r="BU55" s="272">
        <v>0</v>
      </c>
      <c r="BV55" s="272">
        <v>101</v>
      </c>
      <c r="BW55" s="272">
        <v>1</v>
      </c>
      <c r="BX55" s="272">
        <v>121</v>
      </c>
      <c r="BY55" s="272">
        <v>198</v>
      </c>
      <c r="BZ55" s="273">
        <v>319</v>
      </c>
    </row>
    <row r="56" spans="1:78" x14ac:dyDescent="0.35">
      <c r="A56" s="40">
        <v>48</v>
      </c>
      <c r="B56" s="41" t="s">
        <v>114</v>
      </c>
      <c r="C56" s="41" t="s">
        <v>233</v>
      </c>
      <c r="D56" s="41" t="s">
        <v>481</v>
      </c>
      <c r="E56" s="266">
        <v>20</v>
      </c>
      <c r="F56" s="272">
        <v>7</v>
      </c>
      <c r="G56" s="272">
        <v>1</v>
      </c>
      <c r="H56" s="272">
        <v>22</v>
      </c>
      <c r="I56" s="272">
        <v>50</v>
      </c>
      <c r="J56" s="272">
        <v>5696</v>
      </c>
      <c r="K56" s="272">
        <v>761</v>
      </c>
      <c r="L56" s="272">
        <v>300</v>
      </c>
      <c r="M56" s="272">
        <v>89</v>
      </c>
      <c r="N56" s="272">
        <v>6846</v>
      </c>
      <c r="O56" s="272">
        <v>7968</v>
      </c>
      <c r="P56" s="272">
        <v>378</v>
      </c>
      <c r="Q56" s="272">
        <v>91</v>
      </c>
      <c r="R56" s="272">
        <v>87</v>
      </c>
      <c r="S56" s="272">
        <v>8524</v>
      </c>
      <c r="T56" s="272">
        <v>10079</v>
      </c>
      <c r="U56" s="272">
        <v>969</v>
      </c>
      <c r="V56" s="272">
        <v>382</v>
      </c>
      <c r="W56" s="272">
        <v>63</v>
      </c>
      <c r="X56" s="272">
        <v>11493</v>
      </c>
      <c r="Y56" s="272">
        <v>1</v>
      </c>
      <c r="Z56" s="272">
        <v>0</v>
      </c>
      <c r="AA56" s="272">
        <v>0</v>
      </c>
      <c r="AB56" s="272">
        <v>0</v>
      </c>
      <c r="AC56" s="272">
        <v>1</v>
      </c>
      <c r="AD56" s="272">
        <v>23744</v>
      </c>
      <c r="AE56" s="272">
        <v>2108</v>
      </c>
      <c r="AF56" s="272">
        <v>773</v>
      </c>
      <c r="AG56" s="272">
        <v>239</v>
      </c>
      <c r="AH56" s="272">
        <v>26864</v>
      </c>
      <c r="AI56" s="272">
        <v>3154</v>
      </c>
      <c r="AJ56" s="272">
        <v>106847</v>
      </c>
      <c r="AK56" s="272">
        <v>-103693</v>
      </c>
      <c r="AL56" s="272">
        <v>39739</v>
      </c>
      <c r="AM56" s="272">
        <v>22.5</v>
      </c>
      <c r="AN56" s="272">
        <v>0</v>
      </c>
      <c r="AO56" s="272">
        <v>0</v>
      </c>
      <c r="AP56" s="272">
        <v>39739</v>
      </c>
      <c r="AQ56" s="272">
        <v>4860</v>
      </c>
      <c r="AR56" s="272">
        <v>13296</v>
      </c>
      <c r="AS56" s="272">
        <v>0</v>
      </c>
      <c r="AT56" s="272">
        <v>0</v>
      </c>
      <c r="AU56" s="272">
        <v>18156</v>
      </c>
      <c r="AV56" s="272">
        <v>1750283</v>
      </c>
      <c r="AW56" s="272">
        <v>1656506</v>
      </c>
      <c r="AX56" s="272">
        <v>0</v>
      </c>
      <c r="AY56" s="272">
        <v>7</v>
      </c>
      <c r="AZ56" s="272">
        <v>2</v>
      </c>
      <c r="BA56" s="272">
        <v>2729</v>
      </c>
      <c r="BB56" s="272">
        <v>861</v>
      </c>
      <c r="BC56" s="272">
        <v>525</v>
      </c>
      <c r="BD56" s="272">
        <v>4116</v>
      </c>
      <c r="BE56" s="272">
        <v>34</v>
      </c>
      <c r="BF56" s="272">
        <v>14</v>
      </c>
      <c r="BG56" s="272">
        <v>14</v>
      </c>
      <c r="BH56" s="272">
        <v>7</v>
      </c>
      <c r="BI56" s="272">
        <v>7</v>
      </c>
      <c r="BJ56" s="272" t="s">
        <v>672</v>
      </c>
      <c r="BK56" s="272">
        <v>0</v>
      </c>
      <c r="BL56" s="272">
        <v>0</v>
      </c>
      <c r="BM56" s="272">
        <v>0</v>
      </c>
      <c r="BN56" s="272" t="s">
        <v>655</v>
      </c>
      <c r="BO56" s="272">
        <v>0</v>
      </c>
      <c r="BP56" s="272">
        <v>0</v>
      </c>
      <c r="BQ56" s="272">
        <v>0</v>
      </c>
      <c r="BR56" s="272" t="s">
        <v>655</v>
      </c>
      <c r="BS56" s="272">
        <v>1</v>
      </c>
      <c r="BT56" s="272">
        <v>0</v>
      </c>
      <c r="BU56" s="272">
        <v>0</v>
      </c>
      <c r="BV56" s="272">
        <v>136</v>
      </c>
      <c r="BW56" s="272">
        <v>2</v>
      </c>
      <c r="BX56" s="272">
        <v>186</v>
      </c>
      <c r="BY56" s="272">
        <v>185</v>
      </c>
      <c r="BZ56" s="273">
        <v>371</v>
      </c>
    </row>
    <row r="57" spans="1:78" x14ac:dyDescent="0.35">
      <c r="A57" s="40">
        <v>49</v>
      </c>
      <c r="B57" s="41" t="s">
        <v>129</v>
      </c>
      <c r="C57" s="41" t="s">
        <v>249</v>
      </c>
      <c r="D57" s="41" t="s">
        <v>482</v>
      </c>
      <c r="E57" s="266">
        <v>82</v>
      </c>
      <c r="F57" s="272">
        <v>0</v>
      </c>
      <c r="G57" s="272">
        <v>0</v>
      </c>
      <c r="H57" s="272">
        <v>0</v>
      </c>
      <c r="I57" s="272">
        <v>82</v>
      </c>
      <c r="J57" s="272">
        <v>7647</v>
      </c>
      <c r="K57" s="272">
        <v>0</v>
      </c>
      <c r="L57" s="272">
        <v>0</v>
      </c>
      <c r="M57" s="272">
        <v>0</v>
      </c>
      <c r="N57" s="272">
        <v>7647</v>
      </c>
      <c r="O57" s="272">
        <v>8512</v>
      </c>
      <c r="P57" s="272">
        <v>0</v>
      </c>
      <c r="Q57" s="272">
        <v>0</v>
      </c>
      <c r="R57" s="272">
        <v>0</v>
      </c>
      <c r="S57" s="272">
        <v>8512</v>
      </c>
      <c r="T57" s="272">
        <v>9032</v>
      </c>
      <c r="U57" s="272">
        <v>0</v>
      </c>
      <c r="V57" s="272">
        <v>0</v>
      </c>
      <c r="W57" s="272">
        <v>0</v>
      </c>
      <c r="X57" s="272">
        <v>9032</v>
      </c>
      <c r="Y57" s="272">
        <v>0</v>
      </c>
      <c r="Z57" s="272">
        <v>0</v>
      </c>
      <c r="AA57" s="272">
        <v>0</v>
      </c>
      <c r="AB57" s="272">
        <v>0</v>
      </c>
      <c r="AC57" s="272">
        <v>0</v>
      </c>
      <c r="AD57" s="272">
        <v>25191</v>
      </c>
      <c r="AE57" s="272">
        <v>0</v>
      </c>
      <c r="AF57" s="272">
        <v>0</v>
      </c>
      <c r="AG57" s="272">
        <v>0</v>
      </c>
      <c r="AH57" s="272">
        <v>25191</v>
      </c>
      <c r="AI57" s="272">
        <v>115011</v>
      </c>
      <c r="AJ57" s="272">
        <v>12362</v>
      </c>
      <c r="AK57" s="272">
        <v>102649</v>
      </c>
      <c r="AL57" s="272">
        <v>39830</v>
      </c>
      <c r="AM57" s="272">
        <v>20.399999999999999</v>
      </c>
      <c r="AN57" s="272">
        <v>7355</v>
      </c>
      <c r="AO57" s="272">
        <v>1391</v>
      </c>
      <c r="AP57" s="272">
        <v>47185</v>
      </c>
      <c r="AQ57" s="272">
        <v>8582</v>
      </c>
      <c r="AR57" s="272">
        <v>7353</v>
      </c>
      <c r="AS57" s="272">
        <v>6515</v>
      </c>
      <c r="AT57" s="272">
        <v>0</v>
      </c>
      <c r="AU57" s="272">
        <v>22450</v>
      </c>
      <c r="AV57" s="272">
        <v>2125356</v>
      </c>
      <c r="AW57" s="272">
        <v>2012803</v>
      </c>
      <c r="AX57" s="272">
        <v>0</v>
      </c>
      <c r="AY57" s="272">
        <v>13</v>
      </c>
      <c r="AZ57" s="272">
        <v>3</v>
      </c>
      <c r="BA57" s="272">
        <v>7715</v>
      </c>
      <c r="BB57" s="272">
        <v>3580</v>
      </c>
      <c r="BC57" s="272">
        <v>466</v>
      </c>
      <c r="BD57" s="272">
        <v>11761</v>
      </c>
      <c r="BE57" s="272">
        <v>9</v>
      </c>
      <c r="BF57" s="272">
        <v>12</v>
      </c>
      <c r="BG57" s="272">
        <v>12</v>
      </c>
      <c r="BH57" s="272">
        <v>6</v>
      </c>
      <c r="BI57" s="272">
        <v>6</v>
      </c>
      <c r="BJ57" s="272" t="s">
        <v>670</v>
      </c>
      <c r="BK57" s="272">
        <v>0</v>
      </c>
      <c r="BL57" s="272">
        <v>0</v>
      </c>
      <c r="BM57" s="272">
        <v>0</v>
      </c>
      <c r="BN57" s="272" t="s">
        <v>655</v>
      </c>
      <c r="BO57" s="272">
        <v>0</v>
      </c>
      <c r="BP57" s="272">
        <v>0</v>
      </c>
      <c r="BQ57" s="272">
        <v>0</v>
      </c>
      <c r="BR57" s="272" t="s">
        <v>655</v>
      </c>
      <c r="BS57" s="272">
        <v>0</v>
      </c>
      <c r="BT57" s="272">
        <v>0</v>
      </c>
      <c r="BU57" s="272">
        <v>0</v>
      </c>
      <c r="BV57" s="272">
        <v>0</v>
      </c>
      <c r="BW57" s="272">
        <v>0</v>
      </c>
      <c r="BX57" s="272">
        <v>21</v>
      </c>
      <c r="BY57" s="272">
        <v>436</v>
      </c>
      <c r="BZ57" s="273">
        <v>457</v>
      </c>
    </row>
    <row r="58" spans="1:78" x14ac:dyDescent="0.35">
      <c r="A58" s="40">
        <v>50</v>
      </c>
      <c r="B58" s="41" t="s">
        <v>135</v>
      </c>
      <c r="C58" s="41" t="s">
        <v>257</v>
      </c>
      <c r="D58" s="41" t="s">
        <v>483</v>
      </c>
      <c r="E58" s="266">
        <v>1</v>
      </c>
      <c r="F58" s="272">
        <v>14</v>
      </c>
      <c r="G58" s="272">
        <v>1</v>
      </c>
      <c r="H58" s="272">
        <v>17</v>
      </c>
      <c r="I58" s="272">
        <v>33</v>
      </c>
      <c r="J58" s="272">
        <v>6664</v>
      </c>
      <c r="K58" s="272">
        <v>573</v>
      </c>
      <c r="L58" s="272">
        <v>398</v>
      </c>
      <c r="M58" s="272">
        <v>110</v>
      </c>
      <c r="N58" s="272">
        <v>7745</v>
      </c>
      <c r="O58" s="272">
        <v>6660</v>
      </c>
      <c r="P58" s="272">
        <v>56</v>
      </c>
      <c r="Q58" s="272">
        <v>206</v>
      </c>
      <c r="R58" s="272">
        <v>258</v>
      </c>
      <c r="S58" s="272">
        <v>7180</v>
      </c>
      <c r="T58" s="272">
        <v>7779</v>
      </c>
      <c r="U58" s="272">
        <v>237</v>
      </c>
      <c r="V58" s="272">
        <v>230</v>
      </c>
      <c r="W58" s="272">
        <v>147</v>
      </c>
      <c r="X58" s="272">
        <v>8393</v>
      </c>
      <c r="Y58" s="272">
        <v>0</v>
      </c>
      <c r="Z58" s="272">
        <v>0</v>
      </c>
      <c r="AA58" s="272">
        <v>0</v>
      </c>
      <c r="AB58" s="272">
        <v>0</v>
      </c>
      <c r="AC58" s="272">
        <v>0</v>
      </c>
      <c r="AD58" s="272">
        <v>21103</v>
      </c>
      <c r="AE58" s="272">
        <v>866</v>
      </c>
      <c r="AF58" s="272">
        <v>834</v>
      </c>
      <c r="AG58" s="272">
        <v>515</v>
      </c>
      <c r="AH58" s="272">
        <v>23318</v>
      </c>
      <c r="AI58" s="272">
        <v>370</v>
      </c>
      <c r="AJ58" s="272">
        <v>200</v>
      </c>
      <c r="AK58" s="272">
        <v>170</v>
      </c>
      <c r="AL58" s="272">
        <v>43311</v>
      </c>
      <c r="AM58" s="272">
        <v>19.899999999999999</v>
      </c>
      <c r="AN58" s="272">
        <v>13664</v>
      </c>
      <c r="AO58" s="272">
        <v>0</v>
      </c>
      <c r="AP58" s="272">
        <v>56975</v>
      </c>
      <c r="AQ58" s="272">
        <v>0</v>
      </c>
      <c r="AR58" s="272">
        <v>30552</v>
      </c>
      <c r="AS58" s="272">
        <v>0</v>
      </c>
      <c r="AT58" s="272">
        <v>268</v>
      </c>
      <c r="AU58" s="272">
        <v>30820</v>
      </c>
      <c r="AV58" s="272">
        <v>2023397</v>
      </c>
      <c r="AW58" s="272">
        <v>1937484</v>
      </c>
      <c r="AX58" s="272">
        <v>0</v>
      </c>
      <c r="AY58" s="272">
        <v>12</v>
      </c>
      <c r="AZ58" s="272">
        <v>1</v>
      </c>
      <c r="BA58" s="272">
        <v>13710</v>
      </c>
      <c r="BB58" s="272">
        <v>1988</v>
      </c>
      <c r="BC58" s="272">
        <v>474</v>
      </c>
      <c r="BD58" s="272">
        <v>16172</v>
      </c>
      <c r="BE58" s="272">
        <v>12</v>
      </c>
      <c r="BF58" s="272">
        <v>7</v>
      </c>
      <c r="BG58" s="272">
        <v>6</v>
      </c>
      <c r="BH58" s="272">
        <v>1</v>
      </c>
      <c r="BI58" s="272">
        <v>5</v>
      </c>
      <c r="BJ58" s="272" t="s">
        <v>675</v>
      </c>
      <c r="BK58" s="272">
        <v>0</v>
      </c>
      <c r="BL58" s="272">
        <v>0</v>
      </c>
      <c r="BM58" s="272">
        <v>0</v>
      </c>
      <c r="BN58" s="272" t="s">
        <v>655</v>
      </c>
      <c r="BO58" s="272">
        <v>1</v>
      </c>
      <c r="BP58" s="272">
        <v>0</v>
      </c>
      <c r="BQ58" s="272">
        <v>1</v>
      </c>
      <c r="BR58" s="272" t="s">
        <v>655</v>
      </c>
      <c r="BS58" s="272">
        <v>0</v>
      </c>
      <c r="BT58" s="272">
        <v>0</v>
      </c>
      <c r="BU58" s="272">
        <v>0</v>
      </c>
      <c r="BV58" s="272">
        <v>79</v>
      </c>
      <c r="BW58" s="272">
        <v>0</v>
      </c>
      <c r="BX58" s="272">
        <v>98</v>
      </c>
      <c r="BY58" s="272">
        <v>154</v>
      </c>
      <c r="BZ58" s="273">
        <v>252</v>
      </c>
    </row>
    <row r="59" spans="1:78" x14ac:dyDescent="0.35">
      <c r="A59" s="40">
        <v>51</v>
      </c>
      <c r="B59" s="41" t="s">
        <v>137</v>
      </c>
      <c r="C59" s="41" t="s">
        <v>259</v>
      </c>
      <c r="D59" s="41" t="s">
        <v>484</v>
      </c>
      <c r="E59" s="266">
        <v>4</v>
      </c>
      <c r="F59" s="272">
        <v>49</v>
      </c>
      <c r="G59" s="272">
        <v>0</v>
      </c>
      <c r="H59" s="272">
        <v>20</v>
      </c>
      <c r="I59" s="272">
        <v>73</v>
      </c>
      <c r="J59" s="272">
        <v>8023</v>
      </c>
      <c r="K59" s="272">
        <v>2196</v>
      </c>
      <c r="L59" s="272">
        <v>0</v>
      </c>
      <c r="M59" s="272">
        <v>919</v>
      </c>
      <c r="N59" s="272">
        <v>11138</v>
      </c>
      <c r="O59" s="272">
        <v>9916</v>
      </c>
      <c r="P59" s="272">
        <v>880</v>
      </c>
      <c r="Q59" s="272">
        <v>0</v>
      </c>
      <c r="R59" s="272">
        <v>398</v>
      </c>
      <c r="S59" s="272">
        <v>11194</v>
      </c>
      <c r="T59" s="272">
        <v>16216</v>
      </c>
      <c r="U59" s="272">
        <v>3230</v>
      </c>
      <c r="V59" s="272">
        <v>0</v>
      </c>
      <c r="W59" s="272">
        <v>814</v>
      </c>
      <c r="X59" s="272">
        <v>20260</v>
      </c>
      <c r="Y59" s="272">
        <v>152</v>
      </c>
      <c r="Z59" s="272">
        <v>0</v>
      </c>
      <c r="AA59" s="272">
        <v>0</v>
      </c>
      <c r="AB59" s="272">
        <v>0</v>
      </c>
      <c r="AC59" s="272">
        <v>152</v>
      </c>
      <c r="AD59" s="272">
        <v>34307</v>
      </c>
      <c r="AE59" s="272">
        <v>6306</v>
      </c>
      <c r="AF59" s="272">
        <v>0</v>
      </c>
      <c r="AG59" s="272">
        <v>2131</v>
      </c>
      <c r="AH59" s="272">
        <v>42744</v>
      </c>
      <c r="AI59" s="272">
        <v>160388</v>
      </c>
      <c r="AJ59" s="272">
        <v>215081</v>
      </c>
      <c r="AK59" s="272">
        <v>-54693</v>
      </c>
      <c r="AL59" s="272">
        <v>54380</v>
      </c>
      <c r="AM59" s="272">
        <v>19.600000000000001</v>
      </c>
      <c r="AN59" s="272">
        <v>705</v>
      </c>
      <c r="AO59" s="272">
        <v>0</v>
      </c>
      <c r="AP59" s="272">
        <v>55085</v>
      </c>
      <c r="AQ59" s="272">
        <v>0</v>
      </c>
      <c r="AR59" s="272">
        <v>49206</v>
      </c>
      <c r="AS59" s="272">
        <v>5</v>
      </c>
      <c r="AT59" s="272">
        <v>1440</v>
      </c>
      <c r="AU59" s="272">
        <v>50651</v>
      </c>
      <c r="AV59" s="272">
        <v>2864602</v>
      </c>
      <c r="AW59" s="272">
        <v>2756181</v>
      </c>
      <c r="AX59" s="272">
        <v>841</v>
      </c>
      <c r="AY59" s="272">
        <v>4</v>
      </c>
      <c r="AZ59" s="272">
        <v>2</v>
      </c>
      <c r="BA59" s="272">
        <v>11199</v>
      </c>
      <c r="BB59" s="272">
        <v>1184</v>
      </c>
      <c r="BC59" s="272">
        <v>390</v>
      </c>
      <c r="BD59" s="272">
        <v>12773</v>
      </c>
      <c r="BE59" s="272">
        <v>10</v>
      </c>
      <c r="BF59" s="272">
        <v>10</v>
      </c>
      <c r="BG59" s="272">
        <v>9</v>
      </c>
      <c r="BH59" s="272">
        <v>0</v>
      </c>
      <c r="BI59" s="272">
        <v>9</v>
      </c>
      <c r="BJ59" s="272" t="s">
        <v>678</v>
      </c>
      <c r="BK59" s="272">
        <v>0</v>
      </c>
      <c r="BL59" s="272">
        <v>0</v>
      </c>
      <c r="BM59" s="272">
        <v>0</v>
      </c>
      <c r="BN59" s="272" t="s">
        <v>655</v>
      </c>
      <c r="BO59" s="272">
        <v>1</v>
      </c>
      <c r="BP59" s="272">
        <v>0</v>
      </c>
      <c r="BQ59" s="272">
        <v>1</v>
      </c>
      <c r="BR59" s="272" t="s">
        <v>655</v>
      </c>
      <c r="BS59" s="272">
        <v>0</v>
      </c>
      <c r="BT59" s="272">
        <v>0</v>
      </c>
      <c r="BU59" s="272">
        <v>0</v>
      </c>
      <c r="BV59" s="272">
        <v>155</v>
      </c>
      <c r="BW59" s="272">
        <v>3</v>
      </c>
      <c r="BX59" s="272">
        <v>178</v>
      </c>
      <c r="BY59" s="272">
        <v>206</v>
      </c>
      <c r="BZ59" s="273">
        <v>384</v>
      </c>
    </row>
    <row r="60" spans="1:78" x14ac:dyDescent="0.35">
      <c r="A60" s="40">
        <v>52</v>
      </c>
      <c r="B60" s="41" t="s">
        <v>140</v>
      </c>
      <c r="C60" s="41" t="s">
        <v>262</v>
      </c>
      <c r="D60" s="41" t="s">
        <v>485</v>
      </c>
      <c r="E60" s="266">
        <v>10</v>
      </c>
      <c r="F60" s="272">
        <v>29</v>
      </c>
      <c r="G60" s="272">
        <v>0</v>
      </c>
      <c r="H60" s="272">
        <v>21</v>
      </c>
      <c r="I60" s="272">
        <v>60</v>
      </c>
      <c r="J60" s="272">
        <v>3587</v>
      </c>
      <c r="K60" s="272">
        <v>1253</v>
      </c>
      <c r="L60" s="272">
        <v>0</v>
      </c>
      <c r="M60" s="272">
        <v>13</v>
      </c>
      <c r="N60" s="272">
        <v>4853</v>
      </c>
      <c r="O60" s="272">
        <v>5343</v>
      </c>
      <c r="P60" s="272">
        <v>899</v>
      </c>
      <c r="Q60" s="272">
        <v>0</v>
      </c>
      <c r="R60" s="272">
        <v>251</v>
      </c>
      <c r="S60" s="272">
        <v>6493</v>
      </c>
      <c r="T60" s="272">
        <v>5772</v>
      </c>
      <c r="U60" s="272">
        <v>1201</v>
      </c>
      <c r="V60" s="272">
        <v>0</v>
      </c>
      <c r="W60" s="272">
        <v>138</v>
      </c>
      <c r="X60" s="272">
        <v>7111</v>
      </c>
      <c r="Y60" s="272">
        <v>68</v>
      </c>
      <c r="Z60" s="272">
        <v>1</v>
      </c>
      <c r="AA60" s="272">
        <v>0</v>
      </c>
      <c r="AB60" s="272">
        <v>2</v>
      </c>
      <c r="AC60" s="272">
        <v>71</v>
      </c>
      <c r="AD60" s="272">
        <v>14770</v>
      </c>
      <c r="AE60" s="272">
        <v>3354</v>
      </c>
      <c r="AF60" s="272">
        <v>0</v>
      </c>
      <c r="AG60" s="272">
        <v>404</v>
      </c>
      <c r="AH60" s="272">
        <v>18528</v>
      </c>
      <c r="AI60" s="272">
        <v>240412</v>
      </c>
      <c r="AJ60" s="272">
        <v>2254</v>
      </c>
      <c r="AK60" s="272">
        <v>238158</v>
      </c>
      <c r="AL60" s="272">
        <v>31614</v>
      </c>
      <c r="AM60" s="272">
        <v>16.8</v>
      </c>
      <c r="AN60" s="272">
        <v>32</v>
      </c>
      <c r="AO60" s="272">
        <v>0</v>
      </c>
      <c r="AP60" s="272">
        <v>31646</v>
      </c>
      <c r="AQ60" s="272">
        <v>0</v>
      </c>
      <c r="AR60" s="272">
        <v>18816</v>
      </c>
      <c r="AS60" s="272">
        <v>0</v>
      </c>
      <c r="AT60" s="272">
        <v>257</v>
      </c>
      <c r="AU60" s="272">
        <v>19074</v>
      </c>
      <c r="AV60" s="272">
        <v>1858363</v>
      </c>
      <c r="AW60" s="272">
        <v>1790022</v>
      </c>
      <c r="AX60" s="272">
        <v>0</v>
      </c>
      <c r="AY60" s="272">
        <v>6</v>
      </c>
      <c r="AZ60" s="272">
        <v>0</v>
      </c>
      <c r="BA60" s="272">
        <v>11901</v>
      </c>
      <c r="BB60" s="272">
        <v>776</v>
      </c>
      <c r="BC60" s="272">
        <v>388</v>
      </c>
      <c r="BD60" s="272">
        <v>13064</v>
      </c>
      <c r="BE60" s="272">
        <v>17</v>
      </c>
      <c r="BF60" s="272">
        <v>5</v>
      </c>
      <c r="BG60" s="272">
        <v>5</v>
      </c>
      <c r="BH60" s="272">
        <v>3</v>
      </c>
      <c r="BI60" s="272">
        <v>2</v>
      </c>
      <c r="BJ60" s="272" t="s">
        <v>678</v>
      </c>
      <c r="BK60" s="272">
        <v>0</v>
      </c>
      <c r="BL60" s="272">
        <v>0</v>
      </c>
      <c r="BM60" s="272">
        <v>0</v>
      </c>
      <c r="BN60" s="272" t="s">
        <v>655</v>
      </c>
      <c r="BO60" s="272">
        <v>0</v>
      </c>
      <c r="BP60" s="272">
        <v>0</v>
      </c>
      <c r="BQ60" s="272">
        <v>0</v>
      </c>
      <c r="BR60" s="272" t="s">
        <v>655</v>
      </c>
      <c r="BS60" s="272">
        <v>0</v>
      </c>
      <c r="BT60" s="272">
        <v>3</v>
      </c>
      <c r="BU60" s="272">
        <v>0</v>
      </c>
      <c r="BV60" s="272">
        <v>74</v>
      </c>
      <c r="BW60" s="272">
        <v>6</v>
      </c>
      <c r="BX60" s="272">
        <v>102</v>
      </c>
      <c r="BY60" s="272">
        <v>164</v>
      </c>
      <c r="BZ60" s="273">
        <v>266</v>
      </c>
    </row>
    <row r="61" spans="1:78" x14ac:dyDescent="0.35">
      <c r="A61" s="40">
        <v>53</v>
      </c>
      <c r="B61" s="41" t="s">
        <v>54</v>
      </c>
      <c r="C61" s="41" t="s">
        <v>187</v>
      </c>
      <c r="D61" s="41" t="s">
        <v>486</v>
      </c>
      <c r="E61" s="266">
        <v>1</v>
      </c>
      <c r="F61" s="272">
        <v>21</v>
      </c>
      <c r="G61" s="272">
        <v>0</v>
      </c>
      <c r="H61" s="272">
        <v>19</v>
      </c>
      <c r="I61" s="272">
        <v>41</v>
      </c>
      <c r="J61" s="272">
        <v>4593</v>
      </c>
      <c r="K61" s="272">
        <v>1053</v>
      </c>
      <c r="L61" s="272">
        <v>0</v>
      </c>
      <c r="M61" s="272">
        <v>358</v>
      </c>
      <c r="N61" s="272">
        <v>6004</v>
      </c>
      <c r="O61" s="272">
        <v>4962</v>
      </c>
      <c r="P61" s="272">
        <v>1049</v>
      </c>
      <c r="Q61" s="272">
        <v>0</v>
      </c>
      <c r="R61" s="272">
        <v>381</v>
      </c>
      <c r="S61" s="272">
        <v>6392</v>
      </c>
      <c r="T61" s="272">
        <v>5188</v>
      </c>
      <c r="U61" s="272">
        <v>1576</v>
      </c>
      <c r="V61" s="272">
        <v>0</v>
      </c>
      <c r="W61" s="272">
        <v>259</v>
      </c>
      <c r="X61" s="272">
        <v>7023</v>
      </c>
      <c r="Y61" s="272">
        <v>31</v>
      </c>
      <c r="Z61" s="272">
        <v>0</v>
      </c>
      <c r="AA61" s="272">
        <v>0</v>
      </c>
      <c r="AB61" s="272">
        <v>2</v>
      </c>
      <c r="AC61" s="272">
        <v>33</v>
      </c>
      <c r="AD61" s="272">
        <v>14774</v>
      </c>
      <c r="AE61" s="272">
        <v>3678</v>
      </c>
      <c r="AF61" s="272">
        <v>0</v>
      </c>
      <c r="AG61" s="272">
        <v>1000</v>
      </c>
      <c r="AH61" s="272">
        <v>19452</v>
      </c>
      <c r="AI61" s="272">
        <v>4168</v>
      </c>
      <c r="AJ61" s="272">
        <v>0</v>
      </c>
      <c r="AK61" s="272">
        <v>4168</v>
      </c>
      <c r="AL61" s="272">
        <v>32191</v>
      </c>
      <c r="AM61" s="272">
        <v>19.8</v>
      </c>
      <c r="AN61" s="272">
        <v>7826</v>
      </c>
      <c r="AO61" s="272">
        <v>0</v>
      </c>
      <c r="AP61" s="272">
        <v>40017</v>
      </c>
      <c r="AQ61" s="272">
        <v>2104</v>
      </c>
      <c r="AR61" s="272">
        <v>8</v>
      </c>
      <c r="AS61" s="272">
        <v>22650</v>
      </c>
      <c r="AT61" s="272">
        <v>1318</v>
      </c>
      <c r="AU61" s="272">
        <v>26080</v>
      </c>
      <c r="AV61" s="272">
        <v>1341430</v>
      </c>
      <c r="AW61" s="272">
        <v>1315000</v>
      </c>
      <c r="AX61" s="272">
        <v>398</v>
      </c>
      <c r="AY61" s="272">
        <v>7</v>
      </c>
      <c r="AZ61" s="272">
        <v>2</v>
      </c>
      <c r="BA61" s="272">
        <v>4182</v>
      </c>
      <c r="BB61" s="272">
        <v>767</v>
      </c>
      <c r="BC61" s="272">
        <v>1629</v>
      </c>
      <c r="BD61" s="272">
        <v>6578</v>
      </c>
      <c r="BE61" s="272">
        <v>8</v>
      </c>
      <c r="BF61" s="272">
        <v>9</v>
      </c>
      <c r="BG61" s="272">
        <v>8</v>
      </c>
      <c r="BH61" s="272">
        <v>3</v>
      </c>
      <c r="BI61" s="272">
        <v>5</v>
      </c>
      <c r="BJ61" s="272" t="s">
        <v>668</v>
      </c>
      <c r="BK61" s="272">
        <v>0</v>
      </c>
      <c r="BL61" s="272">
        <v>0</v>
      </c>
      <c r="BM61" s="272">
        <v>0</v>
      </c>
      <c r="BN61" s="272" t="s">
        <v>655</v>
      </c>
      <c r="BO61" s="272">
        <v>1</v>
      </c>
      <c r="BP61" s="272">
        <v>1</v>
      </c>
      <c r="BQ61" s="272">
        <v>0</v>
      </c>
      <c r="BR61" s="272" t="s">
        <v>655</v>
      </c>
      <c r="BS61" s="272">
        <v>0</v>
      </c>
      <c r="BT61" s="272">
        <v>0</v>
      </c>
      <c r="BU61" s="272">
        <v>0</v>
      </c>
      <c r="BV61" s="272">
        <v>78</v>
      </c>
      <c r="BW61" s="272">
        <v>0</v>
      </c>
      <c r="BX61" s="272">
        <v>95</v>
      </c>
      <c r="BY61" s="272">
        <v>38</v>
      </c>
      <c r="BZ61" s="273">
        <v>133</v>
      </c>
    </row>
    <row r="62" spans="1:78" x14ac:dyDescent="0.35">
      <c r="A62" s="40">
        <v>54</v>
      </c>
      <c r="B62" s="41" t="s">
        <v>77</v>
      </c>
      <c r="C62" s="41" t="s">
        <v>188</v>
      </c>
      <c r="D62" s="41" t="s">
        <v>487</v>
      </c>
      <c r="E62" s="266">
        <v>3</v>
      </c>
      <c r="F62" s="272">
        <v>37</v>
      </c>
      <c r="G62" s="272">
        <v>39</v>
      </c>
      <c r="H62" s="272">
        <v>26</v>
      </c>
      <c r="I62" s="272">
        <v>105</v>
      </c>
      <c r="J62" s="272">
        <v>3961</v>
      </c>
      <c r="K62" s="272">
        <v>1961</v>
      </c>
      <c r="L62" s="272">
        <v>2192</v>
      </c>
      <c r="M62" s="272">
        <v>1615</v>
      </c>
      <c r="N62" s="272">
        <v>9729</v>
      </c>
      <c r="O62" s="272">
        <v>5500</v>
      </c>
      <c r="P62" s="272">
        <v>370</v>
      </c>
      <c r="Q62" s="272">
        <v>648</v>
      </c>
      <c r="R62" s="272">
        <v>2069</v>
      </c>
      <c r="S62" s="272">
        <v>8587</v>
      </c>
      <c r="T62" s="272">
        <v>5835</v>
      </c>
      <c r="U62" s="272">
        <v>907</v>
      </c>
      <c r="V62" s="272">
        <v>834</v>
      </c>
      <c r="W62" s="272">
        <v>2822</v>
      </c>
      <c r="X62" s="272">
        <v>10398</v>
      </c>
      <c r="Y62" s="272">
        <v>0</v>
      </c>
      <c r="Z62" s="272">
        <v>0</v>
      </c>
      <c r="AA62" s="272">
        <v>0</v>
      </c>
      <c r="AB62" s="272">
        <v>0</v>
      </c>
      <c r="AC62" s="272">
        <v>0</v>
      </c>
      <c r="AD62" s="272">
        <v>15296</v>
      </c>
      <c r="AE62" s="272">
        <v>3238</v>
      </c>
      <c r="AF62" s="272">
        <v>3674</v>
      </c>
      <c r="AG62" s="272">
        <v>6506</v>
      </c>
      <c r="AH62" s="272">
        <v>28714</v>
      </c>
      <c r="AI62" s="272">
        <v>0</v>
      </c>
      <c r="AJ62" s="272">
        <v>0</v>
      </c>
      <c r="AK62" s="272">
        <v>0</v>
      </c>
      <c r="AL62" s="272">
        <v>48903</v>
      </c>
      <c r="AM62" s="272">
        <v>28.2</v>
      </c>
      <c r="AN62" s="272">
        <v>3897</v>
      </c>
      <c r="AO62" s="272">
        <v>0</v>
      </c>
      <c r="AP62" s="272">
        <v>52800</v>
      </c>
      <c r="AQ62" s="272">
        <v>4</v>
      </c>
      <c r="AR62" s="272">
        <v>2519</v>
      </c>
      <c r="AS62" s="272">
        <v>0</v>
      </c>
      <c r="AT62" s="272">
        <v>1514</v>
      </c>
      <c r="AU62" s="272">
        <v>4037</v>
      </c>
      <c r="AV62" s="272">
        <v>1501627</v>
      </c>
      <c r="AW62" s="272">
        <v>1465127</v>
      </c>
      <c r="AX62" s="272">
        <v>0</v>
      </c>
      <c r="AY62" s="272">
        <v>2</v>
      </c>
      <c r="AZ62" s="272">
        <v>2</v>
      </c>
      <c r="BA62" s="272">
        <v>12941</v>
      </c>
      <c r="BB62" s="272">
        <v>953</v>
      </c>
      <c r="BC62" s="272">
        <v>874</v>
      </c>
      <c r="BD62" s="272">
        <v>14768</v>
      </c>
      <c r="BE62" s="272">
        <v>6</v>
      </c>
      <c r="BF62" s="272">
        <v>10</v>
      </c>
      <c r="BG62" s="272">
        <v>8</v>
      </c>
      <c r="BH62" s="272">
        <v>2</v>
      </c>
      <c r="BI62" s="272">
        <v>6</v>
      </c>
      <c r="BJ62" s="272" t="s">
        <v>678</v>
      </c>
      <c r="BK62" s="272">
        <v>1</v>
      </c>
      <c r="BL62" s="272">
        <v>0</v>
      </c>
      <c r="BM62" s="272">
        <v>1</v>
      </c>
      <c r="BN62" s="272" t="s">
        <v>655</v>
      </c>
      <c r="BO62" s="272">
        <v>1</v>
      </c>
      <c r="BP62" s="272">
        <v>0</v>
      </c>
      <c r="BQ62" s="272">
        <v>1</v>
      </c>
      <c r="BR62" s="272" t="s">
        <v>655</v>
      </c>
      <c r="BS62" s="272">
        <v>1</v>
      </c>
      <c r="BT62" s="272">
        <v>1</v>
      </c>
      <c r="BU62" s="272">
        <v>0</v>
      </c>
      <c r="BV62" s="272">
        <v>201</v>
      </c>
      <c r="BW62" s="272">
        <v>4</v>
      </c>
      <c r="BX62" s="272">
        <v>221</v>
      </c>
      <c r="BY62" s="272">
        <v>273</v>
      </c>
      <c r="BZ62" s="273">
        <v>494</v>
      </c>
    </row>
    <row r="63" spans="1:78" x14ac:dyDescent="0.35">
      <c r="A63" s="40">
        <v>55</v>
      </c>
      <c r="B63" s="41" t="s">
        <v>79</v>
      </c>
      <c r="C63" s="41" t="s">
        <v>191</v>
      </c>
      <c r="D63" s="41" t="s">
        <v>488</v>
      </c>
      <c r="E63" s="266">
        <v>1</v>
      </c>
      <c r="F63" s="272">
        <v>0</v>
      </c>
      <c r="G63" s="272">
        <v>60</v>
      </c>
      <c r="H63" s="272">
        <v>21</v>
      </c>
      <c r="I63" s="272">
        <v>82</v>
      </c>
      <c r="J63" s="272">
        <v>2307</v>
      </c>
      <c r="K63" s="272">
        <v>0</v>
      </c>
      <c r="L63" s="272">
        <v>3288</v>
      </c>
      <c r="M63" s="272">
        <v>185</v>
      </c>
      <c r="N63" s="272">
        <v>5780</v>
      </c>
      <c r="O63" s="272">
        <v>5018</v>
      </c>
      <c r="P63" s="272">
        <v>0</v>
      </c>
      <c r="Q63" s="272">
        <v>758</v>
      </c>
      <c r="R63" s="272">
        <v>489</v>
      </c>
      <c r="S63" s="272">
        <v>6265</v>
      </c>
      <c r="T63" s="272">
        <v>4103</v>
      </c>
      <c r="U63" s="272">
        <v>0</v>
      </c>
      <c r="V63" s="272">
        <v>1587</v>
      </c>
      <c r="W63" s="272">
        <v>259</v>
      </c>
      <c r="X63" s="272">
        <v>5949</v>
      </c>
      <c r="Y63" s="272">
        <v>0</v>
      </c>
      <c r="Z63" s="272">
        <v>0</v>
      </c>
      <c r="AA63" s="272">
        <v>0</v>
      </c>
      <c r="AB63" s="272">
        <v>0</v>
      </c>
      <c r="AC63" s="272">
        <v>0</v>
      </c>
      <c r="AD63" s="272">
        <v>11428</v>
      </c>
      <c r="AE63" s="272">
        <v>0</v>
      </c>
      <c r="AF63" s="272">
        <v>5633</v>
      </c>
      <c r="AG63" s="272">
        <v>933</v>
      </c>
      <c r="AH63" s="272">
        <v>17994</v>
      </c>
      <c r="AI63" s="272">
        <v>62548</v>
      </c>
      <c r="AJ63" s="272">
        <v>4752</v>
      </c>
      <c r="AK63" s="272">
        <v>57796</v>
      </c>
      <c r="AL63" s="272">
        <v>18971</v>
      </c>
      <c r="AM63" s="272">
        <v>18.5</v>
      </c>
      <c r="AN63" s="272">
        <v>2531</v>
      </c>
      <c r="AO63" s="272">
        <v>0</v>
      </c>
      <c r="AP63" s="272">
        <v>21502</v>
      </c>
      <c r="AQ63" s="272">
        <v>3801</v>
      </c>
      <c r="AR63" s="272">
        <v>321</v>
      </c>
      <c r="AS63" s="272">
        <v>11725</v>
      </c>
      <c r="AT63" s="272">
        <v>912</v>
      </c>
      <c r="AU63" s="272">
        <v>16761</v>
      </c>
      <c r="AV63" s="272">
        <v>1051039</v>
      </c>
      <c r="AW63" s="272">
        <v>956250</v>
      </c>
      <c r="AX63" s="272">
        <v>0</v>
      </c>
      <c r="AY63" s="272">
        <v>2</v>
      </c>
      <c r="AZ63" s="272">
        <v>0</v>
      </c>
      <c r="BA63" s="272">
        <v>5499</v>
      </c>
      <c r="BB63" s="272">
        <v>447</v>
      </c>
      <c r="BC63" s="272">
        <v>596</v>
      </c>
      <c r="BD63" s="272">
        <v>6543</v>
      </c>
      <c r="BE63" s="272">
        <v>3</v>
      </c>
      <c r="BF63" s="272">
        <v>8</v>
      </c>
      <c r="BG63" s="272">
        <v>7</v>
      </c>
      <c r="BH63" s="272">
        <v>4</v>
      </c>
      <c r="BI63" s="272">
        <v>3</v>
      </c>
      <c r="BJ63" s="272" t="s">
        <v>675</v>
      </c>
      <c r="BK63" s="272">
        <v>0</v>
      </c>
      <c r="BL63" s="272">
        <v>0</v>
      </c>
      <c r="BM63" s="272">
        <v>0</v>
      </c>
      <c r="BN63" s="272" t="s">
        <v>655</v>
      </c>
      <c r="BO63" s="272">
        <v>1</v>
      </c>
      <c r="BP63" s="272">
        <v>1</v>
      </c>
      <c r="BQ63" s="272">
        <v>0</v>
      </c>
      <c r="BR63" s="272" t="s">
        <v>655</v>
      </c>
      <c r="BS63" s="272">
        <v>0</v>
      </c>
      <c r="BT63" s="272">
        <v>0</v>
      </c>
      <c r="BU63" s="272">
        <v>0</v>
      </c>
      <c r="BV63" s="272">
        <v>72</v>
      </c>
      <c r="BW63" s="272">
        <v>0</v>
      </c>
      <c r="BX63" s="272">
        <v>83</v>
      </c>
      <c r="BY63" s="272">
        <v>36</v>
      </c>
      <c r="BZ63" s="273">
        <v>119</v>
      </c>
    </row>
    <row r="64" spans="1:78" x14ac:dyDescent="0.35">
      <c r="A64" s="40">
        <v>56</v>
      </c>
      <c r="B64" s="41" t="s">
        <v>80</v>
      </c>
      <c r="C64" s="41" t="s">
        <v>192</v>
      </c>
      <c r="D64" s="41" t="s">
        <v>489</v>
      </c>
      <c r="E64" s="266">
        <v>1</v>
      </c>
      <c r="F64" s="272">
        <v>44</v>
      </c>
      <c r="G64" s="272">
        <v>58</v>
      </c>
      <c r="H64" s="272">
        <v>40</v>
      </c>
      <c r="I64" s="272">
        <v>143</v>
      </c>
      <c r="J64" s="272">
        <v>2479</v>
      </c>
      <c r="K64" s="272">
        <v>1703</v>
      </c>
      <c r="L64" s="272">
        <v>1824</v>
      </c>
      <c r="M64" s="272">
        <v>55</v>
      </c>
      <c r="N64" s="272">
        <v>6061</v>
      </c>
      <c r="O64" s="272">
        <v>6089</v>
      </c>
      <c r="P64" s="272">
        <v>409</v>
      </c>
      <c r="Q64" s="272">
        <v>252</v>
      </c>
      <c r="R64" s="272">
        <v>410</v>
      </c>
      <c r="S64" s="272">
        <v>7160</v>
      </c>
      <c r="T64" s="272">
        <v>6089</v>
      </c>
      <c r="U64" s="272">
        <v>1090</v>
      </c>
      <c r="V64" s="272">
        <v>1129</v>
      </c>
      <c r="W64" s="272">
        <v>236</v>
      </c>
      <c r="X64" s="272">
        <v>8544</v>
      </c>
      <c r="Y64" s="272">
        <v>0</v>
      </c>
      <c r="Z64" s="272">
        <v>0</v>
      </c>
      <c r="AA64" s="272">
        <v>0</v>
      </c>
      <c r="AB64" s="272">
        <v>0</v>
      </c>
      <c r="AC64" s="272">
        <v>0</v>
      </c>
      <c r="AD64" s="272">
        <v>14657</v>
      </c>
      <c r="AE64" s="272">
        <v>3202</v>
      </c>
      <c r="AF64" s="272">
        <v>3205</v>
      </c>
      <c r="AG64" s="272">
        <v>701</v>
      </c>
      <c r="AH64" s="272">
        <v>21765</v>
      </c>
      <c r="AI64" s="272">
        <v>0</v>
      </c>
      <c r="AJ64" s="272">
        <v>13111</v>
      </c>
      <c r="AK64" s="272">
        <v>-13111</v>
      </c>
      <c r="AL64" s="272">
        <v>29928</v>
      </c>
      <c r="AM64" s="272">
        <v>18.399999999999999</v>
      </c>
      <c r="AN64" s="272">
        <v>27000</v>
      </c>
      <c r="AO64" s="272">
        <v>0</v>
      </c>
      <c r="AP64" s="272">
        <v>56928</v>
      </c>
      <c r="AQ64" s="272">
        <v>0</v>
      </c>
      <c r="AR64" s="272">
        <v>310</v>
      </c>
      <c r="AS64" s="272">
        <v>317</v>
      </c>
      <c r="AT64" s="272">
        <v>514</v>
      </c>
      <c r="AU64" s="272">
        <v>1141</v>
      </c>
      <c r="AV64" s="272">
        <v>1133797</v>
      </c>
      <c r="AW64" s="272">
        <v>1120287</v>
      </c>
      <c r="AX64" s="272">
        <v>0</v>
      </c>
      <c r="AY64" s="272">
        <v>4</v>
      </c>
      <c r="AZ64" s="272">
        <v>3</v>
      </c>
      <c r="BA64" s="272">
        <v>2550</v>
      </c>
      <c r="BB64" s="272">
        <v>1342</v>
      </c>
      <c r="BC64" s="272">
        <v>218</v>
      </c>
      <c r="BD64" s="272">
        <v>4110</v>
      </c>
      <c r="BE64" s="272">
        <v>43</v>
      </c>
      <c r="BF64" s="272">
        <v>4</v>
      </c>
      <c r="BG64" s="272">
        <v>2</v>
      </c>
      <c r="BH64" s="272">
        <v>1</v>
      </c>
      <c r="BI64" s="272">
        <v>1</v>
      </c>
      <c r="BJ64" s="272" t="s">
        <v>655</v>
      </c>
      <c r="BK64" s="272">
        <v>0</v>
      </c>
      <c r="BL64" s="272">
        <v>0</v>
      </c>
      <c r="BM64" s="272">
        <v>0</v>
      </c>
      <c r="BN64" s="272" t="s">
        <v>655</v>
      </c>
      <c r="BO64" s="272">
        <v>2</v>
      </c>
      <c r="BP64" s="272">
        <v>1</v>
      </c>
      <c r="BQ64" s="272">
        <v>1</v>
      </c>
      <c r="BR64" s="272" t="s">
        <v>655</v>
      </c>
      <c r="BS64" s="272">
        <v>0</v>
      </c>
      <c r="BT64" s="272">
        <v>0</v>
      </c>
      <c r="BU64" s="272">
        <v>0</v>
      </c>
      <c r="BV64" s="272">
        <v>212</v>
      </c>
      <c r="BW64" s="272">
        <v>2</v>
      </c>
      <c r="BX64" s="272">
        <v>261</v>
      </c>
      <c r="BY64" s="272">
        <v>88</v>
      </c>
      <c r="BZ64" s="273">
        <v>349</v>
      </c>
    </row>
    <row r="65" spans="1:78" x14ac:dyDescent="0.35">
      <c r="A65" s="40">
        <v>57</v>
      </c>
      <c r="B65" s="41" t="s">
        <v>81</v>
      </c>
      <c r="C65" s="41" t="s">
        <v>193</v>
      </c>
      <c r="D65" s="41" t="s">
        <v>490</v>
      </c>
      <c r="E65" s="266">
        <v>1</v>
      </c>
      <c r="F65" s="272">
        <v>102</v>
      </c>
      <c r="G65" s="272">
        <v>0</v>
      </c>
      <c r="H65" s="272">
        <v>27</v>
      </c>
      <c r="I65" s="272">
        <v>130</v>
      </c>
      <c r="J65" s="272">
        <v>1833</v>
      </c>
      <c r="K65" s="272">
        <v>4175</v>
      </c>
      <c r="L65" s="272">
        <v>0</v>
      </c>
      <c r="M65" s="272">
        <v>174</v>
      </c>
      <c r="N65" s="272">
        <v>6182</v>
      </c>
      <c r="O65" s="272">
        <v>4573</v>
      </c>
      <c r="P65" s="272">
        <v>1208</v>
      </c>
      <c r="Q65" s="272">
        <v>0</v>
      </c>
      <c r="R65" s="272">
        <v>234</v>
      </c>
      <c r="S65" s="272">
        <v>6015</v>
      </c>
      <c r="T65" s="272">
        <v>3757</v>
      </c>
      <c r="U65" s="272">
        <v>4026</v>
      </c>
      <c r="V65" s="272">
        <v>0</v>
      </c>
      <c r="W65" s="272">
        <v>174</v>
      </c>
      <c r="X65" s="272">
        <v>7957</v>
      </c>
      <c r="Y65" s="272">
        <v>7</v>
      </c>
      <c r="Z65" s="272">
        <v>3</v>
      </c>
      <c r="AA65" s="272">
        <v>0</v>
      </c>
      <c r="AB65" s="272">
        <v>1</v>
      </c>
      <c r="AC65" s="272">
        <v>11</v>
      </c>
      <c r="AD65" s="272">
        <v>10170</v>
      </c>
      <c r="AE65" s="272">
        <v>9412</v>
      </c>
      <c r="AF65" s="272">
        <v>0</v>
      </c>
      <c r="AG65" s="272">
        <v>583</v>
      </c>
      <c r="AH65" s="272">
        <v>20165</v>
      </c>
      <c r="AI65" s="272">
        <v>0</v>
      </c>
      <c r="AJ65" s="272">
        <v>64402</v>
      </c>
      <c r="AK65" s="272">
        <v>-64402</v>
      </c>
      <c r="AL65" s="272">
        <v>19963</v>
      </c>
      <c r="AM65" s="272">
        <v>17.600000000000001</v>
      </c>
      <c r="AN65" s="272">
        <v>6621</v>
      </c>
      <c r="AO65" s="272">
        <v>0</v>
      </c>
      <c r="AP65" s="272">
        <v>26584</v>
      </c>
      <c r="AQ65" s="272">
        <v>4375</v>
      </c>
      <c r="AR65" s="272">
        <v>11034</v>
      </c>
      <c r="AS65" s="272">
        <v>13673</v>
      </c>
      <c r="AT65" s="272">
        <v>0</v>
      </c>
      <c r="AU65" s="272">
        <v>29082</v>
      </c>
      <c r="AV65" s="272">
        <v>1339056</v>
      </c>
      <c r="AW65" s="272">
        <v>1271111</v>
      </c>
      <c r="AX65" s="272">
        <v>0</v>
      </c>
      <c r="AY65" s="272">
        <v>1</v>
      </c>
      <c r="AZ65" s="272">
        <v>0</v>
      </c>
      <c r="BA65" s="272">
        <v>4799</v>
      </c>
      <c r="BB65" s="272">
        <v>643</v>
      </c>
      <c r="BC65" s="272">
        <v>141</v>
      </c>
      <c r="BD65" s="272">
        <v>5583</v>
      </c>
      <c r="BE65" s="272">
        <v>5</v>
      </c>
      <c r="BF65" s="272">
        <v>7</v>
      </c>
      <c r="BG65" s="272">
        <v>6</v>
      </c>
      <c r="BH65" s="272">
        <v>0</v>
      </c>
      <c r="BI65" s="272">
        <v>6</v>
      </c>
      <c r="BJ65" s="272" t="s">
        <v>670</v>
      </c>
      <c r="BK65" s="272">
        <v>0</v>
      </c>
      <c r="BL65" s="272">
        <v>0</v>
      </c>
      <c r="BM65" s="272">
        <v>0</v>
      </c>
      <c r="BN65" s="272" t="s">
        <v>655</v>
      </c>
      <c r="BO65" s="272">
        <v>1</v>
      </c>
      <c r="BP65" s="272">
        <v>1</v>
      </c>
      <c r="BQ65" s="272">
        <v>0</v>
      </c>
      <c r="BR65" s="272" t="s">
        <v>655</v>
      </c>
      <c r="BS65" s="272">
        <v>0</v>
      </c>
      <c r="BT65" s="272">
        <v>0</v>
      </c>
      <c r="BU65" s="272">
        <v>0</v>
      </c>
      <c r="BV65" s="272">
        <v>59</v>
      </c>
      <c r="BW65" s="272">
        <v>0</v>
      </c>
      <c r="BX65" s="272">
        <v>71</v>
      </c>
      <c r="BY65" s="272">
        <v>0</v>
      </c>
      <c r="BZ65" s="273">
        <v>71</v>
      </c>
    </row>
    <row r="66" spans="1:78" x14ac:dyDescent="0.35">
      <c r="A66" s="40">
        <v>58</v>
      </c>
      <c r="B66" s="41" t="s">
        <v>87</v>
      </c>
      <c r="C66" s="41" t="s">
        <v>202</v>
      </c>
      <c r="D66" s="41" t="s">
        <v>491</v>
      </c>
      <c r="E66" s="266">
        <v>1</v>
      </c>
      <c r="F66" s="272">
        <v>85</v>
      </c>
      <c r="G66" s="272">
        <v>0</v>
      </c>
      <c r="H66" s="272">
        <v>51</v>
      </c>
      <c r="I66" s="272">
        <v>137</v>
      </c>
      <c r="J66" s="272">
        <v>5273</v>
      </c>
      <c r="K66" s="272">
        <v>4072</v>
      </c>
      <c r="L66" s="272">
        <v>0</v>
      </c>
      <c r="M66" s="272">
        <v>290</v>
      </c>
      <c r="N66" s="272">
        <v>9635</v>
      </c>
      <c r="O66" s="272">
        <v>7710</v>
      </c>
      <c r="P66" s="272">
        <v>1056</v>
      </c>
      <c r="Q66" s="272">
        <v>0</v>
      </c>
      <c r="R66" s="272">
        <v>575</v>
      </c>
      <c r="S66" s="272">
        <v>9341</v>
      </c>
      <c r="T66" s="272">
        <v>7888</v>
      </c>
      <c r="U66" s="272">
        <v>3293</v>
      </c>
      <c r="V66" s="272">
        <v>0</v>
      </c>
      <c r="W66" s="272">
        <v>507</v>
      </c>
      <c r="X66" s="272">
        <v>11688</v>
      </c>
      <c r="Y66" s="272">
        <v>123</v>
      </c>
      <c r="Z66" s="272">
        <v>12</v>
      </c>
      <c r="AA66" s="272">
        <v>0</v>
      </c>
      <c r="AB66" s="272">
        <v>5</v>
      </c>
      <c r="AC66" s="272">
        <v>140</v>
      </c>
      <c r="AD66" s="272">
        <v>20994</v>
      </c>
      <c r="AE66" s="272">
        <v>8433</v>
      </c>
      <c r="AF66" s="272">
        <v>0</v>
      </c>
      <c r="AG66" s="272">
        <v>1377</v>
      </c>
      <c r="AH66" s="272">
        <v>30804</v>
      </c>
      <c r="AI66" s="272">
        <v>22626</v>
      </c>
      <c r="AJ66" s="272">
        <v>5221</v>
      </c>
      <c r="AK66" s="272">
        <v>17405</v>
      </c>
      <c r="AL66" s="272">
        <v>36233</v>
      </c>
      <c r="AM66" s="272">
        <v>17.100000000000001</v>
      </c>
      <c r="AN66" s="272">
        <v>13848</v>
      </c>
      <c r="AO66" s="272">
        <v>146</v>
      </c>
      <c r="AP66" s="272">
        <v>50081</v>
      </c>
      <c r="AQ66" s="272">
        <v>5044</v>
      </c>
      <c r="AR66" s="272">
        <v>3695</v>
      </c>
      <c r="AS66" s="272">
        <v>916</v>
      </c>
      <c r="AT66" s="272">
        <v>137</v>
      </c>
      <c r="AU66" s="272">
        <v>9792</v>
      </c>
      <c r="AV66" s="272">
        <v>1727895</v>
      </c>
      <c r="AW66" s="272">
        <v>1676873</v>
      </c>
      <c r="AX66" s="272">
        <v>0</v>
      </c>
      <c r="AY66" s="272">
        <v>21</v>
      </c>
      <c r="AZ66" s="272">
        <v>1</v>
      </c>
      <c r="BA66" s="272">
        <v>13623</v>
      </c>
      <c r="BB66" s="272">
        <v>1545</v>
      </c>
      <c r="BC66" s="272">
        <v>1230</v>
      </c>
      <c r="BD66" s="272">
        <v>16398</v>
      </c>
      <c r="BE66" s="272">
        <v>24</v>
      </c>
      <c r="BF66" s="272">
        <v>14</v>
      </c>
      <c r="BG66" s="272">
        <v>12</v>
      </c>
      <c r="BH66" s="272">
        <v>6</v>
      </c>
      <c r="BI66" s="272">
        <v>6</v>
      </c>
      <c r="BJ66" s="272" t="s">
        <v>678</v>
      </c>
      <c r="BK66" s="272">
        <v>1</v>
      </c>
      <c r="BL66" s="272">
        <v>1</v>
      </c>
      <c r="BM66" s="272">
        <v>0</v>
      </c>
      <c r="BN66" s="272" t="s">
        <v>655</v>
      </c>
      <c r="BO66" s="272">
        <v>1</v>
      </c>
      <c r="BP66" s="272">
        <v>0</v>
      </c>
      <c r="BQ66" s="272">
        <v>1</v>
      </c>
      <c r="BR66" s="272" t="s">
        <v>655</v>
      </c>
      <c r="BS66" s="272">
        <v>0</v>
      </c>
      <c r="BT66" s="272">
        <v>0</v>
      </c>
      <c r="BU66" s="272">
        <v>0</v>
      </c>
      <c r="BV66" s="272">
        <v>143</v>
      </c>
      <c r="BW66" s="272">
        <v>0</v>
      </c>
      <c r="BX66" s="272">
        <v>181</v>
      </c>
      <c r="BY66" s="272">
        <v>341</v>
      </c>
      <c r="BZ66" s="273">
        <v>522</v>
      </c>
    </row>
    <row r="67" spans="1:78" x14ac:dyDescent="0.35">
      <c r="A67" s="40">
        <v>59</v>
      </c>
      <c r="B67" s="41" t="s">
        <v>93</v>
      </c>
      <c r="C67" s="41" t="s">
        <v>209</v>
      </c>
      <c r="D67" s="41" t="s">
        <v>492</v>
      </c>
      <c r="E67" s="266">
        <v>1</v>
      </c>
      <c r="F67" s="272">
        <v>26</v>
      </c>
      <c r="G67" s="272">
        <v>0</v>
      </c>
      <c r="H67" s="272">
        <v>13</v>
      </c>
      <c r="I67" s="272">
        <v>40</v>
      </c>
      <c r="J67" s="272">
        <v>6022</v>
      </c>
      <c r="K67" s="272">
        <v>2445</v>
      </c>
      <c r="L67" s="272">
        <v>0</v>
      </c>
      <c r="M67" s="272">
        <v>68</v>
      </c>
      <c r="N67" s="272">
        <v>8535</v>
      </c>
      <c r="O67" s="272">
        <v>6989</v>
      </c>
      <c r="P67" s="272">
        <v>922</v>
      </c>
      <c r="Q67" s="272">
        <v>0</v>
      </c>
      <c r="R67" s="272">
        <v>113</v>
      </c>
      <c r="S67" s="272">
        <v>8024</v>
      </c>
      <c r="T67" s="272">
        <v>8040</v>
      </c>
      <c r="U67" s="272">
        <v>2279</v>
      </c>
      <c r="V67" s="272">
        <v>0</v>
      </c>
      <c r="W67" s="272">
        <v>89</v>
      </c>
      <c r="X67" s="272">
        <v>10408</v>
      </c>
      <c r="Y67" s="272">
        <v>101</v>
      </c>
      <c r="Z67" s="272">
        <v>5</v>
      </c>
      <c r="AA67" s="272">
        <v>0</v>
      </c>
      <c r="AB67" s="272">
        <v>8</v>
      </c>
      <c r="AC67" s="272">
        <v>114</v>
      </c>
      <c r="AD67" s="272">
        <v>21152</v>
      </c>
      <c r="AE67" s="272">
        <v>5651</v>
      </c>
      <c r="AF67" s="272">
        <v>0</v>
      </c>
      <c r="AG67" s="272">
        <v>278</v>
      </c>
      <c r="AH67" s="272">
        <v>27081</v>
      </c>
      <c r="AI67" s="272">
        <v>94409</v>
      </c>
      <c r="AJ67" s="272">
        <v>2028</v>
      </c>
      <c r="AK67" s="272">
        <v>92381</v>
      </c>
      <c r="AL67" s="272">
        <v>31468</v>
      </c>
      <c r="AM67" s="272">
        <v>22.5</v>
      </c>
      <c r="AN67" s="272">
        <v>1022</v>
      </c>
      <c r="AO67" s="272">
        <v>1022</v>
      </c>
      <c r="AP67" s="272">
        <v>32490</v>
      </c>
      <c r="AQ67" s="272">
        <v>2561</v>
      </c>
      <c r="AR67" s="272">
        <v>0</v>
      </c>
      <c r="AS67" s="272">
        <v>23134</v>
      </c>
      <c r="AT67" s="272">
        <v>303</v>
      </c>
      <c r="AU67" s="272">
        <v>25998</v>
      </c>
      <c r="AV67" s="272">
        <v>1546190</v>
      </c>
      <c r="AW67" s="272">
        <v>1472205</v>
      </c>
      <c r="AX67" s="272">
        <v>0</v>
      </c>
      <c r="AY67" s="272">
        <v>5</v>
      </c>
      <c r="AZ67" s="272">
        <v>2</v>
      </c>
      <c r="BA67" s="272">
        <v>3578</v>
      </c>
      <c r="BB67" s="272">
        <v>1577</v>
      </c>
      <c r="BC67" s="272">
        <v>401</v>
      </c>
      <c r="BD67" s="272">
        <v>5556</v>
      </c>
      <c r="BE67" s="272">
        <v>10</v>
      </c>
      <c r="BF67" s="272">
        <v>5</v>
      </c>
      <c r="BG67" s="272">
        <v>5</v>
      </c>
      <c r="BH67" s="272">
        <v>1</v>
      </c>
      <c r="BI67" s="272">
        <v>4</v>
      </c>
      <c r="BJ67" s="272" t="s">
        <v>681</v>
      </c>
      <c r="BK67" s="272">
        <v>0</v>
      </c>
      <c r="BL67" s="272">
        <v>0</v>
      </c>
      <c r="BM67" s="272">
        <v>0</v>
      </c>
      <c r="BN67" s="272" t="s">
        <v>655</v>
      </c>
      <c r="BO67" s="272">
        <v>0</v>
      </c>
      <c r="BP67" s="272">
        <v>0</v>
      </c>
      <c r="BQ67" s="272">
        <v>0</v>
      </c>
      <c r="BR67" s="272" t="s">
        <v>655</v>
      </c>
      <c r="BS67" s="272">
        <v>0</v>
      </c>
      <c r="BT67" s="272">
        <v>0</v>
      </c>
      <c r="BU67" s="272">
        <v>0</v>
      </c>
      <c r="BV67" s="272">
        <v>239</v>
      </c>
      <c r="BW67" s="272">
        <v>0</v>
      </c>
      <c r="BX67" s="272">
        <v>254</v>
      </c>
      <c r="BY67" s="272">
        <v>165</v>
      </c>
      <c r="BZ67" s="273">
        <v>419</v>
      </c>
    </row>
    <row r="68" spans="1:78" x14ac:dyDescent="0.35">
      <c r="A68" s="40">
        <v>60</v>
      </c>
      <c r="B68" s="41" t="s">
        <v>95</v>
      </c>
      <c r="C68" s="41" t="s">
        <v>212</v>
      </c>
      <c r="D68" s="41" t="s">
        <v>493</v>
      </c>
      <c r="E68" s="266">
        <v>1</v>
      </c>
      <c r="F68" s="272">
        <v>20</v>
      </c>
      <c r="G68" s="272">
        <v>0</v>
      </c>
      <c r="H68" s="272">
        <v>21</v>
      </c>
      <c r="I68" s="272">
        <v>42</v>
      </c>
      <c r="J68" s="272">
        <v>5873</v>
      </c>
      <c r="K68" s="272">
        <v>2412</v>
      </c>
      <c r="L68" s="272">
        <v>0</v>
      </c>
      <c r="M68" s="272">
        <v>105</v>
      </c>
      <c r="N68" s="272">
        <v>8390</v>
      </c>
      <c r="O68" s="272">
        <v>6300</v>
      </c>
      <c r="P68" s="272">
        <v>515</v>
      </c>
      <c r="Q68" s="272">
        <v>0</v>
      </c>
      <c r="R68" s="272">
        <v>120</v>
      </c>
      <c r="S68" s="272">
        <v>6935</v>
      </c>
      <c r="T68" s="272">
        <v>6768</v>
      </c>
      <c r="U68" s="272">
        <v>1274</v>
      </c>
      <c r="V68" s="272">
        <v>0</v>
      </c>
      <c r="W68" s="272">
        <v>166</v>
      </c>
      <c r="X68" s="272">
        <v>8208</v>
      </c>
      <c r="Y68" s="272">
        <v>4</v>
      </c>
      <c r="Z68" s="272">
        <v>0</v>
      </c>
      <c r="AA68" s="272">
        <v>0</v>
      </c>
      <c r="AB68" s="272">
        <v>0</v>
      </c>
      <c r="AC68" s="272">
        <v>4</v>
      </c>
      <c r="AD68" s="272">
        <v>18945</v>
      </c>
      <c r="AE68" s="272">
        <v>4201</v>
      </c>
      <c r="AF68" s="272">
        <v>0</v>
      </c>
      <c r="AG68" s="272">
        <v>391</v>
      </c>
      <c r="AH68" s="272">
        <v>23537</v>
      </c>
      <c r="AI68" s="272">
        <v>76256</v>
      </c>
      <c r="AJ68" s="272">
        <v>7949</v>
      </c>
      <c r="AK68" s="272">
        <v>68307</v>
      </c>
      <c r="AL68" s="272">
        <v>39266</v>
      </c>
      <c r="AM68" s="272">
        <v>20.2</v>
      </c>
      <c r="AN68" s="272">
        <v>2891</v>
      </c>
      <c r="AO68" s="272">
        <v>0</v>
      </c>
      <c r="AP68" s="272">
        <v>42157</v>
      </c>
      <c r="AQ68" s="272">
        <v>2521</v>
      </c>
      <c r="AR68" s="272">
        <v>16020</v>
      </c>
      <c r="AS68" s="272">
        <v>2207</v>
      </c>
      <c r="AT68" s="272">
        <v>1475</v>
      </c>
      <c r="AU68" s="272">
        <v>22223</v>
      </c>
      <c r="AV68" s="272">
        <v>1522779</v>
      </c>
      <c r="AW68" s="272">
        <v>1455670</v>
      </c>
      <c r="AX68" s="272">
        <v>0</v>
      </c>
      <c r="AY68" s="272">
        <v>9.5</v>
      </c>
      <c r="AZ68" s="272">
        <v>2</v>
      </c>
      <c r="BA68" s="272">
        <v>10691</v>
      </c>
      <c r="BB68" s="272">
        <v>1458</v>
      </c>
      <c r="BC68" s="272">
        <v>336</v>
      </c>
      <c r="BD68" s="272">
        <v>12485</v>
      </c>
      <c r="BE68" s="272">
        <v>26</v>
      </c>
      <c r="BF68" s="272">
        <v>12</v>
      </c>
      <c r="BG68" s="272">
        <v>11</v>
      </c>
      <c r="BH68" s="272">
        <v>4</v>
      </c>
      <c r="BI68" s="272">
        <v>7</v>
      </c>
      <c r="BJ68" s="272" t="s">
        <v>678</v>
      </c>
      <c r="BK68" s="272">
        <v>0</v>
      </c>
      <c r="BL68" s="272">
        <v>0</v>
      </c>
      <c r="BM68" s="272">
        <v>0</v>
      </c>
      <c r="BN68" s="272" t="s">
        <v>655</v>
      </c>
      <c r="BO68" s="272">
        <v>1</v>
      </c>
      <c r="BP68" s="272">
        <v>1</v>
      </c>
      <c r="BQ68" s="272">
        <v>0</v>
      </c>
      <c r="BR68" s="272" t="s">
        <v>655</v>
      </c>
      <c r="BS68" s="272">
        <v>0</v>
      </c>
      <c r="BT68" s="272">
        <v>1</v>
      </c>
      <c r="BU68" s="272">
        <v>0</v>
      </c>
      <c r="BV68" s="272">
        <v>127</v>
      </c>
      <c r="BW68" s="272">
        <v>1</v>
      </c>
      <c r="BX68" s="272">
        <v>166</v>
      </c>
      <c r="BY68" s="272">
        <v>34</v>
      </c>
      <c r="BZ68" s="273">
        <v>200</v>
      </c>
    </row>
    <row r="69" spans="1:78" x14ac:dyDescent="0.35">
      <c r="A69" s="40">
        <v>61</v>
      </c>
      <c r="B69" s="41" t="s">
        <v>102</v>
      </c>
      <c r="C69" s="41" t="s">
        <v>220</v>
      </c>
      <c r="D69" s="41" t="s">
        <v>494</v>
      </c>
      <c r="E69" s="266">
        <v>2</v>
      </c>
      <c r="F69" s="272">
        <v>24</v>
      </c>
      <c r="G69" s="272">
        <v>0</v>
      </c>
      <c r="H69" s="272">
        <v>38</v>
      </c>
      <c r="I69" s="272">
        <v>64</v>
      </c>
      <c r="J69" s="272">
        <v>6226</v>
      </c>
      <c r="K69" s="272">
        <v>0</v>
      </c>
      <c r="L69" s="272">
        <v>0</v>
      </c>
      <c r="M69" s="272">
        <v>124</v>
      </c>
      <c r="N69" s="272">
        <v>6350</v>
      </c>
      <c r="O69" s="272">
        <v>8273</v>
      </c>
      <c r="P69" s="272">
        <v>33</v>
      </c>
      <c r="Q69" s="272">
        <v>0</v>
      </c>
      <c r="R69" s="272">
        <v>276</v>
      </c>
      <c r="S69" s="272">
        <v>8582</v>
      </c>
      <c r="T69" s="272">
        <v>8308</v>
      </c>
      <c r="U69" s="272">
        <v>18</v>
      </c>
      <c r="V69" s="272">
        <v>0</v>
      </c>
      <c r="W69" s="272">
        <v>217</v>
      </c>
      <c r="X69" s="272">
        <v>8543</v>
      </c>
      <c r="Y69" s="272">
        <v>16</v>
      </c>
      <c r="Z69" s="272">
        <v>0</v>
      </c>
      <c r="AA69" s="272">
        <v>0</v>
      </c>
      <c r="AB69" s="272">
        <v>0</v>
      </c>
      <c r="AC69" s="272">
        <v>16</v>
      </c>
      <c r="AD69" s="272">
        <v>22823</v>
      </c>
      <c r="AE69" s="272">
        <v>51</v>
      </c>
      <c r="AF69" s="272">
        <v>0</v>
      </c>
      <c r="AG69" s="272">
        <v>617</v>
      </c>
      <c r="AH69" s="272">
        <v>23491</v>
      </c>
      <c r="AI69" s="272">
        <v>0</v>
      </c>
      <c r="AJ69" s="272">
        <v>105790</v>
      </c>
      <c r="AK69" s="272">
        <v>-105790</v>
      </c>
      <c r="AL69" s="272">
        <v>33411</v>
      </c>
      <c r="AM69" s="272">
        <v>18.2</v>
      </c>
      <c r="AN69" s="272">
        <v>10149</v>
      </c>
      <c r="AO69" s="272">
        <v>505</v>
      </c>
      <c r="AP69" s="272">
        <v>43560</v>
      </c>
      <c r="AQ69" s="272">
        <v>7024</v>
      </c>
      <c r="AR69" s="272">
        <v>12060</v>
      </c>
      <c r="AS69" s="272">
        <v>0</v>
      </c>
      <c r="AT69" s="272">
        <v>148</v>
      </c>
      <c r="AU69" s="272">
        <v>19232</v>
      </c>
      <c r="AV69" s="272">
        <v>1803329</v>
      </c>
      <c r="AW69" s="272">
        <v>1708178</v>
      </c>
      <c r="AX69" s="272">
        <v>0</v>
      </c>
      <c r="AY69" s="272">
        <v>10</v>
      </c>
      <c r="AZ69" s="272">
        <v>3</v>
      </c>
      <c r="BA69" s="272">
        <v>6559</v>
      </c>
      <c r="BB69" s="272">
        <v>1847</v>
      </c>
      <c r="BC69" s="272">
        <v>316</v>
      </c>
      <c r="BD69" s="272">
        <v>8722</v>
      </c>
      <c r="BE69" s="272">
        <v>18</v>
      </c>
      <c r="BF69" s="272">
        <v>18</v>
      </c>
      <c r="BG69" s="272">
        <v>18</v>
      </c>
      <c r="BH69" s="272">
        <v>8</v>
      </c>
      <c r="BI69" s="272">
        <v>10</v>
      </c>
      <c r="BJ69" s="272" t="s">
        <v>672</v>
      </c>
      <c r="BK69" s="272">
        <v>0</v>
      </c>
      <c r="BL69" s="272">
        <v>0</v>
      </c>
      <c r="BM69" s="272">
        <v>0</v>
      </c>
      <c r="BN69" s="272" t="s">
        <v>655</v>
      </c>
      <c r="BO69" s="272">
        <v>0</v>
      </c>
      <c r="BP69" s="272">
        <v>0</v>
      </c>
      <c r="BQ69" s="272">
        <v>0</v>
      </c>
      <c r="BR69" s="272" t="s">
        <v>655</v>
      </c>
      <c r="BS69" s="272">
        <v>0</v>
      </c>
      <c r="BT69" s="272">
        <v>0</v>
      </c>
      <c r="BU69" s="272">
        <v>0</v>
      </c>
      <c r="BV69" s="272">
        <v>131</v>
      </c>
      <c r="BW69" s="272">
        <v>0</v>
      </c>
      <c r="BX69" s="272">
        <v>167</v>
      </c>
      <c r="BY69" s="272">
        <v>180</v>
      </c>
      <c r="BZ69" s="273">
        <v>347</v>
      </c>
    </row>
    <row r="70" spans="1:78" x14ac:dyDescent="0.35">
      <c r="A70" s="40">
        <v>62</v>
      </c>
      <c r="B70" s="41" t="s">
        <v>103</v>
      </c>
      <c r="C70" s="41" t="s">
        <v>221</v>
      </c>
      <c r="D70" s="41" t="s">
        <v>495</v>
      </c>
      <c r="E70" s="266">
        <v>1</v>
      </c>
      <c r="F70" s="272">
        <v>29</v>
      </c>
      <c r="G70" s="272">
        <v>20</v>
      </c>
      <c r="H70" s="272">
        <v>0</v>
      </c>
      <c r="I70" s="272">
        <v>50</v>
      </c>
      <c r="J70" s="272">
        <v>3664</v>
      </c>
      <c r="K70" s="272">
        <v>1807</v>
      </c>
      <c r="L70" s="272">
        <v>298</v>
      </c>
      <c r="M70" s="272">
        <v>0</v>
      </c>
      <c r="N70" s="272">
        <v>5769</v>
      </c>
      <c r="O70" s="272">
        <v>6181</v>
      </c>
      <c r="P70" s="272">
        <v>501</v>
      </c>
      <c r="Q70" s="272">
        <v>26</v>
      </c>
      <c r="R70" s="272">
        <v>0</v>
      </c>
      <c r="S70" s="272">
        <v>6708</v>
      </c>
      <c r="T70" s="272">
        <v>5625</v>
      </c>
      <c r="U70" s="272">
        <v>1210</v>
      </c>
      <c r="V70" s="272">
        <v>49</v>
      </c>
      <c r="W70" s="272">
        <v>0</v>
      </c>
      <c r="X70" s="272">
        <v>6884</v>
      </c>
      <c r="Y70" s="272">
        <v>141</v>
      </c>
      <c r="Z70" s="272">
        <v>16</v>
      </c>
      <c r="AA70" s="272">
        <v>1</v>
      </c>
      <c r="AB70" s="272">
        <v>0</v>
      </c>
      <c r="AC70" s="272">
        <v>158</v>
      </c>
      <c r="AD70" s="272">
        <v>15611</v>
      </c>
      <c r="AE70" s="272">
        <v>3534</v>
      </c>
      <c r="AF70" s="272">
        <v>374</v>
      </c>
      <c r="AG70" s="272">
        <v>0</v>
      </c>
      <c r="AH70" s="272">
        <v>19519</v>
      </c>
      <c r="AI70" s="272">
        <v>0</v>
      </c>
      <c r="AJ70" s="272">
        <v>30578</v>
      </c>
      <c r="AK70" s="272">
        <v>-30578</v>
      </c>
      <c r="AL70" s="272">
        <v>20827</v>
      </c>
      <c r="AM70" s="272">
        <v>19.2</v>
      </c>
      <c r="AN70" s="272">
        <v>8202</v>
      </c>
      <c r="AO70" s="272">
        <v>0</v>
      </c>
      <c r="AP70" s="272">
        <v>29029</v>
      </c>
      <c r="AQ70" s="272">
        <v>1790</v>
      </c>
      <c r="AR70" s="272">
        <v>1192</v>
      </c>
      <c r="AS70" s="272">
        <v>5193</v>
      </c>
      <c r="AT70" s="272">
        <v>180</v>
      </c>
      <c r="AU70" s="272">
        <v>8355</v>
      </c>
      <c r="AV70" s="272">
        <v>1018011</v>
      </c>
      <c r="AW70" s="272">
        <v>954822</v>
      </c>
      <c r="AX70" s="272">
        <v>0</v>
      </c>
      <c r="AY70" s="272">
        <v>5.5</v>
      </c>
      <c r="AZ70" s="272">
        <v>1.25</v>
      </c>
      <c r="BA70" s="272">
        <v>3166</v>
      </c>
      <c r="BB70" s="272">
        <v>703</v>
      </c>
      <c r="BC70" s="272">
        <v>681</v>
      </c>
      <c r="BD70" s="272">
        <v>4550</v>
      </c>
      <c r="BE70" s="272">
        <v>1</v>
      </c>
      <c r="BF70" s="272">
        <v>7</v>
      </c>
      <c r="BG70" s="272">
        <v>6</v>
      </c>
      <c r="BH70" s="272">
        <v>2</v>
      </c>
      <c r="BI70" s="272">
        <v>4</v>
      </c>
      <c r="BJ70" s="272" t="s">
        <v>675</v>
      </c>
      <c r="BK70" s="272">
        <v>0</v>
      </c>
      <c r="BL70" s="272">
        <v>0</v>
      </c>
      <c r="BM70" s="272">
        <v>0</v>
      </c>
      <c r="BN70" s="272" t="s">
        <v>655</v>
      </c>
      <c r="BO70" s="272">
        <v>1</v>
      </c>
      <c r="BP70" s="272">
        <v>0</v>
      </c>
      <c r="BQ70" s="272">
        <v>1</v>
      </c>
      <c r="BR70" s="272" t="s">
        <v>655</v>
      </c>
      <c r="BS70" s="272">
        <v>0</v>
      </c>
      <c r="BT70" s="272">
        <v>0</v>
      </c>
      <c r="BU70" s="272">
        <v>0</v>
      </c>
      <c r="BV70" s="272">
        <v>42</v>
      </c>
      <c r="BW70" s="272">
        <v>0</v>
      </c>
      <c r="BX70" s="272">
        <v>50</v>
      </c>
      <c r="BY70" s="272">
        <v>45</v>
      </c>
      <c r="BZ70" s="273">
        <v>95</v>
      </c>
    </row>
    <row r="71" spans="1:78" x14ac:dyDescent="0.35">
      <c r="A71" s="40">
        <v>63</v>
      </c>
      <c r="B71" s="41" t="s">
        <v>104</v>
      </c>
      <c r="C71" s="41" t="s">
        <v>222</v>
      </c>
      <c r="D71" s="41" t="s">
        <v>496</v>
      </c>
      <c r="E71" s="266">
        <v>1</v>
      </c>
      <c r="F71" s="272">
        <v>41</v>
      </c>
      <c r="G71" s="272">
        <v>12</v>
      </c>
      <c r="H71" s="272">
        <v>1</v>
      </c>
      <c r="I71" s="272">
        <v>55</v>
      </c>
      <c r="J71" s="272">
        <v>4801</v>
      </c>
      <c r="K71" s="272">
        <v>1818</v>
      </c>
      <c r="L71" s="272">
        <v>72</v>
      </c>
      <c r="M71" s="272">
        <v>1</v>
      </c>
      <c r="N71" s="272">
        <v>6692</v>
      </c>
      <c r="O71" s="272">
        <v>6285</v>
      </c>
      <c r="P71" s="272">
        <v>454</v>
      </c>
      <c r="Q71" s="272">
        <v>36</v>
      </c>
      <c r="R71" s="272">
        <v>0</v>
      </c>
      <c r="S71" s="272">
        <v>6775</v>
      </c>
      <c r="T71" s="272">
        <v>5620</v>
      </c>
      <c r="U71" s="272">
        <v>1093</v>
      </c>
      <c r="V71" s="272">
        <v>37</v>
      </c>
      <c r="W71" s="272">
        <v>0</v>
      </c>
      <c r="X71" s="272">
        <v>6750</v>
      </c>
      <c r="Y71" s="272">
        <v>1</v>
      </c>
      <c r="Z71" s="272">
        <v>55</v>
      </c>
      <c r="AA71" s="272">
        <v>17</v>
      </c>
      <c r="AB71" s="272">
        <v>1</v>
      </c>
      <c r="AC71" s="272">
        <v>74</v>
      </c>
      <c r="AD71" s="272">
        <v>16707</v>
      </c>
      <c r="AE71" s="272">
        <v>3420</v>
      </c>
      <c r="AF71" s="272">
        <v>162</v>
      </c>
      <c r="AG71" s="272">
        <v>2</v>
      </c>
      <c r="AH71" s="272">
        <v>20291</v>
      </c>
      <c r="AI71" s="272">
        <v>15980</v>
      </c>
      <c r="AJ71" s="272">
        <v>37153</v>
      </c>
      <c r="AK71" s="272">
        <v>-21173</v>
      </c>
      <c r="AL71" s="272">
        <v>24958</v>
      </c>
      <c r="AM71" s="272">
        <v>16.5</v>
      </c>
      <c r="AN71" s="272">
        <v>19322</v>
      </c>
      <c r="AO71" s="272">
        <v>0</v>
      </c>
      <c r="AP71" s="272">
        <v>44280</v>
      </c>
      <c r="AQ71" s="272">
        <v>1928</v>
      </c>
      <c r="AR71" s="272">
        <v>13694</v>
      </c>
      <c r="AS71" s="272">
        <v>600</v>
      </c>
      <c r="AT71" s="272">
        <v>262</v>
      </c>
      <c r="AU71" s="272">
        <v>16484</v>
      </c>
      <c r="AV71" s="272">
        <v>920083</v>
      </c>
      <c r="AW71" s="272">
        <v>895752</v>
      </c>
      <c r="AX71" s="272">
        <v>0</v>
      </c>
      <c r="AY71" s="272">
        <v>1</v>
      </c>
      <c r="AZ71" s="272">
        <v>2</v>
      </c>
      <c r="BA71" s="272">
        <v>4628</v>
      </c>
      <c r="BB71" s="272">
        <v>727</v>
      </c>
      <c r="BC71" s="272">
        <v>585</v>
      </c>
      <c r="BD71" s="272">
        <v>5940</v>
      </c>
      <c r="BE71" s="272">
        <v>46</v>
      </c>
      <c r="BF71" s="272">
        <v>5</v>
      </c>
      <c r="BG71" s="272">
        <v>3</v>
      </c>
      <c r="BH71" s="272">
        <v>2</v>
      </c>
      <c r="BI71" s="272">
        <v>1</v>
      </c>
      <c r="BJ71" s="272" t="s">
        <v>655</v>
      </c>
      <c r="BK71" s="272">
        <v>0</v>
      </c>
      <c r="BL71" s="272">
        <v>0</v>
      </c>
      <c r="BM71" s="272">
        <v>0</v>
      </c>
      <c r="BN71" s="272" t="s">
        <v>655</v>
      </c>
      <c r="BO71" s="272">
        <v>2</v>
      </c>
      <c r="BP71" s="272">
        <v>2</v>
      </c>
      <c r="BQ71" s="272">
        <v>0</v>
      </c>
      <c r="BR71" s="272" t="s">
        <v>655</v>
      </c>
      <c r="BS71" s="272">
        <v>0</v>
      </c>
      <c r="BT71" s="272">
        <v>0</v>
      </c>
      <c r="BU71" s="272">
        <v>0</v>
      </c>
      <c r="BV71" s="272">
        <v>197</v>
      </c>
      <c r="BW71" s="272">
        <v>1</v>
      </c>
      <c r="BX71" s="272">
        <v>249</v>
      </c>
      <c r="BY71" s="272">
        <v>108</v>
      </c>
      <c r="BZ71" s="273">
        <v>357</v>
      </c>
    </row>
    <row r="72" spans="1:78" x14ac:dyDescent="0.35">
      <c r="A72" s="40">
        <v>64</v>
      </c>
      <c r="B72" s="41" t="s">
        <v>106</v>
      </c>
      <c r="C72" s="41" t="s">
        <v>223</v>
      </c>
      <c r="D72" s="41" t="s">
        <v>497</v>
      </c>
      <c r="E72" s="266">
        <v>58</v>
      </c>
      <c r="F72" s="272">
        <v>49</v>
      </c>
      <c r="G72" s="272">
        <v>0</v>
      </c>
      <c r="H72" s="272">
        <v>26</v>
      </c>
      <c r="I72" s="272">
        <v>133</v>
      </c>
      <c r="J72" s="272">
        <v>4613</v>
      </c>
      <c r="K72" s="272">
        <v>2606</v>
      </c>
      <c r="L72" s="272">
        <v>0</v>
      </c>
      <c r="M72" s="272">
        <v>80</v>
      </c>
      <c r="N72" s="272">
        <v>7299</v>
      </c>
      <c r="O72" s="272">
        <v>6708</v>
      </c>
      <c r="P72" s="272">
        <v>739</v>
      </c>
      <c r="Q72" s="272">
        <v>0</v>
      </c>
      <c r="R72" s="272">
        <v>89</v>
      </c>
      <c r="S72" s="272">
        <v>7536</v>
      </c>
      <c r="T72" s="272">
        <v>8528</v>
      </c>
      <c r="U72" s="272">
        <v>2505</v>
      </c>
      <c r="V72" s="272">
        <v>0</v>
      </c>
      <c r="W72" s="272">
        <v>100</v>
      </c>
      <c r="X72" s="272">
        <v>11133</v>
      </c>
      <c r="Y72" s="272">
        <v>43</v>
      </c>
      <c r="Z72" s="272">
        <v>15</v>
      </c>
      <c r="AA72" s="272">
        <v>0</v>
      </c>
      <c r="AB72" s="272">
        <v>0</v>
      </c>
      <c r="AC72" s="272">
        <v>58</v>
      </c>
      <c r="AD72" s="272">
        <v>19892</v>
      </c>
      <c r="AE72" s="272">
        <v>5865</v>
      </c>
      <c r="AF72" s="272">
        <v>0</v>
      </c>
      <c r="AG72" s="272">
        <v>269</v>
      </c>
      <c r="AH72" s="272">
        <v>26026</v>
      </c>
      <c r="AI72" s="272">
        <v>24479</v>
      </c>
      <c r="AJ72" s="272">
        <v>0</v>
      </c>
      <c r="AK72" s="272">
        <v>24479</v>
      </c>
      <c r="AL72" s="272">
        <v>34920</v>
      </c>
      <c r="AM72" s="272">
        <v>23.78</v>
      </c>
      <c r="AN72" s="272">
        <v>6204</v>
      </c>
      <c r="AO72" s="272">
        <v>0</v>
      </c>
      <c r="AP72" s="272">
        <v>41124</v>
      </c>
      <c r="AQ72" s="272">
        <v>3071</v>
      </c>
      <c r="AR72" s="272">
        <v>8154</v>
      </c>
      <c r="AS72" s="272">
        <v>70</v>
      </c>
      <c r="AT72" s="272">
        <v>172</v>
      </c>
      <c r="AU72" s="272">
        <v>11467</v>
      </c>
      <c r="AV72" s="272">
        <v>1264200</v>
      </c>
      <c r="AW72" s="272">
        <v>1180397</v>
      </c>
      <c r="AX72" s="272">
        <v>0</v>
      </c>
      <c r="AY72" s="272">
        <v>2.8</v>
      </c>
      <c r="AZ72" s="272">
        <v>0</v>
      </c>
      <c r="BA72" s="272">
        <v>12448</v>
      </c>
      <c r="BB72" s="272">
        <v>1104</v>
      </c>
      <c r="BC72" s="272">
        <v>292</v>
      </c>
      <c r="BD72" s="272">
        <v>13844</v>
      </c>
      <c r="BE72" s="272">
        <v>11</v>
      </c>
      <c r="BF72" s="272">
        <v>12</v>
      </c>
      <c r="BG72" s="272">
        <v>9</v>
      </c>
      <c r="BH72" s="272">
        <v>3</v>
      </c>
      <c r="BI72" s="272">
        <v>6</v>
      </c>
      <c r="BJ72" s="272" t="s">
        <v>676</v>
      </c>
      <c r="BK72" s="272">
        <v>1</v>
      </c>
      <c r="BL72" s="272">
        <v>0</v>
      </c>
      <c r="BM72" s="272">
        <v>1</v>
      </c>
      <c r="BN72" s="272" t="s">
        <v>655</v>
      </c>
      <c r="BO72" s="272">
        <v>2</v>
      </c>
      <c r="BP72" s="272">
        <v>1</v>
      </c>
      <c r="BQ72" s="272">
        <v>1</v>
      </c>
      <c r="BR72" s="272" t="s">
        <v>655</v>
      </c>
      <c r="BS72" s="272">
        <v>1</v>
      </c>
      <c r="BT72" s="272">
        <v>0</v>
      </c>
      <c r="BU72" s="272">
        <v>0</v>
      </c>
      <c r="BV72" s="272">
        <v>129</v>
      </c>
      <c r="BW72" s="272">
        <v>5</v>
      </c>
      <c r="BX72" s="272">
        <v>157</v>
      </c>
      <c r="BY72" s="272">
        <v>236</v>
      </c>
      <c r="BZ72" s="273">
        <v>393</v>
      </c>
    </row>
    <row r="73" spans="1:78" x14ac:dyDescent="0.35">
      <c r="A73" s="40">
        <v>65</v>
      </c>
      <c r="B73" s="41" t="s">
        <v>107</v>
      </c>
      <c r="C73" s="41" t="s">
        <v>224</v>
      </c>
      <c r="D73" s="41" t="s">
        <v>498</v>
      </c>
      <c r="E73" s="266">
        <v>1</v>
      </c>
      <c r="F73" s="272">
        <v>25</v>
      </c>
      <c r="G73" s="272">
        <v>15</v>
      </c>
      <c r="H73" s="272">
        <v>70</v>
      </c>
      <c r="I73" s="272">
        <v>111</v>
      </c>
      <c r="J73" s="272">
        <v>4794</v>
      </c>
      <c r="K73" s="272">
        <v>1393</v>
      </c>
      <c r="L73" s="272">
        <v>281</v>
      </c>
      <c r="M73" s="272">
        <v>522</v>
      </c>
      <c r="N73" s="272">
        <v>6990</v>
      </c>
      <c r="O73" s="272">
        <v>6723</v>
      </c>
      <c r="P73" s="272">
        <v>264</v>
      </c>
      <c r="Q73" s="272">
        <v>357</v>
      </c>
      <c r="R73" s="272">
        <v>751</v>
      </c>
      <c r="S73" s="272">
        <v>8095</v>
      </c>
      <c r="T73" s="272">
        <v>7324</v>
      </c>
      <c r="U73" s="272">
        <v>724</v>
      </c>
      <c r="V73" s="272">
        <v>340</v>
      </c>
      <c r="W73" s="272">
        <v>817</v>
      </c>
      <c r="X73" s="272">
        <v>9205</v>
      </c>
      <c r="Y73" s="272">
        <v>2</v>
      </c>
      <c r="Z73" s="272">
        <v>0</v>
      </c>
      <c r="AA73" s="272">
        <v>0</v>
      </c>
      <c r="AB73" s="272">
        <v>3</v>
      </c>
      <c r="AC73" s="272">
        <v>5</v>
      </c>
      <c r="AD73" s="272">
        <v>18843</v>
      </c>
      <c r="AE73" s="272">
        <v>2381</v>
      </c>
      <c r="AF73" s="272">
        <v>978</v>
      </c>
      <c r="AG73" s="272">
        <v>2093</v>
      </c>
      <c r="AH73" s="272">
        <v>24295</v>
      </c>
      <c r="AI73" s="272">
        <v>24957</v>
      </c>
      <c r="AJ73" s="272">
        <v>6430</v>
      </c>
      <c r="AK73" s="272">
        <v>18527</v>
      </c>
      <c r="AL73" s="272">
        <v>30793</v>
      </c>
      <c r="AM73" s="272">
        <v>19.3</v>
      </c>
      <c r="AN73" s="272">
        <v>5637</v>
      </c>
      <c r="AO73" s="272">
        <v>0</v>
      </c>
      <c r="AP73" s="272">
        <v>36430</v>
      </c>
      <c r="AQ73" s="272">
        <v>630</v>
      </c>
      <c r="AR73" s="272">
        <v>16957</v>
      </c>
      <c r="AS73" s="272">
        <v>10660</v>
      </c>
      <c r="AT73" s="272">
        <v>54</v>
      </c>
      <c r="AU73" s="272">
        <v>28302</v>
      </c>
      <c r="AV73" s="272">
        <v>1251300</v>
      </c>
      <c r="AW73" s="272">
        <v>1212800</v>
      </c>
      <c r="AX73" s="272">
        <v>1148</v>
      </c>
      <c r="AY73" s="272">
        <v>2</v>
      </c>
      <c r="AZ73" s="272">
        <v>2</v>
      </c>
      <c r="BA73" s="272">
        <v>4647</v>
      </c>
      <c r="BB73" s="272">
        <v>1151</v>
      </c>
      <c r="BC73" s="272">
        <v>223</v>
      </c>
      <c r="BD73" s="272">
        <v>6021</v>
      </c>
      <c r="BE73" s="272">
        <v>21</v>
      </c>
      <c r="BF73" s="272">
        <v>12</v>
      </c>
      <c r="BG73" s="272">
        <v>11</v>
      </c>
      <c r="BH73" s="272">
        <v>2</v>
      </c>
      <c r="BI73" s="272">
        <v>9</v>
      </c>
      <c r="BJ73" s="272" t="s">
        <v>669</v>
      </c>
      <c r="BK73" s="272">
        <v>1</v>
      </c>
      <c r="BL73" s="272">
        <v>0</v>
      </c>
      <c r="BM73" s="272">
        <v>1</v>
      </c>
      <c r="BN73" s="272" t="s">
        <v>655</v>
      </c>
      <c r="BO73" s="272">
        <v>0</v>
      </c>
      <c r="BP73" s="272">
        <v>0</v>
      </c>
      <c r="BQ73" s="272">
        <v>0</v>
      </c>
      <c r="BR73" s="272" t="s">
        <v>655</v>
      </c>
      <c r="BS73" s="272">
        <v>0</v>
      </c>
      <c r="BT73" s="272">
        <v>1</v>
      </c>
      <c r="BU73" s="272">
        <v>0</v>
      </c>
      <c r="BV73" s="272">
        <v>177</v>
      </c>
      <c r="BW73" s="272">
        <v>2</v>
      </c>
      <c r="BX73" s="272">
        <v>212</v>
      </c>
      <c r="BY73" s="272">
        <v>181</v>
      </c>
      <c r="BZ73" s="273">
        <v>393</v>
      </c>
    </row>
    <row r="74" spans="1:78" x14ac:dyDescent="0.35">
      <c r="A74" s="40">
        <v>66</v>
      </c>
      <c r="B74" s="41" t="s">
        <v>110</v>
      </c>
      <c r="C74" s="41" t="s">
        <v>229</v>
      </c>
      <c r="D74" s="41" t="s">
        <v>499</v>
      </c>
      <c r="E74" s="266">
        <v>1</v>
      </c>
      <c r="F74" s="272">
        <v>22</v>
      </c>
      <c r="G74" s="272">
        <v>0</v>
      </c>
      <c r="H74" s="272">
        <v>13</v>
      </c>
      <c r="I74" s="272">
        <v>36</v>
      </c>
      <c r="J74" s="272">
        <v>2499</v>
      </c>
      <c r="K74" s="272">
        <v>2327</v>
      </c>
      <c r="L74" s="272">
        <v>0</v>
      </c>
      <c r="M74" s="272">
        <v>750</v>
      </c>
      <c r="N74" s="272">
        <v>5576</v>
      </c>
      <c r="O74" s="272">
        <v>3894</v>
      </c>
      <c r="P74" s="272">
        <v>1099</v>
      </c>
      <c r="Q74" s="272">
        <v>0</v>
      </c>
      <c r="R74" s="272">
        <v>195</v>
      </c>
      <c r="S74" s="272">
        <v>5188</v>
      </c>
      <c r="T74" s="272">
        <v>4674</v>
      </c>
      <c r="U74" s="272">
        <v>2809</v>
      </c>
      <c r="V74" s="272">
        <v>0</v>
      </c>
      <c r="W74" s="272">
        <v>489</v>
      </c>
      <c r="X74" s="272">
        <v>7972</v>
      </c>
      <c r="Y74" s="272">
        <v>0</v>
      </c>
      <c r="Z74" s="272">
        <v>0</v>
      </c>
      <c r="AA74" s="272">
        <v>0</v>
      </c>
      <c r="AB74" s="272">
        <v>0</v>
      </c>
      <c r="AC74" s="272">
        <v>0</v>
      </c>
      <c r="AD74" s="272">
        <v>11067</v>
      </c>
      <c r="AE74" s="272">
        <v>6235</v>
      </c>
      <c r="AF74" s="272">
        <v>0</v>
      </c>
      <c r="AG74" s="272">
        <v>1434</v>
      </c>
      <c r="AH74" s="272">
        <v>18736</v>
      </c>
      <c r="AI74" s="272">
        <v>31812</v>
      </c>
      <c r="AJ74" s="272">
        <v>8090</v>
      </c>
      <c r="AK74" s="272">
        <v>23722</v>
      </c>
      <c r="AL74" s="272">
        <v>26702</v>
      </c>
      <c r="AM74" s="272">
        <v>18.3</v>
      </c>
      <c r="AN74" s="272">
        <v>2895</v>
      </c>
      <c r="AO74" s="272">
        <v>0</v>
      </c>
      <c r="AP74" s="272">
        <v>29597</v>
      </c>
      <c r="AQ74" s="272">
        <v>1282</v>
      </c>
      <c r="AR74" s="272">
        <v>8137</v>
      </c>
      <c r="AS74" s="272">
        <v>3263</v>
      </c>
      <c r="AT74" s="272">
        <v>239</v>
      </c>
      <c r="AU74" s="272">
        <v>12921</v>
      </c>
      <c r="AV74" s="272">
        <v>1106172</v>
      </c>
      <c r="AW74" s="272">
        <v>1077925</v>
      </c>
      <c r="AX74" s="272">
        <v>0</v>
      </c>
      <c r="AY74" s="272">
        <v>10.75</v>
      </c>
      <c r="AZ74" s="272">
        <v>2.5</v>
      </c>
      <c r="BA74" s="272">
        <v>8858</v>
      </c>
      <c r="BB74" s="272">
        <v>1116</v>
      </c>
      <c r="BC74" s="272">
        <v>176</v>
      </c>
      <c r="BD74" s="272">
        <v>10150</v>
      </c>
      <c r="BE74" s="272">
        <v>9</v>
      </c>
      <c r="BF74" s="272">
        <v>2</v>
      </c>
      <c r="BG74" s="272">
        <v>1</v>
      </c>
      <c r="BH74" s="272">
        <v>1</v>
      </c>
      <c r="BI74" s="272">
        <v>0</v>
      </c>
      <c r="BJ74" s="272" t="s">
        <v>655</v>
      </c>
      <c r="BK74" s="272">
        <v>0</v>
      </c>
      <c r="BL74" s="272">
        <v>0</v>
      </c>
      <c r="BM74" s="272">
        <v>0</v>
      </c>
      <c r="BN74" s="272" t="s">
        <v>655</v>
      </c>
      <c r="BO74" s="272">
        <v>1</v>
      </c>
      <c r="BP74" s="272">
        <v>1</v>
      </c>
      <c r="BQ74" s="272">
        <v>0</v>
      </c>
      <c r="BR74" s="272" t="s">
        <v>655</v>
      </c>
      <c r="BS74" s="272">
        <v>0</v>
      </c>
      <c r="BT74" s="272">
        <v>0</v>
      </c>
      <c r="BU74" s="272">
        <v>0</v>
      </c>
      <c r="BV74" s="272">
        <v>86</v>
      </c>
      <c r="BW74" s="272">
        <v>0</v>
      </c>
      <c r="BX74" s="272">
        <v>97</v>
      </c>
      <c r="BY74" s="272">
        <v>147</v>
      </c>
      <c r="BZ74" s="273">
        <v>244</v>
      </c>
    </row>
    <row r="75" spans="1:78" x14ac:dyDescent="0.35">
      <c r="A75" s="40">
        <v>67</v>
      </c>
      <c r="B75" s="41" t="s">
        <v>117</v>
      </c>
      <c r="C75" s="41" t="s">
        <v>235</v>
      </c>
      <c r="D75" s="41" t="s">
        <v>500</v>
      </c>
      <c r="E75" s="266">
        <v>5</v>
      </c>
      <c r="F75" s="272">
        <v>13</v>
      </c>
      <c r="G75" s="272">
        <v>0</v>
      </c>
      <c r="H75" s="272">
        <v>15</v>
      </c>
      <c r="I75" s="272">
        <v>33</v>
      </c>
      <c r="J75" s="272">
        <v>3996</v>
      </c>
      <c r="K75" s="272">
        <v>341</v>
      </c>
      <c r="L75" s="272">
        <v>0</v>
      </c>
      <c r="M75" s="272">
        <v>60</v>
      </c>
      <c r="N75" s="272">
        <v>4397</v>
      </c>
      <c r="O75" s="272">
        <v>3923</v>
      </c>
      <c r="P75" s="272">
        <v>150</v>
      </c>
      <c r="Q75" s="272">
        <v>0</v>
      </c>
      <c r="R75" s="272">
        <v>175</v>
      </c>
      <c r="S75" s="272">
        <v>4248</v>
      </c>
      <c r="T75" s="272">
        <v>5823</v>
      </c>
      <c r="U75" s="272">
        <v>462</v>
      </c>
      <c r="V75" s="272">
        <v>0</v>
      </c>
      <c r="W75" s="272">
        <v>263</v>
      </c>
      <c r="X75" s="272">
        <v>6548</v>
      </c>
      <c r="Y75" s="272">
        <v>107</v>
      </c>
      <c r="Z75" s="272">
        <v>0</v>
      </c>
      <c r="AA75" s="272">
        <v>0</v>
      </c>
      <c r="AB75" s="272">
        <v>0</v>
      </c>
      <c r="AC75" s="272">
        <v>107</v>
      </c>
      <c r="AD75" s="272">
        <v>13849</v>
      </c>
      <c r="AE75" s="272">
        <v>953</v>
      </c>
      <c r="AF75" s="272">
        <v>0</v>
      </c>
      <c r="AG75" s="272">
        <v>498</v>
      </c>
      <c r="AH75" s="272">
        <v>15300</v>
      </c>
      <c r="AI75" s="272">
        <v>71014</v>
      </c>
      <c r="AJ75" s="272">
        <v>0</v>
      </c>
      <c r="AK75" s="272">
        <v>71014</v>
      </c>
      <c r="AL75" s="272">
        <v>19100</v>
      </c>
      <c r="AM75" s="272">
        <v>17.059999999999999</v>
      </c>
      <c r="AN75" s="272">
        <v>470</v>
      </c>
      <c r="AO75" s="272">
        <v>0</v>
      </c>
      <c r="AP75" s="272">
        <v>19570</v>
      </c>
      <c r="AQ75" s="272">
        <v>826</v>
      </c>
      <c r="AR75" s="272">
        <v>293</v>
      </c>
      <c r="AS75" s="272">
        <v>17483</v>
      </c>
      <c r="AT75" s="272">
        <v>0</v>
      </c>
      <c r="AU75" s="272">
        <v>18602</v>
      </c>
      <c r="AV75" s="272">
        <v>924212</v>
      </c>
      <c r="AW75" s="272">
        <v>842920</v>
      </c>
      <c r="AX75" s="272">
        <v>0</v>
      </c>
      <c r="AY75" s="272">
        <v>0</v>
      </c>
      <c r="AZ75" s="272">
        <v>2</v>
      </c>
      <c r="BA75" s="272">
        <v>3550</v>
      </c>
      <c r="BB75" s="272">
        <v>567</v>
      </c>
      <c r="BC75" s="272">
        <v>260</v>
      </c>
      <c r="BD75" s="272">
        <v>4377</v>
      </c>
      <c r="BE75" s="272">
        <v>7</v>
      </c>
      <c r="BF75" s="272">
        <v>3</v>
      </c>
      <c r="BG75" s="272">
        <v>3</v>
      </c>
      <c r="BH75" s="272">
        <v>1</v>
      </c>
      <c r="BI75" s="272">
        <v>2</v>
      </c>
      <c r="BJ75" s="272" t="s">
        <v>655</v>
      </c>
      <c r="BK75" s="272">
        <v>0</v>
      </c>
      <c r="BL75" s="272">
        <v>0</v>
      </c>
      <c r="BM75" s="272">
        <v>0</v>
      </c>
      <c r="BN75" s="272" t="s">
        <v>655</v>
      </c>
      <c r="BO75" s="272">
        <v>0</v>
      </c>
      <c r="BP75" s="272">
        <v>0</v>
      </c>
      <c r="BQ75" s="272">
        <v>0</v>
      </c>
      <c r="BR75" s="272" t="s">
        <v>655</v>
      </c>
      <c r="BS75" s="272">
        <v>0</v>
      </c>
      <c r="BT75" s="272">
        <v>0</v>
      </c>
      <c r="BU75" s="272">
        <v>0</v>
      </c>
      <c r="BV75" s="272">
        <v>105</v>
      </c>
      <c r="BW75" s="272">
        <v>2</v>
      </c>
      <c r="BX75" s="272">
        <v>117</v>
      </c>
      <c r="BY75" s="272">
        <v>72</v>
      </c>
      <c r="BZ75" s="273">
        <v>189</v>
      </c>
    </row>
    <row r="76" spans="1:78" x14ac:dyDescent="0.35">
      <c r="A76" s="40">
        <v>68</v>
      </c>
      <c r="B76" s="41" t="s">
        <v>118</v>
      </c>
      <c r="C76" s="41" t="s">
        <v>236</v>
      </c>
      <c r="D76" s="41" t="s">
        <v>501</v>
      </c>
      <c r="E76" s="266">
        <v>1</v>
      </c>
      <c r="F76" s="272">
        <v>0</v>
      </c>
      <c r="G76" s="272">
        <v>26</v>
      </c>
      <c r="H76" s="272">
        <v>27</v>
      </c>
      <c r="I76" s="272">
        <v>54</v>
      </c>
      <c r="J76" s="272">
        <v>5811</v>
      </c>
      <c r="K76" s="272">
        <v>0</v>
      </c>
      <c r="L76" s="272">
        <v>2852</v>
      </c>
      <c r="M76" s="272">
        <v>1097</v>
      </c>
      <c r="N76" s="272">
        <v>9760</v>
      </c>
      <c r="O76" s="272">
        <v>7635</v>
      </c>
      <c r="P76" s="272">
        <v>0</v>
      </c>
      <c r="Q76" s="272">
        <v>452</v>
      </c>
      <c r="R76" s="272">
        <v>227</v>
      </c>
      <c r="S76" s="272">
        <v>8314</v>
      </c>
      <c r="T76" s="272">
        <v>10223</v>
      </c>
      <c r="U76" s="272">
        <v>0</v>
      </c>
      <c r="V76" s="272">
        <v>2077</v>
      </c>
      <c r="W76" s="272">
        <v>341</v>
      </c>
      <c r="X76" s="272">
        <v>12641</v>
      </c>
      <c r="Y76" s="272">
        <v>0</v>
      </c>
      <c r="Z76" s="272">
        <v>0</v>
      </c>
      <c r="AA76" s="272">
        <v>0</v>
      </c>
      <c r="AB76" s="272">
        <v>0</v>
      </c>
      <c r="AC76" s="272">
        <v>0</v>
      </c>
      <c r="AD76" s="272">
        <v>23669</v>
      </c>
      <c r="AE76" s="272">
        <v>0</v>
      </c>
      <c r="AF76" s="272">
        <v>5381</v>
      </c>
      <c r="AG76" s="272">
        <v>1665</v>
      </c>
      <c r="AH76" s="272">
        <v>30715</v>
      </c>
      <c r="AI76" s="272">
        <v>77513</v>
      </c>
      <c r="AJ76" s="272">
        <v>29322</v>
      </c>
      <c r="AK76" s="272">
        <v>48191</v>
      </c>
      <c r="AL76" s="272">
        <v>29988</v>
      </c>
      <c r="AM76" s="272">
        <v>19.399999999999999</v>
      </c>
      <c r="AN76" s="272">
        <v>0</v>
      </c>
      <c r="AO76" s="272">
        <v>0</v>
      </c>
      <c r="AP76" s="272">
        <v>29988</v>
      </c>
      <c r="AQ76" s="272">
        <v>5635</v>
      </c>
      <c r="AR76" s="272">
        <v>8943</v>
      </c>
      <c r="AS76" s="272">
        <v>2230</v>
      </c>
      <c r="AT76" s="272">
        <v>5539</v>
      </c>
      <c r="AU76" s="272">
        <v>22347</v>
      </c>
      <c r="AV76" s="272">
        <v>1709945</v>
      </c>
      <c r="AW76" s="272">
        <v>1699987</v>
      </c>
      <c r="AX76" s="272">
        <v>0</v>
      </c>
      <c r="AY76" s="272">
        <v>1</v>
      </c>
      <c r="AZ76" s="272">
        <v>1</v>
      </c>
      <c r="BA76" s="272">
        <v>6887</v>
      </c>
      <c r="BB76" s="272">
        <v>994</v>
      </c>
      <c r="BC76" s="272">
        <v>635</v>
      </c>
      <c r="BD76" s="272">
        <v>8516</v>
      </c>
      <c r="BE76" s="272">
        <v>15</v>
      </c>
      <c r="BF76" s="272">
        <v>6</v>
      </c>
      <c r="BG76" s="272">
        <v>6</v>
      </c>
      <c r="BH76" s="272">
        <v>2</v>
      </c>
      <c r="BI76" s="272">
        <v>4</v>
      </c>
      <c r="BJ76" s="272" t="s">
        <v>668</v>
      </c>
      <c r="BK76" s="272">
        <v>0</v>
      </c>
      <c r="BL76" s="272">
        <v>0</v>
      </c>
      <c r="BM76" s="272">
        <v>0</v>
      </c>
      <c r="BN76" s="272" t="s">
        <v>655</v>
      </c>
      <c r="BO76" s="272">
        <v>0</v>
      </c>
      <c r="BP76" s="272">
        <v>0</v>
      </c>
      <c r="BQ76" s="272">
        <v>0</v>
      </c>
      <c r="BR76" s="272" t="s">
        <v>655</v>
      </c>
      <c r="BS76" s="272">
        <v>0</v>
      </c>
      <c r="BT76" s="272">
        <v>0</v>
      </c>
      <c r="BU76" s="272">
        <v>0</v>
      </c>
      <c r="BV76" s="272">
        <v>186</v>
      </c>
      <c r="BW76" s="272">
        <v>0</v>
      </c>
      <c r="BX76" s="272">
        <v>207</v>
      </c>
      <c r="BY76" s="272">
        <v>116</v>
      </c>
      <c r="BZ76" s="273">
        <v>323</v>
      </c>
    </row>
    <row r="77" spans="1:78" x14ac:dyDescent="0.35">
      <c r="A77" s="40">
        <v>69</v>
      </c>
      <c r="B77" s="41" t="s">
        <v>125</v>
      </c>
      <c r="C77" s="41" t="s">
        <v>244</v>
      </c>
      <c r="D77" s="41" t="s">
        <v>502</v>
      </c>
      <c r="E77" s="266">
        <v>1</v>
      </c>
      <c r="F77" s="272">
        <v>19</v>
      </c>
      <c r="G77" s="272">
        <v>8</v>
      </c>
      <c r="H77" s="272">
        <v>0</v>
      </c>
      <c r="I77" s="272">
        <v>28</v>
      </c>
      <c r="J77" s="272">
        <v>5226</v>
      </c>
      <c r="K77" s="272">
        <v>1066</v>
      </c>
      <c r="L77" s="272">
        <v>120</v>
      </c>
      <c r="M77" s="272">
        <v>0</v>
      </c>
      <c r="N77" s="272">
        <v>6412</v>
      </c>
      <c r="O77" s="272">
        <v>4692</v>
      </c>
      <c r="P77" s="272">
        <v>169</v>
      </c>
      <c r="Q77" s="272">
        <v>102</v>
      </c>
      <c r="R77" s="272">
        <v>0</v>
      </c>
      <c r="S77" s="272">
        <v>4963</v>
      </c>
      <c r="T77" s="272">
        <v>8102</v>
      </c>
      <c r="U77" s="272">
        <v>1147</v>
      </c>
      <c r="V77" s="272">
        <v>103</v>
      </c>
      <c r="W77" s="272">
        <v>0</v>
      </c>
      <c r="X77" s="272">
        <v>9352</v>
      </c>
      <c r="Y77" s="272">
        <v>0</v>
      </c>
      <c r="Z77" s="272">
        <v>0</v>
      </c>
      <c r="AA77" s="272">
        <v>0</v>
      </c>
      <c r="AB77" s="272">
        <v>0</v>
      </c>
      <c r="AC77" s="272">
        <v>0</v>
      </c>
      <c r="AD77" s="272">
        <v>18020</v>
      </c>
      <c r="AE77" s="272">
        <v>2382</v>
      </c>
      <c r="AF77" s="272">
        <v>325</v>
      </c>
      <c r="AG77" s="272">
        <v>0</v>
      </c>
      <c r="AH77" s="272">
        <v>20727</v>
      </c>
      <c r="AI77" s="272">
        <v>731</v>
      </c>
      <c r="AJ77" s="272">
        <v>0</v>
      </c>
      <c r="AK77" s="272">
        <v>731</v>
      </c>
      <c r="AL77" s="272">
        <v>28742</v>
      </c>
      <c r="AM77" s="272">
        <v>22.1</v>
      </c>
      <c r="AN77" s="272">
        <v>3064</v>
      </c>
      <c r="AO77" s="272">
        <v>0</v>
      </c>
      <c r="AP77" s="272">
        <v>31806</v>
      </c>
      <c r="AQ77" s="272">
        <v>2917</v>
      </c>
      <c r="AR77" s="272">
        <v>6</v>
      </c>
      <c r="AS77" s="272">
        <v>10259</v>
      </c>
      <c r="AT77" s="272">
        <v>696</v>
      </c>
      <c r="AU77" s="272">
        <v>13878</v>
      </c>
      <c r="AV77" s="272">
        <v>1009952</v>
      </c>
      <c r="AW77" s="272">
        <v>936044</v>
      </c>
      <c r="AX77" s="272">
        <v>0</v>
      </c>
      <c r="AY77" s="272">
        <v>8</v>
      </c>
      <c r="AZ77" s="272">
        <v>1</v>
      </c>
      <c r="BA77" s="272">
        <v>2689</v>
      </c>
      <c r="BB77" s="272">
        <v>1043</v>
      </c>
      <c r="BC77" s="272">
        <v>207</v>
      </c>
      <c r="BD77" s="272">
        <v>3939</v>
      </c>
      <c r="BE77" s="272">
        <v>10</v>
      </c>
      <c r="BF77" s="272">
        <v>3</v>
      </c>
      <c r="BG77" s="272">
        <v>3</v>
      </c>
      <c r="BH77" s="272">
        <v>1</v>
      </c>
      <c r="BI77" s="272">
        <v>2</v>
      </c>
      <c r="BJ77" s="272" t="s">
        <v>655</v>
      </c>
      <c r="BK77" s="272">
        <v>0</v>
      </c>
      <c r="BL77" s="272">
        <v>0</v>
      </c>
      <c r="BM77" s="272">
        <v>0</v>
      </c>
      <c r="BN77" s="272" t="s">
        <v>655</v>
      </c>
      <c r="BO77" s="272">
        <v>0</v>
      </c>
      <c r="BP77" s="272">
        <v>0</v>
      </c>
      <c r="BQ77" s="272">
        <v>0</v>
      </c>
      <c r="BR77" s="272" t="s">
        <v>655</v>
      </c>
      <c r="BS77" s="272">
        <v>0</v>
      </c>
      <c r="BT77" s="272">
        <v>1</v>
      </c>
      <c r="BU77" s="272">
        <v>0</v>
      </c>
      <c r="BV77" s="272">
        <v>45</v>
      </c>
      <c r="BW77" s="272">
        <v>0</v>
      </c>
      <c r="BX77" s="272">
        <v>58</v>
      </c>
      <c r="BY77" s="272">
        <v>44</v>
      </c>
      <c r="BZ77" s="273">
        <v>102</v>
      </c>
    </row>
    <row r="78" spans="1:78" x14ac:dyDescent="0.35">
      <c r="A78" s="40">
        <v>70</v>
      </c>
      <c r="B78" s="41" t="s">
        <v>133</v>
      </c>
      <c r="C78" s="41" t="s">
        <v>253</v>
      </c>
      <c r="D78" s="41" t="s">
        <v>503</v>
      </c>
      <c r="E78" s="266">
        <v>1</v>
      </c>
      <c r="F78" s="272">
        <v>44</v>
      </c>
      <c r="G78" s="272">
        <v>1</v>
      </c>
      <c r="H78" s="272">
        <v>14</v>
      </c>
      <c r="I78" s="272">
        <v>60</v>
      </c>
      <c r="J78" s="272">
        <v>2614</v>
      </c>
      <c r="K78" s="272">
        <v>3104</v>
      </c>
      <c r="L78" s="272">
        <v>162</v>
      </c>
      <c r="M78" s="272">
        <v>159</v>
      </c>
      <c r="N78" s="272">
        <v>6039</v>
      </c>
      <c r="O78" s="272">
        <v>4070</v>
      </c>
      <c r="P78" s="272">
        <v>390</v>
      </c>
      <c r="Q78" s="272">
        <v>97</v>
      </c>
      <c r="R78" s="272">
        <v>79</v>
      </c>
      <c r="S78" s="272">
        <v>4636</v>
      </c>
      <c r="T78" s="272">
        <v>4954</v>
      </c>
      <c r="U78" s="272">
        <v>1577</v>
      </c>
      <c r="V78" s="272">
        <v>178</v>
      </c>
      <c r="W78" s="272">
        <v>110</v>
      </c>
      <c r="X78" s="272">
        <v>6819</v>
      </c>
      <c r="Y78" s="272">
        <v>0</v>
      </c>
      <c r="Z78" s="272">
        <v>0</v>
      </c>
      <c r="AA78" s="272">
        <v>0</v>
      </c>
      <c r="AB78" s="272">
        <v>0</v>
      </c>
      <c r="AC78" s="272">
        <v>0</v>
      </c>
      <c r="AD78" s="272">
        <v>11638</v>
      </c>
      <c r="AE78" s="272">
        <v>5071</v>
      </c>
      <c r="AF78" s="272">
        <v>437</v>
      </c>
      <c r="AG78" s="272">
        <v>348</v>
      </c>
      <c r="AH78" s="272">
        <v>17494</v>
      </c>
      <c r="AI78" s="272">
        <v>244</v>
      </c>
      <c r="AJ78" s="272">
        <v>1223</v>
      </c>
      <c r="AK78" s="272">
        <v>-979</v>
      </c>
      <c r="AL78" s="272">
        <v>23238</v>
      </c>
      <c r="AM78" s="272">
        <v>20.62</v>
      </c>
      <c r="AN78" s="272">
        <v>1918</v>
      </c>
      <c r="AO78" s="272">
        <v>65</v>
      </c>
      <c r="AP78" s="272">
        <v>25156</v>
      </c>
      <c r="AQ78" s="272">
        <v>1625</v>
      </c>
      <c r="AR78" s="272">
        <v>10094</v>
      </c>
      <c r="AS78" s="272">
        <v>3577</v>
      </c>
      <c r="AT78" s="272">
        <v>110</v>
      </c>
      <c r="AU78" s="272">
        <v>15406</v>
      </c>
      <c r="AV78" s="272">
        <v>854836</v>
      </c>
      <c r="AW78" s="272">
        <v>810583</v>
      </c>
      <c r="AX78" s="272">
        <v>1184</v>
      </c>
      <c r="AY78" s="272">
        <v>10.75</v>
      </c>
      <c r="AZ78" s="272">
        <v>2.5</v>
      </c>
      <c r="BA78" s="272">
        <v>6124</v>
      </c>
      <c r="BB78" s="272">
        <v>1374</v>
      </c>
      <c r="BC78" s="272">
        <v>318</v>
      </c>
      <c r="BD78" s="272">
        <v>7816</v>
      </c>
      <c r="BE78" s="272">
        <v>5</v>
      </c>
      <c r="BF78" s="272">
        <v>6</v>
      </c>
      <c r="BG78" s="272">
        <v>5</v>
      </c>
      <c r="BH78" s="272">
        <v>1</v>
      </c>
      <c r="BI78" s="272">
        <v>4</v>
      </c>
      <c r="BJ78" s="272" t="s">
        <v>671</v>
      </c>
      <c r="BK78" s="272">
        <v>0</v>
      </c>
      <c r="BL78" s="272">
        <v>0</v>
      </c>
      <c r="BM78" s="272">
        <v>0</v>
      </c>
      <c r="BN78" s="272" t="s">
        <v>655</v>
      </c>
      <c r="BO78" s="272">
        <v>1</v>
      </c>
      <c r="BP78" s="272">
        <v>1</v>
      </c>
      <c r="BQ78" s="272">
        <v>0</v>
      </c>
      <c r="BR78" s="272" t="s">
        <v>655</v>
      </c>
      <c r="BS78" s="272">
        <v>0</v>
      </c>
      <c r="BT78" s="272">
        <v>0</v>
      </c>
      <c r="BU78" s="272">
        <v>0</v>
      </c>
      <c r="BV78" s="272">
        <v>97</v>
      </c>
      <c r="BW78" s="272">
        <v>0</v>
      </c>
      <c r="BX78" s="272">
        <v>108</v>
      </c>
      <c r="BY78" s="272">
        <v>135</v>
      </c>
      <c r="BZ78" s="273">
        <v>243</v>
      </c>
    </row>
    <row r="79" spans="1:78" x14ac:dyDescent="0.35">
      <c r="A79" s="40">
        <v>71</v>
      </c>
      <c r="B79" s="41" t="s">
        <v>136</v>
      </c>
      <c r="C79" s="41" t="s">
        <v>258</v>
      </c>
      <c r="D79" s="41" t="s">
        <v>504</v>
      </c>
      <c r="E79" s="266">
        <v>43</v>
      </c>
      <c r="F79" s="272">
        <v>39</v>
      </c>
      <c r="G79" s="272">
        <v>0</v>
      </c>
      <c r="H79" s="272">
        <v>24</v>
      </c>
      <c r="I79" s="272">
        <v>106</v>
      </c>
      <c r="J79" s="272">
        <v>4676</v>
      </c>
      <c r="K79" s="272">
        <v>2291</v>
      </c>
      <c r="L79" s="272">
        <v>0</v>
      </c>
      <c r="M79" s="272">
        <v>120</v>
      </c>
      <c r="N79" s="272">
        <v>7087</v>
      </c>
      <c r="O79" s="272">
        <v>7337</v>
      </c>
      <c r="P79" s="272">
        <v>662</v>
      </c>
      <c r="Q79" s="272">
        <v>0</v>
      </c>
      <c r="R79" s="272">
        <v>357</v>
      </c>
      <c r="S79" s="272">
        <v>8356</v>
      </c>
      <c r="T79" s="272">
        <v>7825</v>
      </c>
      <c r="U79" s="272">
        <v>2495</v>
      </c>
      <c r="V79" s="272">
        <v>0</v>
      </c>
      <c r="W79" s="272">
        <v>329</v>
      </c>
      <c r="X79" s="272">
        <v>10649</v>
      </c>
      <c r="Y79" s="272">
        <v>79</v>
      </c>
      <c r="Z79" s="272">
        <v>21</v>
      </c>
      <c r="AA79" s="272">
        <v>0</v>
      </c>
      <c r="AB79" s="272">
        <v>3</v>
      </c>
      <c r="AC79" s="272">
        <v>103</v>
      </c>
      <c r="AD79" s="272">
        <v>19917</v>
      </c>
      <c r="AE79" s="272">
        <v>5469</v>
      </c>
      <c r="AF79" s="272">
        <v>0</v>
      </c>
      <c r="AG79" s="272">
        <v>809</v>
      </c>
      <c r="AH79" s="272">
        <v>26195</v>
      </c>
      <c r="AI79" s="272">
        <v>11638</v>
      </c>
      <c r="AJ79" s="272">
        <v>53721</v>
      </c>
      <c r="AK79" s="272">
        <v>-42083</v>
      </c>
      <c r="AL79" s="272">
        <v>25329</v>
      </c>
      <c r="AM79" s="272">
        <v>15.2</v>
      </c>
      <c r="AN79" s="272">
        <v>1391</v>
      </c>
      <c r="AO79" s="272">
        <v>0</v>
      </c>
      <c r="AP79" s="272">
        <v>26720</v>
      </c>
      <c r="AQ79" s="272">
        <v>1820</v>
      </c>
      <c r="AR79" s="272">
        <v>7639</v>
      </c>
      <c r="AS79" s="272">
        <v>7693</v>
      </c>
      <c r="AT79" s="272">
        <v>726</v>
      </c>
      <c r="AU79" s="272">
        <v>17878</v>
      </c>
      <c r="AV79" s="272">
        <v>1047865</v>
      </c>
      <c r="AW79" s="272">
        <v>1000437</v>
      </c>
      <c r="AX79" s="272">
        <v>2332</v>
      </c>
      <c r="AY79" s="272">
        <v>2</v>
      </c>
      <c r="AZ79" s="272">
        <v>3</v>
      </c>
      <c r="BA79" s="272">
        <v>6744</v>
      </c>
      <c r="BB79" s="272">
        <v>1553</v>
      </c>
      <c r="BC79" s="272">
        <v>773</v>
      </c>
      <c r="BD79" s="272">
        <v>9070</v>
      </c>
      <c r="BE79" s="272">
        <v>10</v>
      </c>
      <c r="BF79" s="272">
        <v>7</v>
      </c>
      <c r="BG79" s="272">
        <v>7</v>
      </c>
      <c r="BH79" s="272">
        <v>1</v>
      </c>
      <c r="BI79" s="272">
        <v>6</v>
      </c>
      <c r="BJ79" s="272" t="s">
        <v>674</v>
      </c>
      <c r="BK79" s="272">
        <v>0</v>
      </c>
      <c r="BL79" s="272">
        <v>0</v>
      </c>
      <c r="BM79" s="272">
        <v>0</v>
      </c>
      <c r="BN79" s="272" t="s">
        <v>655</v>
      </c>
      <c r="BO79" s="272">
        <v>0</v>
      </c>
      <c r="BP79" s="272">
        <v>0</v>
      </c>
      <c r="BQ79" s="272">
        <v>0</v>
      </c>
      <c r="BR79" s="272" t="s">
        <v>655</v>
      </c>
      <c r="BS79" s="272">
        <v>0</v>
      </c>
      <c r="BT79" s="272">
        <v>0</v>
      </c>
      <c r="BU79" s="272">
        <v>0</v>
      </c>
      <c r="BV79" s="272">
        <v>114</v>
      </c>
      <c r="BW79" s="272">
        <v>5</v>
      </c>
      <c r="BX79" s="272">
        <v>136</v>
      </c>
      <c r="BY79" s="272">
        <v>180</v>
      </c>
      <c r="BZ79" s="273">
        <v>316</v>
      </c>
    </row>
    <row r="80" spans="1:78" x14ac:dyDescent="0.35">
      <c r="A80" s="40">
        <v>72</v>
      </c>
      <c r="B80" s="41" t="s">
        <v>288</v>
      </c>
      <c r="C80" s="41" t="s">
        <v>180</v>
      </c>
      <c r="D80" s="41" t="s">
        <v>180</v>
      </c>
      <c r="E80" s="266">
        <v>122</v>
      </c>
      <c r="F80" s="272">
        <v>0</v>
      </c>
      <c r="G80" s="272">
        <v>0</v>
      </c>
      <c r="H80" s="272">
        <v>0</v>
      </c>
      <c r="I80" s="272">
        <v>122</v>
      </c>
      <c r="J80" s="272">
        <v>22739</v>
      </c>
      <c r="K80" s="272">
        <v>0</v>
      </c>
      <c r="L80" s="272">
        <v>0</v>
      </c>
      <c r="M80" s="272">
        <v>0</v>
      </c>
      <c r="N80" s="272">
        <v>22739</v>
      </c>
      <c r="O80" s="272">
        <v>36209</v>
      </c>
      <c r="P80" s="272">
        <v>0</v>
      </c>
      <c r="Q80" s="272">
        <v>0</v>
      </c>
      <c r="R80" s="272">
        <v>0</v>
      </c>
      <c r="S80" s="272">
        <v>36209</v>
      </c>
      <c r="T80" s="272">
        <v>37848</v>
      </c>
      <c r="U80" s="272">
        <v>0</v>
      </c>
      <c r="V80" s="272">
        <v>0</v>
      </c>
      <c r="W80" s="272">
        <v>0</v>
      </c>
      <c r="X80" s="272">
        <v>37848</v>
      </c>
      <c r="Y80" s="272">
        <v>0</v>
      </c>
      <c r="Z80" s="272">
        <v>0</v>
      </c>
      <c r="AA80" s="272">
        <v>0</v>
      </c>
      <c r="AB80" s="272">
        <v>0</v>
      </c>
      <c r="AC80" s="272">
        <v>0</v>
      </c>
      <c r="AD80" s="272">
        <v>96796</v>
      </c>
      <c r="AE80" s="272">
        <v>0</v>
      </c>
      <c r="AF80" s="272">
        <v>0</v>
      </c>
      <c r="AG80" s="272">
        <v>0</v>
      </c>
      <c r="AH80" s="272">
        <v>96796</v>
      </c>
      <c r="AI80" s="272">
        <v>35595</v>
      </c>
      <c r="AJ80" s="272">
        <v>16102</v>
      </c>
      <c r="AK80" s="272">
        <v>19493</v>
      </c>
      <c r="AL80" s="272">
        <v>96020</v>
      </c>
      <c r="AM80" s="272">
        <v>15.2</v>
      </c>
      <c r="AN80" s="272">
        <v>15542</v>
      </c>
      <c r="AO80" s="272">
        <v>0</v>
      </c>
      <c r="AP80" s="272">
        <v>111562</v>
      </c>
      <c r="AQ80" s="272">
        <v>26000</v>
      </c>
      <c r="AR80" s="272">
        <v>142928</v>
      </c>
      <c r="AS80" s="272">
        <v>4476</v>
      </c>
      <c r="AT80" s="272">
        <v>0</v>
      </c>
      <c r="AU80" s="272">
        <v>173404</v>
      </c>
      <c r="AV80" s="272">
        <v>7612289</v>
      </c>
      <c r="AW80" s="272">
        <v>7657914</v>
      </c>
      <c r="AX80" s="272">
        <v>0</v>
      </c>
      <c r="AY80" s="272">
        <v>0</v>
      </c>
      <c r="AZ80" s="272">
        <v>0</v>
      </c>
      <c r="BA80" s="272">
        <v>123528</v>
      </c>
      <c r="BB80" s="272">
        <v>2347</v>
      </c>
      <c r="BC80" s="272">
        <v>4087</v>
      </c>
      <c r="BD80" s="272">
        <v>129962</v>
      </c>
      <c r="BE80" s="272">
        <v>44</v>
      </c>
      <c r="BF80" s="272">
        <v>12</v>
      </c>
      <c r="BG80" s="272">
        <v>12</v>
      </c>
      <c r="BH80" s="272">
        <v>3</v>
      </c>
      <c r="BI80" s="272">
        <v>9</v>
      </c>
      <c r="BJ80" s="272" t="s">
        <v>678</v>
      </c>
      <c r="BK80" s="272">
        <v>0</v>
      </c>
      <c r="BL80" s="272">
        <v>0</v>
      </c>
      <c r="BM80" s="272">
        <v>0</v>
      </c>
      <c r="BN80" s="272" t="s">
        <v>655</v>
      </c>
      <c r="BO80" s="272">
        <v>0</v>
      </c>
      <c r="BP80" s="272">
        <v>0</v>
      </c>
      <c r="BQ80" s="272">
        <v>0</v>
      </c>
      <c r="BR80" s="272" t="s">
        <v>655</v>
      </c>
      <c r="BS80" s="272">
        <v>0</v>
      </c>
      <c r="BT80" s="272">
        <v>0</v>
      </c>
      <c r="BU80" s="272">
        <v>0</v>
      </c>
      <c r="BV80" s="272">
        <v>685</v>
      </c>
      <c r="BW80" s="272">
        <v>2</v>
      </c>
      <c r="BX80" s="272">
        <v>743</v>
      </c>
      <c r="BY80" s="272">
        <v>397</v>
      </c>
      <c r="BZ80" s="273">
        <v>1140</v>
      </c>
    </row>
    <row r="81" spans="1:78" x14ac:dyDescent="0.35">
      <c r="A81" s="40">
        <v>73</v>
      </c>
      <c r="B81" s="41" t="s">
        <v>50</v>
      </c>
      <c r="C81" s="41" t="s">
        <v>182</v>
      </c>
      <c r="D81" s="41" t="s">
        <v>182</v>
      </c>
      <c r="E81" s="266">
        <v>20</v>
      </c>
      <c r="F81" s="272">
        <v>129</v>
      </c>
      <c r="G81" s="272">
        <v>2</v>
      </c>
      <c r="H81" s="272">
        <v>72</v>
      </c>
      <c r="I81" s="272">
        <v>223</v>
      </c>
      <c r="J81" s="272">
        <v>37594</v>
      </c>
      <c r="K81" s="272">
        <v>8718</v>
      </c>
      <c r="L81" s="272">
        <v>745</v>
      </c>
      <c r="M81" s="272">
        <v>1808</v>
      </c>
      <c r="N81" s="272">
        <v>48865</v>
      </c>
      <c r="O81" s="272">
        <v>44104</v>
      </c>
      <c r="P81" s="272">
        <v>3834</v>
      </c>
      <c r="Q81" s="272">
        <v>1723</v>
      </c>
      <c r="R81" s="272">
        <v>7052</v>
      </c>
      <c r="S81" s="272">
        <v>56713</v>
      </c>
      <c r="T81" s="272">
        <v>33015</v>
      </c>
      <c r="U81" s="272">
        <v>5798</v>
      </c>
      <c r="V81" s="272">
        <v>403</v>
      </c>
      <c r="W81" s="272">
        <v>4213</v>
      </c>
      <c r="X81" s="272">
        <v>43429</v>
      </c>
      <c r="Y81" s="272">
        <v>97</v>
      </c>
      <c r="Z81" s="272">
        <v>12</v>
      </c>
      <c r="AA81" s="272">
        <v>8</v>
      </c>
      <c r="AB81" s="272">
        <v>16</v>
      </c>
      <c r="AC81" s="272">
        <v>133</v>
      </c>
      <c r="AD81" s="272">
        <v>114810</v>
      </c>
      <c r="AE81" s="272">
        <v>18362</v>
      </c>
      <c r="AF81" s="272">
        <v>2879</v>
      </c>
      <c r="AG81" s="272">
        <v>13089</v>
      </c>
      <c r="AH81" s="272">
        <v>149140</v>
      </c>
      <c r="AI81" s="272">
        <v>255294</v>
      </c>
      <c r="AJ81" s="272">
        <v>293703</v>
      </c>
      <c r="AK81" s="272">
        <v>-38409</v>
      </c>
      <c r="AL81" s="272">
        <v>118428</v>
      </c>
      <c r="AM81" s="272">
        <v>17.2</v>
      </c>
      <c r="AN81" s="272">
        <v>17056</v>
      </c>
      <c r="AO81" s="272">
        <v>0</v>
      </c>
      <c r="AP81" s="272">
        <v>135484</v>
      </c>
      <c r="AQ81" s="272">
        <v>26676</v>
      </c>
      <c r="AR81" s="272">
        <v>605</v>
      </c>
      <c r="AS81" s="272">
        <v>212732</v>
      </c>
      <c r="AT81" s="272">
        <v>11698</v>
      </c>
      <c r="AU81" s="272">
        <v>251711</v>
      </c>
      <c r="AV81" s="272">
        <v>11000899</v>
      </c>
      <c r="AW81" s="272">
        <v>10412686</v>
      </c>
      <c r="AX81" s="272">
        <v>18</v>
      </c>
      <c r="AY81" s="272">
        <v>61.9</v>
      </c>
      <c r="AZ81" s="272">
        <v>17</v>
      </c>
      <c r="BA81" s="272">
        <v>40280</v>
      </c>
      <c r="BB81" s="272">
        <v>3224</v>
      </c>
      <c r="BC81" s="272">
        <v>2413</v>
      </c>
      <c r="BD81" s="272">
        <v>45917</v>
      </c>
      <c r="BE81" s="272">
        <v>104</v>
      </c>
      <c r="BF81" s="272">
        <v>130</v>
      </c>
      <c r="BG81" s="272">
        <v>113</v>
      </c>
      <c r="BH81" s="272">
        <v>27</v>
      </c>
      <c r="BI81" s="272">
        <v>86</v>
      </c>
      <c r="BJ81" s="272" t="s">
        <v>668</v>
      </c>
      <c r="BK81" s="272">
        <v>4</v>
      </c>
      <c r="BL81" s="272">
        <v>0</v>
      </c>
      <c r="BM81" s="272">
        <v>4</v>
      </c>
      <c r="BN81" s="272" t="s">
        <v>677</v>
      </c>
      <c r="BO81" s="272">
        <v>13</v>
      </c>
      <c r="BP81" s="272">
        <v>3</v>
      </c>
      <c r="BQ81" s="272">
        <v>10</v>
      </c>
      <c r="BR81" s="272" t="s">
        <v>672</v>
      </c>
      <c r="BS81" s="272">
        <v>5</v>
      </c>
      <c r="BT81" s="272">
        <v>7</v>
      </c>
      <c r="BU81" s="272">
        <v>0</v>
      </c>
      <c r="BV81" s="272">
        <v>1134</v>
      </c>
      <c r="BW81" s="272">
        <v>16</v>
      </c>
      <c r="BX81" s="272">
        <v>1384</v>
      </c>
      <c r="BY81" s="272">
        <v>1094</v>
      </c>
      <c r="BZ81" s="273">
        <v>2478</v>
      </c>
    </row>
    <row r="82" spans="1:78" x14ac:dyDescent="0.35">
      <c r="A82" s="40">
        <v>74</v>
      </c>
      <c r="B82" s="41" t="s">
        <v>289</v>
      </c>
      <c r="C82" s="41" t="s">
        <v>179</v>
      </c>
      <c r="D82" s="41" t="s">
        <v>179</v>
      </c>
      <c r="E82" s="266">
        <v>33</v>
      </c>
      <c r="F82" s="272">
        <v>374</v>
      </c>
      <c r="G82" s="272">
        <v>5</v>
      </c>
      <c r="H82" s="272">
        <v>136</v>
      </c>
      <c r="I82" s="272">
        <v>548</v>
      </c>
      <c r="J82" s="272">
        <v>30147</v>
      </c>
      <c r="K82" s="272">
        <v>19555</v>
      </c>
      <c r="L82" s="272">
        <v>1603</v>
      </c>
      <c r="M82" s="272">
        <v>1458</v>
      </c>
      <c r="N82" s="272">
        <v>52763</v>
      </c>
      <c r="O82" s="272">
        <v>46523</v>
      </c>
      <c r="P82" s="272">
        <v>6896</v>
      </c>
      <c r="Q82" s="272">
        <v>1824</v>
      </c>
      <c r="R82" s="272">
        <v>4708</v>
      </c>
      <c r="S82" s="272">
        <v>59951</v>
      </c>
      <c r="T82" s="272">
        <v>41003</v>
      </c>
      <c r="U82" s="272">
        <v>16027</v>
      </c>
      <c r="V82" s="272">
        <v>1121</v>
      </c>
      <c r="W82" s="272">
        <v>3861</v>
      </c>
      <c r="X82" s="272">
        <v>62012</v>
      </c>
      <c r="Y82" s="272">
        <v>1287</v>
      </c>
      <c r="Z82" s="272">
        <v>219</v>
      </c>
      <c r="AA82" s="272">
        <v>89</v>
      </c>
      <c r="AB82" s="272">
        <v>116</v>
      </c>
      <c r="AC82" s="272">
        <v>1711</v>
      </c>
      <c r="AD82" s="272">
        <v>118960</v>
      </c>
      <c r="AE82" s="272">
        <v>42697</v>
      </c>
      <c r="AF82" s="272">
        <v>4637</v>
      </c>
      <c r="AG82" s="272">
        <v>10143</v>
      </c>
      <c r="AH82" s="272">
        <v>176437</v>
      </c>
      <c r="AI82" s="272">
        <v>175501</v>
      </c>
      <c r="AJ82" s="272">
        <v>11862</v>
      </c>
      <c r="AK82" s="272">
        <v>163639</v>
      </c>
      <c r="AL82" s="272">
        <v>124461</v>
      </c>
      <c r="AM82" s="272">
        <v>20.3</v>
      </c>
      <c r="AN82" s="272">
        <v>8001</v>
      </c>
      <c r="AO82" s="272">
        <v>0</v>
      </c>
      <c r="AP82" s="272">
        <v>132462</v>
      </c>
      <c r="AQ82" s="272">
        <v>25852</v>
      </c>
      <c r="AR82" s="272">
        <v>-115</v>
      </c>
      <c r="AS82" s="272">
        <v>29850</v>
      </c>
      <c r="AT82" s="272">
        <v>1868</v>
      </c>
      <c r="AU82" s="272">
        <v>57455</v>
      </c>
      <c r="AV82" s="272">
        <v>10673562</v>
      </c>
      <c r="AW82" s="272">
        <v>10201980</v>
      </c>
      <c r="AX82" s="272">
        <v>0</v>
      </c>
      <c r="AY82" s="272">
        <v>66</v>
      </c>
      <c r="AZ82" s="272">
        <v>14</v>
      </c>
      <c r="BA82" s="272">
        <v>62732</v>
      </c>
      <c r="BB82" s="272">
        <v>4170</v>
      </c>
      <c r="BC82" s="272">
        <v>1526</v>
      </c>
      <c r="BD82" s="272">
        <v>68428</v>
      </c>
      <c r="BE82" s="272">
        <v>58</v>
      </c>
      <c r="BF82" s="272">
        <v>36</v>
      </c>
      <c r="BG82" s="272">
        <v>34</v>
      </c>
      <c r="BH82" s="272">
        <v>12</v>
      </c>
      <c r="BI82" s="272">
        <v>22</v>
      </c>
      <c r="BJ82" s="272" t="s">
        <v>672</v>
      </c>
      <c r="BK82" s="272">
        <v>2</v>
      </c>
      <c r="BL82" s="272">
        <v>0</v>
      </c>
      <c r="BM82" s="272">
        <v>2</v>
      </c>
      <c r="BN82" s="272" t="s">
        <v>655</v>
      </c>
      <c r="BO82" s="272">
        <v>0</v>
      </c>
      <c r="BP82" s="272">
        <v>0</v>
      </c>
      <c r="BQ82" s="272">
        <v>0</v>
      </c>
      <c r="BR82" s="272" t="s">
        <v>655</v>
      </c>
      <c r="BS82" s="272">
        <v>2</v>
      </c>
      <c r="BT82" s="272">
        <v>0</v>
      </c>
      <c r="BU82" s="272">
        <v>0</v>
      </c>
      <c r="BV82" s="272">
        <v>1947</v>
      </c>
      <c r="BW82" s="272">
        <v>8</v>
      </c>
      <c r="BX82" s="272">
        <v>2049</v>
      </c>
      <c r="BY82" s="272">
        <v>481</v>
      </c>
      <c r="BZ82" s="273">
        <v>2530</v>
      </c>
    </row>
    <row r="83" spans="1:78" x14ac:dyDescent="0.35">
      <c r="A83" s="40">
        <v>75</v>
      </c>
      <c r="B83" s="41" t="s">
        <v>290</v>
      </c>
      <c r="C83" s="41" t="s">
        <v>183</v>
      </c>
      <c r="D83" s="41" t="s">
        <v>183</v>
      </c>
      <c r="E83" s="266">
        <v>32</v>
      </c>
      <c r="F83" s="272">
        <v>93</v>
      </c>
      <c r="G83" s="272">
        <v>7</v>
      </c>
      <c r="H83" s="272">
        <v>190</v>
      </c>
      <c r="I83" s="272">
        <v>322</v>
      </c>
      <c r="J83" s="272">
        <v>40729</v>
      </c>
      <c r="K83" s="272">
        <v>15149</v>
      </c>
      <c r="L83" s="272">
        <v>1521</v>
      </c>
      <c r="M83" s="272">
        <v>4109</v>
      </c>
      <c r="N83" s="272">
        <v>61508</v>
      </c>
      <c r="O83" s="272">
        <v>52104</v>
      </c>
      <c r="P83" s="272">
        <v>6377</v>
      </c>
      <c r="Q83" s="272">
        <v>1159</v>
      </c>
      <c r="R83" s="272">
        <v>5998</v>
      </c>
      <c r="S83" s="272">
        <v>65638</v>
      </c>
      <c r="T83" s="272">
        <v>36350</v>
      </c>
      <c r="U83" s="272">
        <v>10068</v>
      </c>
      <c r="V83" s="272">
        <v>1173</v>
      </c>
      <c r="W83" s="272">
        <v>3478</v>
      </c>
      <c r="X83" s="272">
        <v>51069</v>
      </c>
      <c r="Y83" s="272">
        <v>1017</v>
      </c>
      <c r="Z83" s="272">
        <v>159</v>
      </c>
      <c r="AA83" s="272">
        <v>62</v>
      </c>
      <c r="AB83" s="272">
        <v>381</v>
      </c>
      <c r="AC83" s="272">
        <v>1619</v>
      </c>
      <c r="AD83" s="272">
        <v>130200</v>
      </c>
      <c r="AE83" s="272">
        <v>31753</v>
      </c>
      <c r="AF83" s="272">
        <v>3915</v>
      </c>
      <c r="AG83" s="272">
        <v>13966</v>
      </c>
      <c r="AH83" s="272">
        <v>179834</v>
      </c>
      <c r="AI83" s="272">
        <v>436161</v>
      </c>
      <c r="AJ83" s="272">
        <v>13416</v>
      </c>
      <c r="AK83" s="272">
        <v>422745</v>
      </c>
      <c r="AL83" s="272">
        <v>234976</v>
      </c>
      <c r="AM83" s="272">
        <v>18.3</v>
      </c>
      <c r="AN83" s="272">
        <v>8516</v>
      </c>
      <c r="AO83" s="272">
        <v>0</v>
      </c>
      <c r="AP83" s="272">
        <v>243492</v>
      </c>
      <c r="AQ83" s="272">
        <v>23869</v>
      </c>
      <c r="AR83" s="272">
        <v>426</v>
      </c>
      <c r="AS83" s="272">
        <v>98003</v>
      </c>
      <c r="AT83" s="272">
        <v>3037</v>
      </c>
      <c r="AU83" s="272">
        <v>125335</v>
      </c>
      <c r="AV83" s="272">
        <v>12747109</v>
      </c>
      <c r="AW83" s="272">
        <v>12455399</v>
      </c>
      <c r="AX83" s="272">
        <v>168</v>
      </c>
      <c r="AY83" s="272">
        <v>70</v>
      </c>
      <c r="AZ83" s="272">
        <v>6</v>
      </c>
      <c r="BA83" s="272">
        <v>59224</v>
      </c>
      <c r="BB83" s="272">
        <v>3279</v>
      </c>
      <c r="BC83" s="272">
        <v>2524</v>
      </c>
      <c r="BD83" s="272">
        <v>65027</v>
      </c>
      <c r="BE83" s="272">
        <v>88</v>
      </c>
      <c r="BF83" s="272">
        <v>131</v>
      </c>
      <c r="BG83" s="272">
        <v>108</v>
      </c>
      <c r="BH83" s="272">
        <v>39</v>
      </c>
      <c r="BI83" s="272">
        <v>69</v>
      </c>
      <c r="BJ83" s="272" t="s">
        <v>668</v>
      </c>
      <c r="BK83" s="272">
        <v>11</v>
      </c>
      <c r="BL83" s="272">
        <v>3</v>
      </c>
      <c r="BM83" s="272">
        <v>8</v>
      </c>
      <c r="BN83" s="272" t="s">
        <v>669</v>
      </c>
      <c r="BO83" s="272">
        <v>12</v>
      </c>
      <c r="BP83" s="272">
        <v>2</v>
      </c>
      <c r="BQ83" s="272">
        <v>10</v>
      </c>
      <c r="BR83" s="272" t="s">
        <v>669</v>
      </c>
      <c r="BS83" s="272">
        <v>0</v>
      </c>
      <c r="BT83" s="272">
        <v>8</v>
      </c>
      <c r="BU83" s="272">
        <v>0</v>
      </c>
      <c r="BV83" s="272">
        <v>2535</v>
      </c>
      <c r="BW83" s="272">
        <v>26</v>
      </c>
      <c r="BX83" s="272">
        <v>2780</v>
      </c>
      <c r="BY83" s="272">
        <v>695</v>
      </c>
      <c r="BZ83" s="273">
        <v>3475</v>
      </c>
    </row>
    <row r="84" spans="1:78" x14ac:dyDescent="0.35">
      <c r="A84" s="40">
        <v>76</v>
      </c>
      <c r="B84" s="41" t="s">
        <v>685</v>
      </c>
      <c r="C84" s="41" t="s">
        <v>184</v>
      </c>
      <c r="D84" s="41" t="s">
        <v>184</v>
      </c>
      <c r="E84" s="266">
        <v>28</v>
      </c>
      <c r="F84" s="272">
        <v>595</v>
      </c>
      <c r="G84" s="272">
        <v>7</v>
      </c>
      <c r="H84" s="272">
        <v>582</v>
      </c>
      <c r="I84" s="272">
        <v>1212</v>
      </c>
      <c r="J84" s="272">
        <v>61843</v>
      </c>
      <c r="K84" s="272">
        <v>42747</v>
      </c>
      <c r="L84" s="272">
        <v>640</v>
      </c>
      <c r="M84" s="272">
        <v>8624</v>
      </c>
      <c r="N84" s="272">
        <v>113854</v>
      </c>
      <c r="O84" s="272">
        <v>84197</v>
      </c>
      <c r="P84" s="272">
        <v>15152</v>
      </c>
      <c r="Q84" s="272">
        <v>409</v>
      </c>
      <c r="R84" s="272">
        <v>15967</v>
      </c>
      <c r="S84" s="272">
        <v>115725</v>
      </c>
      <c r="T84" s="272">
        <v>81988</v>
      </c>
      <c r="U84" s="272">
        <v>27408</v>
      </c>
      <c r="V84" s="272">
        <v>317</v>
      </c>
      <c r="W84" s="272">
        <v>5949</v>
      </c>
      <c r="X84" s="272">
        <v>115662</v>
      </c>
      <c r="Y84" s="272">
        <v>0</v>
      </c>
      <c r="Z84" s="272">
        <v>0</v>
      </c>
      <c r="AA84" s="272">
        <v>0</v>
      </c>
      <c r="AB84" s="272">
        <v>0</v>
      </c>
      <c r="AC84" s="272">
        <v>0</v>
      </c>
      <c r="AD84" s="272">
        <v>228028</v>
      </c>
      <c r="AE84" s="272">
        <v>85307</v>
      </c>
      <c r="AF84" s="272">
        <v>1366</v>
      </c>
      <c r="AG84" s="272">
        <v>30540</v>
      </c>
      <c r="AH84" s="272">
        <v>345241</v>
      </c>
      <c r="AI84" s="272">
        <v>0</v>
      </c>
      <c r="AJ84" s="272">
        <v>388800</v>
      </c>
      <c r="AK84" s="272">
        <v>-388800</v>
      </c>
      <c r="AL84" s="272">
        <v>257400</v>
      </c>
      <c r="AM84" s="272">
        <v>20.399999999999999</v>
      </c>
      <c r="AN84" s="272">
        <v>58200</v>
      </c>
      <c r="AO84" s="272">
        <v>0</v>
      </c>
      <c r="AP84" s="272">
        <v>315600</v>
      </c>
      <c r="AQ84" s="272">
        <v>31800</v>
      </c>
      <c r="AR84" s="272">
        <v>0</v>
      </c>
      <c r="AS84" s="272">
        <v>46200</v>
      </c>
      <c r="AT84" s="272">
        <v>4800</v>
      </c>
      <c r="AU84" s="272">
        <v>82800</v>
      </c>
      <c r="AV84" s="272">
        <v>20334400</v>
      </c>
      <c r="AW84" s="272">
        <v>19646600</v>
      </c>
      <c r="AX84" s="272">
        <v>6400</v>
      </c>
      <c r="AY84" s="272">
        <v>184</v>
      </c>
      <c r="AZ84" s="272">
        <v>7</v>
      </c>
      <c r="BA84" s="272">
        <v>95400</v>
      </c>
      <c r="BB84" s="272">
        <v>10400</v>
      </c>
      <c r="BC84" s="272">
        <v>4300</v>
      </c>
      <c r="BD84" s="272">
        <v>110100</v>
      </c>
      <c r="BE84" s="272">
        <v>241</v>
      </c>
      <c r="BF84" s="272">
        <v>236</v>
      </c>
      <c r="BG84" s="272">
        <v>180</v>
      </c>
      <c r="BH84" s="272">
        <v>50</v>
      </c>
      <c r="BI84" s="272">
        <v>130</v>
      </c>
      <c r="BJ84" s="272" t="s">
        <v>672</v>
      </c>
      <c r="BK84" s="272">
        <v>10</v>
      </c>
      <c r="BL84" s="272">
        <v>0</v>
      </c>
      <c r="BM84" s="272">
        <v>10</v>
      </c>
      <c r="BN84" s="272" t="s">
        <v>682</v>
      </c>
      <c r="BO84" s="272">
        <v>46</v>
      </c>
      <c r="BP84" s="272">
        <v>13</v>
      </c>
      <c r="BQ84" s="272">
        <v>33</v>
      </c>
      <c r="BR84" s="272" t="s">
        <v>668</v>
      </c>
      <c r="BS84" s="272">
        <v>1</v>
      </c>
      <c r="BT84" s="272">
        <v>17</v>
      </c>
      <c r="BU84" s="272">
        <v>0</v>
      </c>
      <c r="BV84" s="272">
        <v>3876</v>
      </c>
      <c r="BW84" s="272">
        <v>33</v>
      </c>
      <c r="BX84" s="272">
        <v>4386</v>
      </c>
      <c r="BY84" s="272">
        <v>1744</v>
      </c>
      <c r="BZ84" s="273">
        <v>6130</v>
      </c>
    </row>
    <row r="85" spans="1:78" x14ac:dyDescent="0.35">
      <c r="A85" s="40">
        <v>77</v>
      </c>
      <c r="B85" s="41" t="s">
        <v>51</v>
      </c>
      <c r="C85" s="41" t="s">
        <v>185</v>
      </c>
      <c r="D85" s="41" t="s">
        <v>185</v>
      </c>
      <c r="E85" s="266">
        <v>91</v>
      </c>
      <c r="F85" s="272">
        <v>245</v>
      </c>
      <c r="G85" s="272">
        <v>155</v>
      </c>
      <c r="H85" s="272">
        <v>355</v>
      </c>
      <c r="I85" s="272">
        <v>846</v>
      </c>
      <c r="J85" s="272">
        <v>64607</v>
      </c>
      <c r="K85" s="272">
        <v>23307</v>
      </c>
      <c r="L85" s="272">
        <v>8199</v>
      </c>
      <c r="M85" s="272">
        <v>14584</v>
      </c>
      <c r="N85" s="272">
        <v>110697</v>
      </c>
      <c r="O85" s="272">
        <v>82904</v>
      </c>
      <c r="P85" s="272">
        <v>6240</v>
      </c>
      <c r="Q85" s="272">
        <v>5972</v>
      </c>
      <c r="R85" s="272">
        <v>12276</v>
      </c>
      <c r="S85" s="272">
        <v>107392</v>
      </c>
      <c r="T85" s="272">
        <v>66297</v>
      </c>
      <c r="U85" s="272">
        <v>12218</v>
      </c>
      <c r="V85" s="272">
        <v>5953</v>
      </c>
      <c r="W85" s="272">
        <v>15990</v>
      </c>
      <c r="X85" s="272">
        <v>100458</v>
      </c>
      <c r="Y85" s="272">
        <v>180</v>
      </c>
      <c r="Z85" s="272">
        <v>22</v>
      </c>
      <c r="AA85" s="272">
        <v>16</v>
      </c>
      <c r="AB85" s="272">
        <v>32</v>
      </c>
      <c r="AC85" s="272">
        <v>250</v>
      </c>
      <c r="AD85" s="272">
        <v>213988</v>
      </c>
      <c r="AE85" s="272">
        <v>41787</v>
      </c>
      <c r="AF85" s="272">
        <v>20140</v>
      </c>
      <c r="AG85" s="272">
        <v>42882</v>
      </c>
      <c r="AH85" s="272">
        <v>318797</v>
      </c>
      <c r="AI85" s="272">
        <v>383955</v>
      </c>
      <c r="AJ85" s="272">
        <v>77315</v>
      </c>
      <c r="AK85" s="272">
        <v>306640</v>
      </c>
      <c r="AL85" s="272">
        <v>379905</v>
      </c>
      <c r="AM85" s="272">
        <v>16.600000000000001</v>
      </c>
      <c r="AN85" s="272">
        <v>1793</v>
      </c>
      <c r="AO85" s="272">
        <v>0</v>
      </c>
      <c r="AP85" s="272">
        <v>381698</v>
      </c>
      <c r="AQ85" s="272">
        <v>566</v>
      </c>
      <c r="AR85" s="272">
        <v>72852</v>
      </c>
      <c r="AS85" s="272">
        <v>358970</v>
      </c>
      <c r="AT85" s="272">
        <v>66529</v>
      </c>
      <c r="AU85" s="272">
        <v>498917</v>
      </c>
      <c r="AV85" s="272">
        <v>17979466</v>
      </c>
      <c r="AW85" s="272">
        <v>17952932</v>
      </c>
      <c r="AX85" s="272">
        <v>193</v>
      </c>
      <c r="AY85" s="272">
        <v>105</v>
      </c>
      <c r="AZ85" s="272">
        <v>18</v>
      </c>
      <c r="BA85" s="272">
        <v>7322</v>
      </c>
      <c r="BB85" s="272">
        <v>5275</v>
      </c>
      <c r="BC85" s="272">
        <v>1009</v>
      </c>
      <c r="BD85" s="272">
        <v>13606</v>
      </c>
      <c r="BE85" s="272">
        <v>67</v>
      </c>
      <c r="BF85" s="272">
        <v>234</v>
      </c>
      <c r="BG85" s="272">
        <v>151</v>
      </c>
      <c r="BH85" s="272">
        <v>48</v>
      </c>
      <c r="BI85" s="272">
        <v>103</v>
      </c>
      <c r="BJ85" s="272" t="s">
        <v>668</v>
      </c>
      <c r="BK85" s="272">
        <v>25</v>
      </c>
      <c r="BL85" s="272">
        <v>19</v>
      </c>
      <c r="BM85" s="272">
        <v>6</v>
      </c>
      <c r="BN85" s="272" t="s">
        <v>669</v>
      </c>
      <c r="BO85" s="272">
        <v>58</v>
      </c>
      <c r="BP85" s="272">
        <v>20</v>
      </c>
      <c r="BQ85" s="272">
        <v>38</v>
      </c>
      <c r="BR85" s="272" t="s">
        <v>670</v>
      </c>
      <c r="BS85" s="272">
        <v>26</v>
      </c>
      <c r="BT85" s="272">
        <v>12</v>
      </c>
      <c r="BU85" s="272">
        <v>4</v>
      </c>
      <c r="BV85" s="272">
        <v>2916</v>
      </c>
      <c r="BW85" s="272">
        <v>17</v>
      </c>
      <c r="BX85" s="272">
        <v>3234</v>
      </c>
      <c r="BY85" s="272">
        <v>1621</v>
      </c>
      <c r="BZ85" s="273">
        <v>4855</v>
      </c>
    </row>
    <row r="86" spans="1:78" x14ac:dyDescent="0.35">
      <c r="A86" s="40">
        <v>78</v>
      </c>
      <c r="B86" s="41" t="s">
        <v>57</v>
      </c>
      <c r="C86" s="41" t="s">
        <v>200</v>
      </c>
      <c r="D86" s="41" t="s">
        <v>505</v>
      </c>
      <c r="E86" s="266">
        <v>41</v>
      </c>
      <c r="F86" s="272">
        <v>8</v>
      </c>
      <c r="G86" s="272">
        <v>5</v>
      </c>
      <c r="H86" s="272">
        <v>36</v>
      </c>
      <c r="I86" s="272">
        <v>90</v>
      </c>
      <c r="J86" s="272">
        <v>15095</v>
      </c>
      <c r="K86" s="272">
        <v>1107</v>
      </c>
      <c r="L86" s="272">
        <v>57</v>
      </c>
      <c r="M86" s="272">
        <v>1322</v>
      </c>
      <c r="N86" s="272">
        <v>17581</v>
      </c>
      <c r="O86" s="272">
        <v>13769</v>
      </c>
      <c r="P86" s="272">
        <v>782</v>
      </c>
      <c r="Q86" s="272">
        <v>44</v>
      </c>
      <c r="R86" s="272">
        <v>483</v>
      </c>
      <c r="S86" s="272">
        <v>15078</v>
      </c>
      <c r="T86" s="272">
        <v>12886</v>
      </c>
      <c r="U86" s="272">
        <v>991</v>
      </c>
      <c r="V86" s="272">
        <v>41</v>
      </c>
      <c r="W86" s="272">
        <v>540</v>
      </c>
      <c r="X86" s="272">
        <v>14458</v>
      </c>
      <c r="Y86" s="272">
        <v>344</v>
      </c>
      <c r="Z86" s="272">
        <v>16</v>
      </c>
      <c r="AA86" s="272">
        <v>0</v>
      </c>
      <c r="AB86" s="272">
        <v>6</v>
      </c>
      <c r="AC86" s="272">
        <v>366</v>
      </c>
      <c r="AD86" s="272">
        <v>42094</v>
      </c>
      <c r="AE86" s="272">
        <v>2896</v>
      </c>
      <c r="AF86" s="272">
        <v>142</v>
      </c>
      <c r="AG86" s="272">
        <v>2351</v>
      </c>
      <c r="AH86" s="272">
        <v>47483</v>
      </c>
      <c r="AI86" s="272">
        <v>84057</v>
      </c>
      <c r="AJ86" s="272">
        <v>22528</v>
      </c>
      <c r="AK86" s="272">
        <v>61529</v>
      </c>
      <c r="AL86" s="272">
        <v>56795</v>
      </c>
      <c r="AM86" s="272">
        <v>17.3</v>
      </c>
      <c r="AN86" s="272">
        <v>14770</v>
      </c>
      <c r="AO86" s="272">
        <v>0</v>
      </c>
      <c r="AP86" s="272">
        <v>71565</v>
      </c>
      <c r="AQ86" s="272">
        <v>0</v>
      </c>
      <c r="AR86" s="272">
        <v>15190</v>
      </c>
      <c r="AS86" s="272">
        <v>18523</v>
      </c>
      <c r="AT86" s="272">
        <v>556</v>
      </c>
      <c r="AU86" s="272">
        <v>34269</v>
      </c>
      <c r="AV86" s="272">
        <v>2490795</v>
      </c>
      <c r="AW86" s="272">
        <v>2302598</v>
      </c>
      <c r="AX86" s="272">
        <v>3797</v>
      </c>
      <c r="AY86" s="272">
        <v>34</v>
      </c>
      <c r="AZ86" s="272">
        <v>5</v>
      </c>
      <c r="BA86" s="272">
        <v>22386</v>
      </c>
      <c r="BB86" s="272">
        <v>2467</v>
      </c>
      <c r="BC86" s="272">
        <v>3848</v>
      </c>
      <c r="BD86" s="272">
        <v>28701</v>
      </c>
      <c r="BE86" s="272">
        <v>17</v>
      </c>
      <c r="BF86" s="272">
        <v>26</v>
      </c>
      <c r="BG86" s="272">
        <v>19</v>
      </c>
      <c r="BH86" s="272">
        <v>5</v>
      </c>
      <c r="BI86" s="272">
        <v>14</v>
      </c>
      <c r="BJ86" s="272" t="s">
        <v>668</v>
      </c>
      <c r="BK86" s="272">
        <v>5</v>
      </c>
      <c r="BL86" s="272">
        <v>1</v>
      </c>
      <c r="BM86" s="272">
        <v>4</v>
      </c>
      <c r="BN86" s="272" t="s">
        <v>680</v>
      </c>
      <c r="BO86" s="272">
        <v>2</v>
      </c>
      <c r="BP86" s="272">
        <v>1</v>
      </c>
      <c r="BQ86" s="272">
        <v>1</v>
      </c>
      <c r="BR86" s="272" t="s">
        <v>655</v>
      </c>
      <c r="BS86" s="272">
        <v>1</v>
      </c>
      <c r="BT86" s="272">
        <v>2</v>
      </c>
      <c r="BU86" s="272">
        <v>0</v>
      </c>
      <c r="BV86" s="272">
        <v>369</v>
      </c>
      <c r="BW86" s="272">
        <v>0</v>
      </c>
      <c r="BX86" s="272">
        <v>412</v>
      </c>
      <c r="BY86" s="272">
        <v>0</v>
      </c>
      <c r="BZ86" s="273">
        <v>412</v>
      </c>
    </row>
    <row r="87" spans="1:78" x14ac:dyDescent="0.35">
      <c r="A87" s="40">
        <v>79</v>
      </c>
      <c r="B87" s="41" t="s">
        <v>56</v>
      </c>
      <c r="C87" s="41" t="s">
        <v>208</v>
      </c>
      <c r="D87" s="41" t="s">
        <v>506</v>
      </c>
      <c r="E87" s="266">
        <v>43</v>
      </c>
      <c r="F87" s="272">
        <v>4</v>
      </c>
      <c r="G87" s="272">
        <v>1</v>
      </c>
      <c r="H87" s="272">
        <v>45</v>
      </c>
      <c r="I87" s="272">
        <v>93</v>
      </c>
      <c r="J87" s="272">
        <v>17890</v>
      </c>
      <c r="K87" s="272">
        <v>920</v>
      </c>
      <c r="L87" s="272">
        <v>165</v>
      </c>
      <c r="M87" s="272">
        <v>383</v>
      </c>
      <c r="N87" s="272">
        <v>19358</v>
      </c>
      <c r="O87" s="272">
        <v>14827</v>
      </c>
      <c r="P87" s="272">
        <v>531</v>
      </c>
      <c r="Q87" s="272">
        <v>103</v>
      </c>
      <c r="R87" s="272">
        <v>549</v>
      </c>
      <c r="S87" s="272">
        <v>16010</v>
      </c>
      <c r="T87" s="272">
        <v>14815</v>
      </c>
      <c r="U87" s="272">
        <v>919</v>
      </c>
      <c r="V87" s="272">
        <v>88</v>
      </c>
      <c r="W87" s="272">
        <v>554</v>
      </c>
      <c r="X87" s="272">
        <v>16376</v>
      </c>
      <c r="Y87" s="272">
        <v>27</v>
      </c>
      <c r="Z87" s="272">
        <v>0</v>
      </c>
      <c r="AA87" s="272">
        <v>1</v>
      </c>
      <c r="AB87" s="272">
        <v>1</v>
      </c>
      <c r="AC87" s="272">
        <v>29</v>
      </c>
      <c r="AD87" s="272">
        <v>47559</v>
      </c>
      <c r="AE87" s="272">
        <v>2370</v>
      </c>
      <c r="AF87" s="272">
        <v>357</v>
      </c>
      <c r="AG87" s="272">
        <v>1487</v>
      </c>
      <c r="AH87" s="272">
        <v>51773</v>
      </c>
      <c r="AI87" s="272">
        <v>7930</v>
      </c>
      <c r="AJ87" s="272">
        <v>12626</v>
      </c>
      <c r="AK87" s="272">
        <v>-4696</v>
      </c>
      <c r="AL87" s="272">
        <v>71231</v>
      </c>
      <c r="AM87" s="272">
        <v>18.3</v>
      </c>
      <c r="AN87" s="272">
        <v>0</v>
      </c>
      <c r="AO87" s="272">
        <v>0</v>
      </c>
      <c r="AP87" s="272">
        <v>71231</v>
      </c>
      <c r="AQ87" s="272">
        <v>10932</v>
      </c>
      <c r="AR87" s="272">
        <v>13354</v>
      </c>
      <c r="AS87" s="272">
        <v>3032</v>
      </c>
      <c r="AT87" s="272">
        <v>154</v>
      </c>
      <c r="AU87" s="272">
        <v>27472</v>
      </c>
      <c r="AV87" s="272">
        <v>3236677</v>
      </c>
      <c r="AW87" s="272">
        <v>3136680</v>
      </c>
      <c r="AX87" s="272">
        <v>21</v>
      </c>
      <c r="AY87" s="272">
        <v>23.2</v>
      </c>
      <c r="AZ87" s="272">
        <v>2</v>
      </c>
      <c r="BA87" s="272">
        <v>11271</v>
      </c>
      <c r="BB87" s="272">
        <v>1546</v>
      </c>
      <c r="BC87" s="272">
        <v>750</v>
      </c>
      <c r="BD87" s="272">
        <v>13567</v>
      </c>
      <c r="BE87" s="272">
        <v>8</v>
      </c>
      <c r="BF87" s="272">
        <v>72</v>
      </c>
      <c r="BG87" s="272">
        <v>60</v>
      </c>
      <c r="BH87" s="272">
        <v>18</v>
      </c>
      <c r="BI87" s="272">
        <v>42</v>
      </c>
      <c r="BJ87" s="272" t="s">
        <v>668</v>
      </c>
      <c r="BK87" s="272">
        <v>1</v>
      </c>
      <c r="BL87" s="272">
        <v>1</v>
      </c>
      <c r="BM87" s="272">
        <v>0</v>
      </c>
      <c r="BN87" s="272" t="s">
        <v>655</v>
      </c>
      <c r="BO87" s="272">
        <v>11</v>
      </c>
      <c r="BP87" s="272">
        <v>2</v>
      </c>
      <c r="BQ87" s="272">
        <v>9</v>
      </c>
      <c r="BR87" s="272" t="s">
        <v>671</v>
      </c>
      <c r="BS87" s="272">
        <v>4</v>
      </c>
      <c r="BT87" s="272">
        <v>7</v>
      </c>
      <c r="BU87" s="272">
        <v>0</v>
      </c>
      <c r="BV87" s="272">
        <v>260</v>
      </c>
      <c r="BW87" s="272">
        <v>0</v>
      </c>
      <c r="BX87" s="272">
        <v>340</v>
      </c>
      <c r="BY87" s="272">
        <v>554</v>
      </c>
      <c r="BZ87" s="273">
        <v>894</v>
      </c>
    </row>
    <row r="88" spans="1:78" x14ac:dyDescent="0.35">
      <c r="A88" s="40">
        <v>80</v>
      </c>
      <c r="B88" s="41" t="s">
        <v>61</v>
      </c>
      <c r="C88" s="41" t="s">
        <v>256</v>
      </c>
      <c r="D88" s="41" t="s">
        <v>507</v>
      </c>
      <c r="E88" s="266">
        <v>52</v>
      </c>
      <c r="F88" s="272">
        <v>2</v>
      </c>
      <c r="G88" s="272">
        <v>0</v>
      </c>
      <c r="H88" s="272">
        <v>47</v>
      </c>
      <c r="I88" s="272">
        <v>101</v>
      </c>
      <c r="J88" s="272">
        <v>22516</v>
      </c>
      <c r="K88" s="272">
        <v>688</v>
      </c>
      <c r="L88" s="272">
        <v>0</v>
      </c>
      <c r="M88" s="272">
        <v>2502</v>
      </c>
      <c r="N88" s="272">
        <v>25706</v>
      </c>
      <c r="O88" s="272">
        <v>18704</v>
      </c>
      <c r="P88" s="272">
        <v>377</v>
      </c>
      <c r="Q88" s="272">
        <v>0</v>
      </c>
      <c r="R88" s="272">
        <v>1109</v>
      </c>
      <c r="S88" s="272">
        <v>20190</v>
      </c>
      <c r="T88" s="272">
        <v>17219</v>
      </c>
      <c r="U88" s="272">
        <v>654</v>
      </c>
      <c r="V88" s="272">
        <v>0</v>
      </c>
      <c r="W88" s="272">
        <v>1549</v>
      </c>
      <c r="X88" s="272">
        <v>19422</v>
      </c>
      <c r="Y88" s="272">
        <v>41</v>
      </c>
      <c r="Z88" s="272">
        <v>2</v>
      </c>
      <c r="AA88" s="272">
        <v>0</v>
      </c>
      <c r="AB88" s="272">
        <v>11</v>
      </c>
      <c r="AC88" s="272">
        <v>54</v>
      </c>
      <c r="AD88" s="272">
        <v>58480</v>
      </c>
      <c r="AE88" s="272">
        <v>1721</v>
      </c>
      <c r="AF88" s="272">
        <v>0</v>
      </c>
      <c r="AG88" s="272">
        <v>5171</v>
      </c>
      <c r="AH88" s="272">
        <v>65372</v>
      </c>
      <c r="AI88" s="272">
        <v>156130</v>
      </c>
      <c r="AJ88" s="272">
        <v>0</v>
      </c>
      <c r="AK88" s="272">
        <v>156130</v>
      </c>
      <c r="AL88" s="272">
        <v>94984</v>
      </c>
      <c r="AM88" s="272">
        <v>18</v>
      </c>
      <c r="AN88" s="272">
        <v>24690</v>
      </c>
      <c r="AO88" s="272">
        <v>0</v>
      </c>
      <c r="AP88" s="272">
        <v>119674</v>
      </c>
      <c r="AQ88" s="272">
        <v>0</v>
      </c>
      <c r="AR88" s="272">
        <v>416</v>
      </c>
      <c r="AS88" s="272">
        <v>47264</v>
      </c>
      <c r="AT88" s="272">
        <v>214</v>
      </c>
      <c r="AU88" s="272">
        <v>47894</v>
      </c>
      <c r="AV88" s="272">
        <v>3768067</v>
      </c>
      <c r="AW88" s="272">
        <v>3762878</v>
      </c>
      <c r="AX88" s="272">
        <v>1077</v>
      </c>
      <c r="AY88" s="272">
        <v>24.02</v>
      </c>
      <c r="AZ88" s="272">
        <v>2.67</v>
      </c>
      <c r="BA88" s="272">
        <v>10170</v>
      </c>
      <c r="BB88" s="272">
        <v>1513</v>
      </c>
      <c r="BC88" s="272">
        <v>1256</v>
      </c>
      <c r="BD88" s="272">
        <v>12939</v>
      </c>
      <c r="BE88" s="272">
        <v>29</v>
      </c>
      <c r="BF88" s="272">
        <v>61</v>
      </c>
      <c r="BG88" s="272">
        <v>53</v>
      </c>
      <c r="BH88" s="272">
        <v>12</v>
      </c>
      <c r="BI88" s="272">
        <v>41</v>
      </c>
      <c r="BJ88" s="272" t="s">
        <v>672</v>
      </c>
      <c r="BK88" s="272">
        <v>4</v>
      </c>
      <c r="BL88" s="272">
        <v>0</v>
      </c>
      <c r="BM88" s="272">
        <v>4</v>
      </c>
      <c r="BN88" s="272" t="s">
        <v>671</v>
      </c>
      <c r="BO88" s="272">
        <v>4</v>
      </c>
      <c r="BP88" s="272">
        <v>1</v>
      </c>
      <c r="BQ88" s="272">
        <v>3</v>
      </c>
      <c r="BR88" s="272" t="s">
        <v>668</v>
      </c>
      <c r="BS88" s="272">
        <v>1</v>
      </c>
      <c r="BT88" s="272">
        <v>3</v>
      </c>
      <c r="BU88" s="272">
        <v>0</v>
      </c>
      <c r="BV88" s="272">
        <v>142</v>
      </c>
      <c r="BW88" s="272">
        <v>0</v>
      </c>
      <c r="BX88" s="272">
        <v>232</v>
      </c>
      <c r="BY88" s="272">
        <v>238</v>
      </c>
      <c r="BZ88" s="273">
        <v>470</v>
      </c>
    </row>
    <row r="89" spans="1:78" x14ac:dyDescent="0.35">
      <c r="A89" s="40">
        <v>81</v>
      </c>
      <c r="B89" s="41" t="s">
        <v>99</v>
      </c>
      <c r="C89" s="41" t="s">
        <v>271</v>
      </c>
      <c r="D89" s="41" t="s">
        <v>508</v>
      </c>
      <c r="E89" s="266">
        <v>24</v>
      </c>
      <c r="F89" s="272">
        <v>15</v>
      </c>
      <c r="G89" s="272">
        <v>24</v>
      </c>
      <c r="H89" s="272">
        <v>16</v>
      </c>
      <c r="I89" s="272">
        <v>79</v>
      </c>
      <c r="J89" s="272">
        <v>17123</v>
      </c>
      <c r="K89" s="272">
        <v>1286</v>
      </c>
      <c r="L89" s="272">
        <v>517</v>
      </c>
      <c r="M89" s="272">
        <v>117</v>
      </c>
      <c r="N89" s="272">
        <v>19043</v>
      </c>
      <c r="O89" s="272">
        <v>10744</v>
      </c>
      <c r="P89" s="272">
        <v>662</v>
      </c>
      <c r="Q89" s="272">
        <v>290</v>
      </c>
      <c r="R89" s="272">
        <v>107</v>
      </c>
      <c r="S89" s="272">
        <v>11803</v>
      </c>
      <c r="T89" s="272">
        <v>12271</v>
      </c>
      <c r="U89" s="272">
        <v>853</v>
      </c>
      <c r="V89" s="272">
        <v>348</v>
      </c>
      <c r="W89" s="272">
        <v>124</v>
      </c>
      <c r="X89" s="272">
        <v>13596</v>
      </c>
      <c r="Y89" s="272">
        <v>349</v>
      </c>
      <c r="Z89" s="272">
        <v>27</v>
      </c>
      <c r="AA89" s="272">
        <v>9</v>
      </c>
      <c r="AB89" s="272">
        <v>3</v>
      </c>
      <c r="AC89" s="272">
        <v>388</v>
      </c>
      <c r="AD89" s="272">
        <v>40487</v>
      </c>
      <c r="AE89" s="272">
        <v>2828</v>
      </c>
      <c r="AF89" s="272">
        <v>1164</v>
      </c>
      <c r="AG89" s="272">
        <v>351</v>
      </c>
      <c r="AH89" s="272">
        <v>44830</v>
      </c>
      <c r="AI89" s="272">
        <v>34559</v>
      </c>
      <c r="AJ89" s="272">
        <v>10</v>
      </c>
      <c r="AK89" s="272">
        <v>34549</v>
      </c>
      <c r="AL89" s="272">
        <v>67868</v>
      </c>
      <c r="AM89" s="272">
        <v>21.8</v>
      </c>
      <c r="AN89" s="272">
        <v>375</v>
      </c>
      <c r="AO89" s="272">
        <v>0</v>
      </c>
      <c r="AP89" s="272">
        <v>68243</v>
      </c>
      <c r="AQ89" s="272">
        <v>0</v>
      </c>
      <c r="AR89" s="272">
        <v>30689</v>
      </c>
      <c r="AS89" s="272">
        <v>0</v>
      </c>
      <c r="AT89" s="272">
        <v>251</v>
      </c>
      <c r="AU89" s="272">
        <v>30940</v>
      </c>
      <c r="AV89" s="272">
        <v>2775761</v>
      </c>
      <c r="AW89" s="272">
        <v>2762129</v>
      </c>
      <c r="AX89" s="272">
        <v>1340</v>
      </c>
      <c r="AY89" s="272">
        <v>20.16</v>
      </c>
      <c r="AZ89" s="272">
        <v>3.15</v>
      </c>
      <c r="BA89" s="272">
        <v>10593</v>
      </c>
      <c r="BB89" s="272">
        <v>1588</v>
      </c>
      <c r="BC89" s="272">
        <v>548</v>
      </c>
      <c r="BD89" s="272">
        <v>12729</v>
      </c>
      <c r="BE89" s="272">
        <v>14</v>
      </c>
      <c r="BF89" s="272">
        <v>38</v>
      </c>
      <c r="BG89" s="272">
        <v>35</v>
      </c>
      <c r="BH89" s="272">
        <v>9</v>
      </c>
      <c r="BI89" s="272">
        <v>26</v>
      </c>
      <c r="BJ89" s="272" t="s">
        <v>668</v>
      </c>
      <c r="BK89" s="272">
        <v>1</v>
      </c>
      <c r="BL89" s="272">
        <v>1</v>
      </c>
      <c r="BM89" s="272">
        <v>0</v>
      </c>
      <c r="BN89" s="272" t="s">
        <v>655</v>
      </c>
      <c r="BO89" s="272">
        <v>2</v>
      </c>
      <c r="BP89" s="272">
        <v>2</v>
      </c>
      <c r="BQ89" s="272">
        <v>0</v>
      </c>
      <c r="BR89" s="272" t="s">
        <v>655</v>
      </c>
      <c r="BS89" s="272">
        <v>1</v>
      </c>
      <c r="BT89" s="272">
        <v>2</v>
      </c>
      <c r="BU89" s="272">
        <v>0</v>
      </c>
      <c r="BV89" s="272">
        <v>162</v>
      </c>
      <c r="BW89" s="272">
        <v>0</v>
      </c>
      <c r="BX89" s="272">
        <v>214</v>
      </c>
      <c r="BY89" s="272">
        <v>546</v>
      </c>
      <c r="BZ89" s="273">
        <v>760</v>
      </c>
    </row>
    <row r="90" spans="1:78" x14ac:dyDescent="0.35">
      <c r="A90" s="40">
        <v>82</v>
      </c>
      <c r="B90" s="41" t="s">
        <v>59</v>
      </c>
      <c r="C90" s="41" t="s">
        <v>245</v>
      </c>
      <c r="D90" s="41" t="s">
        <v>509</v>
      </c>
      <c r="E90" s="266">
        <v>49</v>
      </c>
      <c r="F90" s="272">
        <v>10</v>
      </c>
      <c r="G90" s="272">
        <v>2</v>
      </c>
      <c r="H90" s="272">
        <v>32</v>
      </c>
      <c r="I90" s="272">
        <v>93</v>
      </c>
      <c r="J90" s="272">
        <v>11791</v>
      </c>
      <c r="K90" s="272">
        <v>11747</v>
      </c>
      <c r="L90" s="272">
        <v>0</v>
      </c>
      <c r="M90" s="272">
        <v>1327</v>
      </c>
      <c r="N90" s="272">
        <v>24865</v>
      </c>
      <c r="O90" s="272">
        <v>12515</v>
      </c>
      <c r="P90" s="272">
        <v>8053</v>
      </c>
      <c r="Q90" s="272">
        <v>3</v>
      </c>
      <c r="R90" s="272">
        <v>1565</v>
      </c>
      <c r="S90" s="272">
        <v>22136</v>
      </c>
      <c r="T90" s="272">
        <v>13906</v>
      </c>
      <c r="U90" s="272">
        <v>14592</v>
      </c>
      <c r="V90" s="272">
        <v>0</v>
      </c>
      <c r="W90" s="272">
        <v>1553</v>
      </c>
      <c r="X90" s="272">
        <v>30051</v>
      </c>
      <c r="Y90" s="272">
        <v>159</v>
      </c>
      <c r="Z90" s="272">
        <v>142</v>
      </c>
      <c r="AA90" s="272">
        <v>0</v>
      </c>
      <c r="AB90" s="272">
        <v>50</v>
      </c>
      <c r="AC90" s="272">
        <v>351</v>
      </c>
      <c r="AD90" s="272">
        <v>38371</v>
      </c>
      <c r="AE90" s="272">
        <v>34534</v>
      </c>
      <c r="AF90" s="272">
        <v>3</v>
      </c>
      <c r="AG90" s="272">
        <v>4495</v>
      </c>
      <c r="AH90" s="272">
        <v>77403</v>
      </c>
      <c r="AI90" s="272">
        <v>64797</v>
      </c>
      <c r="AJ90" s="272">
        <v>42272</v>
      </c>
      <c r="AK90" s="272">
        <v>22525</v>
      </c>
      <c r="AL90" s="272">
        <v>108208</v>
      </c>
      <c r="AM90" s="272">
        <v>19.600000000000001</v>
      </c>
      <c r="AN90" s="272">
        <v>7729</v>
      </c>
      <c r="AO90" s="272">
        <v>0</v>
      </c>
      <c r="AP90" s="272">
        <v>115937</v>
      </c>
      <c r="AQ90" s="272">
        <v>0</v>
      </c>
      <c r="AR90" s="272">
        <v>0</v>
      </c>
      <c r="AS90" s="272">
        <v>50552</v>
      </c>
      <c r="AT90" s="272">
        <v>299</v>
      </c>
      <c r="AU90" s="272">
        <v>50851</v>
      </c>
      <c r="AV90" s="272">
        <v>4510186</v>
      </c>
      <c r="AW90" s="272">
        <v>4256362</v>
      </c>
      <c r="AX90" s="272">
        <v>279</v>
      </c>
      <c r="AY90" s="272">
        <v>28.5</v>
      </c>
      <c r="AZ90" s="272">
        <v>0</v>
      </c>
      <c r="BA90" s="272">
        <v>10775</v>
      </c>
      <c r="BB90" s="272">
        <v>2181</v>
      </c>
      <c r="BC90" s="272">
        <v>441</v>
      </c>
      <c r="BD90" s="272">
        <v>13396</v>
      </c>
      <c r="BE90" s="272">
        <v>40</v>
      </c>
      <c r="BF90" s="272">
        <v>65</v>
      </c>
      <c r="BG90" s="272">
        <v>57</v>
      </c>
      <c r="BH90" s="272">
        <v>20</v>
      </c>
      <c r="BI90" s="272">
        <v>37</v>
      </c>
      <c r="BJ90" s="272" t="s">
        <v>668</v>
      </c>
      <c r="BK90" s="272">
        <v>4</v>
      </c>
      <c r="BL90" s="272">
        <v>0</v>
      </c>
      <c r="BM90" s="272">
        <v>4</v>
      </c>
      <c r="BN90" s="272" t="s">
        <v>671</v>
      </c>
      <c r="BO90" s="272">
        <v>4</v>
      </c>
      <c r="BP90" s="272">
        <v>1</v>
      </c>
      <c r="BQ90" s="272">
        <v>3</v>
      </c>
      <c r="BR90" s="272" t="s">
        <v>674</v>
      </c>
      <c r="BS90" s="272">
        <v>0</v>
      </c>
      <c r="BT90" s="272">
        <v>0</v>
      </c>
      <c r="BU90" s="272">
        <v>0</v>
      </c>
      <c r="BV90" s="272">
        <v>705</v>
      </c>
      <c r="BW90" s="272">
        <v>0</v>
      </c>
      <c r="BX90" s="272">
        <v>810</v>
      </c>
      <c r="BY90" s="272">
        <v>8</v>
      </c>
      <c r="BZ90" s="273">
        <v>818</v>
      </c>
    </row>
    <row r="91" spans="1:78" x14ac:dyDescent="0.35">
      <c r="A91" s="40">
        <v>83</v>
      </c>
      <c r="B91" s="41" t="s">
        <v>58</v>
      </c>
      <c r="C91" s="41" t="s">
        <v>243</v>
      </c>
      <c r="D91" s="41" t="s">
        <v>510</v>
      </c>
      <c r="E91" s="266">
        <v>13</v>
      </c>
      <c r="F91" s="272">
        <v>0</v>
      </c>
      <c r="G91" s="272">
        <v>0</v>
      </c>
      <c r="H91" s="272">
        <v>25</v>
      </c>
      <c r="I91" s="272">
        <v>38</v>
      </c>
      <c r="J91" s="272">
        <v>5279</v>
      </c>
      <c r="K91" s="272">
        <v>0</v>
      </c>
      <c r="L91" s="272">
        <v>0</v>
      </c>
      <c r="M91" s="272">
        <v>218</v>
      </c>
      <c r="N91" s="272">
        <v>5497</v>
      </c>
      <c r="O91" s="272">
        <v>4729</v>
      </c>
      <c r="P91" s="272">
        <v>0</v>
      </c>
      <c r="Q91" s="272">
        <v>0</v>
      </c>
      <c r="R91" s="272">
        <v>602</v>
      </c>
      <c r="S91" s="272">
        <v>5331</v>
      </c>
      <c r="T91" s="272">
        <v>6891</v>
      </c>
      <c r="U91" s="272">
        <v>0</v>
      </c>
      <c r="V91" s="272">
        <v>0</v>
      </c>
      <c r="W91" s="272">
        <v>322</v>
      </c>
      <c r="X91" s="272">
        <v>7213</v>
      </c>
      <c r="Y91" s="272">
        <v>108</v>
      </c>
      <c r="Z91" s="272">
        <v>0</v>
      </c>
      <c r="AA91" s="272">
        <v>0</v>
      </c>
      <c r="AB91" s="272">
        <v>10</v>
      </c>
      <c r="AC91" s="272">
        <v>118</v>
      </c>
      <c r="AD91" s="272">
        <v>17007</v>
      </c>
      <c r="AE91" s="272">
        <v>0</v>
      </c>
      <c r="AF91" s="272">
        <v>0</v>
      </c>
      <c r="AG91" s="272">
        <v>1152</v>
      </c>
      <c r="AH91" s="272">
        <v>18159</v>
      </c>
      <c r="AI91" s="272">
        <v>5213</v>
      </c>
      <c r="AJ91" s="272">
        <v>0</v>
      </c>
      <c r="AK91" s="272">
        <v>5213</v>
      </c>
      <c r="AL91" s="272">
        <v>21826</v>
      </c>
      <c r="AM91" s="272">
        <v>20.6</v>
      </c>
      <c r="AN91" s="272">
        <v>3563</v>
      </c>
      <c r="AO91" s="272">
        <v>149</v>
      </c>
      <c r="AP91" s="272">
        <v>25389</v>
      </c>
      <c r="AQ91" s="272">
        <v>0</v>
      </c>
      <c r="AR91" s="272">
        <v>5732</v>
      </c>
      <c r="AS91" s="272">
        <v>0</v>
      </c>
      <c r="AT91" s="272">
        <v>0</v>
      </c>
      <c r="AU91" s="272">
        <v>5732</v>
      </c>
      <c r="AV91" s="272">
        <v>795220</v>
      </c>
      <c r="AW91" s="272">
        <v>777087</v>
      </c>
      <c r="AX91" s="272">
        <v>0</v>
      </c>
      <c r="AY91" s="272">
        <v>12.8</v>
      </c>
      <c r="AZ91" s="272">
        <v>1</v>
      </c>
      <c r="BA91" s="272">
        <v>4332</v>
      </c>
      <c r="BB91" s="272">
        <v>1420</v>
      </c>
      <c r="BC91" s="272">
        <v>185</v>
      </c>
      <c r="BD91" s="272">
        <v>5937</v>
      </c>
      <c r="BE91" s="272">
        <v>9</v>
      </c>
      <c r="BF91" s="272">
        <v>5</v>
      </c>
      <c r="BG91" s="272">
        <v>3</v>
      </c>
      <c r="BH91" s="272">
        <v>1</v>
      </c>
      <c r="BI91" s="272">
        <v>2</v>
      </c>
      <c r="BJ91" s="272" t="s">
        <v>655</v>
      </c>
      <c r="BK91" s="272">
        <v>1</v>
      </c>
      <c r="BL91" s="272">
        <v>0</v>
      </c>
      <c r="BM91" s="272">
        <v>1</v>
      </c>
      <c r="BN91" s="272" t="s">
        <v>655</v>
      </c>
      <c r="BO91" s="272">
        <v>1</v>
      </c>
      <c r="BP91" s="272">
        <v>1</v>
      </c>
      <c r="BQ91" s="272">
        <v>0</v>
      </c>
      <c r="BR91" s="272" t="s">
        <v>655</v>
      </c>
      <c r="BS91" s="272">
        <v>0</v>
      </c>
      <c r="BT91" s="272">
        <v>0</v>
      </c>
      <c r="BU91" s="272">
        <v>0</v>
      </c>
      <c r="BV91" s="272">
        <v>140</v>
      </c>
      <c r="BW91" s="272">
        <v>0</v>
      </c>
      <c r="BX91" s="272">
        <v>154</v>
      </c>
      <c r="BY91" s="272">
        <v>55</v>
      </c>
      <c r="BZ91" s="273">
        <v>209</v>
      </c>
    </row>
    <row r="92" spans="1:78" x14ac:dyDescent="0.35">
      <c r="A92" s="40">
        <v>84</v>
      </c>
      <c r="B92" s="41" t="s">
        <v>55</v>
      </c>
      <c r="C92" s="41" t="s">
        <v>197</v>
      </c>
      <c r="D92" s="41" t="s">
        <v>511</v>
      </c>
      <c r="E92" s="266">
        <v>21</v>
      </c>
      <c r="F92" s="272">
        <v>7</v>
      </c>
      <c r="G92" s="272">
        <v>1</v>
      </c>
      <c r="H92" s="272">
        <v>64</v>
      </c>
      <c r="I92" s="272">
        <v>93</v>
      </c>
      <c r="J92" s="272">
        <v>15152</v>
      </c>
      <c r="K92" s="272">
        <v>1629</v>
      </c>
      <c r="L92" s="272">
        <v>67</v>
      </c>
      <c r="M92" s="272">
        <v>799</v>
      </c>
      <c r="N92" s="272">
        <v>17647</v>
      </c>
      <c r="O92" s="272">
        <v>10983</v>
      </c>
      <c r="P92" s="272">
        <v>726</v>
      </c>
      <c r="Q92" s="272">
        <v>29</v>
      </c>
      <c r="R92" s="272">
        <v>2772</v>
      </c>
      <c r="S92" s="272">
        <v>14510</v>
      </c>
      <c r="T92" s="272">
        <v>16539</v>
      </c>
      <c r="U92" s="272">
        <v>1850</v>
      </c>
      <c r="V92" s="272">
        <v>62</v>
      </c>
      <c r="W92" s="272">
        <v>957</v>
      </c>
      <c r="X92" s="272">
        <v>19408</v>
      </c>
      <c r="Y92" s="272">
        <v>34</v>
      </c>
      <c r="Z92" s="272">
        <v>0</v>
      </c>
      <c r="AA92" s="272">
        <v>0</v>
      </c>
      <c r="AB92" s="272">
        <v>0</v>
      </c>
      <c r="AC92" s="272">
        <v>34</v>
      </c>
      <c r="AD92" s="272">
        <v>42708</v>
      </c>
      <c r="AE92" s="272">
        <v>4205</v>
      </c>
      <c r="AF92" s="272">
        <v>158</v>
      </c>
      <c r="AG92" s="272">
        <v>4528</v>
      </c>
      <c r="AH92" s="272">
        <v>51599</v>
      </c>
      <c r="AI92" s="272">
        <v>114624</v>
      </c>
      <c r="AJ92" s="272">
        <v>8103</v>
      </c>
      <c r="AK92" s="272">
        <v>106521</v>
      </c>
      <c r="AL92" s="272">
        <v>75462</v>
      </c>
      <c r="AM92" s="272">
        <v>18.8</v>
      </c>
      <c r="AN92" s="272">
        <v>9051</v>
      </c>
      <c r="AO92" s="272">
        <v>0</v>
      </c>
      <c r="AP92" s="272">
        <v>84513</v>
      </c>
      <c r="AQ92" s="272">
        <v>0</v>
      </c>
      <c r="AR92" s="272">
        <v>3242</v>
      </c>
      <c r="AS92" s="272">
        <v>37377</v>
      </c>
      <c r="AT92" s="272">
        <v>1865</v>
      </c>
      <c r="AU92" s="272">
        <v>42484</v>
      </c>
      <c r="AV92" s="272">
        <v>2693177</v>
      </c>
      <c r="AW92" s="272">
        <v>2635408</v>
      </c>
      <c r="AX92" s="272">
        <v>0</v>
      </c>
      <c r="AY92" s="272">
        <v>24.22</v>
      </c>
      <c r="AZ92" s="272">
        <v>2.1</v>
      </c>
      <c r="BA92" s="272">
        <v>4976</v>
      </c>
      <c r="BB92" s="272">
        <v>1413</v>
      </c>
      <c r="BC92" s="272">
        <v>197</v>
      </c>
      <c r="BD92" s="272">
        <v>6586</v>
      </c>
      <c r="BE92" s="272">
        <v>63</v>
      </c>
      <c r="BF92" s="272">
        <v>42</v>
      </c>
      <c r="BG92" s="272">
        <v>36</v>
      </c>
      <c r="BH92" s="272">
        <v>7</v>
      </c>
      <c r="BI92" s="272">
        <v>29</v>
      </c>
      <c r="BJ92" s="272" t="s">
        <v>668</v>
      </c>
      <c r="BK92" s="272">
        <v>2</v>
      </c>
      <c r="BL92" s="272">
        <v>1</v>
      </c>
      <c r="BM92" s="272">
        <v>1</v>
      </c>
      <c r="BN92" s="272" t="s">
        <v>655</v>
      </c>
      <c r="BO92" s="272">
        <v>4</v>
      </c>
      <c r="BP92" s="272">
        <v>1</v>
      </c>
      <c r="BQ92" s="272">
        <v>3</v>
      </c>
      <c r="BR92" s="272" t="s">
        <v>672</v>
      </c>
      <c r="BS92" s="272">
        <v>2</v>
      </c>
      <c r="BT92" s="272">
        <v>0</v>
      </c>
      <c r="BU92" s="272">
        <v>0</v>
      </c>
      <c r="BV92" s="272">
        <v>152</v>
      </c>
      <c r="BW92" s="272">
        <v>0</v>
      </c>
      <c r="BX92" s="272">
        <v>257</v>
      </c>
      <c r="BY92" s="272">
        <v>308</v>
      </c>
      <c r="BZ92" s="273">
        <v>565</v>
      </c>
    </row>
    <row r="93" spans="1:78" x14ac:dyDescent="0.35">
      <c r="A93" s="40">
        <v>85</v>
      </c>
      <c r="B93" s="41" t="s">
        <v>60</v>
      </c>
      <c r="C93" s="41" t="s">
        <v>254</v>
      </c>
      <c r="D93" s="41" t="s">
        <v>512</v>
      </c>
      <c r="E93" s="266">
        <v>36</v>
      </c>
      <c r="F93" s="272">
        <v>0</v>
      </c>
      <c r="G93" s="272">
        <v>0</v>
      </c>
      <c r="H93" s="272">
        <v>16</v>
      </c>
      <c r="I93" s="272">
        <v>52</v>
      </c>
      <c r="J93" s="272">
        <v>21966</v>
      </c>
      <c r="K93" s="272">
        <v>0</v>
      </c>
      <c r="L93" s="272">
        <v>0</v>
      </c>
      <c r="M93" s="272">
        <v>733</v>
      </c>
      <c r="N93" s="272">
        <v>22699</v>
      </c>
      <c r="O93" s="272">
        <v>14323</v>
      </c>
      <c r="P93" s="272">
        <v>0</v>
      </c>
      <c r="Q93" s="272">
        <v>0</v>
      </c>
      <c r="R93" s="272">
        <v>388</v>
      </c>
      <c r="S93" s="272">
        <v>14711</v>
      </c>
      <c r="T93" s="272">
        <v>11820</v>
      </c>
      <c r="U93" s="272">
        <v>0</v>
      </c>
      <c r="V93" s="272">
        <v>0</v>
      </c>
      <c r="W93" s="272">
        <v>570</v>
      </c>
      <c r="X93" s="272">
        <v>12390</v>
      </c>
      <c r="Y93" s="272">
        <v>23</v>
      </c>
      <c r="Z93" s="272">
        <v>0</v>
      </c>
      <c r="AA93" s="272">
        <v>0</v>
      </c>
      <c r="AB93" s="272">
        <v>3</v>
      </c>
      <c r="AC93" s="272">
        <v>26</v>
      </c>
      <c r="AD93" s="272">
        <v>48132</v>
      </c>
      <c r="AE93" s="272">
        <v>0</v>
      </c>
      <c r="AF93" s="272">
        <v>0</v>
      </c>
      <c r="AG93" s="272">
        <v>1694</v>
      </c>
      <c r="AH93" s="272">
        <v>49826</v>
      </c>
      <c r="AI93" s="272">
        <v>181</v>
      </c>
      <c r="AJ93" s="272">
        <v>0</v>
      </c>
      <c r="AK93" s="272">
        <v>181</v>
      </c>
      <c r="AL93" s="272">
        <v>95666</v>
      </c>
      <c r="AM93" s="272">
        <v>18</v>
      </c>
      <c r="AN93" s="272">
        <v>0</v>
      </c>
      <c r="AO93" s="272">
        <v>0</v>
      </c>
      <c r="AP93" s="272">
        <v>95666</v>
      </c>
      <c r="AQ93" s="272">
        <v>2191</v>
      </c>
      <c r="AR93" s="272">
        <v>30039</v>
      </c>
      <c r="AS93" s="272">
        <v>0</v>
      </c>
      <c r="AT93" s="272">
        <v>0</v>
      </c>
      <c r="AU93" s="272">
        <v>32230</v>
      </c>
      <c r="AV93" s="272">
        <v>2924232</v>
      </c>
      <c r="AW93" s="272">
        <v>2905758</v>
      </c>
      <c r="AX93" s="272">
        <v>0</v>
      </c>
      <c r="AY93" s="272">
        <v>23</v>
      </c>
      <c r="AZ93" s="272">
        <v>2</v>
      </c>
      <c r="BA93" s="272">
        <v>12094</v>
      </c>
      <c r="BB93" s="272">
        <v>1408</v>
      </c>
      <c r="BC93" s="272">
        <v>605</v>
      </c>
      <c r="BD93" s="272">
        <v>14107</v>
      </c>
      <c r="BE93" s="272">
        <v>21</v>
      </c>
      <c r="BF93" s="272">
        <v>70</v>
      </c>
      <c r="BG93" s="272">
        <v>58</v>
      </c>
      <c r="BH93" s="272">
        <v>38</v>
      </c>
      <c r="BI93" s="272">
        <v>20</v>
      </c>
      <c r="BJ93" s="272" t="s">
        <v>668</v>
      </c>
      <c r="BK93" s="272">
        <v>6</v>
      </c>
      <c r="BL93" s="272">
        <v>2</v>
      </c>
      <c r="BM93" s="272">
        <v>4</v>
      </c>
      <c r="BN93" s="272" t="s">
        <v>683</v>
      </c>
      <c r="BO93" s="272">
        <v>6</v>
      </c>
      <c r="BP93" s="272">
        <v>2</v>
      </c>
      <c r="BQ93" s="272">
        <v>4</v>
      </c>
      <c r="BR93" s="272" t="s">
        <v>668</v>
      </c>
      <c r="BS93" s="272">
        <v>0</v>
      </c>
      <c r="BT93" s="272">
        <v>0</v>
      </c>
      <c r="BU93" s="272">
        <v>0</v>
      </c>
      <c r="BV93" s="272">
        <v>278</v>
      </c>
      <c r="BW93" s="272">
        <v>13</v>
      </c>
      <c r="BX93" s="272">
        <v>382</v>
      </c>
      <c r="BY93" s="272">
        <v>25</v>
      </c>
      <c r="BZ93" s="273">
        <v>407</v>
      </c>
    </row>
    <row r="94" spans="1:78" x14ac:dyDescent="0.35">
      <c r="A94" s="40">
        <v>86</v>
      </c>
      <c r="B94" s="41" t="s">
        <v>659</v>
      </c>
      <c r="C94" s="41" t="s">
        <v>641</v>
      </c>
      <c r="D94" s="41" t="s">
        <v>641</v>
      </c>
      <c r="E94" s="266">
        <v>0</v>
      </c>
      <c r="F94" s="272">
        <v>0</v>
      </c>
      <c r="G94" s="272">
        <v>3</v>
      </c>
      <c r="H94" s="272">
        <v>0</v>
      </c>
      <c r="I94" s="272">
        <v>3</v>
      </c>
      <c r="J94" s="272">
        <v>0</v>
      </c>
      <c r="K94" s="272">
        <v>0</v>
      </c>
      <c r="L94" s="272">
        <v>12962</v>
      </c>
      <c r="M94" s="272">
        <v>0</v>
      </c>
      <c r="N94" s="272">
        <v>12962</v>
      </c>
      <c r="O94" s="272">
        <v>0</v>
      </c>
      <c r="P94" s="272">
        <v>0</v>
      </c>
      <c r="Q94" s="272">
        <v>8082</v>
      </c>
      <c r="R94" s="272">
        <v>0</v>
      </c>
      <c r="S94" s="272">
        <v>8082</v>
      </c>
      <c r="T94" s="272">
        <v>0</v>
      </c>
      <c r="U94" s="272">
        <v>0</v>
      </c>
      <c r="V94" s="272">
        <v>8410</v>
      </c>
      <c r="W94" s="272">
        <v>0</v>
      </c>
      <c r="X94" s="272">
        <v>8410</v>
      </c>
      <c r="Y94" s="272">
        <v>0</v>
      </c>
      <c r="Z94" s="272">
        <v>0</v>
      </c>
      <c r="AA94" s="272">
        <v>0</v>
      </c>
      <c r="AB94" s="272">
        <v>0</v>
      </c>
      <c r="AC94" s="272">
        <v>0</v>
      </c>
      <c r="AD94" s="272">
        <v>0</v>
      </c>
      <c r="AE94" s="272">
        <v>0</v>
      </c>
      <c r="AF94" s="272">
        <v>29454</v>
      </c>
      <c r="AG94" s="272">
        <v>0</v>
      </c>
      <c r="AH94" s="272">
        <v>29454</v>
      </c>
      <c r="AI94" s="272">
        <v>0</v>
      </c>
      <c r="AJ94" s="272">
        <v>269467</v>
      </c>
      <c r="AK94" s="272">
        <v>-269467</v>
      </c>
      <c r="AL94" s="272">
        <v>60415</v>
      </c>
      <c r="AM94" s="272">
        <v>19.2</v>
      </c>
      <c r="AN94" s="272">
        <v>6894</v>
      </c>
      <c r="AO94" s="272">
        <v>0</v>
      </c>
      <c r="AP94" s="272">
        <v>67309</v>
      </c>
      <c r="AQ94" s="272">
        <v>13101</v>
      </c>
      <c r="AR94" s="272">
        <v>32251</v>
      </c>
      <c r="AS94" s="272">
        <v>5713</v>
      </c>
      <c r="AT94" s="272">
        <v>3175</v>
      </c>
      <c r="AU94" s="272">
        <v>54240</v>
      </c>
      <c r="AV94" s="272">
        <v>4537382</v>
      </c>
      <c r="AW94" s="272">
        <v>4294089</v>
      </c>
      <c r="AX94" s="272">
        <v>0</v>
      </c>
      <c r="AY94" s="272">
        <v>0</v>
      </c>
      <c r="AZ94" s="272">
        <v>11</v>
      </c>
      <c r="BA94" s="272">
        <v>18397</v>
      </c>
      <c r="BB94" s="272">
        <v>991</v>
      </c>
      <c r="BC94" s="272">
        <v>2750</v>
      </c>
      <c r="BD94" s="272">
        <v>22138</v>
      </c>
      <c r="BE94" s="272" t="s">
        <v>656</v>
      </c>
      <c r="BF94" s="272" t="s">
        <v>656</v>
      </c>
      <c r="BG94" s="272" t="s">
        <v>656</v>
      </c>
      <c r="BH94" s="272" t="s">
        <v>656</v>
      </c>
      <c r="BI94" s="272" t="s">
        <v>656</v>
      </c>
      <c r="BJ94" s="272" t="s">
        <v>656</v>
      </c>
      <c r="BK94" s="272" t="s">
        <v>656</v>
      </c>
      <c r="BL94" s="272" t="s">
        <v>656</v>
      </c>
      <c r="BM94" s="272" t="s">
        <v>656</v>
      </c>
      <c r="BN94" s="272" t="s">
        <v>656</v>
      </c>
      <c r="BO94" s="272" t="s">
        <v>656</v>
      </c>
      <c r="BP94" s="272" t="s">
        <v>656</v>
      </c>
      <c r="BQ94" s="272" t="s">
        <v>656</v>
      </c>
      <c r="BR94" s="272" t="s">
        <v>656</v>
      </c>
      <c r="BS94" s="272" t="s">
        <v>656</v>
      </c>
      <c r="BT94" s="272" t="s">
        <v>656</v>
      </c>
      <c r="BU94" s="272" t="s">
        <v>656</v>
      </c>
      <c r="BV94" s="272" t="s">
        <v>656</v>
      </c>
      <c r="BW94" s="272" t="s">
        <v>656</v>
      </c>
      <c r="BX94" s="272" t="s">
        <v>656</v>
      </c>
      <c r="BY94" s="272" t="s">
        <v>656</v>
      </c>
      <c r="BZ94" s="273" t="s">
        <v>656</v>
      </c>
    </row>
    <row r="95" spans="1:78" ht="15" thickBot="1" x14ac:dyDescent="0.4">
      <c r="A95" s="40">
        <v>87</v>
      </c>
      <c r="B95" s="41" t="s">
        <v>660</v>
      </c>
      <c r="C95" s="41" t="s">
        <v>644</v>
      </c>
      <c r="D95" s="42" t="s">
        <v>644</v>
      </c>
      <c r="E95" s="278">
        <v>0</v>
      </c>
      <c r="F95" s="277">
        <v>0</v>
      </c>
      <c r="G95" s="277">
        <v>1</v>
      </c>
      <c r="H95" s="277">
        <v>0</v>
      </c>
      <c r="I95" s="277">
        <v>1</v>
      </c>
      <c r="J95" s="277">
        <v>0</v>
      </c>
      <c r="K95" s="277">
        <v>0</v>
      </c>
      <c r="L95" s="277">
        <v>0</v>
      </c>
      <c r="M95" s="277">
        <v>0</v>
      </c>
      <c r="N95" s="277">
        <v>0</v>
      </c>
      <c r="O95" s="277">
        <v>0</v>
      </c>
      <c r="P95" s="277">
        <v>0</v>
      </c>
      <c r="Q95" s="277">
        <v>9324</v>
      </c>
      <c r="R95" s="277">
        <v>0</v>
      </c>
      <c r="S95" s="277">
        <v>9324</v>
      </c>
      <c r="T95" s="277">
        <v>0</v>
      </c>
      <c r="U95" s="277">
        <v>0</v>
      </c>
      <c r="V95" s="277">
        <v>692</v>
      </c>
      <c r="W95" s="277">
        <v>0</v>
      </c>
      <c r="X95" s="277">
        <v>692</v>
      </c>
      <c r="Y95" s="277">
        <v>0</v>
      </c>
      <c r="Z95" s="277">
        <v>0</v>
      </c>
      <c r="AA95" s="277">
        <v>0</v>
      </c>
      <c r="AB95" s="277">
        <v>0</v>
      </c>
      <c r="AC95" s="277">
        <v>0</v>
      </c>
      <c r="AD95" s="277">
        <v>0</v>
      </c>
      <c r="AE95" s="277">
        <v>0</v>
      </c>
      <c r="AF95" s="277">
        <v>10016</v>
      </c>
      <c r="AG95" s="277">
        <v>0</v>
      </c>
      <c r="AH95" s="277">
        <v>10016</v>
      </c>
      <c r="AI95" s="277">
        <v>0</v>
      </c>
      <c r="AJ95" s="277">
        <v>63954</v>
      </c>
      <c r="AK95" s="277">
        <v>-63954</v>
      </c>
      <c r="AL95" s="277">
        <v>0</v>
      </c>
      <c r="AM95" s="277">
        <v>0</v>
      </c>
      <c r="AN95" s="277">
        <v>43629</v>
      </c>
      <c r="AO95" s="277">
        <v>0</v>
      </c>
      <c r="AP95" s="277">
        <v>43629</v>
      </c>
      <c r="AQ95" s="277">
        <v>0</v>
      </c>
      <c r="AR95" s="277">
        <v>1688</v>
      </c>
      <c r="AS95" s="277">
        <v>0</v>
      </c>
      <c r="AT95" s="277">
        <v>685</v>
      </c>
      <c r="AU95" s="277">
        <v>2373</v>
      </c>
      <c r="AV95" s="277">
        <v>328913</v>
      </c>
      <c r="AW95" s="277">
        <v>267187</v>
      </c>
      <c r="AX95" s="277">
        <v>0</v>
      </c>
      <c r="AY95" s="277">
        <v>0</v>
      </c>
      <c r="AZ95" s="277">
        <v>11</v>
      </c>
      <c r="BA95" s="277">
        <v>45</v>
      </c>
      <c r="BB95" s="277">
        <v>519</v>
      </c>
      <c r="BC95" s="277">
        <v>299</v>
      </c>
      <c r="BD95" s="277">
        <v>863</v>
      </c>
      <c r="BE95" s="272" t="s">
        <v>656</v>
      </c>
      <c r="BF95" s="272" t="s">
        <v>656</v>
      </c>
      <c r="BG95" s="272" t="s">
        <v>656</v>
      </c>
      <c r="BH95" s="272" t="s">
        <v>656</v>
      </c>
      <c r="BI95" s="272" t="s">
        <v>656</v>
      </c>
      <c r="BJ95" s="272" t="s">
        <v>656</v>
      </c>
      <c r="BK95" s="272" t="s">
        <v>656</v>
      </c>
      <c r="BL95" s="272" t="s">
        <v>656</v>
      </c>
      <c r="BM95" s="272" t="s">
        <v>656</v>
      </c>
      <c r="BN95" s="272" t="s">
        <v>656</v>
      </c>
      <c r="BO95" s="272" t="s">
        <v>656</v>
      </c>
      <c r="BP95" s="272" t="s">
        <v>656</v>
      </c>
      <c r="BQ95" s="272" t="s">
        <v>656</v>
      </c>
      <c r="BR95" s="272" t="s">
        <v>656</v>
      </c>
      <c r="BS95" s="272" t="s">
        <v>656</v>
      </c>
      <c r="BT95" s="272" t="s">
        <v>656</v>
      </c>
      <c r="BU95" s="272" t="s">
        <v>656</v>
      </c>
      <c r="BV95" s="272" t="s">
        <v>656</v>
      </c>
      <c r="BW95" s="272" t="s">
        <v>656</v>
      </c>
      <c r="BX95" s="272" t="s">
        <v>656</v>
      </c>
      <c r="BY95" s="272" t="s">
        <v>656</v>
      </c>
      <c r="BZ95" s="273" t="s">
        <v>656</v>
      </c>
    </row>
    <row r="96" spans="1:78" x14ac:dyDescent="0.35">
      <c r="A96" s="200">
        <v>88</v>
      </c>
      <c r="B96" s="201" t="s">
        <v>348</v>
      </c>
      <c r="C96" s="201" t="s">
        <v>364</v>
      </c>
      <c r="D96" s="202" t="s">
        <v>364</v>
      </c>
      <c r="E96" s="242">
        <v>3143</v>
      </c>
      <c r="F96" s="203">
        <v>9003</v>
      </c>
      <c r="G96" s="203">
        <v>1065</v>
      </c>
      <c r="H96" s="203">
        <v>6527</v>
      </c>
      <c r="I96" s="203">
        <v>19738</v>
      </c>
      <c r="J96" s="203">
        <v>1213767</v>
      </c>
      <c r="K96" s="203">
        <v>572654</v>
      </c>
      <c r="L96" s="203">
        <v>70881</v>
      </c>
      <c r="M96" s="203">
        <v>80261</v>
      </c>
      <c r="N96" s="203">
        <v>1937563</v>
      </c>
      <c r="O96" s="203">
        <v>1508003</v>
      </c>
      <c r="P96" s="203">
        <v>192834</v>
      </c>
      <c r="Q96" s="203">
        <v>60668</v>
      </c>
      <c r="R96" s="203">
        <v>123755</v>
      </c>
      <c r="S96" s="203">
        <v>1885260</v>
      </c>
      <c r="T96" s="203">
        <v>1658686</v>
      </c>
      <c r="U96" s="203">
        <v>448997</v>
      </c>
      <c r="V96" s="203">
        <v>56096</v>
      </c>
      <c r="W96" s="203">
        <v>117123</v>
      </c>
      <c r="X96" s="203">
        <v>2280902</v>
      </c>
      <c r="Y96" s="203">
        <v>15863</v>
      </c>
      <c r="Z96" s="203">
        <v>2003</v>
      </c>
      <c r="AA96" s="203">
        <v>489</v>
      </c>
      <c r="AB96" s="203">
        <v>1542</v>
      </c>
      <c r="AC96" s="203">
        <v>19897</v>
      </c>
      <c r="AD96" s="203">
        <v>4396319</v>
      </c>
      <c r="AE96" s="203">
        <v>1216488</v>
      </c>
      <c r="AF96" s="203">
        <v>188134</v>
      </c>
      <c r="AG96" s="203">
        <v>322681</v>
      </c>
      <c r="AH96" s="203">
        <v>6123622</v>
      </c>
      <c r="AI96" s="203">
        <v>7535097</v>
      </c>
      <c r="AJ96" s="203">
        <v>4079255</v>
      </c>
      <c r="AK96" s="203">
        <v>3455842</v>
      </c>
      <c r="AL96" s="203">
        <v>6716654</v>
      </c>
      <c r="AM96" s="203" t="s">
        <v>524</v>
      </c>
      <c r="AN96" s="203">
        <v>923018</v>
      </c>
      <c r="AO96" s="203">
        <v>41077</v>
      </c>
      <c r="AP96" s="203">
        <v>7639672</v>
      </c>
      <c r="AQ96" s="203">
        <v>655462</v>
      </c>
      <c r="AR96" s="203">
        <v>1822785</v>
      </c>
      <c r="AS96" s="203">
        <v>1983496</v>
      </c>
      <c r="AT96" s="203">
        <v>294931</v>
      </c>
      <c r="AU96" s="203">
        <v>4756675</v>
      </c>
      <c r="AV96" s="203">
        <v>340831680</v>
      </c>
      <c r="AW96" s="203">
        <v>332020329</v>
      </c>
      <c r="AX96" s="203">
        <v>57094</v>
      </c>
      <c r="AY96" s="203">
        <v>2059.6999999999994</v>
      </c>
      <c r="AZ96" s="203">
        <v>317.43499999999995</v>
      </c>
      <c r="BA96" s="203">
        <v>1641724</v>
      </c>
      <c r="BB96" s="203">
        <v>167948</v>
      </c>
      <c r="BC96" s="203">
        <v>89110</v>
      </c>
      <c r="BD96" s="203">
        <v>1898784</v>
      </c>
      <c r="BE96" s="203">
        <v>2852</v>
      </c>
      <c r="BF96" s="203">
        <v>3188</v>
      </c>
      <c r="BG96" s="203">
        <v>2532</v>
      </c>
      <c r="BH96" s="203">
        <v>783</v>
      </c>
      <c r="BI96" s="203">
        <v>1749</v>
      </c>
      <c r="BJ96" s="203" t="s">
        <v>524</v>
      </c>
      <c r="BK96" s="203">
        <v>197</v>
      </c>
      <c r="BL96" s="203">
        <v>68</v>
      </c>
      <c r="BM96" s="203">
        <v>129</v>
      </c>
      <c r="BN96" s="203" t="s">
        <v>524</v>
      </c>
      <c r="BO96" s="203">
        <v>459</v>
      </c>
      <c r="BP96" s="203">
        <v>160</v>
      </c>
      <c r="BQ96" s="203">
        <v>299</v>
      </c>
      <c r="BR96" s="203" t="s">
        <v>524</v>
      </c>
      <c r="BS96" s="203">
        <v>58</v>
      </c>
      <c r="BT96" s="203">
        <v>95</v>
      </c>
      <c r="BU96" s="203">
        <v>62</v>
      </c>
      <c r="BV96" s="203">
        <v>50504</v>
      </c>
      <c r="BW96" s="203">
        <v>512</v>
      </c>
      <c r="BX96" s="203">
        <v>57056</v>
      </c>
      <c r="BY96" s="203">
        <v>31989</v>
      </c>
      <c r="BZ96" s="44">
        <v>89045</v>
      </c>
    </row>
    <row r="97" spans="1:78" x14ac:dyDescent="0.35">
      <c r="A97" s="40">
        <v>89</v>
      </c>
      <c r="B97" s="41" t="s">
        <v>349</v>
      </c>
      <c r="C97" s="41" t="s">
        <v>365</v>
      </c>
      <c r="D97" s="199" t="s">
        <v>365</v>
      </c>
      <c r="E97" s="238">
        <v>279</v>
      </c>
      <c r="F97" s="43">
        <v>46</v>
      </c>
      <c r="G97" s="43">
        <v>33</v>
      </c>
      <c r="H97" s="43">
        <v>281</v>
      </c>
      <c r="I97" s="43">
        <v>639</v>
      </c>
      <c r="J97" s="43">
        <v>126812</v>
      </c>
      <c r="K97" s="43">
        <v>17377</v>
      </c>
      <c r="L97" s="43">
        <v>806</v>
      </c>
      <c r="M97" s="43">
        <v>7401</v>
      </c>
      <c r="N97" s="43">
        <v>152396</v>
      </c>
      <c r="O97" s="43">
        <v>100594</v>
      </c>
      <c r="P97" s="43">
        <v>11131</v>
      </c>
      <c r="Q97" s="43">
        <v>469</v>
      </c>
      <c r="R97" s="43">
        <v>7575</v>
      </c>
      <c r="S97" s="43">
        <v>119769</v>
      </c>
      <c r="T97" s="43">
        <v>106347</v>
      </c>
      <c r="U97" s="43">
        <v>19859</v>
      </c>
      <c r="V97" s="43">
        <v>539</v>
      </c>
      <c r="W97" s="43">
        <v>6169</v>
      </c>
      <c r="X97" s="43">
        <v>132914</v>
      </c>
      <c r="Y97" s="43">
        <v>1085</v>
      </c>
      <c r="Z97" s="43">
        <v>187</v>
      </c>
      <c r="AA97" s="43">
        <v>10</v>
      </c>
      <c r="AB97" s="43">
        <v>84</v>
      </c>
      <c r="AC97" s="43">
        <v>1366</v>
      </c>
      <c r="AD97" s="43">
        <v>334838</v>
      </c>
      <c r="AE97" s="43">
        <v>48554</v>
      </c>
      <c r="AF97" s="43">
        <v>1824</v>
      </c>
      <c r="AG97" s="43">
        <v>21229</v>
      </c>
      <c r="AH97" s="43">
        <v>406445</v>
      </c>
      <c r="AI97" s="43">
        <v>467491</v>
      </c>
      <c r="AJ97" s="43">
        <v>85539</v>
      </c>
      <c r="AK97" s="43">
        <v>381952</v>
      </c>
      <c r="AL97" s="43">
        <v>592040</v>
      </c>
      <c r="AM97" s="43" t="s">
        <v>524</v>
      </c>
      <c r="AN97" s="43">
        <v>60178</v>
      </c>
      <c r="AO97" s="43">
        <v>149</v>
      </c>
      <c r="AP97" s="43">
        <v>652218</v>
      </c>
      <c r="AQ97" s="43">
        <v>13123</v>
      </c>
      <c r="AR97" s="43">
        <v>98662</v>
      </c>
      <c r="AS97" s="43">
        <v>156748</v>
      </c>
      <c r="AT97" s="43">
        <v>3339</v>
      </c>
      <c r="AU97" s="43">
        <v>271872</v>
      </c>
      <c r="AV97" s="43">
        <v>23194115</v>
      </c>
      <c r="AW97" s="43">
        <v>22538900</v>
      </c>
      <c r="AX97" s="43">
        <v>6514</v>
      </c>
      <c r="AY97" s="43">
        <v>189.9</v>
      </c>
      <c r="AZ97" s="43">
        <v>17.920000000000002</v>
      </c>
      <c r="BA97" s="43">
        <v>86597</v>
      </c>
      <c r="BB97" s="43">
        <v>13536</v>
      </c>
      <c r="BC97" s="43">
        <v>7830</v>
      </c>
      <c r="BD97" s="43">
        <v>107962</v>
      </c>
      <c r="BE97" s="43">
        <v>201</v>
      </c>
      <c r="BF97" s="43">
        <v>379</v>
      </c>
      <c r="BG97" s="43">
        <v>321</v>
      </c>
      <c r="BH97" s="43">
        <v>110</v>
      </c>
      <c r="BI97" s="43">
        <v>211</v>
      </c>
      <c r="BJ97" s="43" t="s">
        <v>524</v>
      </c>
      <c r="BK97" s="43">
        <v>24</v>
      </c>
      <c r="BL97" s="43">
        <v>6</v>
      </c>
      <c r="BM97" s="43">
        <v>18</v>
      </c>
      <c r="BN97" s="43" t="s">
        <v>524</v>
      </c>
      <c r="BO97" s="43">
        <v>34</v>
      </c>
      <c r="BP97" s="43">
        <v>11</v>
      </c>
      <c r="BQ97" s="43">
        <v>23</v>
      </c>
      <c r="BR97" s="43" t="s">
        <v>524</v>
      </c>
      <c r="BS97" s="43">
        <v>9</v>
      </c>
      <c r="BT97" s="43">
        <v>14</v>
      </c>
      <c r="BU97" s="43">
        <v>0</v>
      </c>
      <c r="BV97" s="43">
        <v>2208</v>
      </c>
      <c r="BW97" s="43">
        <v>13</v>
      </c>
      <c r="BX97" s="43">
        <v>2801</v>
      </c>
      <c r="BY97" s="43">
        <v>1734</v>
      </c>
      <c r="BZ97" s="45">
        <v>4535</v>
      </c>
    </row>
    <row r="98" spans="1:78" x14ac:dyDescent="0.35">
      <c r="A98" s="40">
        <v>90</v>
      </c>
      <c r="B98" s="41" t="s">
        <v>350</v>
      </c>
      <c r="C98" s="42" t="s">
        <v>366</v>
      </c>
      <c r="D98" s="240" t="s">
        <v>366</v>
      </c>
      <c r="E98" s="238">
        <v>3422</v>
      </c>
      <c r="F98" s="43">
        <v>9049</v>
      </c>
      <c r="G98" s="43">
        <v>1102</v>
      </c>
      <c r="H98" s="43">
        <v>6808</v>
      </c>
      <c r="I98" s="43">
        <v>20381</v>
      </c>
      <c r="J98" s="43">
        <v>1340579</v>
      </c>
      <c r="K98" s="43">
        <v>590031</v>
      </c>
      <c r="L98" s="43">
        <v>84649</v>
      </c>
      <c r="M98" s="43">
        <v>87662</v>
      </c>
      <c r="N98" s="43">
        <v>2102921</v>
      </c>
      <c r="O98" s="43">
        <v>1608597</v>
      </c>
      <c r="P98" s="43">
        <v>203965</v>
      </c>
      <c r="Q98" s="43">
        <v>78543</v>
      </c>
      <c r="R98" s="43">
        <v>131330</v>
      </c>
      <c r="S98" s="43">
        <v>2022435</v>
      </c>
      <c r="T98" s="43">
        <v>1765033</v>
      </c>
      <c r="U98" s="43">
        <v>468856</v>
      </c>
      <c r="V98" s="43">
        <v>65737</v>
      </c>
      <c r="W98" s="43">
        <v>123292</v>
      </c>
      <c r="X98" s="43">
        <v>2422918</v>
      </c>
      <c r="Y98" s="43">
        <v>16948</v>
      </c>
      <c r="Z98" s="43">
        <v>2190</v>
      </c>
      <c r="AA98" s="43">
        <v>499</v>
      </c>
      <c r="AB98" s="43">
        <v>1626</v>
      </c>
      <c r="AC98" s="43">
        <v>21263</v>
      </c>
      <c r="AD98" s="43">
        <v>4731157</v>
      </c>
      <c r="AE98" s="43">
        <v>1265042</v>
      </c>
      <c r="AF98" s="43">
        <v>229428</v>
      </c>
      <c r="AG98" s="43">
        <v>343910</v>
      </c>
      <c r="AH98" s="43">
        <v>6569537</v>
      </c>
      <c r="AI98" s="43">
        <v>8002588</v>
      </c>
      <c r="AJ98" s="43">
        <v>4498215</v>
      </c>
      <c r="AK98" s="43">
        <v>3504373</v>
      </c>
      <c r="AL98" s="43">
        <v>7369109</v>
      </c>
      <c r="AM98" s="43" t="s">
        <v>524</v>
      </c>
      <c r="AN98" s="43">
        <v>1033719</v>
      </c>
      <c r="AO98" s="43">
        <v>41226</v>
      </c>
      <c r="AP98" s="43">
        <v>8402828</v>
      </c>
      <c r="AQ98" s="43">
        <v>681686</v>
      </c>
      <c r="AR98" s="43">
        <v>1955386</v>
      </c>
      <c r="AS98" s="43">
        <v>2145957</v>
      </c>
      <c r="AT98" s="43">
        <v>302130</v>
      </c>
      <c r="AU98" s="43">
        <v>5085160</v>
      </c>
      <c r="AV98" s="43">
        <v>368892090</v>
      </c>
      <c r="AW98" s="43">
        <v>359120505</v>
      </c>
      <c r="AX98" s="43">
        <v>63608</v>
      </c>
      <c r="AY98" s="43">
        <v>2249.5999999999995</v>
      </c>
      <c r="AZ98" s="43">
        <v>357.35499999999996</v>
      </c>
      <c r="BA98" s="43">
        <v>1746763</v>
      </c>
      <c r="BB98" s="43">
        <v>182994</v>
      </c>
      <c r="BC98" s="43">
        <v>99989</v>
      </c>
      <c r="BD98" s="43">
        <v>2029747</v>
      </c>
      <c r="BE98" s="43">
        <v>3053</v>
      </c>
      <c r="BF98" s="43">
        <v>3567</v>
      </c>
      <c r="BG98" s="43">
        <v>2853</v>
      </c>
      <c r="BH98" s="43">
        <v>893</v>
      </c>
      <c r="BI98" s="43">
        <v>1960</v>
      </c>
      <c r="BJ98" s="43" t="s">
        <v>524</v>
      </c>
      <c r="BK98" s="43">
        <v>221</v>
      </c>
      <c r="BL98" s="43">
        <v>74</v>
      </c>
      <c r="BM98" s="43">
        <v>147</v>
      </c>
      <c r="BN98" s="43" t="s">
        <v>524</v>
      </c>
      <c r="BO98" s="43">
        <v>493</v>
      </c>
      <c r="BP98" s="43">
        <v>171</v>
      </c>
      <c r="BQ98" s="43">
        <v>322</v>
      </c>
      <c r="BR98" s="43" t="s">
        <v>524</v>
      </c>
      <c r="BS98" s="43">
        <v>67</v>
      </c>
      <c r="BT98" s="43">
        <v>109</v>
      </c>
      <c r="BU98" s="43">
        <v>62</v>
      </c>
      <c r="BV98" s="43">
        <v>52712</v>
      </c>
      <c r="BW98" s="43">
        <v>525</v>
      </c>
      <c r="BX98" s="43">
        <v>59857</v>
      </c>
      <c r="BY98" s="43">
        <v>33723</v>
      </c>
      <c r="BZ98" s="45">
        <v>93580</v>
      </c>
    </row>
    <row r="99" spans="1:78" ht="15" hidden="1" thickBot="1" x14ac:dyDescent="0.4">
      <c r="A99" s="204">
        <v>91</v>
      </c>
      <c r="B99" s="46" t="s">
        <v>517</v>
      </c>
      <c r="C99" s="46" t="s">
        <v>518</v>
      </c>
      <c r="D99" s="205"/>
      <c r="E99" s="239"/>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228"/>
      <c r="AN99" s="46"/>
      <c r="AO99" s="46"/>
      <c r="AP99" s="46"/>
      <c r="AQ99" s="46"/>
      <c r="AR99" s="46"/>
      <c r="AS99" s="46"/>
      <c r="AT99" s="46"/>
      <c r="AU99" s="46"/>
      <c r="AV99" s="46"/>
      <c r="AW99" s="46"/>
      <c r="AX99" s="46"/>
      <c r="AY99" s="46"/>
      <c r="AZ99" s="46"/>
      <c r="BA99" s="46"/>
      <c r="BB99" s="46"/>
      <c r="BC99" s="46"/>
      <c r="BD99" s="46"/>
      <c r="BE99" s="46"/>
      <c r="BF99" s="46"/>
      <c r="BG99" s="46"/>
      <c r="BH99" s="46"/>
      <c r="BI99" s="46"/>
      <c r="BJ99" s="228"/>
      <c r="BK99" s="46"/>
      <c r="BL99" s="46"/>
      <c r="BM99" s="46"/>
      <c r="BN99" s="228"/>
      <c r="BO99" s="46"/>
      <c r="BP99" s="46"/>
      <c r="BQ99" s="46"/>
      <c r="BR99" s="228"/>
      <c r="BS99" s="46"/>
      <c r="BT99" s="46"/>
      <c r="BU99" s="46"/>
      <c r="BV99" s="46"/>
      <c r="BW99" s="46"/>
      <c r="BX99" s="46"/>
      <c r="BY99" s="46"/>
      <c r="BZ99" s="205"/>
    </row>
    <row r="100" spans="1:78" x14ac:dyDescent="0.35">
      <c r="A100" s="233"/>
      <c r="B100" s="233"/>
      <c r="C100" s="233"/>
      <c r="D100" s="233"/>
      <c r="E100" s="233"/>
      <c r="F100" s="233"/>
      <c r="G100" s="233"/>
      <c r="H100" s="233"/>
      <c r="I100" s="233"/>
      <c r="T100" s="8"/>
      <c r="U100" s="8"/>
      <c r="V100" s="8"/>
      <c r="W100" s="8"/>
      <c r="X100" s="8"/>
      <c r="Y100" s="8"/>
      <c r="Z100" s="8"/>
      <c r="AA100" s="8"/>
      <c r="AB100" s="8"/>
      <c r="AC100" s="8"/>
      <c r="AD100" s="8"/>
      <c r="AE100" s="8"/>
      <c r="AF100" s="8"/>
      <c r="AG100" s="8"/>
      <c r="AH100" s="8"/>
      <c r="AI100" s="8"/>
      <c r="AJ100" s="8"/>
      <c r="AK100" s="8"/>
      <c r="AL100" s="230"/>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row>
  </sheetData>
  <autoFilter ref="A8:BZ99" xr:uid="{A6E7D05B-8E4A-4C9A-B63D-25EDBEB06B8C}"/>
  <mergeCells count="7">
    <mergeCell ref="E1:BZ1"/>
    <mergeCell ref="E6:H6"/>
    <mergeCell ref="J6:M6"/>
    <mergeCell ref="O6:R6"/>
    <mergeCell ref="T6:W6"/>
    <mergeCell ref="Y6:AB6"/>
    <mergeCell ref="AD6:AG6"/>
  </mergeCells>
  <phoneticPr fontId="6" type="noConversion"/>
  <conditionalFormatting sqref="E9:BZ95">
    <cfRule type="cellIs" dxfId="5" priority="3" operator="equal">
      <formula>"NULL"</formula>
    </cfRule>
  </conditionalFormatting>
  <conditionalFormatting sqref="E96:BZ98">
    <cfRule type="cellIs" dxfId="4" priority="4" stopIfTrue="1" operator="equal">
      <formula>"#"</formula>
    </cfRule>
  </conditionalFormatting>
  <conditionalFormatting sqref="AM99">
    <cfRule type="cellIs" dxfId="3" priority="5" stopIfTrue="1" operator="equal">
      <formula>"#"</formula>
    </cfRule>
  </conditionalFormatting>
  <conditionalFormatting sqref="BJ99">
    <cfRule type="cellIs" dxfId="2" priority="8" stopIfTrue="1" operator="equal">
      <formula>"#"</formula>
    </cfRule>
  </conditionalFormatting>
  <conditionalFormatting sqref="BN99">
    <cfRule type="cellIs" dxfId="1" priority="7" stopIfTrue="1" operator="equal">
      <formula>"#"</formula>
    </cfRule>
  </conditionalFormatting>
  <conditionalFormatting sqref="BR99">
    <cfRule type="cellIs" dxfId="0" priority="6" stopIfTrue="1" operator="equal">
      <formula>"#"</formula>
    </cfRule>
  </conditionalFormatting>
  <printOptions horizontalCentered="1"/>
  <pageMargins left="0.15748031496062992" right="0.15748031496062992" top="0.59055118110236227" bottom="0.59055118110236227" header="0.51181102362204722" footer="0.51181102362204722"/>
  <pageSetup paperSize="8" scale="28" fitToWidth="2" fitToHeight="1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17249-7F58-40E3-A161-C41B0812C591}">
  <dimension ref="A1:B7"/>
  <sheetViews>
    <sheetView workbookViewId="0">
      <selection activeCell="B4" sqref="B4"/>
    </sheetView>
  </sheetViews>
  <sheetFormatPr defaultRowHeight="12.5" x14ac:dyDescent="0.25"/>
  <cols>
    <col min="1" max="1" width="15.1796875" bestFit="1" customWidth="1"/>
    <col min="2" max="2" width="170" bestFit="1" customWidth="1"/>
  </cols>
  <sheetData>
    <row r="1" spans="1:2" ht="13" x14ac:dyDescent="0.3">
      <c r="A1" s="275" t="s">
        <v>648</v>
      </c>
      <c r="B1" s="275" t="s">
        <v>645</v>
      </c>
    </row>
    <row r="2" spans="1:2" x14ac:dyDescent="0.25">
      <c r="A2" s="276" t="s">
        <v>646</v>
      </c>
      <c r="B2" s="276" t="s">
        <v>686</v>
      </c>
    </row>
    <row r="3" spans="1:2" x14ac:dyDescent="0.25">
      <c r="A3" s="276" t="s">
        <v>647</v>
      </c>
      <c r="B3" s="276" t="s">
        <v>687</v>
      </c>
    </row>
    <row r="4" spans="1:2" x14ac:dyDescent="0.25">
      <c r="A4" s="276" t="s">
        <v>661</v>
      </c>
      <c r="B4" s="276" t="s">
        <v>662</v>
      </c>
    </row>
    <row r="5" spans="1:2" x14ac:dyDescent="0.25">
      <c r="A5" s="276" t="s">
        <v>655</v>
      </c>
      <c r="B5" s="276" t="s">
        <v>651</v>
      </c>
    </row>
    <row r="6" spans="1:2" x14ac:dyDescent="0.25">
      <c r="A6" s="276">
        <v>0</v>
      </c>
      <c r="B6" s="276" t="s">
        <v>650</v>
      </c>
    </row>
    <row r="7" spans="1:2" x14ac:dyDescent="0.25">
      <c r="A7" s="276" t="s">
        <v>656</v>
      </c>
      <c r="B7" s="276" t="s">
        <v>649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93"/>
  <sheetViews>
    <sheetView zoomScaleNormal="100" workbookViewId="0">
      <selection activeCell="D16" sqref="D16"/>
    </sheetView>
  </sheetViews>
  <sheetFormatPr defaultColWidth="9.1796875" defaultRowHeight="12.5" x14ac:dyDescent="0.25"/>
  <cols>
    <col min="1" max="2" width="45.7265625" style="1" bestFit="1" customWidth="1"/>
    <col min="3" max="3" width="9.1796875" style="4"/>
    <col min="4" max="16384" width="9.1796875" style="1"/>
  </cols>
  <sheetData>
    <row r="1" spans="1:3" ht="13" x14ac:dyDescent="0.3">
      <c r="A1" s="2" t="s">
        <v>75</v>
      </c>
      <c r="B1" s="2" t="s">
        <v>150</v>
      </c>
      <c r="C1" s="6" t="s">
        <v>153</v>
      </c>
    </row>
    <row r="3" spans="1:3" ht="13" x14ac:dyDescent="0.3">
      <c r="A3" s="5" t="s">
        <v>76</v>
      </c>
      <c r="B3" s="5" t="str">
        <f>VLOOKUP($A$3,$A$4:$B$93,2,FALSE)</f>
        <v>(Please select Pension Fund using drop down menu above)</v>
      </c>
      <c r="C3" s="7">
        <f>VLOOKUP($A$3,$A$4:$C$93,3,FALSE)</f>
        <v>0</v>
      </c>
    </row>
    <row r="4" spans="1:3" x14ac:dyDescent="0.25">
      <c r="A4" s="1" t="s">
        <v>76</v>
      </c>
      <c r="B4" s="1" t="s">
        <v>154</v>
      </c>
    </row>
    <row r="5" spans="1:3" x14ac:dyDescent="0.25">
      <c r="A5" s="3" t="s">
        <v>142</v>
      </c>
      <c r="B5" s="1" t="s">
        <v>152</v>
      </c>
      <c r="C5" s="4" t="s">
        <v>186</v>
      </c>
    </row>
    <row r="6" spans="1:3" x14ac:dyDescent="0.25">
      <c r="A6" s="3" t="s">
        <v>144</v>
      </c>
      <c r="B6" s="1" t="s">
        <v>144</v>
      </c>
      <c r="C6" s="4" t="s">
        <v>187</v>
      </c>
    </row>
    <row r="7" spans="1:3" x14ac:dyDescent="0.25">
      <c r="A7" s="3" t="s">
        <v>77</v>
      </c>
      <c r="B7" s="1" t="s">
        <v>77</v>
      </c>
      <c r="C7" s="4" t="s">
        <v>188</v>
      </c>
    </row>
    <row r="8" spans="1:3" x14ac:dyDescent="0.25">
      <c r="A8" s="3" t="s">
        <v>78</v>
      </c>
      <c r="B8" s="1" t="s">
        <v>78</v>
      </c>
      <c r="C8" s="4" t="s">
        <v>189</v>
      </c>
    </row>
    <row r="9" spans="1:3" x14ac:dyDescent="0.25">
      <c r="A9" s="3" t="s">
        <v>143</v>
      </c>
      <c r="B9" s="1" t="s">
        <v>176</v>
      </c>
      <c r="C9" s="4" t="s">
        <v>190</v>
      </c>
    </row>
    <row r="10" spans="1:3" x14ac:dyDescent="0.25">
      <c r="A10" s="3" t="s">
        <v>79</v>
      </c>
      <c r="B10" s="1" t="s">
        <v>79</v>
      </c>
      <c r="C10" s="4" t="s">
        <v>191</v>
      </c>
    </row>
    <row r="11" spans="1:3" x14ac:dyDescent="0.25">
      <c r="A11" s="3" t="s">
        <v>80</v>
      </c>
      <c r="B11" s="1" t="s">
        <v>80</v>
      </c>
      <c r="C11" s="4" t="s">
        <v>192</v>
      </c>
    </row>
    <row r="12" spans="1:3" x14ac:dyDescent="0.25">
      <c r="A12" s="3" t="s">
        <v>81</v>
      </c>
      <c r="B12" s="1" t="s">
        <v>81</v>
      </c>
      <c r="C12" s="4" t="s">
        <v>193</v>
      </c>
    </row>
    <row r="13" spans="1:3" x14ac:dyDescent="0.25">
      <c r="A13" s="3" t="s">
        <v>82</v>
      </c>
      <c r="B13" s="1" t="s">
        <v>82</v>
      </c>
      <c r="C13" s="4" t="s">
        <v>194</v>
      </c>
    </row>
    <row r="14" spans="1:3" x14ac:dyDescent="0.25">
      <c r="A14" s="3" t="s">
        <v>83</v>
      </c>
      <c r="B14" s="1" t="s">
        <v>83</v>
      </c>
      <c r="C14" s="4" t="s">
        <v>195</v>
      </c>
    </row>
    <row r="15" spans="1:3" x14ac:dyDescent="0.25">
      <c r="A15" s="3" t="s">
        <v>84</v>
      </c>
      <c r="B15" s="1" t="s">
        <v>84</v>
      </c>
      <c r="C15" s="4" t="s">
        <v>196</v>
      </c>
    </row>
    <row r="16" spans="1:3" x14ac:dyDescent="0.25">
      <c r="A16" s="3" t="s">
        <v>159</v>
      </c>
      <c r="B16" s="1" t="s">
        <v>175</v>
      </c>
      <c r="C16" s="4" t="s">
        <v>197</v>
      </c>
    </row>
    <row r="17" spans="1:13" x14ac:dyDescent="0.25">
      <c r="A17" s="3" t="s">
        <v>85</v>
      </c>
      <c r="B17" s="1" t="s">
        <v>85</v>
      </c>
      <c r="C17" s="4" t="s">
        <v>198</v>
      </c>
    </row>
    <row r="18" spans="1:13" x14ac:dyDescent="0.25">
      <c r="A18" s="3" t="s">
        <v>266</v>
      </c>
      <c r="B18" s="3" t="s">
        <v>266</v>
      </c>
      <c r="C18" s="4" t="s">
        <v>199</v>
      </c>
    </row>
    <row r="19" spans="1:13" x14ac:dyDescent="0.25">
      <c r="A19" s="3" t="s">
        <v>163</v>
      </c>
      <c r="B19" s="1" t="s">
        <v>162</v>
      </c>
      <c r="C19" s="4" t="s">
        <v>200</v>
      </c>
    </row>
    <row r="20" spans="1:13" x14ac:dyDescent="0.25">
      <c r="A20" s="3" t="s">
        <v>86</v>
      </c>
      <c r="B20" s="1" t="s">
        <v>86</v>
      </c>
      <c r="C20" s="4" t="s">
        <v>201</v>
      </c>
      <c r="M20" s="3"/>
    </row>
    <row r="21" spans="1:13" x14ac:dyDescent="0.25">
      <c r="A21" s="3" t="s">
        <v>87</v>
      </c>
      <c r="B21" s="1" t="s">
        <v>87</v>
      </c>
      <c r="C21" s="4" t="s">
        <v>202</v>
      </c>
    </row>
    <row r="22" spans="1:13" x14ac:dyDescent="0.25">
      <c r="A22" s="3" t="s">
        <v>88</v>
      </c>
      <c r="B22" s="1" t="s">
        <v>88</v>
      </c>
      <c r="C22" s="4" t="s">
        <v>203</v>
      </c>
    </row>
    <row r="23" spans="1:13" x14ac:dyDescent="0.25">
      <c r="A23" s="3" t="s">
        <v>89</v>
      </c>
      <c r="B23" s="1" t="s">
        <v>89</v>
      </c>
      <c r="C23" s="4" t="s">
        <v>204</v>
      </c>
    </row>
    <row r="24" spans="1:13" x14ac:dyDescent="0.25">
      <c r="A24" s="3" t="s">
        <v>90</v>
      </c>
      <c r="B24" s="1" t="s">
        <v>90</v>
      </c>
      <c r="C24" s="4" t="s">
        <v>205</v>
      </c>
    </row>
    <row r="25" spans="1:13" x14ac:dyDescent="0.25">
      <c r="A25" s="3" t="s">
        <v>91</v>
      </c>
      <c r="B25" s="1" t="s">
        <v>91</v>
      </c>
      <c r="C25" s="4" t="s">
        <v>206</v>
      </c>
    </row>
    <row r="26" spans="1:13" x14ac:dyDescent="0.25">
      <c r="A26" s="3" t="s">
        <v>92</v>
      </c>
      <c r="B26" s="1" t="s">
        <v>92</v>
      </c>
      <c r="C26" s="4" t="s">
        <v>207</v>
      </c>
    </row>
    <row r="27" spans="1:13" x14ac:dyDescent="0.25">
      <c r="A27" s="3" t="s">
        <v>160</v>
      </c>
      <c r="B27" s="1" t="s">
        <v>161</v>
      </c>
      <c r="C27" s="4" t="s">
        <v>208</v>
      </c>
    </row>
    <row r="28" spans="1:13" x14ac:dyDescent="0.25">
      <c r="A28" s="3" t="s">
        <v>93</v>
      </c>
      <c r="B28" s="1" t="s">
        <v>93</v>
      </c>
      <c r="C28" s="4" t="s">
        <v>209</v>
      </c>
    </row>
    <row r="29" spans="1:13" x14ac:dyDescent="0.25">
      <c r="A29" s="3" t="s">
        <v>164</v>
      </c>
      <c r="B29" s="1" t="s">
        <v>151</v>
      </c>
      <c r="C29" s="4" t="s">
        <v>210</v>
      </c>
    </row>
    <row r="30" spans="1:13" x14ac:dyDescent="0.25">
      <c r="A30" s="3" t="s">
        <v>94</v>
      </c>
      <c r="B30" s="1" t="s">
        <v>94</v>
      </c>
      <c r="C30" s="4" t="s">
        <v>211</v>
      </c>
    </row>
    <row r="31" spans="1:13" x14ac:dyDescent="0.25">
      <c r="A31" s="3" t="s">
        <v>95</v>
      </c>
      <c r="B31" s="1" t="s">
        <v>95</v>
      </c>
      <c r="C31" s="4" t="s">
        <v>212</v>
      </c>
    </row>
    <row r="32" spans="1:13" x14ac:dyDescent="0.25">
      <c r="A32" s="3" t="s">
        <v>96</v>
      </c>
      <c r="B32" s="1" t="s">
        <v>96</v>
      </c>
      <c r="C32" s="4" t="s">
        <v>213</v>
      </c>
    </row>
    <row r="33" spans="1:3" x14ac:dyDescent="0.25">
      <c r="A33" s="3" t="s">
        <v>97</v>
      </c>
      <c r="B33" s="1" t="s">
        <v>97</v>
      </c>
      <c r="C33" s="4" t="s">
        <v>214</v>
      </c>
    </row>
    <row r="34" spans="1:3" x14ac:dyDescent="0.25">
      <c r="A34" s="3" t="s">
        <v>168</v>
      </c>
      <c r="B34" s="1" t="s">
        <v>134</v>
      </c>
      <c r="C34" s="4" t="s">
        <v>215</v>
      </c>
    </row>
    <row r="35" spans="1:3" x14ac:dyDescent="0.25">
      <c r="A35" s="3" t="s">
        <v>98</v>
      </c>
      <c r="B35" s="1" t="s">
        <v>98</v>
      </c>
      <c r="C35" s="4" t="s">
        <v>216</v>
      </c>
    </row>
    <row r="36" spans="1:3" x14ac:dyDescent="0.25">
      <c r="A36" s="3" t="s">
        <v>99</v>
      </c>
      <c r="B36" s="1" t="s">
        <v>272</v>
      </c>
      <c r="C36" s="4" t="s">
        <v>271</v>
      </c>
    </row>
    <row r="37" spans="1:3" x14ac:dyDescent="0.25">
      <c r="A37" s="3" t="s">
        <v>100</v>
      </c>
      <c r="B37" s="1" t="s">
        <v>100</v>
      </c>
      <c r="C37" s="4" t="s">
        <v>217</v>
      </c>
    </row>
    <row r="38" spans="1:3" x14ac:dyDescent="0.25">
      <c r="A38" s="3" t="s">
        <v>145</v>
      </c>
      <c r="B38" s="1" t="s">
        <v>145</v>
      </c>
      <c r="C38" s="4" t="s">
        <v>218</v>
      </c>
    </row>
    <row r="39" spans="1:3" x14ac:dyDescent="0.25">
      <c r="A39" s="3" t="s">
        <v>101</v>
      </c>
      <c r="B39" s="1" t="s">
        <v>101</v>
      </c>
      <c r="C39" s="4" t="s">
        <v>219</v>
      </c>
    </row>
    <row r="40" spans="1:3" x14ac:dyDescent="0.25">
      <c r="A40" s="3" t="s">
        <v>102</v>
      </c>
      <c r="B40" s="1" t="s">
        <v>102</v>
      </c>
      <c r="C40" s="4" t="s">
        <v>220</v>
      </c>
    </row>
    <row r="41" spans="1:3" x14ac:dyDescent="0.25">
      <c r="A41" s="3" t="s">
        <v>103</v>
      </c>
      <c r="B41" s="1" t="s">
        <v>103</v>
      </c>
      <c r="C41" s="4" t="s">
        <v>221</v>
      </c>
    </row>
    <row r="42" spans="1:3" x14ac:dyDescent="0.25">
      <c r="A42" s="3" t="s">
        <v>104</v>
      </c>
      <c r="B42" s="1" t="s">
        <v>104</v>
      </c>
      <c r="C42" s="4" t="s">
        <v>222</v>
      </c>
    </row>
    <row r="43" spans="1:3" x14ac:dyDescent="0.25">
      <c r="A43" s="3" t="s">
        <v>105</v>
      </c>
      <c r="B43" s="1" t="s">
        <v>105</v>
      </c>
      <c r="C43" s="4" t="s">
        <v>270</v>
      </c>
    </row>
    <row r="44" spans="1:3" x14ac:dyDescent="0.25">
      <c r="A44" s="3" t="s">
        <v>106</v>
      </c>
      <c r="B44" s="1" t="s">
        <v>106</v>
      </c>
      <c r="C44" s="4" t="s">
        <v>223</v>
      </c>
    </row>
    <row r="45" spans="1:3" x14ac:dyDescent="0.25">
      <c r="A45" s="3" t="s">
        <v>107</v>
      </c>
      <c r="B45" s="1" t="s">
        <v>107</v>
      </c>
      <c r="C45" s="4" t="s">
        <v>224</v>
      </c>
    </row>
    <row r="46" spans="1:3" x14ac:dyDescent="0.25">
      <c r="A46" s="3" t="s">
        <v>267</v>
      </c>
      <c r="B46" s="1" t="s">
        <v>267</v>
      </c>
      <c r="C46" s="4" t="s">
        <v>225</v>
      </c>
    </row>
    <row r="47" spans="1:3" x14ac:dyDescent="0.25">
      <c r="A47" s="3" t="s">
        <v>108</v>
      </c>
      <c r="B47" s="1" t="s">
        <v>108</v>
      </c>
      <c r="C47" s="4" t="s">
        <v>226</v>
      </c>
    </row>
    <row r="48" spans="1:3" x14ac:dyDescent="0.25">
      <c r="A48" s="3" t="s">
        <v>146</v>
      </c>
      <c r="B48" s="1" t="s">
        <v>146</v>
      </c>
      <c r="C48" s="4" t="s">
        <v>227</v>
      </c>
    </row>
    <row r="49" spans="1:3" x14ac:dyDescent="0.25">
      <c r="A49" s="3" t="s">
        <v>109</v>
      </c>
      <c r="B49" s="1" t="s">
        <v>109</v>
      </c>
      <c r="C49" s="4" t="s">
        <v>228</v>
      </c>
    </row>
    <row r="50" spans="1:3" x14ac:dyDescent="0.25">
      <c r="A50" s="3" t="s">
        <v>110</v>
      </c>
      <c r="B50" s="1" t="s">
        <v>110</v>
      </c>
      <c r="C50" s="4" t="s">
        <v>229</v>
      </c>
    </row>
    <row r="51" spans="1:3" x14ac:dyDescent="0.25">
      <c r="A51" s="3" t="s">
        <v>111</v>
      </c>
      <c r="B51" s="1" t="s">
        <v>111</v>
      </c>
      <c r="C51" s="4" t="s">
        <v>230</v>
      </c>
    </row>
    <row r="52" spans="1:3" x14ac:dyDescent="0.25">
      <c r="A52" s="3" t="s">
        <v>112</v>
      </c>
      <c r="B52" s="1" t="s">
        <v>112</v>
      </c>
      <c r="C52" s="4" t="s">
        <v>231</v>
      </c>
    </row>
    <row r="53" spans="1:3" x14ac:dyDescent="0.25">
      <c r="A53" s="3" t="s">
        <v>113</v>
      </c>
      <c r="B53" s="1" t="s">
        <v>113</v>
      </c>
      <c r="C53" s="4" t="s">
        <v>232</v>
      </c>
    </row>
    <row r="54" spans="1:3" x14ac:dyDescent="0.25">
      <c r="A54" s="3" t="s">
        <v>114</v>
      </c>
      <c r="B54" s="1" t="s">
        <v>114</v>
      </c>
      <c r="C54" s="4" t="s">
        <v>233</v>
      </c>
    </row>
    <row r="55" spans="1:3" x14ac:dyDescent="0.25">
      <c r="A55" s="3" t="s">
        <v>115</v>
      </c>
      <c r="B55" s="1" t="s">
        <v>115</v>
      </c>
      <c r="C55" s="4" t="s">
        <v>234</v>
      </c>
    </row>
    <row r="56" spans="1:3" x14ac:dyDescent="0.25">
      <c r="A56" s="3" t="s">
        <v>147</v>
      </c>
      <c r="B56" s="1" t="s">
        <v>116</v>
      </c>
      <c r="C56" s="4" t="s">
        <v>180</v>
      </c>
    </row>
    <row r="57" spans="1:3" x14ac:dyDescent="0.25">
      <c r="A57" s="3" t="s">
        <v>165</v>
      </c>
      <c r="B57" s="1" t="s">
        <v>157</v>
      </c>
      <c r="C57" s="4" t="s">
        <v>182</v>
      </c>
    </row>
    <row r="58" spans="1:3" x14ac:dyDescent="0.25">
      <c r="A58" s="3" t="s">
        <v>117</v>
      </c>
      <c r="B58" s="1" t="s">
        <v>117</v>
      </c>
      <c r="C58" s="4" t="s">
        <v>235</v>
      </c>
    </row>
    <row r="59" spans="1:3" x14ac:dyDescent="0.25">
      <c r="A59" s="3" t="s">
        <v>118</v>
      </c>
      <c r="B59" s="1" t="s">
        <v>118</v>
      </c>
      <c r="C59" s="4" t="s">
        <v>236</v>
      </c>
    </row>
    <row r="60" spans="1:3" x14ac:dyDescent="0.25">
      <c r="A60" s="3" t="s">
        <v>119</v>
      </c>
      <c r="B60" s="1" t="s">
        <v>119</v>
      </c>
      <c r="C60" s="4" t="s">
        <v>237</v>
      </c>
    </row>
    <row r="61" spans="1:3" x14ac:dyDescent="0.25">
      <c r="A61" s="3" t="s">
        <v>120</v>
      </c>
      <c r="B61" s="1" t="s">
        <v>120</v>
      </c>
      <c r="C61" s="4" t="s">
        <v>238</v>
      </c>
    </row>
    <row r="62" spans="1:3" x14ac:dyDescent="0.25">
      <c r="A62" s="3" t="s">
        <v>121</v>
      </c>
      <c r="B62" s="1" t="s">
        <v>121</v>
      </c>
      <c r="C62" s="4" t="s">
        <v>239</v>
      </c>
    </row>
    <row r="63" spans="1:3" x14ac:dyDescent="0.25">
      <c r="A63" s="3" t="s">
        <v>122</v>
      </c>
      <c r="B63" s="1" t="s">
        <v>122</v>
      </c>
      <c r="C63" s="4" t="s">
        <v>240</v>
      </c>
    </row>
    <row r="64" spans="1:3" x14ac:dyDescent="0.25">
      <c r="A64" s="3" t="s">
        <v>123</v>
      </c>
      <c r="B64" s="1" t="s">
        <v>123</v>
      </c>
      <c r="C64" s="4" t="s">
        <v>241</v>
      </c>
    </row>
    <row r="65" spans="1:3" x14ac:dyDescent="0.25">
      <c r="A65" s="3" t="s">
        <v>124</v>
      </c>
      <c r="B65" s="1" t="s">
        <v>124</v>
      </c>
      <c r="C65" s="4" t="s">
        <v>242</v>
      </c>
    </row>
    <row r="66" spans="1:3" x14ac:dyDescent="0.25">
      <c r="A66" s="3" t="s">
        <v>166</v>
      </c>
      <c r="B66" s="1" t="s">
        <v>166</v>
      </c>
      <c r="C66" s="4" t="s">
        <v>243</v>
      </c>
    </row>
    <row r="67" spans="1:3" x14ac:dyDescent="0.25">
      <c r="A67" s="3" t="s">
        <v>125</v>
      </c>
      <c r="B67" s="1" t="s">
        <v>125</v>
      </c>
      <c r="C67" s="4" t="s">
        <v>244</v>
      </c>
    </row>
    <row r="68" spans="1:3" x14ac:dyDescent="0.25">
      <c r="A68" s="3" t="s">
        <v>273</v>
      </c>
      <c r="B68" s="1" t="s">
        <v>273</v>
      </c>
      <c r="C68" s="4" t="s">
        <v>245</v>
      </c>
    </row>
    <row r="69" spans="1:3" x14ac:dyDescent="0.25">
      <c r="A69" s="3" t="s">
        <v>126</v>
      </c>
      <c r="B69" s="1" t="s">
        <v>126</v>
      </c>
      <c r="C69" s="4" t="s">
        <v>246</v>
      </c>
    </row>
    <row r="70" spans="1:3" x14ac:dyDescent="0.25">
      <c r="A70" s="3" t="s">
        <v>127</v>
      </c>
      <c r="B70" s="1" t="s">
        <v>127</v>
      </c>
      <c r="C70" s="4" t="s">
        <v>247</v>
      </c>
    </row>
    <row r="71" spans="1:3" x14ac:dyDescent="0.25">
      <c r="A71" s="3" t="s">
        <v>128</v>
      </c>
      <c r="B71" s="1" t="s">
        <v>128</v>
      </c>
      <c r="C71" s="4" t="s">
        <v>248</v>
      </c>
    </row>
    <row r="72" spans="1:3" x14ac:dyDescent="0.25">
      <c r="A72" s="3" t="s">
        <v>149</v>
      </c>
      <c r="B72" s="1" t="s">
        <v>167</v>
      </c>
      <c r="C72" s="4" t="s">
        <v>179</v>
      </c>
    </row>
    <row r="73" spans="1:3" x14ac:dyDescent="0.25">
      <c r="A73" s="3" t="s">
        <v>148</v>
      </c>
      <c r="B73" s="1" t="s">
        <v>167</v>
      </c>
      <c r="C73" s="4" t="s">
        <v>178</v>
      </c>
    </row>
    <row r="74" spans="1:3" x14ac:dyDescent="0.25">
      <c r="A74" s="3" t="s">
        <v>129</v>
      </c>
      <c r="B74" s="1" t="s">
        <v>129</v>
      </c>
      <c r="C74" s="4" t="s">
        <v>249</v>
      </c>
    </row>
    <row r="75" spans="1:3" x14ac:dyDescent="0.25">
      <c r="A75" s="3" t="s">
        <v>130</v>
      </c>
      <c r="B75" s="1" t="s">
        <v>130</v>
      </c>
      <c r="C75" s="4" t="s">
        <v>250</v>
      </c>
    </row>
    <row r="76" spans="1:3" x14ac:dyDescent="0.25">
      <c r="A76" s="3" t="s">
        <v>131</v>
      </c>
      <c r="B76" s="1" t="s">
        <v>131</v>
      </c>
      <c r="C76" s="4" t="s">
        <v>251</v>
      </c>
    </row>
    <row r="77" spans="1:3" x14ac:dyDescent="0.25">
      <c r="A77" s="3" t="s">
        <v>132</v>
      </c>
      <c r="B77" s="1" t="s">
        <v>132</v>
      </c>
      <c r="C77" s="4" t="s">
        <v>252</v>
      </c>
    </row>
    <row r="78" spans="1:3" x14ac:dyDescent="0.25">
      <c r="A78" s="3" t="s">
        <v>133</v>
      </c>
      <c r="B78" s="1" t="s">
        <v>133</v>
      </c>
      <c r="C78" s="4" t="s">
        <v>253</v>
      </c>
    </row>
    <row r="79" spans="1:3" x14ac:dyDescent="0.25">
      <c r="A79" s="3" t="s">
        <v>274</v>
      </c>
      <c r="B79" s="3" t="s">
        <v>274</v>
      </c>
      <c r="C79" s="4" t="s">
        <v>254</v>
      </c>
    </row>
    <row r="80" spans="1:3" x14ac:dyDescent="0.25">
      <c r="A80" s="3" t="s">
        <v>265</v>
      </c>
      <c r="B80" s="1" t="s">
        <v>177</v>
      </c>
      <c r="C80" s="4" t="s">
        <v>255</v>
      </c>
    </row>
    <row r="81" spans="1:3" x14ac:dyDescent="0.25">
      <c r="A81" s="3" t="s">
        <v>275</v>
      </c>
      <c r="B81" s="1" t="s">
        <v>169</v>
      </c>
      <c r="C81" s="4" t="s">
        <v>256</v>
      </c>
    </row>
    <row r="82" spans="1:3" x14ac:dyDescent="0.25">
      <c r="A82" s="3" t="s">
        <v>135</v>
      </c>
      <c r="B82" s="1" t="s">
        <v>135</v>
      </c>
      <c r="C82" s="4" t="s">
        <v>257</v>
      </c>
    </row>
    <row r="83" spans="1:3" x14ac:dyDescent="0.25">
      <c r="A83" s="3" t="s">
        <v>170</v>
      </c>
      <c r="B83" s="1" t="s">
        <v>171</v>
      </c>
      <c r="C83" s="4" t="s">
        <v>183</v>
      </c>
    </row>
    <row r="84" spans="1:3" x14ac:dyDescent="0.25">
      <c r="A84" s="3" t="s">
        <v>136</v>
      </c>
      <c r="B84" s="1" t="s">
        <v>136</v>
      </c>
      <c r="C84" s="4" t="s">
        <v>258</v>
      </c>
    </row>
    <row r="85" spans="1:3" x14ac:dyDescent="0.25">
      <c r="A85" s="3" t="s">
        <v>137</v>
      </c>
      <c r="B85" s="1" t="s">
        <v>137</v>
      </c>
      <c r="C85" s="4" t="s">
        <v>259</v>
      </c>
    </row>
    <row r="86" spans="1:3" x14ac:dyDescent="0.25">
      <c r="A86" s="3" t="s">
        <v>138</v>
      </c>
      <c r="B86" s="1" t="s">
        <v>138</v>
      </c>
      <c r="C86" s="4" t="s">
        <v>260</v>
      </c>
    </row>
    <row r="87" spans="1:3" x14ac:dyDescent="0.25">
      <c r="A87" s="3" t="s">
        <v>173</v>
      </c>
      <c r="B87" s="1" t="s">
        <v>156</v>
      </c>
      <c r="C87" s="4" t="s">
        <v>184</v>
      </c>
    </row>
    <row r="88" spans="1:3" x14ac:dyDescent="0.25">
      <c r="A88" s="3" t="s">
        <v>172</v>
      </c>
      <c r="B88" s="1" t="s">
        <v>156</v>
      </c>
      <c r="C88" s="4" t="s">
        <v>181</v>
      </c>
    </row>
    <row r="89" spans="1:3" x14ac:dyDescent="0.25">
      <c r="A89" s="3" t="s">
        <v>139</v>
      </c>
      <c r="B89" s="1" t="s">
        <v>139</v>
      </c>
      <c r="C89" s="4" t="s">
        <v>261</v>
      </c>
    </row>
    <row r="90" spans="1:3" x14ac:dyDescent="0.25">
      <c r="A90" s="3" t="s">
        <v>174</v>
      </c>
      <c r="B90" s="1" t="s">
        <v>155</v>
      </c>
      <c r="C90" s="4" t="s">
        <v>185</v>
      </c>
    </row>
    <row r="91" spans="1:3" x14ac:dyDescent="0.25">
      <c r="A91" s="3" t="s">
        <v>140</v>
      </c>
      <c r="B91" s="1" t="s">
        <v>140</v>
      </c>
      <c r="C91" s="4" t="s">
        <v>262</v>
      </c>
    </row>
    <row r="92" spans="1:3" x14ac:dyDescent="0.25">
      <c r="A92" s="3" t="s">
        <v>141</v>
      </c>
      <c r="B92" s="1" t="s">
        <v>141</v>
      </c>
      <c r="C92" s="4" t="s">
        <v>263</v>
      </c>
    </row>
    <row r="93" spans="1:3" x14ac:dyDescent="0.25">
      <c r="A93" s="3" t="s">
        <v>158</v>
      </c>
      <c r="B93" s="3" t="s">
        <v>158</v>
      </c>
      <c r="C93" s="4" t="s">
        <v>264</v>
      </c>
    </row>
  </sheetData>
  <phoneticPr fontId="0" type="noConversion"/>
  <pageMargins left="0.75" right="0.75" top="1" bottom="1" header="0.5" footer="0.5"/>
  <pageSetup paperSize="9" scale="96" orientation="portrait" r:id="rId1"/>
  <headerFooter alignWithMargins="0"/>
  <colBreaks count="1" manualBreakCount="1">
    <brk id="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17" ma:contentTypeDescription="Create a new document." ma:contentTypeScope="" ma:versionID="f282a7e916f5b08aff666532e37c19f3">
  <xsd:schema xmlns:xsd="http://www.w3.org/2001/XMLSchema" xmlns:xs="http://www.w3.org/2001/XMLSchema" xmlns:p="http://schemas.microsoft.com/office/2006/metadata/properties" xmlns:ns2="3fa4860e-4e84-4984-b511-cb934d7752ca" xmlns:ns3="63fd57c9-5291-4ee5-b3d3-37b4b570c278" xmlns:ns4="83a87e31-bf32-46ab-8e70-9fa18461fa4d" targetNamespace="http://schemas.microsoft.com/office/2006/metadata/properties" ma:root="true" ma:fieldsID="95ed2df6ff2850179fe40c9af62a23c5" ns2:_="" ns3:_="" ns4:_="">
    <xsd:import namespace="3fa4860e-4e84-4984-b511-cb934d7752ca"/>
    <xsd:import namespace="63fd57c9-5291-4ee5-b3d3-37b4b570c278"/>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4: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c87fa60-d147-431f-934a-2c728b6fc39f}"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8270c081-d9f3-48ae-83c7-c2320a8ca25c"/>
</file>

<file path=customXml/itemProps1.xml><?xml version="1.0" encoding="utf-8"?>
<ds:datastoreItem xmlns:ds="http://schemas.openxmlformats.org/officeDocument/2006/customXml" ds:itemID="{37918AC1-A5C3-4933-B81D-5B6FDD8EB836}">
  <ds:schemaRefs>
    <ds:schemaRef ds:uri="http://schemas.microsoft.com/sharepoint/v3/contenttype/forms"/>
  </ds:schemaRefs>
</ds:datastoreItem>
</file>

<file path=customXml/itemProps2.xml><?xml version="1.0" encoding="utf-8"?>
<ds:datastoreItem xmlns:ds="http://schemas.openxmlformats.org/officeDocument/2006/customXml" ds:itemID="{ACFEAA6A-37E6-423A-A0CB-1A153F4649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a4860e-4e84-4984-b511-cb934d7752ca"/>
    <ds:schemaRef ds:uri="63fd57c9-5291-4ee5-b3d3-37b4b570c278"/>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BEFB17-F15C-4A8E-8131-41582E42D76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Metadata</vt:lpstr>
      <vt:lpstr>SF3 Expenditure &amp; Income</vt:lpstr>
      <vt:lpstr>All Memo items</vt:lpstr>
      <vt:lpstr>Data</vt:lpstr>
      <vt:lpstr>Data2</vt:lpstr>
      <vt:lpstr>Notes</vt:lpstr>
      <vt:lpstr>Info</vt:lpstr>
      <vt:lpstr>Data2!data</vt:lpstr>
      <vt:lpstr>data</vt:lpstr>
      <vt:lpstr>Data2!data2</vt:lpstr>
      <vt:lpstr>Data2!LAcodes</vt:lpstr>
      <vt:lpstr>LAcodes</vt:lpstr>
      <vt:lpstr>Data2!LAlist</vt:lpstr>
      <vt:lpstr>LAlist</vt:lpstr>
      <vt:lpstr>'All Memo items'!Print_Area</vt:lpstr>
      <vt:lpstr>Data!Print_Area</vt:lpstr>
      <vt:lpstr>Data2!Print_Area</vt:lpstr>
      <vt:lpstr>Info!Print_Area</vt:lpstr>
      <vt:lpstr>'SF3 Expenditure &amp; Income'!Print_Area</vt:lpstr>
      <vt:lpstr>Data!Print_Titles</vt:lpstr>
      <vt:lpstr>Data2!Print_Titles</vt:lpstr>
      <vt:lpstr>Info!Print_Titles</vt:lpstr>
      <vt:lpstr>Data2!table</vt:lpstr>
      <vt:lpstr>table</vt:lpstr>
      <vt:lpstr>Data2!table1</vt:lpstr>
      <vt:lpstr>table1</vt:lpstr>
    </vt:vector>
  </TitlesOfParts>
  <Company>DETR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jsymonds</dc:creator>
  <cp:lastModifiedBy>Joseph Scott</cp:lastModifiedBy>
  <cp:lastPrinted>2018-10-15T11:30:02Z</cp:lastPrinted>
  <dcterms:created xsi:type="dcterms:W3CDTF">2004-05-19T14:02:12Z</dcterms:created>
  <dcterms:modified xsi:type="dcterms:W3CDTF">2023-11-02T08:05:56Z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4dd83448-ea66-474c-bb70-c49a756d8e58</vt:lpwstr>
  </property>
  <property fmtid="{D5CDD505-2E9C-101B-9397-08002B2CF9AE}" pid="3" name="bjSaver">
    <vt:lpwstr>SVjBpobaL+4gAz7z8D7JV7E+GGnzbGNZ</vt:lpwstr>
  </property>
  <property fmtid="{D5CDD505-2E9C-101B-9397-08002B2CF9AE}" pid="4" name="bjDocumentSecurityLabel">
    <vt:lpwstr>No Marking</vt:lpwstr>
  </property>
</Properties>
</file>