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4_{706E5771-96EB-443C-A45C-5F6117FDCA46}" xr6:coauthVersionLast="47" xr6:coauthVersionMax="47" xr10:uidLastSave="{00000000-0000-0000-0000-000000000000}"/>
  <bookViews>
    <workbookView xWindow="-98" yWindow="-98" windowWidth="20715" windowHeight="13276" xr2:uid="{00000000-000D-0000-FFFF-FFFF00000000}"/>
  </bookViews>
  <sheets>
    <sheet name="Front cover" sheetId="4" r:id="rId1"/>
    <sheet name="Summary" sheetId="1" r:id="rId2"/>
    <sheet name="Total Departmental Spending " sheetId="3" r:id="rId3"/>
    <sheet name="Core Table Administrat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1" i="3" l="1"/>
  <c r="B33" i="3"/>
  <c r="B38" i="3"/>
  <c r="B44" i="3"/>
  <c r="F24" i="1"/>
  <c r="F23" i="1"/>
  <c r="F20" i="1"/>
  <c r="G20" i="1"/>
  <c r="H20" i="1"/>
  <c r="H114" i="3"/>
  <c r="G114" i="3"/>
  <c r="F114" i="3"/>
  <c r="E114" i="3"/>
  <c r="D114" i="3"/>
  <c r="C114" i="3"/>
  <c r="B114" i="3"/>
  <c r="H16" i="2" l="1"/>
  <c r="B16" i="2"/>
  <c r="C16" i="2"/>
  <c r="D16" i="2"/>
  <c r="E16" i="2"/>
  <c r="F16" i="2"/>
  <c r="G16" i="2"/>
  <c r="E20" i="1"/>
  <c r="D20" i="1"/>
  <c r="C20" i="1"/>
  <c r="B20" i="1"/>
  <c r="E98" i="3" l="1"/>
  <c r="F98" i="3"/>
  <c r="G98" i="3"/>
  <c r="H98" i="3"/>
  <c r="D53" i="3"/>
  <c r="E53" i="3"/>
  <c r="F53" i="3"/>
  <c r="G53" i="3"/>
  <c r="H53" i="3"/>
  <c r="E26" i="3"/>
  <c r="F26" i="3"/>
  <c r="G26" i="3"/>
  <c r="H26" i="3"/>
  <c r="F75" i="3" l="1"/>
  <c r="E75" i="3"/>
  <c r="G75" i="3"/>
  <c r="H75" i="3"/>
  <c r="F13" i="1"/>
  <c r="E13" i="1"/>
  <c r="G13" i="1"/>
  <c r="E14" i="1"/>
  <c r="D14" i="1"/>
  <c r="H14" i="1"/>
  <c r="F14" i="1"/>
  <c r="E16" i="1"/>
  <c r="F16" i="1"/>
  <c r="H16" i="1"/>
  <c r="G16" i="1"/>
  <c r="F17" i="1"/>
  <c r="E17" i="1"/>
  <c r="H17" i="1"/>
  <c r="G17" i="1"/>
  <c r="H13" i="1"/>
  <c r="G14" i="1"/>
  <c r="H119" i="3"/>
  <c r="G119" i="3"/>
  <c r="F119" i="3"/>
  <c r="E119" i="3"/>
  <c r="G15" i="1" l="1"/>
  <c r="E15" i="1"/>
  <c r="H15" i="1"/>
  <c r="E18" i="1"/>
  <c r="G18" i="1"/>
  <c r="H18" i="1"/>
  <c r="F18" i="1"/>
  <c r="F15" i="1"/>
  <c r="G19" i="1" l="1"/>
  <c r="E19" i="1"/>
  <c r="F19" i="1"/>
  <c r="H19" i="1"/>
  <c r="C17" i="1"/>
  <c r="H21" i="1" l="1"/>
  <c r="F21" i="1"/>
  <c r="E21" i="1"/>
  <c r="G21" i="1"/>
  <c r="D26" i="3"/>
  <c r="B26" i="3"/>
  <c r="D75" i="3" l="1"/>
  <c r="D13" i="1"/>
  <c r="B13" i="1"/>
  <c r="D15" i="1" l="1"/>
  <c r="D17" i="1"/>
  <c r="B17" i="1"/>
  <c r="B98" i="3"/>
  <c r="C98" i="3"/>
  <c r="D98" i="3"/>
  <c r="B53" i="3"/>
  <c r="C53" i="3"/>
  <c r="C26" i="3"/>
  <c r="B75" i="3" l="1"/>
  <c r="C75" i="3"/>
  <c r="C13" i="1"/>
  <c r="C14" i="1"/>
  <c r="B14" i="1"/>
  <c r="D16" i="1"/>
  <c r="B16" i="1"/>
  <c r="C16" i="1"/>
  <c r="B119" i="3"/>
  <c r="D119" i="3"/>
  <c r="C119" i="3"/>
  <c r="C18" i="1" l="1"/>
  <c r="B18" i="1"/>
  <c r="D18" i="1"/>
  <c r="B15" i="1"/>
  <c r="C15" i="1"/>
  <c r="C19" i="1" s="1"/>
  <c r="C21" i="1" l="1"/>
  <c r="B19" i="1"/>
  <c r="D19" i="1"/>
  <c r="D21" i="1" l="1"/>
  <c r="B21" i="1"/>
</calcChain>
</file>

<file path=xl/sharedStrings.xml><?xml version="1.0" encoding="utf-8"?>
<sst xmlns="http://schemas.openxmlformats.org/spreadsheetml/2006/main" count="242" uniqueCount="103">
  <si>
    <t>Summary</t>
  </si>
  <si>
    <t>2018-19</t>
  </si>
  <si>
    <t>2019-20</t>
  </si>
  <si>
    <t>Outturn</t>
  </si>
  <si>
    <t>£m</t>
  </si>
  <si>
    <t>Resource DEL</t>
  </si>
  <si>
    <t>Resource AME</t>
  </si>
  <si>
    <t>Capital DEL</t>
  </si>
  <si>
    <t>Capital AME</t>
  </si>
  <si>
    <t>Less depreciation</t>
  </si>
  <si>
    <t xml:space="preserve">DEPARTMENT FOR EDUCATION </t>
  </si>
  <si>
    <t>Activities to Support all Functions</t>
  </si>
  <si>
    <t>Standards and Testing Agency</t>
  </si>
  <si>
    <t>Higher Education (ALB) (net)</t>
  </si>
  <si>
    <t>Further Education (ALB) (net)</t>
  </si>
  <si>
    <t>Total administration budget</t>
  </si>
  <si>
    <t>Of which:</t>
  </si>
  <si>
    <t>School Infrastructure and Funding of Education (Department)</t>
  </si>
  <si>
    <t xml:space="preserve">Education Standards, Curriculum and Qualifications (Department) </t>
  </si>
  <si>
    <t>Grants to Academies via ESFA</t>
  </si>
  <si>
    <t>Higher Education</t>
  </si>
  <si>
    <t>Further Education</t>
  </si>
  <si>
    <t>Activities to Support all Functions (Department)</t>
  </si>
  <si>
    <t>Activities to Support all Functions (ALB)</t>
  </si>
  <si>
    <t>Higher Education AME</t>
  </si>
  <si>
    <t>Further Education AME</t>
  </si>
  <si>
    <t>Resource spending</t>
  </si>
  <si>
    <t>Capital spending</t>
  </si>
  <si>
    <t>Teaching Regulation Agency</t>
  </si>
  <si>
    <t>Table 2: Administration costs</t>
  </si>
  <si>
    <t>Table 2 – Administration Budgets, which ensures that there is continued visibility around administration spend</t>
  </si>
  <si>
    <t>Total DEL</t>
  </si>
  <si>
    <t>Total AME</t>
  </si>
  <si>
    <t>Early Years and Schools (Department)</t>
  </si>
  <si>
    <t>Annex C - Data tables</t>
  </si>
  <si>
    <t>Table 1: Total Departmental Group spending</t>
  </si>
  <si>
    <t>Total resource</t>
  </si>
  <si>
    <t>Total Departmental spending</t>
  </si>
  <si>
    <t>2020-21</t>
  </si>
  <si>
    <t>Table 1 – Public Spending, which provides a summary of departmental net expenditure using the same headings as voted within the Estimate and as such gives transparency of spend against the Estimate</t>
  </si>
  <si>
    <t>Grants to Local Authority Schools via ESFA</t>
  </si>
  <si>
    <t>Total capital DEL</t>
  </si>
  <si>
    <t>Total resource budget</t>
  </si>
  <si>
    <t>Total resource AME</t>
  </si>
  <si>
    <t>Total resource DEL</t>
  </si>
  <si>
    <t>Total capital</t>
  </si>
  <si>
    <t>Total capital AME</t>
  </si>
  <si>
    <t>Total capital budget</t>
  </si>
  <si>
    <t>Total Departmental staff costs within the table above differs from those published elsewhere in this ARA, because staff costs above include early departure costs and lump sum payments that have been presented elsewhere in the Accountability Report.</t>
  </si>
  <si>
    <t>Total Departmental provisions within the table differ from those published elsewhere in this ARA, because the balances in the table above include costs arising from an NDPB pension scheme, which have been presented differently elsewhere in this ARA.</t>
  </si>
  <si>
    <t>Annex D - Data tables</t>
  </si>
  <si>
    <t>2021-22</t>
  </si>
  <si>
    <t>Plans</t>
  </si>
  <si>
    <t>2022-23</t>
  </si>
  <si>
    <t>2023-24</t>
  </si>
  <si>
    <t>2024-25</t>
  </si>
  <si>
    <t>Total Departmental Group spending is the sum of resource spending and capital expenditure less depreciation. Similarly, total DEL is the sum of the resource DEL budget and capital DEL budget less depreciation, and total AME is the sum of resource AME spending and capital AME expenditure less depreciation in AME.</t>
  </si>
  <si>
    <t>Early Years and Schools (ALB) (Net)</t>
  </si>
  <si>
    <t>School Infrastructure and Funding of Education (ALB) (Net)</t>
  </si>
  <si>
    <t>depreciation</t>
  </si>
  <si>
    <t>Executive Agencies</t>
  </si>
  <si>
    <t>staff costs</t>
  </si>
  <si>
    <t>income from sales of goods and services</t>
  </si>
  <si>
    <t>purchase of goods and services</t>
  </si>
  <si>
    <t>rentals</t>
  </si>
  <si>
    <t>Education Standards, Curriculum and Qualifications (Department)</t>
  </si>
  <si>
    <t>Education and Skills Funding Agency</t>
  </si>
  <si>
    <t>current grants to central government (net)</t>
  </si>
  <si>
    <t>current grants to local government (net)</t>
  </si>
  <si>
    <t>current grants to persons and non-profit bodies (net)</t>
  </si>
  <si>
    <t>current grants abroad (net)</t>
  </si>
  <si>
    <t>subsidies to private sector companies</t>
  </si>
  <si>
    <t>subsidies to public corporations</t>
  </si>
  <si>
    <t>interest payable to private sector (net)</t>
  </si>
  <si>
    <t>impairment</t>
  </si>
  <si>
    <t>student loans impairment</t>
  </si>
  <si>
    <t>take up of provisions</t>
  </si>
  <si>
    <t>profit/loss on disposals of fixed assets (net)</t>
  </si>
  <si>
    <t>other resource</t>
  </si>
  <si>
    <t>levies, licences and regulatory fee income</t>
  </si>
  <si>
    <t>release of provisions</t>
  </si>
  <si>
    <t>change in pension scheme liabilities</t>
  </si>
  <si>
    <t>unwinding of the discount rate on pension scheme liabilities</t>
  </si>
  <si>
    <t>capital grants to private sector companies (net)</t>
  </si>
  <si>
    <t>purchase of assets</t>
  </si>
  <si>
    <t>net lending to the private sector and abroad</t>
  </si>
  <si>
    <t>other capital</t>
  </si>
  <si>
    <t>capital grants to persons &amp; non-profit bodies (net)</t>
  </si>
  <si>
    <t>capital support for central government (net)</t>
  </si>
  <si>
    <t>capital support for local government (net)</t>
  </si>
  <si>
    <t>fees and charges</t>
  </si>
  <si>
    <t xml:space="preserve">take up of provisions   </t>
  </si>
  <si>
    <t>unwinding of discount on provisions</t>
  </si>
  <si>
    <t>interest payable to private sector</t>
  </si>
  <si>
    <t>profit/loss on disposals of fixed assets</t>
  </si>
  <si>
    <t>Depreciation in the table above also includes amortisation, non-financial instrument impairment and revaluation. Pension schemes report under IAS 19, the pension figures include cash payments and contributions received, as well as certain non-cash items.</t>
  </si>
  <si>
    <t>Total Departmental revenue and capital costs within the table above differ from those published elsewhere in this ARA due to differences in compilation methodology between these Core Tables and this ARA.</t>
  </si>
  <si>
    <t>Common Core Tables in support of the Annual Report and Accounts 2022-23.</t>
  </si>
  <si>
    <t xml:space="preserve">In accordance with PES (2023) 01 section 14.9, this schedule supports the following: </t>
  </si>
  <si>
    <t>The Core Tables represent expenditure for resource and capital, set for each year in the Spending Review process (amended to incorporate transfers of functions to other government departments as they have arisen). These tables are not reported on the same basis as the ﬁnancial statements disclosures, with differing categories and headings based on the Department’s Estimates allocation of activities and budgeting not financial reporting terms. The Core Tables are produced automatically from the HMT system (Online System for Central Accounting and Reporting (OSCAR)) which is used by all central government departments to record their spending and plans. At 31 March 2023, OSCAR reﬂects the position agreed at 2021 Budget. This won’t match the outturn in previous years’ ﬁnancial statements and some spending may also appear on different lines, this may frequently result in restatement of the previous years’ Core Table ﬁgures.</t>
  </si>
  <si>
    <t>Children Services, Communications and Strategy (Department)</t>
  </si>
  <si>
    <t>Children Services, Communications and Strategy (ALB) (Net)</t>
  </si>
  <si>
    <t>student loan impairment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</si>
</sst>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 ;\(#,##0\);\ \-\ "/>
    <numFmt numFmtId="166" formatCode="#,##0\ ;\(#,##0\);\ \-"/>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0"/>
      <name val="Arial"/>
      <family val="2"/>
    </font>
    <font>
      <i/>
      <sz val="12"/>
      <color theme="1"/>
      <name val="Arial"/>
      <family val="2"/>
    </font>
    <font>
      <sz val="8"/>
      <name val="Calibri"/>
      <family val="2"/>
      <scheme val="minor"/>
    </font>
    <font>
      <sz val="12"/>
      <color theme="1"/>
      <name val="Times New Roman"/>
      <family val="1"/>
    </font>
    <font>
      <b/>
      <sz val="12"/>
      <name val="Arial"/>
      <family val="2"/>
    </font>
    <font>
      <b/>
      <sz val="14"/>
      <name val="Arial"/>
      <family val="2"/>
    </font>
    <font>
      <b/>
      <sz val="16"/>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66">
    <xf numFmtId="0" fontId="0" fillId="0" borderId="0" xfId="0"/>
    <xf numFmtId="0" fontId="2" fillId="0" borderId="0" xfId="0" applyFont="1" applyAlignment="1">
      <alignment wrapText="1"/>
    </xf>
    <xf numFmtId="0" fontId="0" fillId="0" borderId="0" xfId="0" applyAlignment="1">
      <alignment wrapText="1"/>
    </xf>
    <xf numFmtId="0" fontId="3" fillId="0" borderId="0" xfId="0" applyFont="1"/>
    <xf numFmtId="0" fontId="4" fillId="0" borderId="0" xfId="0" applyFont="1"/>
    <xf numFmtId="0" fontId="4" fillId="0" borderId="0" xfId="0" applyFont="1" applyAlignment="1">
      <alignment wrapText="1"/>
    </xf>
    <xf numFmtId="0" fontId="4" fillId="2" borderId="4" xfId="0" applyFont="1" applyFill="1" applyBorder="1"/>
    <xf numFmtId="0" fontId="3" fillId="2" borderId="4" xfId="0" applyFont="1" applyFill="1" applyBorder="1"/>
    <xf numFmtId="0" fontId="6" fillId="2" borderId="4" xfId="0" applyFont="1" applyFill="1" applyBorder="1"/>
    <xf numFmtId="0" fontId="4" fillId="2" borderId="6" xfId="0" applyFont="1" applyFill="1" applyBorder="1"/>
    <xf numFmtId="1" fontId="4" fillId="0" borderId="0" xfId="0" applyNumberFormat="1" applyFont="1"/>
    <xf numFmtId="165" fontId="4" fillId="2" borderId="0" xfId="1" applyNumberFormat="1" applyFont="1" applyFill="1" applyBorder="1" applyAlignment="1">
      <alignment horizontal="right"/>
    </xf>
    <xf numFmtId="165" fontId="3" fillId="2" borderId="0" xfId="1" applyNumberFormat="1" applyFont="1" applyFill="1" applyBorder="1" applyAlignment="1">
      <alignment horizontal="right"/>
    </xf>
    <xf numFmtId="165" fontId="4" fillId="2" borderId="7" xfId="0" applyNumberFormat="1" applyFont="1" applyFill="1" applyBorder="1" applyAlignment="1">
      <alignment horizontal="right"/>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9" fillId="0" borderId="0" xfId="0" applyFont="1"/>
    <xf numFmtId="165" fontId="4" fillId="2" borderId="5" xfId="1" applyNumberFormat="1" applyFont="1" applyFill="1" applyBorder="1" applyAlignment="1">
      <alignment horizontal="right"/>
    </xf>
    <xf numFmtId="165" fontId="3" fillId="2" borderId="5" xfId="1" applyNumberFormat="1" applyFont="1" applyFill="1" applyBorder="1" applyAlignment="1">
      <alignment horizontal="right"/>
    </xf>
    <xf numFmtId="165" fontId="4" fillId="2" borderId="0" xfId="0" applyNumberFormat="1" applyFont="1" applyFill="1" applyAlignment="1">
      <alignment horizontal="right"/>
    </xf>
    <xf numFmtId="165" fontId="4" fillId="2" borderId="5" xfId="0" applyNumberFormat="1" applyFont="1" applyFill="1" applyBorder="1" applyAlignment="1">
      <alignment horizontal="right"/>
    </xf>
    <xf numFmtId="165" fontId="4" fillId="2" borderId="8" xfId="0" applyNumberFormat="1" applyFont="1" applyFill="1" applyBorder="1" applyAlignment="1">
      <alignment horizontal="right"/>
    </xf>
    <xf numFmtId="0" fontId="5" fillId="2" borderId="1" xfId="0" applyFont="1" applyFill="1" applyBorder="1"/>
    <xf numFmtId="0" fontId="9" fillId="2" borderId="2" xfId="0" applyFont="1" applyFill="1" applyBorder="1" applyAlignment="1">
      <alignment horizontal="right"/>
    </xf>
    <xf numFmtId="0" fontId="9" fillId="2" borderId="3" xfId="0" applyFont="1" applyFill="1" applyBorder="1" applyAlignment="1">
      <alignment horizontal="right"/>
    </xf>
    <xf numFmtId="0" fontId="5" fillId="2" borderId="4" xfId="0" applyFont="1" applyFill="1" applyBorder="1"/>
    <xf numFmtId="0" fontId="9" fillId="2" borderId="0" xfId="0" applyFont="1" applyFill="1" applyAlignment="1">
      <alignment horizontal="right"/>
    </xf>
    <xf numFmtId="0" fontId="9" fillId="2" borderId="5" xfId="0" applyFont="1" applyFill="1" applyBorder="1" applyAlignment="1">
      <alignment horizontal="right"/>
    </xf>
    <xf numFmtId="0" fontId="4" fillId="2" borderId="0" xfId="0" applyFont="1" applyFill="1"/>
    <xf numFmtId="0" fontId="4" fillId="2" borderId="5" xfId="0" applyFont="1" applyFill="1" applyBorder="1"/>
    <xf numFmtId="165" fontId="4" fillId="2" borderId="0" xfId="0" applyNumberFormat="1" applyFont="1" applyFill="1"/>
    <xf numFmtId="165" fontId="4" fillId="2" borderId="7" xfId="1" applyNumberFormat="1" applyFont="1" applyFill="1" applyBorder="1" applyAlignment="1">
      <alignment horizontal="right"/>
    </xf>
    <xf numFmtId="165" fontId="4" fillId="2" borderId="8" xfId="1" applyNumberFormat="1" applyFont="1" applyFill="1" applyBorder="1" applyAlignment="1">
      <alignment horizontal="right"/>
    </xf>
    <xf numFmtId="0" fontId="4" fillId="2" borderId="4" xfId="0" applyFont="1" applyFill="1" applyBorder="1" applyAlignment="1">
      <alignment horizontal="left" indent="1"/>
    </xf>
    <xf numFmtId="0" fontId="4" fillId="2" borderId="6" xfId="0" applyFont="1" applyFill="1" applyBorder="1" applyAlignment="1">
      <alignment horizontal="left" indent="1"/>
    </xf>
    <xf numFmtId="0" fontId="10" fillId="0" borderId="0" xfId="0" applyFont="1"/>
    <xf numFmtId="0" fontId="11" fillId="0" borderId="0" xfId="0" applyFont="1"/>
    <xf numFmtId="0" fontId="4" fillId="2" borderId="4" xfId="0" applyFont="1" applyFill="1" applyBorder="1" applyAlignment="1">
      <alignment wrapText="1"/>
    </xf>
    <xf numFmtId="166" fontId="4" fillId="2" borderId="0" xfId="0" applyNumberFormat="1" applyFont="1" applyFill="1" applyAlignment="1">
      <alignment horizontal="right"/>
    </xf>
    <xf numFmtId="166" fontId="4" fillId="2" borderId="0" xfId="0" applyNumberFormat="1" applyFont="1" applyFill="1"/>
    <xf numFmtId="166" fontId="4" fillId="2" borderId="5" xfId="0" applyNumberFormat="1" applyFont="1" applyFill="1" applyBorder="1"/>
    <xf numFmtId="166" fontId="4" fillId="2" borderId="0" xfId="1" applyNumberFormat="1" applyFont="1" applyFill="1" applyBorder="1" applyAlignment="1">
      <alignment horizontal="right"/>
    </xf>
    <xf numFmtId="166" fontId="4" fillId="2" borderId="7" xfId="1" applyNumberFormat="1" applyFont="1" applyFill="1" applyBorder="1" applyAlignment="1">
      <alignment horizontal="right"/>
    </xf>
    <xf numFmtId="166" fontId="4" fillId="2" borderId="7" xfId="0" applyNumberFormat="1" applyFont="1" applyFill="1" applyBorder="1"/>
    <xf numFmtId="166" fontId="4" fillId="2" borderId="8" xfId="0" applyNumberFormat="1" applyFont="1" applyFill="1" applyBorder="1"/>
    <xf numFmtId="164" fontId="4" fillId="2" borderId="0" xfId="1" applyNumberFormat="1" applyFont="1" applyFill="1" applyBorder="1" applyAlignment="1">
      <alignment horizontal="right"/>
    </xf>
    <xf numFmtId="1" fontId="4" fillId="2" borderId="0" xfId="0" applyNumberFormat="1" applyFont="1" applyFill="1"/>
    <xf numFmtId="166" fontId="4" fillId="2" borderId="0" xfId="1" applyNumberFormat="1" applyFont="1" applyFill="1" applyBorder="1"/>
    <xf numFmtId="0" fontId="3" fillId="2" borderId="9" xfId="0" applyFont="1" applyFill="1" applyBorder="1"/>
    <xf numFmtId="165" fontId="3" fillId="2" borderId="10" xfId="1" applyNumberFormat="1" applyFont="1" applyFill="1" applyBorder="1" applyAlignment="1">
      <alignment horizontal="right"/>
    </xf>
    <xf numFmtId="165" fontId="3" fillId="2" borderId="11" xfId="1" applyNumberFormat="1" applyFont="1" applyFill="1" applyBorder="1" applyAlignment="1">
      <alignment horizontal="right"/>
    </xf>
    <xf numFmtId="166" fontId="3" fillId="2" borderId="10" xfId="1" applyNumberFormat="1" applyFont="1" applyFill="1" applyBorder="1" applyAlignment="1">
      <alignment horizontal="right"/>
    </xf>
    <xf numFmtId="166" fontId="3" fillId="2" borderId="11" xfId="1" applyNumberFormat="1" applyFont="1" applyFill="1" applyBorder="1" applyAlignment="1">
      <alignment horizontal="right"/>
    </xf>
    <xf numFmtId="166" fontId="3" fillId="2" borderId="10" xfId="1" applyNumberFormat="1" applyFont="1" applyFill="1" applyBorder="1"/>
    <xf numFmtId="166" fontId="3" fillId="2" borderId="11" xfId="1" applyNumberFormat="1" applyFont="1" applyFill="1" applyBorder="1"/>
    <xf numFmtId="0" fontId="3" fillId="2" borderId="12" xfId="0" applyFont="1" applyFill="1" applyBorder="1"/>
    <xf numFmtId="166" fontId="3" fillId="2" borderId="13" xfId="1" applyNumberFormat="1" applyFont="1" applyFill="1" applyBorder="1"/>
    <xf numFmtId="166" fontId="3" fillId="2" borderId="14" xfId="1" applyNumberFormat="1" applyFont="1" applyFill="1" applyBorder="1"/>
    <xf numFmtId="0" fontId="4" fillId="0" borderId="4" xfId="0" applyFont="1" applyBorder="1"/>
    <xf numFmtId="0" fontId="3" fillId="0" borderId="4" xfId="0" applyFont="1" applyBorder="1"/>
    <xf numFmtId="0" fontId="9"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cellXfs>
  <cellStyles count="4">
    <cellStyle name="Comma" xfId="1" builtinId="3"/>
    <cellStyle name="Comma 25" xfId="2" xr:uid="{00000000-0005-0000-0000-000001000000}"/>
    <cellStyle name="Normal" xfId="0" builtinId="0"/>
    <cellStyle name="Normal 35" xfId="3" xr:uid="{E670856F-9AD6-4EDB-81EC-8C5AA70411BF}"/>
  </cellStyles>
  <dxfs count="0"/>
  <tableStyles count="0" defaultTableStyle="TableStyleMedium2" defaultPivotStyle="PivotStyleLight16"/>
  <colors>
    <mruColors>
      <color rgb="FFFFFFCC"/>
      <color rgb="FF70528D"/>
      <color rgb="FFEDE9F1"/>
      <color rgb="FFF2EBF9"/>
      <color rgb="FF4C2770"/>
      <color rgb="FFC9ACDC"/>
      <color rgb="FF8348AD"/>
      <color rgb="FFCFDABD"/>
      <color rgb="FF004712"/>
      <color rgb="FF004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3248025</xdr:colOff>
      <xdr:row>14</xdr:row>
      <xdr:rowOff>10612</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0"/>
          <a:ext cx="3233738" cy="2677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showGridLines="0" tabSelected="1" zoomScale="80" zoomScaleNormal="80" workbookViewId="0">
      <selection activeCell="C3" sqref="C3"/>
    </sheetView>
  </sheetViews>
  <sheetFormatPr defaultRowHeight="14.25" x14ac:dyDescent="0.45"/>
  <cols>
    <col min="1" max="1" width="146.19921875" style="2" customWidth="1"/>
  </cols>
  <sheetData>
    <row r="1" spans="1:1" x14ac:dyDescent="0.45">
      <c r="A1" s="1"/>
    </row>
    <row r="2" spans="1:1" x14ac:dyDescent="0.45">
      <c r="A2" s="1"/>
    </row>
    <row r="16" spans="1:1" ht="15.4" x14ac:dyDescent="0.45">
      <c r="A16" s="5" t="s">
        <v>97</v>
      </c>
    </row>
    <row r="17" spans="1:1" ht="30" customHeight="1" x14ac:dyDescent="0.45">
      <c r="A17" s="5" t="s">
        <v>98</v>
      </c>
    </row>
    <row r="18" spans="1:1" ht="45" customHeight="1" x14ac:dyDescent="0.45">
      <c r="A18" s="17" t="s">
        <v>39</v>
      </c>
    </row>
    <row r="19" spans="1:1" ht="15.4" x14ac:dyDescent="0.45">
      <c r="A19" s="5" t="s">
        <v>30</v>
      </c>
    </row>
    <row r="20" spans="1:1" ht="15.4" x14ac:dyDescent="0.45">
      <c r="A20" s="5"/>
    </row>
    <row r="21" spans="1:1" ht="15.4" x14ac:dyDescent="0.45">
      <c r="A21" s="5"/>
    </row>
    <row r="22" spans="1:1" ht="15.4" x14ac:dyDescent="0.45">
      <c r="A22" s="5"/>
    </row>
    <row r="23" spans="1:1" ht="15.4" x14ac:dyDescent="0.45">
      <c r="A23" s="5"/>
    </row>
    <row r="24" spans="1:1" ht="15.4" x14ac:dyDescent="0.45">
      <c r="A24" s="5"/>
    </row>
    <row r="25" spans="1:1" ht="15.4" x14ac:dyDescent="0.45">
      <c r="A25" s="5"/>
    </row>
    <row r="26" spans="1:1" ht="15.4" x14ac:dyDescent="0.45">
      <c r="A26" s="5"/>
    </row>
    <row r="27" spans="1:1" ht="15.4" x14ac:dyDescent="0.45">
      <c r="A27" s="5"/>
    </row>
    <row r="31" spans="1:1" x14ac:dyDescent="0.45">
      <c r="A31"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zoomScale="80" zoomScaleNormal="80" workbookViewId="0"/>
  </sheetViews>
  <sheetFormatPr defaultColWidth="9.19921875" defaultRowHeight="15" x14ac:dyDescent="0.4"/>
  <cols>
    <col min="1" max="1" width="58.73046875" style="4" customWidth="1"/>
    <col min="2" max="11" width="14.73046875" style="4" customWidth="1"/>
    <col min="12" max="16384" width="9.19921875" style="4"/>
  </cols>
  <sheetData>
    <row r="1" spans="1:8" ht="20.65" x14ac:dyDescent="0.6">
      <c r="A1" s="38" t="s">
        <v>10</v>
      </c>
    </row>
    <row r="2" spans="1:8" ht="17.649999999999999" x14ac:dyDescent="0.5">
      <c r="A2" s="37" t="s">
        <v>50</v>
      </c>
    </row>
    <row r="4" spans="1:8" ht="15.4" x14ac:dyDescent="0.4">
      <c r="A4" s="14"/>
    </row>
    <row r="5" spans="1:8" ht="100.5" customHeight="1" x14ac:dyDescent="0.4">
      <c r="A5" s="63" t="s">
        <v>99</v>
      </c>
      <c r="B5" s="63"/>
      <c r="C5" s="63"/>
      <c r="D5" s="63"/>
      <c r="E5" s="63"/>
      <c r="F5" s="63"/>
      <c r="G5" s="63"/>
      <c r="H5" s="63"/>
    </row>
    <row r="7" spans="1:8" x14ac:dyDescent="0.4">
      <c r="A7" s="18" t="s">
        <v>35</v>
      </c>
    </row>
    <row r="8" spans="1:8" x14ac:dyDescent="0.4">
      <c r="A8" s="18" t="s">
        <v>0</v>
      </c>
    </row>
    <row r="9" spans="1:8" ht="15.4" thickBot="1" x14ac:dyDescent="0.45"/>
    <row r="10" spans="1:8" x14ac:dyDescent="0.4">
      <c r="A10" s="24"/>
      <c r="B10" s="25" t="s">
        <v>1</v>
      </c>
      <c r="C10" s="25" t="s">
        <v>2</v>
      </c>
      <c r="D10" s="25" t="s">
        <v>38</v>
      </c>
      <c r="E10" s="25" t="s">
        <v>51</v>
      </c>
      <c r="F10" s="25" t="s">
        <v>53</v>
      </c>
      <c r="G10" s="25" t="s">
        <v>54</v>
      </c>
      <c r="H10" s="26" t="s">
        <v>55</v>
      </c>
    </row>
    <row r="11" spans="1:8" x14ac:dyDescent="0.4">
      <c r="A11" s="27"/>
      <c r="B11" s="28" t="s">
        <v>3</v>
      </c>
      <c r="C11" s="28" t="s">
        <v>3</v>
      </c>
      <c r="D11" s="28" t="s">
        <v>3</v>
      </c>
      <c r="E11" s="28" t="s">
        <v>3</v>
      </c>
      <c r="F11" s="28" t="s">
        <v>3</v>
      </c>
      <c r="G11" s="28" t="s">
        <v>52</v>
      </c>
      <c r="H11" s="29" t="s">
        <v>52</v>
      </c>
    </row>
    <row r="12" spans="1:8" x14ac:dyDescent="0.4">
      <c r="A12" s="27"/>
      <c r="B12" s="28" t="s">
        <v>4</v>
      </c>
      <c r="C12" s="28" t="s">
        <v>4</v>
      </c>
      <c r="D12" s="28" t="s">
        <v>4</v>
      </c>
      <c r="E12" s="28" t="s">
        <v>4</v>
      </c>
      <c r="F12" s="28" t="s">
        <v>4</v>
      </c>
      <c r="G12" s="28" t="s">
        <v>4</v>
      </c>
      <c r="H12" s="29" t="s">
        <v>4</v>
      </c>
    </row>
    <row r="13" spans="1:8" ht="25.15" customHeight="1" x14ac:dyDescent="0.4">
      <c r="A13" s="6" t="s">
        <v>5</v>
      </c>
      <c r="B13" s="11">
        <f>'Total Departmental Spending '!B26</f>
        <v>67900</v>
      </c>
      <c r="C13" s="11">
        <f>'Total Departmental Spending '!C26</f>
        <v>79409</v>
      </c>
      <c r="D13" s="11">
        <f>'Total Departmental Spending '!D26</f>
        <v>75220</v>
      </c>
      <c r="E13" s="11">
        <f>'Total Departmental Spending '!E26</f>
        <v>72946</v>
      </c>
      <c r="F13" s="11">
        <f>'Total Departmental Spending '!F26</f>
        <v>67155</v>
      </c>
      <c r="G13" s="11">
        <f>'Total Departmental Spending '!G26</f>
        <v>85993</v>
      </c>
      <c r="H13" s="19">
        <f>'Total Departmental Spending '!H26</f>
        <v>90044</v>
      </c>
    </row>
    <row r="14" spans="1:8" x14ac:dyDescent="0.4">
      <c r="A14" s="6" t="s">
        <v>6</v>
      </c>
      <c r="B14" s="11">
        <f>'Total Departmental Spending '!B53</f>
        <v>-1029</v>
      </c>
      <c r="C14" s="11">
        <f>'Total Departmental Spending '!C53</f>
        <v>-1739</v>
      </c>
      <c r="D14" s="11">
        <f>'Total Departmental Spending '!D53</f>
        <v>1768</v>
      </c>
      <c r="E14" s="11">
        <f>'Total Departmental Spending '!E53</f>
        <v>-5180</v>
      </c>
      <c r="F14" s="11">
        <f>'Total Departmental Spending '!F53</f>
        <v>-14314</v>
      </c>
      <c r="G14" s="11">
        <f>'Total Departmental Spending '!G53</f>
        <v>-4432</v>
      </c>
      <c r="H14" s="19">
        <f>'Total Departmental Spending '!H53</f>
        <v>-9594</v>
      </c>
    </row>
    <row r="15" spans="1:8" s="3" customFormat="1" x14ac:dyDescent="0.4">
      <c r="A15" s="50" t="s">
        <v>36</v>
      </c>
      <c r="B15" s="51">
        <f t="shared" ref="B15:H15" si="0">SUM(B13:B14)</f>
        <v>66871</v>
      </c>
      <c r="C15" s="51">
        <f t="shared" si="0"/>
        <v>77670</v>
      </c>
      <c r="D15" s="51">
        <f t="shared" si="0"/>
        <v>76988</v>
      </c>
      <c r="E15" s="51">
        <f t="shared" si="0"/>
        <v>67766</v>
      </c>
      <c r="F15" s="51">
        <f t="shared" si="0"/>
        <v>52841</v>
      </c>
      <c r="G15" s="51">
        <f t="shared" si="0"/>
        <v>81561</v>
      </c>
      <c r="H15" s="52">
        <f t="shared" si="0"/>
        <v>80450</v>
      </c>
    </row>
    <row r="16" spans="1:8" ht="25.15" customHeight="1" x14ac:dyDescent="0.4">
      <c r="A16" s="6" t="s">
        <v>7</v>
      </c>
      <c r="B16" s="11">
        <f>'Total Departmental Spending '!B98</f>
        <v>5402</v>
      </c>
      <c r="C16" s="11">
        <f>'Total Departmental Spending '!C98</f>
        <v>4865</v>
      </c>
      <c r="D16" s="11">
        <f>'Total Departmental Spending '!D98</f>
        <v>4830</v>
      </c>
      <c r="E16" s="11">
        <f>'Total Departmental Spending '!E98</f>
        <v>4798</v>
      </c>
      <c r="F16" s="11">
        <f>'Total Departmental Spending '!F98</f>
        <v>5948</v>
      </c>
      <c r="G16" s="11">
        <f>'Total Departmental Spending '!G98</f>
        <v>7038</v>
      </c>
      <c r="H16" s="19">
        <f>'Total Departmental Spending '!H98</f>
        <v>6094</v>
      </c>
    </row>
    <row r="17" spans="1:9" x14ac:dyDescent="0.4">
      <c r="A17" s="6" t="s">
        <v>8</v>
      </c>
      <c r="B17" s="11">
        <f>'Total Departmental Spending '!B114</f>
        <v>15631</v>
      </c>
      <c r="C17" s="11">
        <f>'Total Departmental Spending '!C114</f>
        <v>19947</v>
      </c>
      <c r="D17" s="11">
        <f>'Total Departmental Spending '!D114</f>
        <v>21144</v>
      </c>
      <c r="E17" s="11">
        <f>'Total Departmental Spending '!E114</f>
        <v>21863</v>
      </c>
      <c r="F17" s="11">
        <f>'Total Departmental Spending '!F114</f>
        <v>24828</v>
      </c>
      <c r="G17" s="11">
        <f>'Total Departmental Spending '!G114</f>
        <v>34429</v>
      </c>
      <c r="H17" s="19">
        <f>'Total Departmental Spending '!H114</f>
        <v>28738</v>
      </c>
    </row>
    <row r="18" spans="1:9" s="3" customFormat="1" x14ac:dyDescent="0.4">
      <c r="A18" s="50" t="s">
        <v>45</v>
      </c>
      <c r="B18" s="51">
        <f t="shared" ref="B18:H18" si="1">SUM(B16:B17)</f>
        <v>21033</v>
      </c>
      <c r="C18" s="51">
        <f t="shared" si="1"/>
        <v>24812</v>
      </c>
      <c r="D18" s="51">
        <f t="shared" si="1"/>
        <v>25974</v>
      </c>
      <c r="E18" s="51">
        <f t="shared" si="1"/>
        <v>26661</v>
      </c>
      <c r="F18" s="51">
        <f t="shared" si="1"/>
        <v>30776</v>
      </c>
      <c r="G18" s="51">
        <f t="shared" si="1"/>
        <v>41467</v>
      </c>
      <c r="H18" s="52">
        <f t="shared" si="1"/>
        <v>34832</v>
      </c>
    </row>
    <row r="19" spans="1:9" ht="25.15" customHeight="1" x14ac:dyDescent="0.4">
      <c r="A19" s="6"/>
      <c r="B19" s="12">
        <f t="shared" ref="B19:H19" si="2">B15+B18</f>
        <v>87904</v>
      </c>
      <c r="C19" s="12">
        <f t="shared" si="2"/>
        <v>102482</v>
      </c>
      <c r="D19" s="12">
        <f t="shared" si="2"/>
        <v>102962</v>
      </c>
      <c r="E19" s="12">
        <f t="shared" si="2"/>
        <v>94427</v>
      </c>
      <c r="F19" s="12">
        <f t="shared" si="2"/>
        <v>83617</v>
      </c>
      <c r="G19" s="12">
        <f t="shared" si="2"/>
        <v>123028</v>
      </c>
      <c r="H19" s="20">
        <f t="shared" si="2"/>
        <v>115282</v>
      </c>
      <c r="I19" s="60"/>
    </row>
    <row r="20" spans="1:9" ht="25.15" customHeight="1" x14ac:dyDescent="0.4">
      <c r="A20" s="6" t="s">
        <v>9</v>
      </c>
      <c r="B20" s="11">
        <f>-'Total Departmental Spending '!B77</f>
        <v>-6453</v>
      </c>
      <c r="C20" s="11">
        <f>-'Total Departmental Spending '!C77</f>
        <v>1608</v>
      </c>
      <c r="D20" s="11">
        <f>-'Total Departmental Spending '!D77</f>
        <v>-65</v>
      </c>
      <c r="E20" s="11">
        <f>-'Total Departmental Spending '!E77</f>
        <v>-75</v>
      </c>
      <c r="F20" s="11">
        <f>-'Total Departmental Spending '!F77</f>
        <v>-92</v>
      </c>
      <c r="G20" s="11">
        <f>-'Total Departmental Spending '!G77</f>
        <v>-121</v>
      </c>
      <c r="H20" s="19">
        <f>-'Total Departmental Spending '!H77</f>
        <v>-127</v>
      </c>
      <c r="I20" s="60"/>
    </row>
    <row r="21" spans="1:9" s="3" customFormat="1" x14ac:dyDescent="0.4">
      <c r="A21" s="50" t="s">
        <v>37</v>
      </c>
      <c r="B21" s="51">
        <f t="shared" ref="B21:H21" si="3">B19+B20</f>
        <v>81451</v>
      </c>
      <c r="C21" s="51">
        <f t="shared" si="3"/>
        <v>104090</v>
      </c>
      <c r="D21" s="51">
        <f t="shared" si="3"/>
        <v>102897</v>
      </c>
      <c r="E21" s="51">
        <f t="shared" si="3"/>
        <v>94352</v>
      </c>
      <c r="F21" s="51">
        <f t="shared" si="3"/>
        <v>83525</v>
      </c>
      <c r="G21" s="51">
        <f t="shared" si="3"/>
        <v>122907</v>
      </c>
      <c r="H21" s="52">
        <f t="shared" si="3"/>
        <v>115155</v>
      </c>
    </row>
    <row r="22" spans="1:9" ht="23.2" customHeight="1" x14ac:dyDescent="0.45">
      <c r="A22" s="8" t="s">
        <v>16</v>
      </c>
      <c r="B22" s="21"/>
      <c r="C22" s="21"/>
      <c r="D22" s="21"/>
      <c r="E22" s="21"/>
      <c r="F22" s="21"/>
      <c r="G22" s="21"/>
      <c r="H22" s="22"/>
    </row>
    <row r="23" spans="1:9" x14ac:dyDescent="0.4">
      <c r="A23" s="6" t="s">
        <v>31</v>
      </c>
      <c r="B23" s="11">
        <v>66850</v>
      </c>
      <c r="C23" s="11">
        <v>84178</v>
      </c>
      <c r="D23" s="11">
        <v>79985</v>
      </c>
      <c r="E23" s="11">
        <v>77669</v>
      </c>
      <c r="F23" s="11">
        <f>73011</f>
        <v>73011</v>
      </c>
      <c r="G23" s="11">
        <v>92910</v>
      </c>
      <c r="H23" s="19">
        <v>96011</v>
      </c>
    </row>
    <row r="24" spans="1:9" ht="15.4" thickBot="1" x14ac:dyDescent="0.45">
      <c r="A24" s="9" t="s">
        <v>32</v>
      </c>
      <c r="B24" s="13">
        <v>14601</v>
      </c>
      <c r="C24" s="13">
        <v>19912</v>
      </c>
      <c r="D24" s="13">
        <v>22912</v>
      </c>
      <c r="E24" s="13">
        <v>16683</v>
      </c>
      <c r="F24" s="13">
        <f>10513+1</f>
        <v>10514</v>
      </c>
      <c r="G24" s="13">
        <v>29997</v>
      </c>
      <c r="H24" s="23">
        <v>19144</v>
      </c>
    </row>
    <row r="26" spans="1:9" ht="47.55" customHeight="1" x14ac:dyDescent="0.4">
      <c r="A26" s="63" t="s">
        <v>56</v>
      </c>
      <c r="B26" s="63"/>
      <c r="C26" s="63"/>
      <c r="D26" s="63"/>
      <c r="E26" s="63"/>
      <c r="F26" s="63"/>
      <c r="G26" s="63"/>
      <c r="H26" s="63"/>
    </row>
    <row r="27" spans="1:9" x14ac:dyDescent="0.4">
      <c r="A27" s="17"/>
      <c r="B27" s="17"/>
      <c r="C27" s="17"/>
      <c r="D27" s="17"/>
      <c r="E27" s="17"/>
      <c r="F27" s="17"/>
      <c r="G27" s="17"/>
      <c r="H27" s="17"/>
    </row>
    <row r="28" spans="1:9" ht="15" customHeight="1" x14ac:dyDescent="0.4">
      <c r="A28" s="17"/>
      <c r="B28" s="17"/>
      <c r="C28" s="17"/>
      <c r="D28" s="17"/>
      <c r="E28" s="17"/>
      <c r="F28" s="17"/>
      <c r="G28" s="17"/>
      <c r="H28" s="17"/>
    </row>
    <row r="29" spans="1:9" x14ac:dyDescent="0.4">
      <c r="A29" s="5"/>
      <c r="B29" s="5"/>
      <c r="C29" s="5"/>
      <c r="D29" s="5"/>
    </row>
    <row r="30" spans="1:9" x14ac:dyDescent="0.4">
      <c r="A30" s="5"/>
      <c r="B30" s="5"/>
      <c r="C30" s="5"/>
      <c r="D30" s="5"/>
    </row>
    <row r="31" spans="1:9" ht="15" customHeight="1" x14ac:dyDescent="0.4">
      <c r="B31" s="5"/>
      <c r="C31" s="5"/>
      <c r="D31" s="5"/>
    </row>
    <row r="32" spans="1:9" x14ac:dyDescent="0.4">
      <c r="A32" s="5"/>
      <c r="B32" s="5"/>
      <c r="C32" s="5"/>
      <c r="D32" s="5"/>
    </row>
    <row r="33" spans="1:4" x14ac:dyDescent="0.4">
      <c r="A33" s="5"/>
      <c r="B33" s="5"/>
      <c r="C33" s="5"/>
      <c r="D33" s="5"/>
    </row>
  </sheetData>
  <mergeCells count="2">
    <mergeCell ref="A26:H26"/>
    <mergeCell ref="A5:H5"/>
  </mergeCells>
  <phoneticPr fontId="7" type="noConversion"/>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30"/>
  <sheetViews>
    <sheetView zoomScale="80" zoomScaleNormal="80" workbookViewId="0">
      <pane xSplit="1" ySplit="7" topLeftCell="B110" activePane="bottomRight" state="frozen"/>
      <selection pane="topRight" activeCell="B1" sqref="B1"/>
      <selection pane="bottomLeft" activeCell="A10" sqref="A10"/>
      <selection pane="bottomRight" activeCell="A120" sqref="A120:H120"/>
    </sheetView>
  </sheetViews>
  <sheetFormatPr defaultColWidth="9.19921875" defaultRowHeight="15" x14ac:dyDescent="0.4"/>
  <cols>
    <col min="1" max="1" width="68.73046875" style="4" customWidth="1"/>
    <col min="2" max="4" width="14.73046875" style="4" customWidth="1"/>
    <col min="5" max="5" width="14.73046875" style="10" customWidth="1"/>
    <col min="6" max="8" width="14.73046875" style="4" customWidth="1"/>
    <col min="9" max="9" width="9.19921875" style="4"/>
    <col min="10" max="11" width="14.73046875" style="4" customWidth="1"/>
    <col min="12" max="16384" width="9.19921875" style="4"/>
  </cols>
  <sheetData>
    <row r="1" spans="1:8" ht="20.65" x14ac:dyDescent="0.6">
      <c r="A1" s="38" t="s">
        <v>10</v>
      </c>
    </row>
    <row r="2" spans="1:8" ht="17.649999999999999" x14ac:dyDescent="0.5">
      <c r="A2" s="37" t="s">
        <v>34</v>
      </c>
    </row>
    <row r="3" spans="1:8" x14ac:dyDescent="0.4">
      <c r="A3" s="18" t="s">
        <v>35</v>
      </c>
    </row>
    <row r="4" spans="1:8" ht="36" customHeight="1" thickBot="1" x14ac:dyDescent="0.55000000000000004">
      <c r="A4" s="37" t="s">
        <v>26</v>
      </c>
    </row>
    <row r="5" spans="1:8" x14ac:dyDescent="0.4">
      <c r="A5" s="24"/>
      <c r="B5" s="25" t="s">
        <v>1</v>
      </c>
      <c r="C5" s="25" t="s">
        <v>2</v>
      </c>
      <c r="D5" s="25" t="s">
        <v>38</v>
      </c>
      <c r="E5" s="25" t="s">
        <v>51</v>
      </c>
      <c r="F5" s="25" t="s">
        <v>53</v>
      </c>
      <c r="G5" s="25" t="s">
        <v>54</v>
      </c>
      <c r="H5" s="26" t="s">
        <v>55</v>
      </c>
    </row>
    <row r="6" spans="1:8" x14ac:dyDescent="0.4">
      <c r="A6" s="27"/>
      <c r="B6" s="28" t="s">
        <v>3</v>
      </c>
      <c r="C6" s="28" t="s">
        <v>3</v>
      </c>
      <c r="D6" s="28" t="s">
        <v>3</v>
      </c>
      <c r="E6" s="28" t="s">
        <v>3</v>
      </c>
      <c r="F6" s="28" t="s">
        <v>3</v>
      </c>
      <c r="G6" s="28" t="s">
        <v>52</v>
      </c>
      <c r="H6" s="29" t="s">
        <v>52</v>
      </c>
    </row>
    <row r="7" spans="1:8" x14ac:dyDescent="0.4">
      <c r="A7" s="27"/>
      <c r="B7" s="28" t="s">
        <v>4</v>
      </c>
      <c r="C7" s="28" t="s">
        <v>4</v>
      </c>
      <c r="D7" s="28" t="s">
        <v>4</v>
      </c>
      <c r="E7" s="28" t="s">
        <v>4</v>
      </c>
      <c r="F7" s="28" t="s">
        <v>4</v>
      </c>
      <c r="G7" s="28" t="s">
        <v>4</v>
      </c>
      <c r="H7" s="29" t="s">
        <v>4</v>
      </c>
    </row>
    <row r="8" spans="1:8" ht="25.15" customHeight="1" x14ac:dyDescent="0.4">
      <c r="A8" s="7" t="s">
        <v>5</v>
      </c>
      <c r="B8" s="40"/>
      <c r="C8" s="40"/>
      <c r="D8" s="40"/>
      <c r="E8" s="41"/>
      <c r="F8" s="41"/>
      <c r="G8" s="41"/>
      <c r="H8" s="42"/>
    </row>
    <row r="9" spans="1:8" x14ac:dyDescent="0.4">
      <c r="A9" s="6" t="s">
        <v>11</v>
      </c>
      <c r="B9" s="43">
        <v>348</v>
      </c>
      <c r="C9" s="43">
        <v>364</v>
      </c>
      <c r="D9" s="43">
        <v>442</v>
      </c>
      <c r="E9" s="41">
        <v>530</v>
      </c>
      <c r="F9" s="41">
        <v>579</v>
      </c>
      <c r="G9" s="41">
        <v>598</v>
      </c>
      <c r="H9" s="42">
        <v>627</v>
      </c>
    </row>
    <row r="10" spans="1:8" x14ac:dyDescent="0.4">
      <c r="A10" s="6" t="s">
        <v>33</v>
      </c>
      <c r="B10" s="43">
        <v>0</v>
      </c>
      <c r="C10" s="43">
        <v>1364</v>
      </c>
      <c r="D10" s="43">
        <v>1996</v>
      </c>
      <c r="E10" s="41">
        <v>1382</v>
      </c>
      <c r="F10" s="41">
        <v>1690</v>
      </c>
      <c r="G10" s="41">
        <v>930</v>
      </c>
      <c r="H10" s="42">
        <v>975</v>
      </c>
    </row>
    <row r="11" spans="1:8" x14ac:dyDescent="0.4">
      <c r="A11" s="6" t="s">
        <v>17</v>
      </c>
      <c r="B11" s="43">
        <v>214</v>
      </c>
      <c r="C11" s="43">
        <v>0</v>
      </c>
      <c r="D11" s="43">
        <v>0</v>
      </c>
      <c r="E11" s="41">
        <v>0</v>
      </c>
      <c r="F11" s="41">
        <v>0</v>
      </c>
      <c r="G11" s="41">
        <v>0</v>
      </c>
      <c r="H11" s="42">
        <v>0</v>
      </c>
    </row>
    <row r="12" spans="1:8" x14ac:dyDescent="0.4">
      <c r="A12" s="6" t="s">
        <v>18</v>
      </c>
      <c r="B12" s="43">
        <v>4438</v>
      </c>
      <c r="C12" s="43">
        <v>0</v>
      </c>
      <c r="D12" s="43">
        <v>0</v>
      </c>
      <c r="E12" s="41">
        <v>0</v>
      </c>
      <c r="F12" s="41">
        <v>0</v>
      </c>
      <c r="G12" s="41">
        <v>0</v>
      </c>
      <c r="H12" s="42">
        <v>0</v>
      </c>
    </row>
    <row r="13" spans="1:8" x14ac:dyDescent="0.4">
      <c r="A13" s="6" t="s">
        <v>57</v>
      </c>
      <c r="B13" s="43">
        <v>0</v>
      </c>
      <c r="C13" s="43">
        <v>1</v>
      </c>
      <c r="D13" s="43">
        <v>2</v>
      </c>
      <c r="E13" s="41">
        <v>2</v>
      </c>
      <c r="F13" s="41">
        <v>3</v>
      </c>
      <c r="G13" s="41">
        <v>8</v>
      </c>
      <c r="H13" s="42">
        <v>8</v>
      </c>
    </row>
    <row r="14" spans="1:8" x14ac:dyDescent="0.4">
      <c r="A14" s="6" t="s">
        <v>58</v>
      </c>
      <c r="B14" s="43">
        <v>-17</v>
      </c>
      <c r="C14" s="43">
        <v>0</v>
      </c>
      <c r="D14" s="43">
        <v>0</v>
      </c>
      <c r="E14" s="41">
        <v>0</v>
      </c>
      <c r="F14" s="41">
        <v>0</v>
      </c>
      <c r="G14" s="41">
        <v>0</v>
      </c>
      <c r="H14" s="42">
        <v>0</v>
      </c>
    </row>
    <row r="15" spans="1:8" x14ac:dyDescent="0.4">
      <c r="A15" s="6" t="s">
        <v>100</v>
      </c>
      <c r="B15" s="43">
        <v>321</v>
      </c>
      <c r="C15" s="43">
        <v>347</v>
      </c>
      <c r="D15" s="43">
        <v>382</v>
      </c>
      <c r="E15" s="41">
        <v>363</v>
      </c>
      <c r="F15" s="41">
        <v>392</v>
      </c>
      <c r="G15" s="41">
        <v>981</v>
      </c>
      <c r="H15" s="42">
        <v>1028</v>
      </c>
    </row>
    <row r="16" spans="1:8" x14ac:dyDescent="0.4">
      <c r="A16" s="6" t="s">
        <v>101</v>
      </c>
      <c r="B16" s="43">
        <v>4</v>
      </c>
      <c r="C16" s="43">
        <v>9</v>
      </c>
      <c r="D16" s="43">
        <v>10</v>
      </c>
      <c r="E16" s="41">
        <v>12</v>
      </c>
      <c r="F16" s="41">
        <v>16</v>
      </c>
      <c r="G16" s="41">
        <v>16</v>
      </c>
      <c r="H16" s="42">
        <v>17</v>
      </c>
    </row>
    <row r="17" spans="1:8" x14ac:dyDescent="0.4">
      <c r="A17" s="6" t="s">
        <v>12</v>
      </c>
      <c r="B17" s="43">
        <v>61</v>
      </c>
      <c r="C17" s="43">
        <v>57</v>
      </c>
      <c r="D17" s="43">
        <v>22</v>
      </c>
      <c r="E17" s="41">
        <v>25</v>
      </c>
      <c r="F17" s="41">
        <v>45</v>
      </c>
      <c r="G17" s="41">
        <v>49</v>
      </c>
      <c r="H17" s="42">
        <v>51</v>
      </c>
    </row>
    <row r="18" spans="1:8" x14ac:dyDescent="0.4">
      <c r="A18" s="6" t="s">
        <v>28</v>
      </c>
      <c r="B18" s="43">
        <v>6</v>
      </c>
      <c r="C18" s="43">
        <v>6</v>
      </c>
      <c r="D18" s="43">
        <v>7</v>
      </c>
      <c r="E18" s="41">
        <v>8</v>
      </c>
      <c r="F18" s="41">
        <v>10</v>
      </c>
      <c r="G18" s="41">
        <v>14</v>
      </c>
      <c r="H18" s="42">
        <v>15</v>
      </c>
    </row>
    <row r="19" spans="1:8" x14ac:dyDescent="0.4">
      <c r="A19" s="6" t="s">
        <v>66</v>
      </c>
      <c r="B19" s="43">
        <v>3404</v>
      </c>
      <c r="C19" s="43">
        <v>2068</v>
      </c>
      <c r="D19" s="43">
        <v>2022</v>
      </c>
      <c r="E19" s="41">
        <v>2603</v>
      </c>
      <c r="F19" s="41">
        <v>2578</v>
      </c>
      <c r="G19" s="41">
        <v>2683</v>
      </c>
      <c r="H19" s="42">
        <v>2729</v>
      </c>
    </row>
    <row r="20" spans="1:8" x14ac:dyDescent="0.4">
      <c r="A20" s="6" t="s">
        <v>40</v>
      </c>
      <c r="B20" s="43">
        <v>29642</v>
      </c>
      <c r="C20" s="43">
        <v>29560</v>
      </c>
      <c r="D20" s="43">
        <v>31049</v>
      </c>
      <c r="E20" s="41">
        <v>31591</v>
      </c>
      <c r="F20" s="41">
        <v>33359</v>
      </c>
      <c r="G20" s="41">
        <v>36537</v>
      </c>
      <c r="H20" s="42">
        <v>38293</v>
      </c>
    </row>
    <row r="21" spans="1:8" x14ac:dyDescent="0.4">
      <c r="A21" s="6" t="s">
        <v>19</v>
      </c>
      <c r="B21" s="43">
        <v>20705</v>
      </c>
      <c r="C21" s="43">
        <v>22904</v>
      </c>
      <c r="D21" s="43">
        <v>25252</v>
      </c>
      <c r="E21" s="41">
        <v>27177</v>
      </c>
      <c r="F21" s="41">
        <v>29581</v>
      </c>
      <c r="G21" s="41">
        <v>31009</v>
      </c>
      <c r="H21" s="42">
        <v>32500</v>
      </c>
    </row>
    <row r="22" spans="1:8" x14ac:dyDescent="0.4">
      <c r="A22" s="6" t="s">
        <v>20</v>
      </c>
      <c r="B22" s="43">
        <v>7132</v>
      </c>
      <c r="C22" s="43">
        <v>16327</v>
      </c>
      <c r="D22" s="43">
        <v>7242</v>
      </c>
      <c r="E22" s="41">
        <v>2325</v>
      </c>
      <c r="F22" s="41">
        <v>-8666</v>
      </c>
      <c r="G22" s="41">
        <v>5028</v>
      </c>
      <c r="H22" s="42">
        <v>5270</v>
      </c>
    </row>
    <row r="23" spans="1:8" x14ac:dyDescent="0.4">
      <c r="A23" s="6" t="s">
        <v>21</v>
      </c>
      <c r="B23" s="43">
        <v>107</v>
      </c>
      <c r="C23" s="43">
        <v>4801</v>
      </c>
      <c r="D23" s="43">
        <v>5174</v>
      </c>
      <c r="E23" s="41">
        <v>5293</v>
      </c>
      <c r="F23" s="41">
        <v>5886</v>
      </c>
      <c r="G23" s="41">
        <v>6403</v>
      </c>
      <c r="H23" s="42">
        <v>6711</v>
      </c>
    </row>
    <row r="24" spans="1:8" x14ac:dyDescent="0.4">
      <c r="A24" s="6" t="s">
        <v>13</v>
      </c>
      <c r="B24" s="43">
        <v>1522</v>
      </c>
      <c r="C24" s="43">
        <v>1582</v>
      </c>
      <c r="D24" s="43">
        <v>1599</v>
      </c>
      <c r="E24" s="41">
        <v>1612</v>
      </c>
      <c r="F24" s="41">
        <v>1654</v>
      </c>
      <c r="G24" s="41">
        <v>1706</v>
      </c>
      <c r="H24" s="42">
        <v>1788</v>
      </c>
    </row>
    <row r="25" spans="1:8" x14ac:dyDescent="0.4">
      <c r="A25" s="6" t="s">
        <v>14</v>
      </c>
      <c r="B25" s="43">
        <v>13</v>
      </c>
      <c r="C25" s="43">
        <v>19</v>
      </c>
      <c r="D25" s="43">
        <v>21</v>
      </c>
      <c r="E25" s="41">
        <v>23</v>
      </c>
      <c r="F25" s="41">
        <v>28</v>
      </c>
      <c r="G25" s="41">
        <v>31</v>
      </c>
      <c r="H25" s="42">
        <v>32</v>
      </c>
    </row>
    <row r="26" spans="1:8" s="3" customFormat="1" x14ac:dyDescent="0.4">
      <c r="A26" s="50" t="s">
        <v>44</v>
      </c>
      <c r="B26" s="53">
        <f t="shared" ref="B26:H26" si="0">SUM(B9:B25)</f>
        <v>67900</v>
      </c>
      <c r="C26" s="53">
        <f t="shared" si="0"/>
        <v>79409</v>
      </c>
      <c r="D26" s="53">
        <f t="shared" si="0"/>
        <v>75220</v>
      </c>
      <c r="E26" s="53">
        <f t="shared" si="0"/>
        <v>72946</v>
      </c>
      <c r="F26" s="53">
        <f t="shared" si="0"/>
        <v>67155</v>
      </c>
      <c r="G26" s="53">
        <f t="shared" si="0"/>
        <v>85993</v>
      </c>
      <c r="H26" s="54">
        <f t="shared" si="0"/>
        <v>90044</v>
      </c>
    </row>
    <row r="27" spans="1:8" ht="25.15" customHeight="1" x14ac:dyDescent="0.45">
      <c r="A27" s="8" t="s">
        <v>16</v>
      </c>
      <c r="B27" s="43"/>
      <c r="C27" s="43"/>
      <c r="D27" s="43"/>
      <c r="E27" s="41"/>
      <c r="F27" s="41"/>
      <c r="G27" s="41"/>
      <c r="H27" s="42"/>
    </row>
    <row r="28" spans="1:8" x14ac:dyDescent="0.4">
      <c r="A28" s="35" t="s">
        <v>61</v>
      </c>
      <c r="B28" s="43">
        <v>490</v>
      </c>
      <c r="C28" s="43">
        <v>563</v>
      </c>
      <c r="D28" s="43">
        <v>606</v>
      </c>
      <c r="E28" s="41">
        <v>659</v>
      </c>
      <c r="F28" s="41">
        <v>727</v>
      </c>
      <c r="G28" s="41">
        <v>605</v>
      </c>
      <c r="H28" s="42">
        <v>634</v>
      </c>
    </row>
    <row r="29" spans="1:8" x14ac:dyDescent="0.4">
      <c r="A29" s="35" t="s">
        <v>63</v>
      </c>
      <c r="B29" s="43">
        <v>641</v>
      </c>
      <c r="C29" s="43">
        <v>697</v>
      </c>
      <c r="D29" s="43">
        <v>614</v>
      </c>
      <c r="E29" s="41">
        <v>868</v>
      </c>
      <c r="F29" s="41">
        <v>1003</v>
      </c>
      <c r="G29" s="41">
        <v>1589</v>
      </c>
      <c r="H29" s="42">
        <v>1664</v>
      </c>
    </row>
    <row r="30" spans="1:8" x14ac:dyDescent="0.4">
      <c r="A30" s="35" t="s">
        <v>62</v>
      </c>
      <c r="B30" s="43">
        <v>-139</v>
      </c>
      <c r="C30" s="43">
        <v>-210</v>
      </c>
      <c r="D30" s="43">
        <v>-139</v>
      </c>
      <c r="E30" s="41">
        <v>-82</v>
      </c>
      <c r="F30" s="41">
        <v>-82</v>
      </c>
      <c r="G30" s="41">
        <v>-104</v>
      </c>
      <c r="H30" s="42">
        <v>-109</v>
      </c>
    </row>
    <row r="31" spans="1:8" x14ac:dyDescent="0.4">
      <c r="A31" s="35" t="s">
        <v>67</v>
      </c>
      <c r="B31" s="43">
        <v>0</v>
      </c>
      <c r="C31" s="43">
        <v>0</v>
      </c>
      <c r="D31" s="43">
        <v>25854</v>
      </c>
      <c r="E31" s="41">
        <v>27540</v>
      </c>
      <c r="F31" s="41">
        <v>29928</v>
      </c>
      <c r="G31" s="41">
        <v>36653</v>
      </c>
      <c r="H31" s="42">
        <v>38472</v>
      </c>
    </row>
    <row r="32" spans="1:8" x14ac:dyDescent="0.4">
      <c r="A32" s="35" t="s">
        <v>68</v>
      </c>
      <c r="B32" s="43">
        <v>30098</v>
      </c>
      <c r="C32" s="43">
        <v>30411</v>
      </c>
      <c r="D32" s="43">
        <v>32127</v>
      </c>
      <c r="E32" s="41">
        <v>32595</v>
      </c>
      <c r="F32" s="41">
        <v>34767</v>
      </c>
      <c r="G32" s="41">
        <v>36742</v>
      </c>
      <c r="H32" s="42">
        <v>38380</v>
      </c>
    </row>
    <row r="33" spans="1:9" x14ac:dyDescent="0.4">
      <c r="A33" s="35" t="s">
        <v>69</v>
      </c>
      <c r="B33" s="43">
        <f>30328-14338-6407</f>
        <v>9583</v>
      </c>
      <c r="C33" s="43">
        <v>32022</v>
      </c>
      <c r="D33" s="43">
        <v>9272</v>
      </c>
      <c r="E33" s="41">
        <v>9724</v>
      </c>
      <c r="F33" s="41">
        <v>10180</v>
      </c>
      <c r="G33" s="41">
        <v>6221</v>
      </c>
      <c r="H33" s="42">
        <v>6514</v>
      </c>
    </row>
    <row r="34" spans="1:9" x14ac:dyDescent="0.4">
      <c r="A34" s="35" t="s">
        <v>70</v>
      </c>
      <c r="B34" s="43">
        <v>-197</v>
      </c>
      <c r="C34" s="43">
        <v>-134</v>
      </c>
      <c r="D34" s="43">
        <v>-108</v>
      </c>
      <c r="E34" s="41">
        <v>-104</v>
      </c>
      <c r="F34" s="41">
        <v>-100</v>
      </c>
      <c r="G34" s="41">
        <v>1</v>
      </c>
      <c r="H34" s="42">
        <v>1</v>
      </c>
      <c r="I34" s="60"/>
    </row>
    <row r="35" spans="1:9" x14ac:dyDescent="0.4">
      <c r="A35" s="35" t="s">
        <v>71</v>
      </c>
      <c r="B35" s="43">
        <v>0</v>
      </c>
      <c r="C35" s="43">
        <v>13</v>
      </c>
      <c r="D35" s="43">
        <v>0</v>
      </c>
      <c r="E35" s="41">
        <v>0</v>
      </c>
      <c r="F35" s="41">
        <v>0</v>
      </c>
      <c r="G35" s="41">
        <v>0</v>
      </c>
      <c r="H35" s="42">
        <v>0</v>
      </c>
      <c r="I35" s="60"/>
    </row>
    <row r="36" spans="1:9" x14ac:dyDescent="0.4">
      <c r="A36" s="35" t="s">
        <v>72</v>
      </c>
      <c r="B36" s="43">
        <v>2</v>
      </c>
      <c r="C36" s="43">
        <v>0</v>
      </c>
      <c r="D36" s="43">
        <v>0</v>
      </c>
      <c r="E36" s="41">
        <v>0</v>
      </c>
      <c r="F36" s="41">
        <v>0</v>
      </c>
      <c r="G36" s="41">
        <v>0</v>
      </c>
      <c r="H36" s="42">
        <v>0</v>
      </c>
      <c r="I36" s="60"/>
    </row>
    <row r="37" spans="1:9" x14ac:dyDescent="0.4">
      <c r="A37" s="35" t="s">
        <v>64</v>
      </c>
      <c r="B37" s="43">
        <v>21</v>
      </c>
      <c r="C37" s="43">
        <v>15</v>
      </c>
      <c r="D37" s="43">
        <v>16</v>
      </c>
      <c r="E37" s="41">
        <v>25</v>
      </c>
      <c r="F37" s="41">
        <v>5</v>
      </c>
      <c r="G37" s="41">
        <v>9</v>
      </c>
      <c r="H37" s="42">
        <v>9</v>
      </c>
      <c r="I37" s="60"/>
    </row>
    <row r="38" spans="1:9" x14ac:dyDescent="0.4">
      <c r="A38" s="35" t="s">
        <v>59</v>
      </c>
      <c r="B38" s="43">
        <f>45+6407</f>
        <v>6452</v>
      </c>
      <c r="C38" s="43">
        <v>96</v>
      </c>
      <c r="D38" s="43">
        <v>64</v>
      </c>
      <c r="E38" s="41">
        <v>75</v>
      </c>
      <c r="F38" s="41">
        <v>91</v>
      </c>
      <c r="G38" s="41">
        <v>121</v>
      </c>
      <c r="H38" s="42">
        <v>127</v>
      </c>
    </row>
    <row r="39" spans="1:9" x14ac:dyDescent="0.4">
      <c r="A39" s="35" t="s">
        <v>74</v>
      </c>
      <c r="B39" s="43">
        <v>0</v>
      </c>
      <c r="C39" s="43">
        <v>0</v>
      </c>
      <c r="D39" s="43">
        <v>-8</v>
      </c>
      <c r="E39" s="41">
        <v>0</v>
      </c>
      <c r="F39" s="41">
        <v>0</v>
      </c>
      <c r="G39" s="41">
        <v>0</v>
      </c>
      <c r="H39" s="42">
        <v>0</v>
      </c>
    </row>
    <row r="40" spans="1:9" x14ac:dyDescent="0.4">
      <c r="A40" s="35" t="s">
        <v>75</v>
      </c>
      <c r="B40" s="43">
        <v>0</v>
      </c>
      <c r="C40" s="43">
        <v>0</v>
      </c>
      <c r="D40" s="43">
        <v>6614</v>
      </c>
      <c r="E40" s="41">
        <v>1647</v>
      </c>
      <c r="F40" s="41">
        <v>-9391</v>
      </c>
      <c r="G40" s="41">
        <v>4213</v>
      </c>
      <c r="H40" s="42">
        <v>4412</v>
      </c>
    </row>
    <row r="41" spans="1:9" x14ac:dyDescent="0.4">
      <c r="A41" s="35" t="s">
        <v>93</v>
      </c>
      <c r="B41" s="43">
        <v>0</v>
      </c>
      <c r="C41" s="43">
        <v>0</v>
      </c>
      <c r="D41" s="43">
        <v>53</v>
      </c>
      <c r="E41" s="41">
        <v>48</v>
      </c>
      <c r="F41" s="41">
        <v>42</v>
      </c>
      <c r="G41" s="41">
        <v>48</v>
      </c>
      <c r="H41" s="42">
        <v>50</v>
      </c>
    </row>
    <row r="42" spans="1:9" x14ac:dyDescent="0.4">
      <c r="A42" s="35" t="s">
        <v>76</v>
      </c>
      <c r="B42" s="43">
        <v>84</v>
      </c>
      <c r="C42" s="43">
        <v>97</v>
      </c>
      <c r="D42" s="43">
        <v>124</v>
      </c>
      <c r="E42" s="41">
        <v>0</v>
      </c>
      <c r="F42" s="41">
        <v>7</v>
      </c>
      <c r="G42" s="41">
        <v>0</v>
      </c>
      <c r="H42" s="42">
        <v>0</v>
      </c>
    </row>
    <row r="43" spans="1:9" x14ac:dyDescent="0.4">
      <c r="A43" s="35" t="s">
        <v>94</v>
      </c>
      <c r="B43" s="43">
        <v>0</v>
      </c>
      <c r="C43" s="43">
        <v>0</v>
      </c>
      <c r="D43" s="43">
        <v>5</v>
      </c>
      <c r="E43" s="41">
        <v>0</v>
      </c>
      <c r="F43" s="41">
        <v>58</v>
      </c>
      <c r="G43" s="41">
        <v>0</v>
      </c>
      <c r="H43" s="42">
        <v>0</v>
      </c>
    </row>
    <row r="44" spans="1:9" x14ac:dyDescent="0.4">
      <c r="A44" s="35" t="s">
        <v>78</v>
      </c>
      <c r="B44" s="43">
        <f>6527+14338</f>
        <v>20865</v>
      </c>
      <c r="C44" s="43">
        <v>15839</v>
      </c>
      <c r="D44" s="43">
        <v>126</v>
      </c>
      <c r="E44" s="41">
        <v>-49</v>
      </c>
      <c r="F44" s="41">
        <v>-80</v>
      </c>
      <c r="G44" s="41">
        <v>-105</v>
      </c>
      <c r="H44" s="42">
        <v>-110</v>
      </c>
      <c r="I44" s="60"/>
    </row>
    <row r="45" spans="1:9" ht="24.75" customHeight="1" x14ac:dyDescent="0.4">
      <c r="A45" s="7" t="s">
        <v>6</v>
      </c>
      <c r="B45" s="43"/>
      <c r="C45" s="43"/>
      <c r="D45" s="43"/>
      <c r="E45" s="41"/>
      <c r="F45" s="41"/>
      <c r="G45" s="41"/>
      <c r="H45" s="42"/>
      <c r="I45" s="60"/>
    </row>
    <row r="46" spans="1:9" x14ac:dyDescent="0.4">
      <c r="A46" s="6" t="s">
        <v>22</v>
      </c>
      <c r="B46" s="43">
        <v>-8</v>
      </c>
      <c r="C46" s="43">
        <v>11</v>
      </c>
      <c r="D46" s="43">
        <v>46</v>
      </c>
      <c r="E46" s="41">
        <v>15</v>
      </c>
      <c r="F46" s="41">
        <v>35</v>
      </c>
      <c r="G46" s="41">
        <v>-7</v>
      </c>
      <c r="H46" s="42">
        <v>14</v>
      </c>
    </row>
    <row r="47" spans="1:9" x14ac:dyDescent="0.4">
      <c r="A47" s="6" t="s">
        <v>23</v>
      </c>
      <c r="B47" s="43">
        <v>0</v>
      </c>
      <c r="C47" s="43">
        <v>5</v>
      </c>
      <c r="D47" s="43">
        <v>0</v>
      </c>
      <c r="E47" s="41">
        <v>0</v>
      </c>
      <c r="F47" s="41">
        <v>0</v>
      </c>
      <c r="G47" s="41">
        <v>0</v>
      </c>
      <c r="H47" s="42">
        <v>0</v>
      </c>
    </row>
    <row r="48" spans="1:9" x14ac:dyDescent="0.4">
      <c r="A48" s="6" t="s">
        <v>60</v>
      </c>
      <c r="B48" s="43">
        <v>6</v>
      </c>
      <c r="C48" s="43">
        <v>-13</v>
      </c>
      <c r="D48" s="43">
        <v>1</v>
      </c>
      <c r="E48" s="41">
        <v>-15</v>
      </c>
      <c r="F48" s="41">
        <v>14</v>
      </c>
      <c r="G48" s="41">
        <v>0</v>
      </c>
      <c r="H48" s="42">
        <v>0</v>
      </c>
    </row>
    <row r="49" spans="1:8" x14ac:dyDescent="0.4">
      <c r="A49" s="6" t="s">
        <v>20</v>
      </c>
      <c r="B49" s="43">
        <v>-1031</v>
      </c>
      <c r="C49" s="43">
        <v>-1725</v>
      </c>
      <c r="D49" s="43">
        <v>1778</v>
      </c>
      <c r="E49" s="41">
        <v>-5170</v>
      </c>
      <c r="F49" s="41">
        <v>-14276</v>
      </c>
      <c r="G49" s="41">
        <v>-4403</v>
      </c>
      <c r="H49" s="42">
        <v>-9615</v>
      </c>
    </row>
    <row r="50" spans="1:8" x14ac:dyDescent="0.4">
      <c r="A50" s="6" t="s">
        <v>21</v>
      </c>
      <c r="B50" s="43">
        <v>-12</v>
      </c>
      <c r="C50" s="43">
        <v>-6</v>
      </c>
      <c r="D50" s="43">
        <v>-4</v>
      </c>
      <c r="E50" s="41">
        <v>-42</v>
      </c>
      <c r="F50" s="41">
        <v>-78</v>
      </c>
      <c r="G50" s="41">
        <v>0</v>
      </c>
      <c r="H50" s="42">
        <v>-17</v>
      </c>
    </row>
    <row r="51" spans="1:8" x14ac:dyDescent="0.4">
      <c r="A51" s="6" t="s">
        <v>13</v>
      </c>
      <c r="B51" s="43">
        <v>2</v>
      </c>
      <c r="C51" s="43">
        <v>-54</v>
      </c>
      <c r="D51" s="43">
        <v>-2</v>
      </c>
      <c r="E51" s="41">
        <v>1</v>
      </c>
      <c r="F51" s="41">
        <v>1</v>
      </c>
      <c r="G51" s="41">
        <v>-27</v>
      </c>
      <c r="H51" s="42">
        <v>1</v>
      </c>
    </row>
    <row r="52" spans="1:8" x14ac:dyDescent="0.4">
      <c r="A52" s="6" t="s">
        <v>14</v>
      </c>
      <c r="B52" s="43">
        <v>14</v>
      </c>
      <c r="C52" s="43">
        <v>43</v>
      </c>
      <c r="D52" s="43">
        <v>-51</v>
      </c>
      <c r="E52" s="41">
        <v>31</v>
      </c>
      <c r="F52" s="41">
        <v>-10</v>
      </c>
      <c r="G52" s="41">
        <v>5</v>
      </c>
      <c r="H52" s="42">
        <v>23</v>
      </c>
    </row>
    <row r="53" spans="1:8" s="3" customFormat="1" x14ac:dyDescent="0.4">
      <c r="A53" s="50" t="s">
        <v>43</v>
      </c>
      <c r="B53" s="53">
        <f t="shared" ref="B53:H53" si="1">SUM(B46:B52)</f>
        <v>-1029</v>
      </c>
      <c r="C53" s="53">
        <f t="shared" si="1"/>
        <v>-1739</v>
      </c>
      <c r="D53" s="53">
        <f t="shared" si="1"/>
        <v>1768</v>
      </c>
      <c r="E53" s="53">
        <f t="shared" si="1"/>
        <v>-5180</v>
      </c>
      <c r="F53" s="53">
        <f t="shared" si="1"/>
        <v>-14314</v>
      </c>
      <c r="G53" s="53">
        <f t="shared" si="1"/>
        <v>-4432</v>
      </c>
      <c r="H53" s="54">
        <f t="shared" si="1"/>
        <v>-9594</v>
      </c>
    </row>
    <row r="54" spans="1:8" ht="25.15" customHeight="1" x14ac:dyDescent="0.45">
      <c r="A54" s="8" t="s">
        <v>16</v>
      </c>
      <c r="B54" s="43"/>
      <c r="C54" s="43"/>
      <c r="D54" s="43"/>
      <c r="E54" s="41"/>
      <c r="F54" s="41"/>
      <c r="G54" s="41"/>
      <c r="H54" s="42"/>
    </row>
    <row r="55" spans="1:8" x14ac:dyDescent="0.4">
      <c r="A55" s="35" t="s">
        <v>61</v>
      </c>
      <c r="B55" s="43">
        <v>58</v>
      </c>
      <c r="C55" s="43">
        <v>43</v>
      </c>
      <c r="D55" s="43">
        <v>48</v>
      </c>
      <c r="E55" s="41">
        <v>39</v>
      </c>
      <c r="F55" s="41">
        <v>44</v>
      </c>
      <c r="G55" s="41">
        <v>7</v>
      </c>
      <c r="H55" s="42">
        <v>7</v>
      </c>
    </row>
    <row r="56" spans="1:8" x14ac:dyDescent="0.4">
      <c r="A56" s="35" t="s">
        <v>63</v>
      </c>
      <c r="B56" s="43">
        <v>87</v>
      </c>
      <c r="C56" s="43">
        <v>112</v>
      </c>
      <c r="D56" s="43">
        <v>9</v>
      </c>
      <c r="E56" s="41">
        <v>24</v>
      </c>
      <c r="F56" s="41">
        <v>30</v>
      </c>
      <c r="G56" s="41">
        <v>4</v>
      </c>
      <c r="H56" s="42">
        <v>4</v>
      </c>
    </row>
    <row r="57" spans="1:8" x14ac:dyDescent="0.4">
      <c r="A57" s="35" t="s">
        <v>62</v>
      </c>
      <c r="B57" s="43">
        <v>-244</v>
      </c>
      <c r="C57" s="43">
        <v>-268</v>
      </c>
      <c r="D57" s="43">
        <v>0</v>
      </c>
      <c r="E57" s="41">
        <v>0</v>
      </c>
      <c r="F57" s="41">
        <v>0</v>
      </c>
      <c r="G57" s="41">
        <v>0</v>
      </c>
      <c r="H57" s="42">
        <v>0</v>
      </c>
    </row>
    <row r="58" spans="1:8" x14ac:dyDescent="0.4">
      <c r="A58" s="35" t="s">
        <v>67</v>
      </c>
      <c r="B58" s="43">
        <v>0</v>
      </c>
      <c r="C58" s="43">
        <v>0</v>
      </c>
      <c r="D58" s="43">
        <v>-4</v>
      </c>
      <c r="E58" s="41">
        <v>0</v>
      </c>
      <c r="F58" s="41">
        <v>0</v>
      </c>
      <c r="G58" s="41">
        <v>24</v>
      </c>
      <c r="H58" s="42">
        <v>24</v>
      </c>
    </row>
    <row r="59" spans="1:8" x14ac:dyDescent="0.4">
      <c r="A59" s="35" t="s">
        <v>69</v>
      </c>
      <c r="B59" s="43">
        <v>144</v>
      </c>
      <c r="C59" s="43">
        <v>148</v>
      </c>
      <c r="D59" s="43">
        <v>97</v>
      </c>
      <c r="E59" s="41">
        <v>101</v>
      </c>
      <c r="F59" s="41">
        <v>111</v>
      </c>
      <c r="G59" s="41">
        <v>0</v>
      </c>
      <c r="H59" s="42">
        <v>0</v>
      </c>
    </row>
    <row r="60" spans="1:8" x14ac:dyDescent="0.4">
      <c r="A60" s="35" t="s">
        <v>71</v>
      </c>
      <c r="B60" s="43">
        <v>0</v>
      </c>
      <c r="C60" s="43">
        <v>4</v>
      </c>
      <c r="D60" s="43">
        <v>0</v>
      </c>
      <c r="E60" s="41">
        <v>0</v>
      </c>
      <c r="F60" s="41">
        <v>0</v>
      </c>
      <c r="G60" s="41">
        <v>0</v>
      </c>
      <c r="H60" s="42">
        <v>0</v>
      </c>
    </row>
    <row r="61" spans="1:8" x14ac:dyDescent="0.4">
      <c r="A61" s="35" t="s">
        <v>64</v>
      </c>
      <c r="B61" s="43">
        <v>2</v>
      </c>
      <c r="C61" s="43">
        <v>2</v>
      </c>
      <c r="D61" s="43">
        <v>1</v>
      </c>
      <c r="E61" s="41">
        <v>1</v>
      </c>
      <c r="F61" s="41">
        <v>1</v>
      </c>
      <c r="G61" s="41">
        <v>0</v>
      </c>
      <c r="H61" s="42">
        <v>0</v>
      </c>
    </row>
    <row r="62" spans="1:8" x14ac:dyDescent="0.4">
      <c r="A62" s="35" t="s">
        <v>59</v>
      </c>
      <c r="B62" s="43">
        <v>1</v>
      </c>
      <c r="C62" s="43">
        <v>-1704</v>
      </c>
      <c r="D62" s="43">
        <v>1</v>
      </c>
      <c r="E62" s="41">
        <v>1</v>
      </c>
      <c r="F62" s="41">
        <v>1</v>
      </c>
      <c r="G62" s="41">
        <v>0</v>
      </c>
      <c r="H62" s="42">
        <v>0</v>
      </c>
    </row>
    <row r="63" spans="1:8" x14ac:dyDescent="0.4">
      <c r="A63" s="35" t="s">
        <v>74</v>
      </c>
      <c r="B63" s="43">
        <v>0</v>
      </c>
      <c r="C63" s="43">
        <v>0</v>
      </c>
      <c r="D63" s="43">
        <v>49</v>
      </c>
      <c r="E63" s="41">
        <v>-1727</v>
      </c>
      <c r="F63" s="41">
        <v>-5402</v>
      </c>
      <c r="G63" s="41">
        <v>12881</v>
      </c>
      <c r="H63" s="42">
        <v>12881</v>
      </c>
    </row>
    <row r="64" spans="1:8" x14ac:dyDescent="0.4">
      <c r="A64" s="35" t="s">
        <v>102</v>
      </c>
      <c r="B64" s="43">
        <v>0</v>
      </c>
      <c r="C64" s="43">
        <v>0</v>
      </c>
      <c r="D64" s="43">
        <v>1771</v>
      </c>
      <c r="E64" s="41">
        <v>1427</v>
      </c>
      <c r="F64" s="41">
        <v>-177</v>
      </c>
      <c r="G64" s="41">
        <v>-168</v>
      </c>
      <c r="H64" s="42">
        <v>-168</v>
      </c>
    </row>
    <row r="65" spans="1:9" x14ac:dyDescent="0.4">
      <c r="A65" s="35" t="s">
        <v>79</v>
      </c>
      <c r="B65" s="43">
        <v>0</v>
      </c>
      <c r="C65" s="43">
        <v>0</v>
      </c>
      <c r="D65" s="43">
        <v>-220</v>
      </c>
      <c r="E65" s="41">
        <v>-137</v>
      </c>
      <c r="F65" s="41">
        <v>-196</v>
      </c>
      <c r="G65" s="41">
        <v>-28</v>
      </c>
      <c r="H65" s="42">
        <v>-28</v>
      </c>
    </row>
    <row r="66" spans="1:9" x14ac:dyDescent="0.4">
      <c r="A66" s="35" t="s">
        <v>90</v>
      </c>
      <c r="B66" s="43">
        <v>0</v>
      </c>
      <c r="C66" s="43">
        <v>0</v>
      </c>
      <c r="D66" s="43">
        <v>-1</v>
      </c>
      <c r="E66" s="41">
        <v>-1</v>
      </c>
      <c r="F66" s="41">
        <v>-1</v>
      </c>
      <c r="G66" s="41">
        <v>-2</v>
      </c>
      <c r="H66" s="42">
        <v>-2</v>
      </c>
    </row>
    <row r="67" spans="1:9" x14ac:dyDescent="0.4">
      <c r="A67" s="35" t="s">
        <v>91</v>
      </c>
      <c r="B67" s="43">
        <v>35</v>
      </c>
      <c r="C67" s="43">
        <v>50</v>
      </c>
      <c r="D67" s="43">
        <v>17</v>
      </c>
      <c r="E67" s="41">
        <v>-47</v>
      </c>
      <c r="F67" s="41">
        <v>6</v>
      </c>
      <c r="G67" s="41">
        <v>0</v>
      </c>
      <c r="H67" s="42">
        <v>0</v>
      </c>
    </row>
    <row r="68" spans="1:9" x14ac:dyDescent="0.4">
      <c r="A68" s="35" t="s">
        <v>80</v>
      </c>
      <c r="B68" s="43">
        <v>-64</v>
      </c>
      <c r="C68" s="43">
        <v>-95</v>
      </c>
      <c r="D68" s="43">
        <v>0</v>
      </c>
      <c r="E68" s="41">
        <v>0</v>
      </c>
      <c r="F68" s="41">
        <v>0</v>
      </c>
      <c r="G68" s="41">
        <v>0</v>
      </c>
      <c r="H68" s="42">
        <v>0</v>
      </c>
    </row>
    <row r="69" spans="1:9" x14ac:dyDescent="0.4">
      <c r="A69" s="35" t="s">
        <v>92</v>
      </c>
      <c r="B69" s="43">
        <v>0</v>
      </c>
      <c r="C69" s="43">
        <v>0</v>
      </c>
      <c r="D69" s="43">
        <v>-2</v>
      </c>
      <c r="E69" s="41">
        <v>-3</v>
      </c>
      <c r="F69" s="41">
        <v>-12</v>
      </c>
      <c r="G69" s="41">
        <v>0</v>
      </c>
      <c r="H69" s="42">
        <v>0</v>
      </c>
    </row>
    <row r="70" spans="1:9" x14ac:dyDescent="0.4">
      <c r="A70" s="35" t="s">
        <v>81</v>
      </c>
      <c r="B70" s="43">
        <v>0</v>
      </c>
      <c r="C70" s="43">
        <v>-42</v>
      </c>
      <c r="D70" s="43">
        <v>0</v>
      </c>
      <c r="E70" s="41">
        <v>0</v>
      </c>
      <c r="F70" s="41">
        <v>0</v>
      </c>
      <c r="G70" s="41">
        <v>0</v>
      </c>
      <c r="H70" s="42">
        <v>0</v>
      </c>
    </row>
    <row r="71" spans="1:9" x14ac:dyDescent="0.4">
      <c r="A71" s="35" t="s">
        <v>82</v>
      </c>
      <c r="B71" s="43">
        <v>8</v>
      </c>
      <c r="C71" s="43">
        <v>10</v>
      </c>
      <c r="D71" s="43">
        <v>0</v>
      </c>
      <c r="E71" s="41">
        <v>0</v>
      </c>
      <c r="F71" s="41">
        <v>0</v>
      </c>
      <c r="G71" s="41">
        <v>0</v>
      </c>
      <c r="H71" s="42">
        <v>0</v>
      </c>
    </row>
    <row r="72" spans="1:9" x14ac:dyDescent="0.4">
      <c r="A72" s="35" t="s">
        <v>73</v>
      </c>
      <c r="B72" s="43">
        <v>0</v>
      </c>
      <c r="C72" s="43">
        <v>0</v>
      </c>
      <c r="D72" s="43">
        <v>-3</v>
      </c>
      <c r="E72" s="41">
        <v>-4862</v>
      </c>
      <c r="F72" s="41">
        <v>-8752</v>
      </c>
      <c r="G72" s="41">
        <v>-17150</v>
      </c>
      <c r="H72" s="42">
        <v>-22312</v>
      </c>
    </row>
    <row r="73" spans="1:9" x14ac:dyDescent="0.4">
      <c r="A73" s="35" t="s">
        <v>77</v>
      </c>
      <c r="B73" s="43">
        <v>0</v>
      </c>
      <c r="C73" s="43">
        <v>0</v>
      </c>
      <c r="D73" s="43">
        <v>2</v>
      </c>
      <c r="E73" s="41">
        <v>0</v>
      </c>
      <c r="F73" s="41">
        <v>0</v>
      </c>
      <c r="G73" s="41">
        <v>0</v>
      </c>
      <c r="H73" s="42">
        <v>0</v>
      </c>
    </row>
    <row r="74" spans="1:9" x14ac:dyDescent="0.4">
      <c r="A74" s="35" t="s">
        <v>78</v>
      </c>
      <c r="B74" s="43">
        <v>-1056</v>
      </c>
      <c r="C74" s="43">
        <v>1</v>
      </c>
      <c r="D74" s="43">
        <v>3</v>
      </c>
      <c r="E74" s="41">
        <v>4</v>
      </c>
      <c r="F74" s="41">
        <v>33</v>
      </c>
      <c r="G74" s="41">
        <v>0</v>
      </c>
      <c r="H74" s="42">
        <v>0</v>
      </c>
      <c r="I74" s="60"/>
    </row>
    <row r="75" spans="1:9" s="3" customFormat="1" ht="25.15" customHeight="1" x14ac:dyDescent="0.4">
      <c r="A75" s="50" t="s">
        <v>42</v>
      </c>
      <c r="B75" s="53">
        <f t="shared" ref="B75:H75" si="2">B26+B53</f>
        <v>66871</v>
      </c>
      <c r="C75" s="53">
        <f t="shared" si="2"/>
        <v>77670</v>
      </c>
      <c r="D75" s="53">
        <f t="shared" si="2"/>
        <v>76988</v>
      </c>
      <c r="E75" s="53">
        <f t="shared" si="2"/>
        <v>67766</v>
      </c>
      <c r="F75" s="53">
        <f t="shared" si="2"/>
        <v>52841</v>
      </c>
      <c r="G75" s="53">
        <f t="shared" si="2"/>
        <v>81561</v>
      </c>
      <c r="H75" s="54">
        <f t="shared" si="2"/>
        <v>80450</v>
      </c>
      <c r="I75" s="61"/>
    </row>
    <row r="76" spans="1:9" ht="25.15" customHeight="1" x14ac:dyDescent="0.45">
      <c r="A76" s="8" t="s">
        <v>16</v>
      </c>
      <c r="B76" s="43"/>
      <c r="C76" s="43"/>
      <c r="D76" s="43"/>
      <c r="E76" s="41"/>
      <c r="F76" s="41"/>
      <c r="G76" s="41"/>
      <c r="H76" s="42"/>
    </row>
    <row r="77" spans="1:9" ht="15.4" thickBot="1" x14ac:dyDescent="0.45">
      <c r="A77" s="36" t="s">
        <v>59</v>
      </c>
      <c r="B77" s="44">
        <v>6453</v>
      </c>
      <c r="C77" s="44">
        <v>-1608</v>
      </c>
      <c r="D77" s="44">
        <v>65</v>
      </c>
      <c r="E77" s="45">
        <v>75</v>
      </c>
      <c r="F77" s="45">
        <v>92</v>
      </c>
      <c r="G77" s="45">
        <v>121</v>
      </c>
      <c r="H77" s="46">
        <v>127</v>
      </c>
    </row>
    <row r="78" spans="1:9" ht="48.5" customHeight="1" thickBot="1" x14ac:dyDescent="0.55000000000000004">
      <c r="A78" s="37" t="s">
        <v>27</v>
      </c>
    </row>
    <row r="79" spans="1:9" x14ac:dyDescent="0.4">
      <c r="A79" s="24"/>
      <c r="B79" s="25" t="s">
        <v>1</v>
      </c>
      <c r="C79" s="25" t="s">
        <v>2</v>
      </c>
      <c r="D79" s="25" t="s">
        <v>38</v>
      </c>
      <c r="E79" s="25" t="s">
        <v>51</v>
      </c>
      <c r="F79" s="25" t="s">
        <v>53</v>
      </c>
      <c r="G79" s="25" t="s">
        <v>54</v>
      </c>
      <c r="H79" s="26" t="s">
        <v>55</v>
      </c>
    </row>
    <row r="80" spans="1:9" x14ac:dyDescent="0.4">
      <c r="A80" s="27"/>
      <c r="B80" s="28" t="s">
        <v>3</v>
      </c>
      <c r="C80" s="28" t="s">
        <v>3</v>
      </c>
      <c r="D80" s="28" t="s">
        <v>3</v>
      </c>
      <c r="E80" s="28" t="s">
        <v>3</v>
      </c>
      <c r="F80" s="28" t="s">
        <v>3</v>
      </c>
      <c r="G80" s="28" t="s">
        <v>52</v>
      </c>
      <c r="H80" s="29" t="s">
        <v>52</v>
      </c>
    </row>
    <row r="81" spans="1:9" x14ac:dyDescent="0.4">
      <c r="A81" s="27"/>
      <c r="B81" s="28" t="s">
        <v>4</v>
      </c>
      <c r="C81" s="28" t="s">
        <v>4</v>
      </c>
      <c r="D81" s="28" t="s">
        <v>4</v>
      </c>
      <c r="E81" s="28" t="s">
        <v>4</v>
      </c>
      <c r="F81" s="28" t="s">
        <v>4</v>
      </c>
      <c r="G81" s="28" t="s">
        <v>4</v>
      </c>
      <c r="H81" s="29" t="s">
        <v>4</v>
      </c>
    </row>
    <row r="82" spans="1:9" ht="25.15" customHeight="1" x14ac:dyDescent="0.4">
      <c r="A82" s="7" t="s">
        <v>7</v>
      </c>
      <c r="B82" s="47"/>
      <c r="C82" s="47"/>
      <c r="D82" s="47"/>
      <c r="E82" s="48"/>
      <c r="F82" s="30"/>
      <c r="G82" s="30"/>
      <c r="H82" s="31"/>
    </row>
    <row r="83" spans="1:9" x14ac:dyDescent="0.4">
      <c r="A83" s="39" t="s">
        <v>11</v>
      </c>
      <c r="B83" s="43">
        <v>86</v>
      </c>
      <c r="C83" s="43">
        <v>72</v>
      </c>
      <c r="D83" s="43">
        <v>33</v>
      </c>
      <c r="E83" s="41">
        <v>58</v>
      </c>
      <c r="F83" s="41">
        <v>119</v>
      </c>
      <c r="G83" s="41">
        <v>261</v>
      </c>
      <c r="H83" s="42">
        <v>226</v>
      </c>
    </row>
    <row r="84" spans="1:9" x14ac:dyDescent="0.4">
      <c r="A84" s="39" t="s">
        <v>33</v>
      </c>
      <c r="B84" s="43">
        <v>0</v>
      </c>
      <c r="C84" s="43">
        <v>1835</v>
      </c>
      <c r="D84" s="43">
        <v>2122</v>
      </c>
      <c r="E84" s="41">
        <v>1430</v>
      </c>
      <c r="F84" s="41">
        <v>1194</v>
      </c>
      <c r="G84" s="41">
        <v>1616</v>
      </c>
      <c r="H84" s="42">
        <v>1399</v>
      </c>
      <c r="I84" s="60"/>
    </row>
    <row r="85" spans="1:9" x14ac:dyDescent="0.4">
      <c r="A85" s="39" t="s">
        <v>17</v>
      </c>
      <c r="B85" s="43">
        <v>1494</v>
      </c>
      <c r="C85" s="43">
        <v>0</v>
      </c>
      <c r="D85" s="43">
        <v>0</v>
      </c>
      <c r="E85" s="41">
        <v>0</v>
      </c>
      <c r="F85" s="41">
        <v>0</v>
      </c>
      <c r="G85" s="41">
        <v>0</v>
      </c>
      <c r="H85" s="42">
        <v>0</v>
      </c>
      <c r="I85" s="60"/>
    </row>
    <row r="86" spans="1:9" x14ac:dyDescent="0.4">
      <c r="A86" s="39" t="s">
        <v>65</v>
      </c>
      <c r="B86" s="43">
        <v>6</v>
      </c>
      <c r="C86" s="43">
        <v>0</v>
      </c>
      <c r="D86" s="43">
        <v>0</v>
      </c>
      <c r="E86" s="41">
        <v>0</v>
      </c>
      <c r="F86" s="41">
        <v>0</v>
      </c>
      <c r="G86" s="41">
        <v>0</v>
      </c>
      <c r="H86" s="42">
        <v>0</v>
      </c>
      <c r="I86" s="60"/>
    </row>
    <row r="87" spans="1:9" x14ac:dyDescent="0.4">
      <c r="A87" s="39" t="s">
        <v>57</v>
      </c>
      <c r="B87" s="43">
        <v>-4</v>
      </c>
      <c r="C87" s="43">
        <v>-32</v>
      </c>
      <c r="D87" s="43">
        <v>-30</v>
      </c>
      <c r="E87" s="41">
        <v>-29</v>
      </c>
      <c r="F87" s="41">
        <v>-33</v>
      </c>
      <c r="G87" s="41">
        <v>-9</v>
      </c>
      <c r="H87" s="42">
        <v>-8</v>
      </c>
    </row>
    <row r="88" spans="1:9" x14ac:dyDescent="0.4">
      <c r="A88" s="39" t="s">
        <v>100</v>
      </c>
      <c r="B88" s="43">
        <v>7</v>
      </c>
      <c r="C88" s="43">
        <v>17</v>
      </c>
      <c r="D88" s="43">
        <v>3</v>
      </c>
      <c r="E88" s="41">
        <v>3</v>
      </c>
      <c r="F88" s="41">
        <v>15</v>
      </c>
      <c r="G88" s="41">
        <v>102</v>
      </c>
      <c r="H88" s="42">
        <v>88</v>
      </c>
    </row>
    <row r="89" spans="1:9" x14ac:dyDescent="0.4">
      <c r="A89" s="39" t="s">
        <v>101</v>
      </c>
      <c r="B89" s="43">
        <v>2</v>
      </c>
      <c r="C89" s="43">
        <v>3</v>
      </c>
      <c r="D89" s="43">
        <v>2</v>
      </c>
      <c r="E89" s="41">
        <v>2</v>
      </c>
      <c r="F89" s="41">
        <v>3</v>
      </c>
      <c r="G89" s="41">
        <v>2</v>
      </c>
      <c r="H89" s="42">
        <v>2</v>
      </c>
    </row>
    <row r="90" spans="1:9" x14ac:dyDescent="0.4">
      <c r="A90" s="39" t="s">
        <v>12</v>
      </c>
      <c r="B90" s="43">
        <v>2</v>
      </c>
      <c r="C90" s="43">
        <v>3</v>
      </c>
      <c r="D90" s="43">
        <v>2</v>
      </c>
      <c r="E90" s="41">
        <v>1</v>
      </c>
      <c r="F90" s="41">
        <v>4</v>
      </c>
      <c r="G90" s="41">
        <v>5</v>
      </c>
      <c r="H90" s="42">
        <v>4</v>
      </c>
    </row>
    <row r="91" spans="1:9" x14ac:dyDescent="0.4">
      <c r="A91" s="39" t="s">
        <v>66</v>
      </c>
      <c r="B91" s="43">
        <v>190</v>
      </c>
      <c r="C91" s="43">
        <v>37</v>
      </c>
      <c r="D91" s="43">
        <v>6</v>
      </c>
      <c r="E91" s="41">
        <v>125</v>
      </c>
      <c r="F91" s="41">
        <v>161</v>
      </c>
      <c r="G91" s="41">
        <v>23</v>
      </c>
      <c r="H91" s="42">
        <v>20</v>
      </c>
    </row>
    <row r="92" spans="1:9" x14ac:dyDescent="0.4">
      <c r="A92" s="39" t="s">
        <v>40</v>
      </c>
      <c r="B92" s="43">
        <v>2301</v>
      </c>
      <c r="C92" s="43">
        <v>1846</v>
      </c>
      <c r="D92" s="43">
        <v>1126</v>
      </c>
      <c r="E92" s="41">
        <v>1888</v>
      </c>
      <c r="F92" s="41">
        <v>2695</v>
      </c>
      <c r="G92" s="41">
        <v>2344</v>
      </c>
      <c r="H92" s="42">
        <v>2030</v>
      </c>
    </row>
    <row r="93" spans="1:9" x14ac:dyDescent="0.4">
      <c r="A93" s="39" t="s">
        <v>19</v>
      </c>
      <c r="B93" s="43">
        <v>1023</v>
      </c>
      <c r="C93" s="43">
        <v>819</v>
      </c>
      <c r="D93" s="43">
        <v>1041</v>
      </c>
      <c r="E93" s="41">
        <v>1032</v>
      </c>
      <c r="F93" s="41">
        <v>1334</v>
      </c>
      <c r="G93" s="41">
        <v>1175</v>
      </c>
      <c r="H93" s="42">
        <v>1018</v>
      </c>
    </row>
    <row r="94" spans="1:9" x14ac:dyDescent="0.4">
      <c r="A94" s="39" t="s">
        <v>20</v>
      </c>
      <c r="B94" s="43">
        <v>120</v>
      </c>
      <c r="C94" s="43">
        <v>16</v>
      </c>
      <c r="D94" s="43">
        <v>13</v>
      </c>
      <c r="E94" s="41">
        <v>41</v>
      </c>
      <c r="F94" s="41">
        <v>30</v>
      </c>
      <c r="G94" s="41">
        <v>16</v>
      </c>
      <c r="H94" s="42">
        <v>14</v>
      </c>
    </row>
    <row r="95" spans="1:9" x14ac:dyDescent="0.4">
      <c r="A95" s="39" t="s">
        <v>21</v>
      </c>
      <c r="B95" s="43">
        <v>8</v>
      </c>
      <c r="C95" s="43">
        <v>101</v>
      </c>
      <c r="D95" s="43">
        <v>312</v>
      </c>
      <c r="E95" s="41">
        <v>95</v>
      </c>
      <c r="F95" s="41">
        <v>299</v>
      </c>
      <c r="G95" s="41">
        <v>1206</v>
      </c>
      <c r="H95" s="42">
        <v>1044</v>
      </c>
    </row>
    <row r="96" spans="1:9" x14ac:dyDescent="0.4">
      <c r="A96" s="39" t="s">
        <v>13</v>
      </c>
      <c r="B96" s="43">
        <v>167</v>
      </c>
      <c r="C96" s="43">
        <v>147</v>
      </c>
      <c r="D96" s="43">
        <v>199</v>
      </c>
      <c r="E96" s="41">
        <v>151</v>
      </c>
      <c r="F96" s="41">
        <v>125</v>
      </c>
      <c r="G96" s="41">
        <v>295</v>
      </c>
      <c r="H96" s="42">
        <v>255</v>
      </c>
    </row>
    <row r="97" spans="1:9" x14ac:dyDescent="0.4">
      <c r="A97" s="39" t="s">
        <v>14</v>
      </c>
      <c r="B97" s="43">
        <v>0</v>
      </c>
      <c r="C97" s="43">
        <v>1</v>
      </c>
      <c r="D97" s="43">
        <v>1</v>
      </c>
      <c r="E97" s="41">
        <v>1</v>
      </c>
      <c r="F97" s="41">
        <v>2</v>
      </c>
      <c r="G97" s="41">
        <v>2</v>
      </c>
      <c r="H97" s="42">
        <v>2</v>
      </c>
    </row>
    <row r="98" spans="1:9" s="3" customFormat="1" x14ac:dyDescent="0.4">
      <c r="A98" s="50" t="s">
        <v>41</v>
      </c>
      <c r="B98" s="53">
        <f t="shared" ref="B98:H98" si="3">SUM(B83:B97)</f>
        <v>5402</v>
      </c>
      <c r="C98" s="53">
        <f t="shared" si="3"/>
        <v>4865</v>
      </c>
      <c r="D98" s="53">
        <f t="shared" si="3"/>
        <v>4830</v>
      </c>
      <c r="E98" s="53">
        <f t="shared" si="3"/>
        <v>4798</v>
      </c>
      <c r="F98" s="53">
        <f t="shared" si="3"/>
        <v>5948</v>
      </c>
      <c r="G98" s="53">
        <f t="shared" si="3"/>
        <v>7038</v>
      </c>
      <c r="H98" s="54">
        <f t="shared" si="3"/>
        <v>6094</v>
      </c>
    </row>
    <row r="99" spans="1:9" ht="25.15" customHeight="1" x14ac:dyDescent="0.45">
      <c r="A99" s="8" t="s">
        <v>16</v>
      </c>
      <c r="B99" s="43"/>
      <c r="C99" s="43"/>
      <c r="D99" s="43"/>
      <c r="E99" s="41"/>
      <c r="F99" s="41"/>
      <c r="G99" s="41"/>
      <c r="H99" s="42"/>
    </row>
    <row r="100" spans="1:9" x14ac:dyDescent="0.4">
      <c r="A100" s="35" t="s">
        <v>61</v>
      </c>
      <c r="B100" s="49">
        <v>0</v>
      </c>
      <c r="C100" s="49">
        <v>0</v>
      </c>
      <c r="D100" s="43">
        <v>3</v>
      </c>
      <c r="E100" s="41">
        <v>4</v>
      </c>
      <c r="F100" s="41">
        <v>4</v>
      </c>
      <c r="G100" s="41">
        <v>0</v>
      </c>
      <c r="H100" s="42">
        <v>0</v>
      </c>
    </row>
    <row r="101" spans="1:9" x14ac:dyDescent="0.4">
      <c r="A101" s="35" t="s">
        <v>63</v>
      </c>
      <c r="B101" s="49">
        <f>13-1</f>
        <v>12</v>
      </c>
      <c r="C101" s="43">
        <v>12</v>
      </c>
      <c r="D101" s="49">
        <v>2</v>
      </c>
      <c r="E101" s="41">
        <v>7</v>
      </c>
      <c r="F101" s="41">
        <v>11</v>
      </c>
      <c r="G101" s="41">
        <v>26</v>
      </c>
      <c r="H101" s="42">
        <v>23</v>
      </c>
    </row>
    <row r="102" spans="1:9" x14ac:dyDescent="0.4">
      <c r="A102" s="35" t="s">
        <v>88</v>
      </c>
      <c r="B102" s="49">
        <v>0</v>
      </c>
      <c r="C102" s="49">
        <v>0</v>
      </c>
      <c r="D102" s="49">
        <v>3062</v>
      </c>
      <c r="E102" s="41">
        <v>2405</v>
      </c>
      <c r="F102" s="41">
        <v>2397</v>
      </c>
      <c r="G102" s="41">
        <v>3747</v>
      </c>
      <c r="H102" s="42">
        <v>3244</v>
      </c>
    </row>
    <row r="103" spans="1:9" x14ac:dyDescent="0.4">
      <c r="A103" s="35" t="s">
        <v>89</v>
      </c>
      <c r="B103" s="49">
        <v>3421</v>
      </c>
      <c r="C103" s="49">
        <v>2055</v>
      </c>
      <c r="D103" s="49">
        <v>1292</v>
      </c>
      <c r="E103" s="41">
        <v>1998</v>
      </c>
      <c r="F103" s="41">
        <v>2648</v>
      </c>
      <c r="G103" s="41">
        <v>1934</v>
      </c>
      <c r="H103" s="42">
        <v>1675</v>
      </c>
    </row>
    <row r="104" spans="1:9" x14ac:dyDescent="0.4">
      <c r="A104" s="35" t="s">
        <v>87</v>
      </c>
      <c r="B104" s="49">
        <v>1577</v>
      </c>
      <c r="C104" s="49">
        <v>2714</v>
      </c>
      <c r="D104" s="49">
        <v>606</v>
      </c>
      <c r="E104" s="41">
        <v>404</v>
      </c>
      <c r="F104" s="41">
        <v>707</v>
      </c>
      <c r="G104" s="41">
        <v>444</v>
      </c>
      <c r="H104" s="42">
        <v>384</v>
      </c>
    </row>
    <row r="105" spans="1:9" x14ac:dyDescent="0.4">
      <c r="A105" s="35" t="s">
        <v>83</v>
      </c>
      <c r="B105" s="49">
        <v>105</v>
      </c>
      <c r="C105" s="49">
        <v>214</v>
      </c>
      <c r="D105" s="49">
        <v>114</v>
      </c>
      <c r="E105" s="41">
        <v>18</v>
      </c>
      <c r="F105" s="41">
        <v>11</v>
      </c>
      <c r="G105" s="41">
        <v>588</v>
      </c>
      <c r="H105" s="42">
        <v>509</v>
      </c>
    </row>
    <row r="106" spans="1:9" x14ac:dyDescent="0.4">
      <c r="A106" s="35" t="s">
        <v>84</v>
      </c>
      <c r="B106" s="49">
        <v>472</v>
      </c>
      <c r="C106" s="49">
        <v>-54</v>
      </c>
      <c r="D106" s="49">
        <v>-222</v>
      </c>
      <c r="E106" s="41">
        <v>35</v>
      </c>
      <c r="F106" s="41">
        <v>232</v>
      </c>
      <c r="G106" s="41">
        <v>217</v>
      </c>
      <c r="H106" s="42">
        <v>188</v>
      </c>
    </row>
    <row r="107" spans="1:9" x14ac:dyDescent="0.4">
      <c r="A107" s="35" t="s">
        <v>85</v>
      </c>
      <c r="B107" s="49">
        <v>27</v>
      </c>
      <c r="C107" s="43">
        <v>-23</v>
      </c>
      <c r="D107" s="49">
        <v>-42</v>
      </c>
      <c r="E107" s="41">
        <v>-50</v>
      </c>
      <c r="F107" s="41">
        <v>-46</v>
      </c>
      <c r="G107" s="41">
        <v>98</v>
      </c>
      <c r="H107" s="42">
        <v>85</v>
      </c>
      <c r="I107" s="60"/>
    </row>
    <row r="108" spans="1:9" x14ac:dyDescent="0.4">
      <c r="A108" s="35" t="s">
        <v>86</v>
      </c>
      <c r="B108" s="49">
        <v>-212</v>
      </c>
      <c r="C108" s="43">
        <v>-53</v>
      </c>
      <c r="D108" s="49">
        <v>15</v>
      </c>
      <c r="E108" s="41">
        <v>-23</v>
      </c>
      <c r="F108" s="41">
        <v>-16</v>
      </c>
      <c r="G108" s="41">
        <v>-16</v>
      </c>
      <c r="H108" s="42">
        <v>-14</v>
      </c>
      <c r="I108" s="60"/>
    </row>
    <row r="109" spans="1:9" ht="41" customHeight="1" x14ac:dyDescent="0.4">
      <c r="A109" s="7" t="s">
        <v>8</v>
      </c>
      <c r="B109" s="49"/>
      <c r="C109" s="49"/>
      <c r="D109" s="49"/>
      <c r="E109" s="41"/>
      <c r="F109" s="41"/>
      <c r="G109" s="41"/>
      <c r="H109" s="42"/>
      <c r="I109" s="60"/>
    </row>
    <row r="110" spans="1:9" x14ac:dyDescent="0.4">
      <c r="A110" s="39" t="s">
        <v>11</v>
      </c>
      <c r="B110" s="49">
        <v>0</v>
      </c>
      <c r="C110" s="49">
        <v>0</v>
      </c>
      <c r="D110" s="49">
        <v>0</v>
      </c>
      <c r="E110" s="41">
        <v>0</v>
      </c>
      <c r="F110" s="41">
        <v>2</v>
      </c>
      <c r="G110" s="41">
        <v>0</v>
      </c>
      <c r="H110" s="42">
        <v>0</v>
      </c>
      <c r="I110" s="60"/>
    </row>
    <row r="111" spans="1:9" x14ac:dyDescent="0.4">
      <c r="A111" s="6" t="s">
        <v>24</v>
      </c>
      <c r="B111" s="49">
        <v>15417</v>
      </c>
      <c r="C111" s="49">
        <v>19717</v>
      </c>
      <c r="D111" s="49">
        <v>20942</v>
      </c>
      <c r="E111" s="41">
        <v>21708</v>
      </c>
      <c r="F111" s="41">
        <v>24680</v>
      </c>
      <c r="G111" s="41">
        <v>34297</v>
      </c>
      <c r="H111" s="42">
        <v>28547</v>
      </c>
      <c r="I111" s="60"/>
    </row>
    <row r="112" spans="1:9" x14ac:dyDescent="0.4">
      <c r="A112" s="6" t="s">
        <v>25</v>
      </c>
      <c r="B112" s="49">
        <v>212</v>
      </c>
      <c r="C112" s="49">
        <v>212</v>
      </c>
      <c r="D112" s="49">
        <v>203</v>
      </c>
      <c r="E112" s="41">
        <v>159</v>
      </c>
      <c r="F112" s="41">
        <v>145</v>
      </c>
      <c r="G112" s="41">
        <v>129</v>
      </c>
      <c r="H112" s="42">
        <v>188</v>
      </c>
      <c r="I112" s="60"/>
    </row>
    <row r="113" spans="1:9" x14ac:dyDescent="0.4">
      <c r="A113" s="6" t="s">
        <v>14</v>
      </c>
      <c r="B113" s="49">
        <v>2</v>
      </c>
      <c r="C113" s="49">
        <v>18</v>
      </c>
      <c r="D113" s="49">
        <v>-1</v>
      </c>
      <c r="E113" s="41">
        <v>-4</v>
      </c>
      <c r="F113" s="41">
        <v>1</v>
      </c>
      <c r="G113" s="41">
        <v>3</v>
      </c>
      <c r="H113" s="42">
        <v>3</v>
      </c>
    </row>
    <row r="114" spans="1:9" x14ac:dyDescent="0.4">
      <c r="A114" s="50" t="s">
        <v>46</v>
      </c>
      <c r="B114" s="55">
        <f t="shared" ref="B114:H114" si="4">SUM(B110:B113)</f>
        <v>15631</v>
      </c>
      <c r="C114" s="55">
        <f t="shared" si="4"/>
        <v>19947</v>
      </c>
      <c r="D114" s="55">
        <f t="shared" si="4"/>
        <v>21144</v>
      </c>
      <c r="E114" s="55">
        <f t="shared" si="4"/>
        <v>21863</v>
      </c>
      <c r="F114" s="55">
        <f t="shared" si="4"/>
        <v>24828</v>
      </c>
      <c r="G114" s="55">
        <f t="shared" si="4"/>
        <v>34429</v>
      </c>
      <c r="H114" s="56">
        <f t="shared" si="4"/>
        <v>28738</v>
      </c>
    </row>
    <row r="115" spans="1:9" ht="25.15" customHeight="1" x14ac:dyDescent="0.45">
      <c r="A115" s="8" t="s">
        <v>16</v>
      </c>
      <c r="B115" s="49"/>
      <c r="C115" s="49"/>
      <c r="D115" s="49"/>
      <c r="E115" s="41"/>
      <c r="F115" s="41"/>
      <c r="G115" s="41"/>
      <c r="H115" s="42"/>
    </row>
    <row r="116" spans="1:9" x14ac:dyDescent="0.4">
      <c r="A116" s="35" t="s">
        <v>84</v>
      </c>
      <c r="B116" s="49">
        <v>0</v>
      </c>
      <c r="C116" s="49">
        <v>0</v>
      </c>
      <c r="D116" s="49">
        <v>-1</v>
      </c>
      <c r="E116" s="41">
        <v>-1</v>
      </c>
      <c r="F116" s="41">
        <v>2</v>
      </c>
      <c r="G116" s="41">
        <v>3</v>
      </c>
      <c r="H116" s="42">
        <v>3</v>
      </c>
    </row>
    <row r="117" spans="1:9" x14ac:dyDescent="0.4">
      <c r="A117" s="35" t="s">
        <v>85</v>
      </c>
      <c r="B117" s="49">
        <v>15629</v>
      </c>
      <c r="C117" s="49">
        <v>19950</v>
      </c>
      <c r="D117" s="49">
        <v>21146</v>
      </c>
      <c r="E117" s="41">
        <v>21867</v>
      </c>
      <c r="F117" s="41">
        <v>24824</v>
      </c>
      <c r="G117" s="41">
        <v>34426</v>
      </c>
      <c r="H117" s="42">
        <v>28735</v>
      </c>
      <c r="I117" s="60"/>
    </row>
    <row r="118" spans="1:9" x14ac:dyDescent="0.4">
      <c r="A118" s="35" t="s">
        <v>86</v>
      </c>
      <c r="B118" s="49">
        <v>2</v>
      </c>
      <c r="C118" s="49">
        <v>-3</v>
      </c>
      <c r="D118" s="49">
        <v>-1</v>
      </c>
      <c r="E118" s="41">
        <v>-3</v>
      </c>
      <c r="F118" s="41">
        <v>2</v>
      </c>
      <c r="G118" s="41">
        <v>0</v>
      </c>
      <c r="H118" s="42">
        <v>0</v>
      </c>
      <c r="I118" s="60"/>
    </row>
    <row r="119" spans="1:9" ht="42.5" customHeight="1" thickBot="1" x14ac:dyDescent="0.45">
      <c r="A119" s="57" t="s">
        <v>47</v>
      </c>
      <c r="B119" s="58">
        <f t="shared" ref="B119:H119" si="5">B114+B98</f>
        <v>21033</v>
      </c>
      <c r="C119" s="58">
        <f t="shared" si="5"/>
        <v>24812</v>
      </c>
      <c r="D119" s="58">
        <f t="shared" si="5"/>
        <v>25974</v>
      </c>
      <c r="E119" s="58">
        <f t="shared" si="5"/>
        <v>26661</v>
      </c>
      <c r="F119" s="58">
        <f t="shared" si="5"/>
        <v>30776</v>
      </c>
      <c r="G119" s="58">
        <f t="shared" si="5"/>
        <v>41467</v>
      </c>
      <c r="H119" s="59">
        <f t="shared" si="5"/>
        <v>34832</v>
      </c>
      <c r="I119" s="60"/>
    </row>
    <row r="120" spans="1:9" s="15" customFormat="1" ht="70.5" customHeight="1" x14ac:dyDescent="0.45">
      <c r="A120" s="64" t="s">
        <v>95</v>
      </c>
      <c r="B120" s="64"/>
      <c r="C120" s="64"/>
      <c r="D120" s="64"/>
      <c r="E120" s="64"/>
      <c r="F120" s="64"/>
      <c r="G120" s="64"/>
      <c r="H120" s="64"/>
    </row>
    <row r="121" spans="1:9" s="15" customFormat="1" ht="45" customHeight="1" x14ac:dyDescent="0.45">
      <c r="A121" s="65" t="s">
        <v>48</v>
      </c>
      <c r="B121" s="65"/>
      <c r="C121" s="65"/>
      <c r="D121" s="65"/>
      <c r="E121" s="65"/>
      <c r="F121" s="65"/>
      <c r="G121" s="65"/>
      <c r="H121" s="65"/>
    </row>
    <row r="122" spans="1:9" s="15" customFormat="1" ht="45" customHeight="1" x14ac:dyDescent="0.45">
      <c r="A122" s="65" t="s">
        <v>96</v>
      </c>
      <c r="B122" s="65"/>
      <c r="C122" s="65"/>
      <c r="D122" s="65"/>
      <c r="E122" s="65"/>
      <c r="F122" s="65"/>
      <c r="G122" s="65"/>
      <c r="H122" s="65"/>
    </row>
    <row r="123" spans="1:9" s="15" customFormat="1" ht="45" customHeight="1" x14ac:dyDescent="0.45">
      <c r="A123" s="65" t="s">
        <v>49</v>
      </c>
      <c r="B123" s="65"/>
      <c r="C123" s="65"/>
      <c r="D123" s="65"/>
      <c r="E123" s="65"/>
      <c r="F123" s="65"/>
      <c r="G123" s="65"/>
      <c r="H123" s="65"/>
    </row>
    <row r="124" spans="1:9" x14ac:dyDescent="0.4">
      <c r="A124" s="16"/>
      <c r="B124" s="15"/>
      <c r="C124" s="15"/>
      <c r="D124" s="15"/>
    </row>
    <row r="125" spans="1:9" ht="14.55" customHeight="1" x14ac:dyDescent="0.4">
      <c r="A125" s="15"/>
      <c r="B125" s="15"/>
      <c r="C125" s="15"/>
      <c r="D125" s="15"/>
    </row>
    <row r="126" spans="1:9" ht="14.65" customHeight="1" x14ac:dyDescent="0.4">
      <c r="A126" s="15"/>
      <c r="B126" s="15"/>
      <c r="C126" s="15"/>
      <c r="D126" s="15"/>
    </row>
    <row r="127" spans="1:9" ht="15" customHeight="1" x14ac:dyDescent="0.4">
      <c r="A127" s="15"/>
      <c r="B127" s="15"/>
      <c r="C127" s="15"/>
      <c r="D127" s="15"/>
    </row>
    <row r="128" spans="1:9" ht="15" customHeight="1" x14ac:dyDescent="0.4">
      <c r="A128" s="15"/>
      <c r="B128" s="15"/>
      <c r="C128" s="15"/>
      <c r="D128" s="15"/>
    </row>
    <row r="129" spans="1:4" x14ac:dyDescent="0.4">
      <c r="A129" s="15"/>
      <c r="B129" s="15"/>
      <c r="C129" s="15"/>
      <c r="D129" s="15"/>
    </row>
    <row r="130" spans="1:4" ht="15" customHeight="1" x14ac:dyDescent="0.4">
      <c r="A130" s="15"/>
      <c r="B130" s="15"/>
      <c r="C130" s="15"/>
      <c r="D130" s="15"/>
    </row>
  </sheetData>
  <mergeCells count="4">
    <mergeCell ref="A120:H120"/>
    <mergeCell ref="A121:H121"/>
    <mergeCell ref="A122:H122"/>
    <mergeCell ref="A123:H123"/>
  </mergeCells>
  <phoneticPr fontId="7" type="noConversion"/>
  <pageMargins left="0.7" right="0.7" top="0.75" bottom="0.75" header="0.3" footer="0.3"/>
  <pageSetup paperSize="9"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3"/>
  <sheetViews>
    <sheetView zoomScale="80" zoomScaleNormal="80" workbookViewId="0"/>
  </sheetViews>
  <sheetFormatPr defaultColWidth="9.19921875" defaultRowHeight="15" x14ac:dyDescent="0.4"/>
  <cols>
    <col min="1" max="1" width="63.19921875" style="4" bestFit="1" customWidth="1"/>
    <col min="2" max="8" width="14.73046875" style="4" customWidth="1"/>
    <col min="9" max="16384" width="9.19921875" style="4"/>
  </cols>
  <sheetData>
    <row r="1" spans="1:8" ht="20.65" x14ac:dyDescent="0.6">
      <c r="A1" s="38" t="s">
        <v>10</v>
      </c>
    </row>
    <row r="2" spans="1:8" ht="17.649999999999999" x14ac:dyDescent="0.5">
      <c r="A2" s="37" t="s">
        <v>34</v>
      </c>
    </row>
    <row r="3" spans="1:8" ht="31.05" customHeight="1" thickBot="1" x14ac:dyDescent="0.45">
      <c r="A3" s="62" t="s">
        <v>29</v>
      </c>
    </row>
    <row r="4" spans="1:8" x14ac:dyDescent="0.4">
      <c r="A4" s="24"/>
      <c r="B4" s="25" t="s">
        <v>1</v>
      </c>
      <c r="C4" s="25" t="s">
        <v>2</v>
      </c>
      <c r="D4" s="25" t="s">
        <v>38</v>
      </c>
      <c r="E4" s="25" t="s">
        <v>51</v>
      </c>
      <c r="F4" s="25" t="s">
        <v>53</v>
      </c>
      <c r="G4" s="25" t="s">
        <v>54</v>
      </c>
      <c r="H4" s="26" t="s">
        <v>55</v>
      </c>
    </row>
    <row r="5" spans="1:8" x14ac:dyDescent="0.4">
      <c r="A5" s="27"/>
      <c r="B5" s="28" t="s">
        <v>3</v>
      </c>
      <c r="C5" s="28" t="s">
        <v>3</v>
      </c>
      <c r="D5" s="28" t="s">
        <v>3</v>
      </c>
      <c r="E5" s="28" t="s">
        <v>3</v>
      </c>
      <c r="F5" s="28" t="s">
        <v>3</v>
      </c>
      <c r="G5" s="28" t="s">
        <v>52</v>
      </c>
      <c r="H5" s="29" t="s">
        <v>52</v>
      </c>
    </row>
    <row r="6" spans="1:8" x14ac:dyDescent="0.4">
      <c r="A6" s="27"/>
      <c r="B6" s="28" t="s">
        <v>4</v>
      </c>
      <c r="C6" s="28" t="s">
        <v>4</v>
      </c>
      <c r="D6" s="28" t="s">
        <v>4</v>
      </c>
      <c r="E6" s="28" t="s">
        <v>4</v>
      </c>
      <c r="F6" s="28" t="s">
        <v>4</v>
      </c>
      <c r="G6" s="28" t="s">
        <v>4</v>
      </c>
      <c r="H6" s="29" t="s">
        <v>4</v>
      </c>
    </row>
    <row r="7" spans="1:8" ht="25.15" customHeight="1" x14ac:dyDescent="0.4">
      <c r="A7" s="7" t="s">
        <v>5</v>
      </c>
      <c r="B7" s="32"/>
      <c r="C7" s="32"/>
      <c r="D7" s="32"/>
      <c r="E7" s="32"/>
      <c r="F7" s="30"/>
      <c r="G7" s="30"/>
      <c r="H7" s="31"/>
    </row>
    <row r="8" spans="1:8" x14ac:dyDescent="0.4">
      <c r="A8" s="39" t="s">
        <v>11</v>
      </c>
      <c r="B8" s="11">
        <v>329</v>
      </c>
      <c r="C8" s="11">
        <v>336</v>
      </c>
      <c r="D8" s="11">
        <v>370</v>
      </c>
      <c r="E8" s="11">
        <v>396</v>
      </c>
      <c r="F8" s="11">
        <v>429</v>
      </c>
      <c r="G8" s="11">
        <v>435</v>
      </c>
      <c r="H8" s="19">
        <v>437</v>
      </c>
    </row>
    <row r="9" spans="1:8" x14ac:dyDescent="0.4">
      <c r="A9" s="39" t="s">
        <v>57</v>
      </c>
      <c r="B9" s="11">
        <v>0</v>
      </c>
      <c r="C9" s="11">
        <v>2</v>
      </c>
      <c r="D9" s="11">
        <v>1</v>
      </c>
      <c r="E9" s="11">
        <v>2</v>
      </c>
      <c r="F9" s="11">
        <v>3</v>
      </c>
      <c r="G9" s="11">
        <v>6</v>
      </c>
      <c r="H9" s="19">
        <v>6</v>
      </c>
    </row>
    <row r="10" spans="1:8" x14ac:dyDescent="0.4">
      <c r="A10" s="39" t="s">
        <v>58</v>
      </c>
      <c r="B10" s="11">
        <v>-1</v>
      </c>
      <c r="C10" s="11">
        <v>0</v>
      </c>
      <c r="D10" s="11">
        <v>0</v>
      </c>
      <c r="E10" s="11">
        <v>0</v>
      </c>
      <c r="F10" s="11">
        <v>0</v>
      </c>
      <c r="G10" s="11">
        <v>0</v>
      </c>
      <c r="H10" s="19">
        <v>0</v>
      </c>
    </row>
    <row r="11" spans="1:8" x14ac:dyDescent="0.4">
      <c r="A11" s="39" t="s">
        <v>101</v>
      </c>
      <c r="B11" s="11">
        <v>2</v>
      </c>
      <c r="C11" s="11">
        <v>2</v>
      </c>
      <c r="D11" s="11">
        <v>2</v>
      </c>
      <c r="E11" s="11">
        <v>2</v>
      </c>
      <c r="F11" s="11">
        <v>2</v>
      </c>
      <c r="G11" s="11">
        <v>4</v>
      </c>
      <c r="H11" s="19">
        <v>4</v>
      </c>
    </row>
    <row r="12" spans="1:8" x14ac:dyDescent="0.4">
      <c r="A12" s="39" t="s">
        <v>12</v>
      </c>
      <c r="B12" s="11">
        <v>3</v>
      </c>
      <c r="C12" s="11">
        <v>3</v>
      </c>
      <c r="D12" s="11">
        <v>2</v>
      </c>
      <c r="E12" s="11">
        <v>2</v>
      </c>
      <c r="F12" s="11">
        <v>3</v>
      </c>
      <c r="G12" s="11">
        <v>3</v>
      </c>
      <c r="H12" s="19">
        <v>3</v>
      </c>
    </row>
    <row r="13" spans="1:8" x14ac:dyDescent="0.4">
      <c r="A13" s="39" t="s">
        <v>66</v>
      </c>
      <c r="B13" s="11">
        <v>77</v>
      </c>
      <c r="C13" s="11">
        <v>81</v>
      </c>
      <c r="D13" s="11">
        <v>75</v>
      </c>
      <c r="E13" s="11">
        <v>72</v>
      </c>
      <c r="F13" s="11">
        <v>47</v>
      </c>
      <c r="G13" s="11">
        <v>51</v>
      </c>
      <c r="H13" s="19">
        <v>51</v>
      </c>
    </row>
    <row r="14" spans="1:8" x14ac:dyDescent="0.4">
      <c r="A14" s="39" t="s">
        <v>13</v>
      </c>
      <c r="B14" s="11">
        <v>74</v>
      </c>
      <c r="C14" s="11">
        <v>56</v>
      </c>
      <c r="D14" s="11">
        <v>48</v>
      </c>
      <c r="E14" s="11">
        <v>56</v>
      </c>
      <c r="F14" s="11">
        <v>51</v>
      </c>
      <c r="G14" s="11">
        <v>50</v>
      </c>
      <c r="H14" s="19">
        <v>50</v>
      </c>
    </row>
    <row r="15" spans="1:8" x14ac:dyDescent="0.4">
      <c r="A15" s="39" t="s">
        <v>14</v>
      </c>
      <c r="B15" s="11">
        <v>7</v>
      </c>
      <c r="C15" s="11">
        <v>10</v>
      </c>
      <c r="D15" s="11">
        <v>11</v>
      </c>
      <c r="E15" s="11">
        <v>10</v>
      </c>
      <c r="F15" s="11">
        <v>11</v>
      </c>
      <c r="G15" s="11">
        <v>12</v>
      </c>
      <c r="H15" s="19">
        <v>12</v>
      </c>
    </row>
    <row r="16" spans="1:8" x14ac:dyDescent="0.4">
      <c r="A16" s="50" t="s">
        <v>15</v>
      </c>
      <c r="B16" s="51">
        <f t="shared" ref="B16:H16" si="0">SUM(B8:B15)</f>
        <v>491</v>
      </c>
      <c r="C16" s="51">
        <f t="shared" si="0"/>
        <v>490</v>
      </c>
      <c r="D16" s="51">
        <f t="shared" si="0"/>
        <v>509</v>
      </c>
      <c r="E16" s="51">
        <f t="shared" si="0"/>
        <v>540</v>
      </c>
      <c r="F16" s="51">
        <f t="shared" si="0"/>
        <v>546</v>
      </c>
      <c r="G16" s="51">
        <f t="shared" si="0"/>
        <v>561</v>
      </c>
      <c r="H16" s="52">
        <f t="shared" si="0"/>
        <v>563</v>
      </c>
    </row>
    <row r="17" spans="1:8" ht="25.15" customHeight="1" x14ac:dyDescent="0.45">
      <c r="A17" s="8" t="s">
        <v>16</v>
      </c>
      <c r="B17" s="11"/>
      <c r="C17" s="11"/>
      <c r="D17" s="11"/>
      <c r="E17" s="11"/>
      <c r="F17" s="11"/>
      <c r="G17" s="11"/>
      <c r="H17" s="19"/>
    </row>
    <row r="18" spans="1:8" x14ac:dyDescent="0.4">
      <c r="A18" s="35" t="s">
        <v>61</v>
      </c>
      <c r="B18" s="11">
        <v>337</v>
      </c>
      <c r="C18" s="11">
        <v>368</v>
      </c>
      <c r="D18" s="11">
        <v>386</v>
      </c>
      <c r="E18" s="11">
        <v>413</v>
      </c>
      <c r="F18" s="11">
        <v>426</v>
      </c>
      <c r="G18" s="11">
        <v>422</v>
      </c>
      <c r="H18" s="19">
        <v>424</v>
      </c>
    </row>
    <row r="19" spans="1:8" x14ac:dyDescent="0.4">
      <c r="A19" s="35" t="s">
        <v>63</v>
      </c>
      <c r="B19" s="11">
        <v>141</v>
      </c>
      <c r="C19" s="11">
        <v>140</v>
      </c>
      <c r="D19" s="11">
        <v>120</v>
      </c>
      <c r="E19" s="11">
        <v>116</v>
      </c>
      <c r="F19" s="11">
        <v>115</v>
      </c>
      <c r="G19" s="11">
        <v>121</v>
      </c>
      <c r="H19" s="19">
        <v>121</v>
      </c>
    </row>
    <row r="20" spans="1:8" x14ac:dyDescent="0.4">
      <c r="A20" s="35" t="s">
        <v>62</v>
      </c>
      <c r="B20" s="11">
        <v>-51</v>
      </c>
      <c r="C20" s="11">
        <v>-61</v>
      </c>
      <c r="D20" s="11">
        <v>-59</v>
      </c>
      <c r="E20" s="11">
        <v>-48</v>
      </c>
      <c r="F20" s="11">
        <v>-42</v>
      </c>
      <c r="G20" s="11">
        <v>-57</v>
      </c>
      <c r="H20" s="19">
        <v>-57</v>
      </c>
    </row>
    <row r="21" spans="1:8" x14ac:dyDescent="0.4">
      <c r="A21" s="35" t="s">
        <v>64</v>
      </c>
      <c r="B21" s="11">
        <v>19</v>
      </c>
      <c r="C21" s="11">
        <v>13</v>
      </c>
      <c r="D21" s="11">
        <v>14</v>
      </c>
      <c r="E21" s="11">
        <v>23</v>
      </c>
      <c r="F21" s="11">
        <v>11</v>
      </c>
      <c r="G21" s="11">
        <v>9</v>
      </c>
      <c r="H21" s="19">
        <v>9</v>
      </c>
    </row>
    <row r="22" spans="1:8" x14ac:dyDescent="0.4">
      <c r="A22" s="35" t="s">
        <v>59</v>
      </c>
      <c r="B22" s="11">
        <v>25</v>
      </c>
      <c r="C22" s="11">
        <v>34</v>
      </c>
      <c r="D22" s="11">
        <v>35</v>
      </c>
      <c r="E22" s="11">
        <v>33</v>
      </c>
      <c r="F22" s="11">
        <v>48</v>
      </c>
      <c r="G22" s="11">
        <v>66</v>
      </c>
      <c r="H22" s="19">
        <v>66</v>
      </c>
    </row>
    <row r="23" spans="1:8" ht="15.4" thickBot="1" x14ac:dyDescent="0.45">
      <c r="A23" s="36" t="s">
        <v>78</v>
      </c>
      <c r="B23" s="33">
        <v>20</v>
      </c>
      <c r="C23" s="33">
        <v>-4</v>
      </c>
      <c r="D23" s="33">
        <v>13</v>
      </c>
      <c r="E23" s="33">
        <v>3</v>
      </c>
      <c r="F23" s="33">
        <v>-12</v>
      </c>
      <c r="G23" s="33">
        <v>0</v>
      </c>
      <c r="H23" s="34">
        <v>0</v>
      </c>
    </row>
  </sheetData>
  <pageMargins left="0.7" right="0.7" top="0.75" bottom="0.75" header="0.3" footer="0.3"/>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E53B590A509642ACBD59162A3DE35E" ma:contentTypeVersion="17" ma:contentTypeDescription="Create a new document." ma:contentTypeScope="" ma:versionID="e006ecb3a0412c9aacdd988b11b34742">
  <xsd:schema xmlns:xsd="http://www.w3.org/2001/XMLSchema" xmlns:xs="http://www.w3.org/2001/XMLSchema" xmlns:p="http://schemas.microsoft.com/office/2006/metadata/properties" xmlns:ns2="6c265855-510b-42d3-ae44-a00d602017de" xmlns:ns3="d61797d2-179a-47ff-b467-2daa2f178cc5" targetNamespace="http://schemas.microsoft.com/office/2006/metadata/properties" ma:root="true" ma:fieldsID="ac24fccfa01e61aa76456c6b69db1be3" ns2:_="" ns3:_="">
    <xsd:import namespace="6c265855-510b-42d3-ae44-a00d602017de"/>
    <xsd:import namespace="d61797d2-179a-47ff-b467-2daa2f178cc5"/>
    <xsd:element name="properties">
      <xsd:complexType>
        <xsd:sequence>
          <xsd:element name="documentManagement">
            <xsd:complexType>
              <xsd:all>
                <xsd:element ref="ns2:i86ee84f178b4e6b9c1bcfd4d920bab2" minOccurs="0"/>
                <xsd:element ref="ns2:TaxCatchAll" minOccurs="0"/>
                <xsd:element ref="ns2:o5fbf75c5b0b46779facdefca6738b43" minOccurs="0"/>
                <xsd:element ref="ns2:SharedWithUsers" minOccurs="0"/>
                <xsd:element ref="ns2:SharedWithDetails" minOccurs="0"/>
                <xsd:element ref="ns3:MediaServiceMetadata" minOccurs="0"/>
                <xsd:element ref="ns3:MediaServiceFastMetadata" minOccurs="0"/>
                <xsd:element ref="ns3:lcf76f155ced4ddcb4097134ff3c332f" minOccurs="0"/>
                <xsd:element ref="ns3:MediaServiceDateTake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265855-510b-42d3-ae44-a00d602017de" elementFormDefault="qualified">
    <xsd:import namespace="http://schemas.microsoft.com/office/2006/documentManagement/types"/>
    <xsd:import namespace="http://schemas.microsoft.com/office/infopath/2007/PartnerControls"/>
    <xsd:element name="i86ee84f178b4e6b9c1bcfd4d920bab2" ma:index="9" ma:taxonomy="true" ma:internalName="i86ee84f178b4e6b9c1bcfd4d920bab2" ma:taxonomyFieldName="WPRightsProtectiveMarking" ma:displayName="Rights: Protective Marking" ma:readOnly="false" ma:default="1;#Official|0884c477-2e62-47ea-b19c-5af6e91124c5" ma:fieldId="{286ee84f-178b-4e6b-9c1b-cfd4d920bab2}"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3e168a-087b-432d-af4a-6ba721350d4c}" ma:internalName="TaxCatchAll" ma:showField="CatchAllData" ma:web="6c265855-510b-42d3-ae44-a00d602017de">
      <xsd:complexType>
        <xsd:complexContent>
          <xsd:extension base="dms:MultiChoiceLookup">
            <xsd:sequence>
              <xsd:element name="Value" type="dms:Lookup" maxOccurs="unbounded" minOccurs="0" nillable="true"/>
            </xsd:sequence>
          </xsd:extension>
        </xsd:complexContent>
      </xsd:complexType>
    </xsd:element>
    <xsd:element name="o5fbf75c5b0b46779facdefca6738b43" ma:index="12" nillable="true" ma:taxonomy="true" ma:internalName="o5fbf75c5b0b46779facdefca6738b43" ma:taxonomyFieldName="WPSubject" ma:displayName="Subject" ma:readOnly="false" ma:default="2;#Financial reporting (department)|a8e808d0-1ccd-4e61-a662-09cfbdcd4074" ma:fieldId="{85fbf75c-5b0b-4677-9fac-defca6738b43}"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1797d2-179a-47ff-b467-2daa2f178cc5"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c265855-510b-42d3-ae44-a00d602017de">
      <Value>2</Value>
      <Value>1</Value>
    </TaxCatchAll>
    <i86ee84f178b4e6b9c1bcfd4d920bab2 xmlns="6c265855-510b-42d3-ae44-a00d602017d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86ee84f178b4e6b9c1bcfd4d920bab2>
    <o5fbf75c5b0b46779facdefca6738b43 xmlns="6c265855-510b-42d3-ae44-a00d602017de">
      <Terms xmlns="http://schemas.microsoft.com/office/infopath/2007/PartnerControls">
        <TermInfo xmlns="http://schemas.microsoft.com/office/infopath/2007/PartnerControls">
          <TermName xmlns="http://schemas.microsoft.com/office/infopath/2007/PartnerControls">Financial reporting (department)</TermName>
          <TermId xmlns="http://schemas.microsoft.com/office/infopath/2007/PartnerControls">a8e808d0-1ccd-4e61-a662-09cfbdcd4074</TermId>
        </TermInfo>
      </Terms>
    </o5fbf75c5b0b46779facdefca6738b43>
    <lcf76f155ced4ddcb4097134ff3c332f xmlns="d61797d2-179a-47ff-b467-2daa2f178cc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AEDB43A-7547-4525-8C44-120C9D5B6A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265855-510b-42d3-ae44-a00d602017de"/>
    <ds:schemaRef ds:uri="d61797d2-179a-47ff-b467-2daa2f178c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3194BF-A4F7-4354-A0F8-A521150E27A9}">
  <ds:schemaRefs>
    <ds:schemaRef ds:uri="http://schemas.microsoft.com/sharepoint/v3/contenttype/forms"/>
  </ds:schemaRefs>
</ds:datastoreItem>
</file>

<file path=customXml/itemProps3.xml><?xml version="1.0" encoding="utf-8"?>
<ds:datastoreItem xmlns:ds="http://schemas.openxmlformats.org/officeDocument/2006/customXml" ds:itemID="{685EC5A9-3B37-439F-A185-88B989842DDF}">
  <ds:schemaRefs>
    <ds:schemaRef ds:uri="http://purl.org/dc/terms/"/>
    <ds:schemaRef ds:uri="http://purl.org/dc/dcmitype/"/>
    <ds:schemaRef ds:uri="6c265855-510b-42d3-ae44-a00d602017de"/>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61797d2-179a-47ff-b467-2daa2f178cc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cover</vt:lpstr>
      <vt:lpstr>Summary</vt:lpstr>
      <vt:lpstr>Total Departmental Spending </vt:lpstr>
      <vt:lpstr>Core Table Administration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2018-07-20T07:13:20Z</dcterms:created>
  <dcterms:modified xsi:type="dcterms:W3CDTF">2023-07-18T12:57:40Z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ContentTypeId">
    <vt:lpwstr>0x0101002BE53B590A509642ACBD59162A3DE35E</vt:lpwstr>
  </property>
  <property fmtid="{D5CDD505-2E9C-101B-9397-08002B2CF9AE}" pid="4" name="MediaServiceImageTags">
    <vt:lpwstr/>
  </property>
  <property fmtid="{D5CDD505-2E9C-101B-9397-08002B2CF9AE}" pid="5" name="WPRightsProtectiveMarking">
    <vt:lpwstr>1;#Official|0884c477-2e62-47ea-b19c-5af6e91124c5</vt:lpwstr>
  </property>
  <property fmtid="{D5CDD505-2E9C-101B-9397-08002B2CF9AE}" pid="6" name="WPSubject">
    <vt:lpwstr>2;#Financial reporting (department)|a8e808d0-1ccd-4e61-a662-09cfbdcd4074</vt:lpwstr>
  </property>
</Properties>
</file>