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24226"/>
  <mc:AlternateContent xmlns:mc="http://schemas.openxmlformats.org/markup-compatibility/2006">
    <mc:Choice Requires="x15">
      <x15ac:absPath xmlns:x15ac="http://schemas.microsoft.com/office/spreadsheetml/2010/11/ac" url="J:\Finance\Year-End Reporting\YEAR END 2022-2023\Annual Report and Accounts 2022-23\Financial Statements\ARA document\"/>
    </mc:Choice>
  </mc:AlternateContent>
  <bookViews>
    <workbookView xWindow="0" yWindow="0" windowWidth="28800" windowHeight="12585" firstSheet="6" activeTab="28"/>
  </bookViews>
  <sheets>
    <sheet name="Trial Balance RML" sheetId="582" state="hidden" r:id="rId1"/>
    <sheet name="Financial Statements" sheetId="629" r:id="rId2"/>
    <sheet name="SoCNE" sheetId="610" r:id="rId3"/>
    <sheet name="Ls_XLB_WorkbookFile" sheetId="355" state="veryHidden" r:id="rId4"/>
    <sheet name="SoFP" sheetId="611" r:id="rId5"/>
    <sheet name="SoCF" sheetId="612" r:id="rId6"/>
    <sheet name="SoCTE" sheetId="613" r:id="rId7"/>
    <sheet name="Net Exp by Segment_2012" sheetId="187" state="hidden" r:id="rId8"/>
    <sheet name="Net Exp by Segment_2011" sheetId="152" state="hidden" r:id="rId9"/>
    <sheet name="Segment Workings 1_2012" sheetId="188" state="hidden" r:id="rId10"/>
    <sheet name="Segment Workings 1_2011" sheetId="176" state="hidden" r:id="rId11"/>
    <sheet name="Segmental Workings 2 _2012" sheetId="189" state="hidden" r:id="rId12"/>
    <sheet name="Segmental Workings 2_2011" sheetId="177" state="hidden" r:id="rId13"/>
    <sheet name="Note 2 - Segmental Reportin 14" sheetId="256" state="hidden" r:id="rId14"/>
    <sheet name="Note 2" sheetId="614" r:id="rId15"/>
    <sheet name="Note 3" sheetId="616" r:id="rId16"/>
    <sheet name="RC Other Expenditure Final" sheetId="184" state="hidden" r:id="rId17"/>
    <sheet name="Other Expenditure_2012" sheetId="191" state="hidden" r:id="rId18"/>
    <sheet name="Other Expenditure_2011" sheetId="163" state="hidden" r:id="rId19"/>
    <sheet name="tmpscrapsheet" sheetId="212" state="hidden" r:id="rId20"/>
    <sheet name="Note 4" sheetId="617" r:id="rId21"/>
    <sheet name="Note 5" sheetId="618" r:id="rId22"/>
    <sheet name="Note 6" sheetId="619" r:id="rId23"/>
    <sheet name="Note 7" sheetId="620" r:id="rId24"/>
    <sheet name="Note 8" sheetId="621" r:id="rId25"/>
    <sheet name="Note 9" sheetId="622" r:id="rId26"/>
    <sheet name="Note 10 " sheetId="623" r:id="rId27"/>
    <sheet name="Note 11" sheetId="624" r:id="rId28"/>
    <sheet name="Note 12" sheetId="625" r:id="rId29"/>
    <sheet name="Note 13" sheetId="626" r:id="rId30"/>
    <sheet name="Note 14" sheetId="627" r:id="rId31"/>
    <sheet name="Note 15" sheetId="628" r:id="rId32"/>
    <sheet name="Ls_AgXLB_WorkbookFile" sheetId="10" state="veryHidden" r:id="rId33"/>
  </sheets>
  <externalReferences>
    <externalReference r:id="rId34"/>
    <externalReference r:id="rId35"/>
    <externalReference r:id="rId36"/>
    <externalReference r:id="rId37"/>
    <externalReference r:id="rId38"/>
  </externalReferences>
  <definedNames>
    <definedName name="___mds_allowwriteback___">""</definedName>
    <definedName name="___mds_asyncwriteback___">FALSE</definedName>
    <definedName name="___mds_description___">""</definedName>
    <definedName name="___mds_spreading___">FALSE</definedName>
    <definedName name="_xlnm._FilterDatabase" localSheetId="0" hidden="1">'Trial Balance RML'!$A$4:$J$4304</definedName>
    <definedName name="Award_Appointment_Title" localSheetId="13">'[1]Admin - Do Not Change'!#REF!</definedName>
    <definedName name="Award_AppointmentTitle">'[1]Admin - Do Not Change'!$A$4:$A$62</definedName>
    <definedName name="C_A_codes">[2]Codes!$C$3:$C$65</definedName>
    <definedName name="c_sitecode">[2]Codes!$M$2:$M$151</definedName>
    <definedName name="Cap_Comm" localSheetId="13">'[1]Admin - Do Not Change'!#REF!</definedName>
    <definedName name="CC_codes">[2]Codes!$I$2:$I$7</definedName>
    <definedName name="Fred" localSheetId="13">'[1]2013-14 Budget Data'!#REF!</definedName>
    <definedName name="InBudget">'[1]Admin - Do Not Change'!$B$66:$B$68</definedName>
    <definedName name="NC_A_codes">[2]Codes!$D$3:$D$65</definedName>
    <definedName name="NC_sitecode">[2]Codes!$P$2:$P$28</definedName>
    <definedName name="Owner">'[1]Admin - Do Not Change'!$A$100:$A$117</definedName>
    <definedName name="PED">'[3]Non-financial'!$F$10</definedName>
    <definedName name="_xlnm.Print_Area" localSheetId="13">'Note 2 - Segmental Reportin 14'!$A$1:$P$117</definedName>
    <definedName name="_xlnm.Print_Area" localSheetId="15">'Note 3'!$B$1:$H$45</definedName>
    <definedName name="_xlnm.Print_Area" localSheetId="2">SoCNE!$B$1:$F$25</definedName>
    <definedName name="_xlnm.Print_Area" localSheetId="0">'Trial Balance RML'!$A$4:$C$264</definedName>
    <definedName name="SBL" localSheetId="13">#REF!</definedName>
    <definedName name="SFP" localSheetId="13">#REF!</definedName>
    <definedName name="SiteNames">'[1]Admin - Do Not Change'!$F$66:$F$288</definedName>
    <definedName name="Status">'[1]Admin - Do Not Change'!$A$66:$A$68</definedName>
    <definedName name="Year">'[1]Admin - Do Not Change'!$D$66:$D$75</definedName>
    <definedName name="Year_Funding_Received">'[1]Admin - Do Not Change'!$E$66:$E$67</definedName>
    <definedName name="YesNo">'[1]Admin - Do Not Change'!$A$119:$A$120</definedName>
  </definedNames>
  <calcPr calcId="162913"/>
</workbook>
</file>

<file path=xl/calcChain.xml><?xml version="1.0" encoding="utf-8"?>
<calcChain xmlns="http://schemas.openxmlformats.org/spreadsheetml/2006/main">
  <c r="D8" i="163" l="1"/>
  <c r="E10" i="163" s="1"/>
  <c r="F8" i="163"/>
  <c r="D12" i="163"/>
  <c r="F12" i="163"/>
  <c r="D16" i="163"/>
  <c r="F16" i="163"/>
  <c r="D33" i="163"/>
  <c r="D34" i="163"/>
  <c r="E45" i="163"/>
  <c r="G8" i="184"/>
  <c r="H10" i="184" s="1"/>
  <c r="E10" i="184"/>
  <c r="G12" i="184"/>
  <c r="G16" i="184"/>
  <c r="E17" i="184"/>
  <c r="G31" i="184"/>
  <c r="G32" i="184"/>
  <c r="E34" i="184"/>
  <c r="D41" i="184"/>
  <c r="G41" i="184"/>
  <c r="D44" i="256"/>
  <c r="G44" i="256" s="1"/>
  <c r="D45" i="256"/>
  <c r="G45" i="256" s="1"/>
  <c r="D55" i="256"/>
  <c r="D56" i="256"/>
  <c r="D58" i="256"/>
  <c r="E47" i="256"/>
  <c r="E49" i="256"/>
  <c r="G49" i="256" s="1"/>
  <c r="E55" i="256"/>
  <c r="E56" i="256"/>
  <c r="E58" i="256"/>
  <c r="F50" i="256"/>
  <c r="G50" i="256" s="1"/>
  <c r="F52" i="256"/>
  <c r="G52" i="256" s="1"/>
  <c r="F53" i="256"/>
  <c r="G53" i="256" s="1"/>
  <c r="F54" i="256"/>
  <c r="G54" i="256" s="1"/>
  <c r="F55" i="256"/>
  <c r="F56" i="256"/>
  <c r="F58" i="256"/>
  <c r="D7" i="256"/>
  <c r="E7" i="256"/>
  <c r="F7" i="256"/>
  <c r="D8" i="256"/>
  <c r="E73" i="256"/>
  <c r="E8" i="256" s="1"/>
  <c r="F73" i="256"/>
  <c r="F8" i="256" s="1"/>
  <c r="D23" i="256"/>
  <c r="D24" i="256"/>
  <c r="G24" i="256" s="1"/>
  <c r="I36" i="256"/>
  <c r="D37" i="256"/>
  <c r="G37" i="256" s="1"/>
  <c r="E40" i="256"/>
  <c r="E12" i="256" s="1"/>
  <c r="F31" i="256"/>
  <c r="F33" i="256"/>
  <c r="G33" i="256" s="1"/>
  <c r="F34" i="256"/>
  <c r="G34" i="256" s="1"/>
  <c r="D80" i="256"/>
  <c r="D81" i="256"/>
  <c r="D82" i="256"/>
  <c r="D85" i="256"/>
  <c r="D86" i="256"/>
  <c r="D90" i="256"/>
  <c r="D96" i="256"/>
  <c r="D99" i="256"/>
  <c r="D105" i="256"/>
  <c r="K106" i="256"/>
  <c r="D108" i="256"/>
  <c r="D109" i="256"/>
  <c r="D110" i="256"/>
  <c r="D113" i="256"/>
  <c r="E80" i="256"/>
  <c r="E81" i="256"/>
  <c r="E82" i="256"/>
  <c r="E85" i="256"/>
  <c r="E86" i="256"/>
  <c r="E90" i="256"/>
  <c r="E96" i="256"/>
  <c r="E99" i="256"/>
  <c r="E108" i="256"/>
  <c r="E109" i="256"/>
  <c r="E110" i="256"/>
  <c r="E113" i="256"/>
  <c r="E115" i="256"/>
  <c r="F80" i="256"/>
  <c r="F81" i="256"/>
  <c r="F82" i="256"/>
  <c r="F85" i="256"/>
  <c r="F86" i="256"/>
  <c r="F90" i="256"/>
  <c r="F91" i="256"/>
  <c r="G91" i="256" s="1"/>
  <c r="F96" i="256"/>
  <c r="F99" i="256"/>
  <c r="F105" i="256"/>
  <c r="F109" i="256"/>
  <c r="F110" i="256"/>
  <c r="F112" i="256"/>
  <c r="G112" i="256" s="1"/>
  <c r="F113" i="256"/>
  <c r="F115" i="256"/>
  <c r="G25" i="256"/>
  <c r="G26" i="256"/>
  <c r="G27" i="256"/>
  <c r="G28" i="256"/>
  <c r="G29" i="256"/>
  <c r="G30" i="256"/>
  <c r="G35" i="256"/>
  <c r="G38" i="256"/>
  <c r="G46" i="256"/>
  <c r="G48" i="256"/>
  <c r="G51" i="256"/>
  <c r="G57" i="256"/>
  <c r="G60" i="256"/>
  <c r="G61" i="256"/>
  <c r="G62" i="256"/>
  <c r="G63" i="256"/>
  <c r="G64" i="256"/>
  <c r="G65" i="256"/>
  <c r="G66" i="256"/>
  <c r="G71" i="256"/>
  <c r="I71" i="256"/>
  <c r="K87" i="256"/>
  <c r="K88" i="256"/>
  <c r="L78" i="256"/>
  <c r="L83" i="256"/>
  <c r="L89" i="256"/>
  <c r="K93" i="256"/>
  <c r="I93" i="256" s="1"/>
  <c r="L95" i="256"/>
  <c r="L94" i="256" s="1"/>
  <c r="L97" i="256"/>
  <c r="K104" i="256"/>
  <c r="K105" i="256"/>
  <c r="K111" i="256"/>
  <c r="L107" i="256"/>
  <c r="L111" i="256"/>
  <c r="G79" i="256"/>
  <c r="G83" i="256"/>
  <c r="G84" i="256"/>
  <c r="G87" i="256"/>
  <c r="G88" i="256"/>
  <c r="G89" i="256"/>
  <c r="G92" i="256"/>
  <c r="G93" i="256"/>
  <c r="G94" i="256"/>
  <c r="G95" i="256"/>
  <c r="G97" i="256"/>
  <c r="G98" i="256"/>
  <c r="G100" i="256"/>
  <c r="G101" i="256"/>
  <c r="G102" i="256"/>
  <c r="G103" i="256"/>
  <c r="G104" i="256"/>
  <c r="G107" i="256"/>
  <c r="G111" i="256"/>
  <c r="G114" i="256"/>
  <c r="E4" i="177"/>
  <c r="F4" i="177"/>
  <c r="F8" i="177" s="1"/>
  <c r="G296" i="177"/>
  <c r="A296" i="177" s="1"/>
  <c r="G297" i="177"/>
  <c r="A297" i="177" s="1"/>
  <c r="G298" i="177"/>
  <c r="A298" i="177" s="1"/>
  <c r="G299" i="177"/>
  <c r="A299" i="177" s="1"/>
  <c r="G300" i="177"/>
  <c r="A300" i="177" s="1"/>
  <c r="G301" i="177"/>
  <c r="A301" i="177" s="1"/>
  <c r="G302" i="177"/>
  <c r="A302" i="177" s="1"/>
  <c r="H13" i="177"/>
  <c r="H149" i="177"/>
  <c r="A149" i="177" s="1"/>
  <c r="I13" i="177"/>
  <c r="I4" i="177" s="1"/>
  <c r="I8" i="177" s="1"/>
  <c r="J13" i="177"/>
  <c r="J4" i="177" s="1"/>
  <c r="J8" i="177" s="1"/>
  <c r="C20" i="152" s="1"/>
  <c r="K13" i="177"/>
  <c r="K131" i="177"/>
  <c r="A131" i="177" s="1"/>
  <c r="L13" i="177"/>
  <c r="L4" i="177" s="1"/>
  <c r="M13" i="177"/>
  <c r="M4" i="177" s="1"/>
  <c r="M8" i="177" s="1"/>
  <c r="N4" i="177"/>
  <c r="O13" i="177"/>
  <c r="O137" i="177"/>
  <c r="A137" i="177" s="1"/>
  <c r="P119" i="177"/>
  <c r="P120" i="177"/>
  <c r="A120" i="177" s="1"/>
  <c r="P121" i="177"/>
  <c r="A121" i="177" s="1"/>
  <c r="Q13" i="177"/>
  <c r="Q122" i="177"/>
  <c r="Q123" i="177"/>
  <c r="A123" i="177" s="1"/>
  <c r="Q124" i="177"/>
  <c r="A124" i="177" s="1"/>
  <c r="Q125" i="177"/>
  <c r="A125" i="177" s="1"/>
  <c r="Q135" i="177"/>
  <c r="A135" i="177" s="1"/>
  <c r="Q136" i="177"/>
  <c r="A136" i="177" s="1"/>
  <c r="Q141" i="177"/>
  <c r="A141" i="177" s="1"/>
  <c r="Q142" i="177"/>
  <c r="A142" i="177" s="1"/>
  <c r="Q153" i="177"/>
  <c r="A153" i="177" s="1"/>
  <c r="Q154" i="177"/>
  <c r="A154" i="177" s="1"/>
  <c r="Q155" i="177"/>
  <c r="A155" i="177" s="1"/>
  <c r="Q156" i="177"/>
  <c r="A156" i="177" s="1"/>
  <c r="Q157" i="177"/>
  <c r="A157" i="177" s="1"/>
  <c r="Q158" i="177"/>
  <c r="A158" i="177" s="1"/>
  <c r="Q159" i="177"/>
  <c r="A159" i="177" s="1"/>
  <c r="L8" i="177"/>
  <c r="K17" i="177"/>
  <c r="A17" i="177" s="1"/>
  <c r="Q19" i="177"/>
  <c r="A19" i="177" s="1"/>
  <c r="Q20" i="177"/>
  <c r="A20" i="177" s="1"/>
  <c r="Q21" i="177"/>
  <c r="A21" i="177" s="1"/>
  <c r="Q22" i="177"/>
  <c r="A22" i="177" s="1"/>
  <c r="O24" i="177"/>
  <c r="A24" i="177" s="1"/>
  <c r="O25" i="177"/>
  <c r="A25" i="177" s="1"/>
  <c r="O26" i="177"/>
  <c r="Q26" i="177"/>
  <c r="H26" i="177"/>
  <c r="A26" i="177" s="1"/>
  <c r="I26" i="177"/>
  <c r="J26" i="177"/>
  <c r="K26" i="177"/>
  <c r="L26" i="177"/>
  <c r="M26" i="177"/>
  <c r="K27" i="177"/>
  <c r="A27" i="177" s="1"/>
  <c r="K28" i="177"/>
  <c r="A28" i="177" s="1"/>
  <c r="K29" i="177"/>
  <c r="A29" i="177" s="1"/>
  <c r="J30" i="177"/>
  <c r="A30" i="177" s="1"/>
  <c r="L30" i="177"/>
  <c r="M30" i="177"/>
  <c r="I31" i="177"/>
  <c r="A31" i="177" s="1"/>
  <c r="H32" i="177"/>
  <c r="A32" i="177" s="1"/>
  <c r="I37" i="177"/>
  <c r="A37" i="177" s="1"/>
  <c r="Q40" i="177"/>
  <c r="A40" i="177" s="1"/>
  <c r="O44" i="177"/>
  <c r="A44" i="177" s="1"/>
  <c r="I50" i="177"/>
  <c r="A50" i="177" s="1"/>
  <c r="H51" i="177"/>
  <c r="A51" i="177" s="1"/>
  <c r="O55" i="177"/>
  <c r="A55" i="177" s="1"/>
  <c r="Q56" i="177"/>
  <c r="A56" i="177" s="1"/>
  <c r="Q58" i="177"/>
  <c r="A58" i="177" s="1"/>
  <c r="K61" i="177"/>
  <c r="A61" i="177" s="1"/>
  <c r="K62" i="177"/>
  <c r="A62" i="177" s="1"/>
  <c r="J63" i="177"/>
  <c r="A63" i="177" s="1"/>
  <c r="I64" i="177"/>
  <c r="A64" i="177" s="1"/>
  <c r="H65" i="177"/>
  <c r="A65" i="177" s="1"/>
  <c r="I65" i="177"/>
  <c r="J65" i="177"/>
  <c r="K65" i="177"/>
  <c r="L65" i="177"/>
  <c r="M65" i="177"/>
  <c r="O65" i="177"/>
  <c r="Q65" i="177"/>
  <c r="Q68" i="177"/>
  <c r="A68" i="177" s="1"/>
  <c r="Q69" i="177"/>
  <c r="A69" i="177" s="1"/>
  <c r="Q70" i="177"/>
  <c r="A70" i="177" s="1"/>
  <c r="Q71" i="177"/>
  <c r="A71" i="177" s="1"/>
  <c r="O73" i="177"/>
  <c r="A73" i="177" s="1"/>
  <c r="O74" i="177"/>
  <c r="A74" i="177" s="1"/>
  <c r="J75" i="177"/>
  <c r="A75" i="177" s="1"/>
  <c r="L75" i="177"/>
  <c r="M75" i="177"/>
  <c r="I76" i="177"/>
  <c r="A76" i="177" s="1"/>
  <c r="H77" i="177"/>
  <c r="A77" i="177" s="1"/>
  <c r="H78" i="177"/>
  <c r="A78" i="177" s="1"/>
  <c r="I78" i="177"/>
  <c r="J78" i="177"/>
  <c r="K78" i="177"/>
  <c r="L78" i="177"/>
  <c r="M78" i="177"/>
  <c r="O78" i="177"/>
  <c r="Q78" i="177"/>
  <c r="A14" i="177"/>
  <c r="A15" i="177"/>
  <c r="A16" i="177"/>
  <c r="A18" i="177"/>
  <c r="A23" i="177"/>
  <c r="A33" i="177"/>
  <c r="A34" i="177"/>
  <c r="A35" i="177"/>
  <c r="A36" i="177"/>
  <c r="A38" i="177"/>
  <c r="A39" i="177"/>
  <c r="A41" i="177"/>
  <c r="A42" i="177"/>
  <c r="A43" i="177"/>
  <c r="A45" i="177"/>
  <c r="A46" i="177"/>
  <c r="A47" i="177"/>
  <c r="A48" i="177"/>
  <c r="A49" i="177"/>
  <c r="A52" i="177"/>
  <c r="A53" i="177"/>
  <c r="A54" i="177"/>
  <c r="A57" i="177"/>
  <c r="A59" i="177"/>
  <c r="A60" i="177"/>
  <c r="A66" i="177"/>
  <c r="A67" i="177"/>
  <c r="A72" i="177"/>
  <c r="A79" i="177"/>
  <c r="Q86" i="177"/>
  <c r="A86" i="177" s="1"/>
  <c r="Q88" i="177"/>
  <c r="A88" i="177" s="1"/>
  <c r="O90" i="177"/>
  <c r="A90" i="177" s="1"/>
  <c r="I93" i="177"/>
  <c r="A93" i="177" s="1"/>
  <c r="H94" i="177"/>
  <c r="A94" i="177" s="1"/>
  <c r="O95" i="177"/>
  <c r="A95" i="177" s="1"/>
  <c r="Q96" i="177"/>
  <c r="A96" i="177" s="1"/>
  <c r="Q98" i="177"/>
  <c r="A98" i="177" s="1"/>
  <c r="J100" i="177"/>
  <c r="A100" i="177" s="1"/>
  <c r="I101" i="177"/>
  <c r="A101" i="177" s="1"/>
  <c r="K104" i="177"/>
  <c r="A104" i="177" s="1"/>
  <c r="K105" i="177"/>
  <c r="A105" i="177" s="1"/>
  <c r="K106" i="177"/>
  <c r="A106" i="177" s="1"/>
  <c r="K107" i="177"/>
  <c r="A107" i="177" s="1"/>
  <c r="Q108" i="177"/>
  <c r="A108" i="177" s="1"/>
  <c r="Q109" i="177"/>
  <c r="A109" i="177" s="1"/>
  <c r="O110" i="177"/>
  <c r="A110" i="177" s="1"/>
  <c r="I111" i="177"/>
  <c r="A111" i="177" s="1"/>
  <c r="H112" i="177"/>
  <c r="A112" i="177" s="1"/>
  <c r="Q113" i="177"/>
  <c r="A113" i="177" s="1"/>
  <c r="Q114" i="177"/>
  <c r="A114" i="177" s="1"/>
  <c r="O115" i="177"/>
  <c r="A115" i="177" s="1"/>
  <c r="I116" i="177"/>
  <c r="A116" i="177" s="1"/>
  <c r="A83" i="177"/>
  <c r="A84" i="177"/>
  <c r="A85" i="177"/>
  <c r="A87" i="177"/>
  <c r="A89" i="177"/>
  <c r="A91" i="177"/>
  <c r="A92" i="177"/>
  <c r="A97" i="177"/>
  <c r="A99" i="177"/>
  <c r="A102" i="177"/>
  <c r="A103" i="177"/>
  <c r="H117" i="177"/>
  <c r="A117" i="177" s="1"/>
  <c r="A126" i="177"/>
  <c r="A127" i="177"/>
  <c r="A128" i="177"/>
  <c r="A129" i="177"/>
  <c r="A130" i="177"/>
  <c r="A132" i="177"/>
  <c r="A133" i="177"/>
  <c r="A134" i="177"/>
  <c r="A138" i="177"/>
  <c r="A139" i="177"/>
  <c r="A140" i="177"/>
  <c r="A143" i="177"/>
  <c r="A144" i="177"/>
  <c r="A145" i="177"/>
  <c r="A146" i="177"/>
  <c r="A147" i="177"/>
  <c r="A148" i="177"/>
  <c r="A150" i="177"/>
  <c r="A151" i="177"/>
  <c r="A160" i="177"/>
  <c r="P168" i="177"/>
  <c r="A168" i="177" s="1"/>
  <c r="P169" i="177"/>
  <c r="A169" i="177" s="1"/>
  <c r="P170" i="177"/>
  <c r="P171" i="177"/>
  <c r="K183" i="177"/>
  <c r="A183" i="177" s="1"/>
  <c r="Q184" i="177"/>
  <c r="A184" i="177" s="1"/>
  <c r="L185" i="177"/>
  <c r="A185" i="177" s="1"/>
  <c r="P187" i="177"/>
  <c r="A187" i="177" s="1"/>
  <c r="Q188" i="177"/>
  <c r="A188" i="177" s="1"/>
  <c r="L193" i="177"/>
  <c r="A193" i="177" s="1"/>
  <c r="P195" i="177"/>
  <c r="A195" i="177" s="1"/>
  <c r="P197" i="177"/>
  <c r="A197" i="177" s="1"/>
  <c r="O198" i="177"/>
  <c r="A198" i="177" s="1"/>
  <c r="O200" i="177"/>
  <c r="A200" i="177" s="1"/>
  <c r="J201" i="177"/>
  <c r="A201" i="177" s="1"/>
  <c r="I204" i="177"/>
  <c r="A204" i="177" s="1"/>
  <c r="Q205" i="177"/>
  <c r="A205" i="177" s="1"/>
  <c r="Q206" i="177"/>
  <c r="A206" i="177" s="1"/>
  <c r="Q207" i="177"/>
  <c r="A207" i="177" s="1"/>
  <c r="Q208" i="177"/>
  <c r="A208" i="177" s="1"/>
  <c r="Q209" i="177"/>
  <c r="A209" i="177" s="1"/>
  <c r="K210" i="177"/>
  <c r="A210" i="177" s="1"/>
  <c r="H211" i="177"/>
  <c r="A211" i="177" s="1"/>
  <c r="Q213" i="177"/>
  <c r="A213" i="177" s="1"/>
  <c r="I214" i="177"/>
  <c r="A214" i="177" s="1"/>
  <c r="Q217" i="177"/>
  <c r="A217" i="177" s="1"/>
  <c r="Q218" i="177"/>
  <c r="A218" i="177" s="1"/>
  <c r="Q219" i="177"/>
  <c r="A219" i="177" s="1"/>
  <c r="Q220" i="177"/>
  <c r="A220" i="177" s="1"/>
  <c r="Q221" i="177"/>
  <c r="A221" i="177" s="1"/>
  <c r="Q223" i="177"/>
  <c r="A223" i="177" s="1"/>
  <c r="Q224" i="177"/>
  <c r="A224" i="177" s="1"/>
  <c r="Q227" i="177"/>
  <c r="A227" i="177" s="1"/>
  <c r="Q228" i="177"/>
  <c r="A228" i="177" s="1"/>
  <c r="Q230" i="177"/>
  <c r="A230" i="177" s="1"/>
  <c r="Q231" i="177"/>
  <c r="A231" i="177" s="1"/>
  <c r="Q234" i="177"/>
  <c r="A234" i="177" s="1"/>
  <c r="Q235" i="177"/>
  <c r="A235" i="177" s="1"/>
  <c r="I238" i="177"/>
  <c r="A238" i="177" s="1"/>
  <c r="J240" i="177"/>
  <c r="A240" i="177" s="1"/>
  <c r="A166" i="177"/>
  <c r="A167" i="177"/>
  <c r="A170" i="177"/>
  <c r="A171" i="177"/>
  <c r="A172" i="177"/>
  <c r="A173" i="177"/>
  <c r="A174" i="177"/>
  <c r="A175" i="177"/>
  <c r="A176" i="177"/>
  <c r="A177" i="177"/>
  <c r="A178" i="177"/>
  <c r="A179" i="177"/>
  <c r="A180" i="177"/>
  <c r="A181" i="177"/>
  <c r="A182" i="177"/>
  <c r="A186" i="177"/>
  <c r="A189" i="177"/>
  <c r="A190" i="177"/>
  <c r="A191" i="177"/>
  <c r="A192" i="177"/>
  <c r="A194" i="177"/>
  <c r="A196" i="177"/>
  <c r="A199" i="177"/>
  <c r="A202" i="177"/>
  <c r="A203" i="177"/>
  <c r="A212" i="177"/>
  <c r="A215" i="177"/>
  <c r="A216" i="177"/>
  <c r="A222" i="177"/>
  <c r="A225" i="177"/>
  <c r="A226" i="177"/>
  <c r="A229" i="177"/>
  <c r="A232" i="177"/>
  <c r="A233" i="177"/>
  <c r="A236" i="177"/>
  <c r="A237" i="177"/>
  <c r="A239" i="177"/>
  <c r="A241" i="177"/>
  <c r="Q246" i="177"/>
  <c r="A246" i="177" s="1"/>
  <c r="P249" i="177"/>
  <c r="A249" i="177" s="1"/>
  <c r="Q250" i="177"/>
  <c r="A250" i="177" s="1"/>
  <c r="A245" i="177"/>
  <c r="A247" i="177"/>
  <c r="A248" i="177"/>
  <c r="A251" i="177"/>
  <c r="H253" i="177"/>
  <c r="A253" i="177" s="1"/>
  <c r="H254" i="177"/>
  <c r="A254" i="177" s="1"/>
  <c r="H255" i="177"/>
  <c r="A255" i="177" s="1"/>
  <c r="H256" i="177"/>
  <c r="A256" i="177" s="1"/>
  <c r="Q263" i="177"/>
  <c r="A263" i="177" s="1"/>
  <c r="H264" i="177"/>
  <c r="A264" i="177" s="1"/>
  <c r="H265" i="177"/>
  <c r="A265" i="177" s="1"/>
  <c r="H266" i="177"/>
  <c r="A266" i="177" s="1"/>
  <c r="H267" i="177"/>
  <c r="A267" i="177" s="1"/>
  <c r="K268" i="177"/>
  <c r="A268" i="177" s="1"/>
  <c r="K269" i="177"/>
  <c r="A269" i="177" s="1"/>
  <c r="J270" i="177"/>
  <c r="A270" i="177" s="1"/>
  <c r="J271" i="177"/>
  <c r="A271" i="177" s="1"/>
  <c r="J272" i="177"/>
  <c r="A272" i="177" s="1"/>
  <c r="J273" i="177"/>
  <c r="A273" i="177" s="1"/>
  <c r="J274" i="177"/>
  <c r="A274" i="177" s="1"/>
  <c r="J275" i="177"/>
  <c r="A275" i="177" s="1"/>
  <c r="J276" i="177"/>
  <c r="A276" i="177" s="1"/>
  <c r="K277" i="177"/>
  <c r="A277" i="177" s="1"/>
  <c r="K278" i="177"/>
  <c r="A278" i="177" s="1"/>
  <c r="K279" i="177"/>
  <c r="A279" i="177" s="1"/>
  <c r="K280" i="177"/>
  <c r="A280" i="177" s="1"/>
  <c r="J281" i="177"/>
  <c r="A281" i="177" s="1"/>
  <c r="J282" i="177"/>
  <c r="A282" i="177" s="1"/>
  <c r="J283" i="177"/>
  <c r="A283" i="177" s="1"/>
  <c r="J284" i="177"/>
  <c r="A284" i="177" s="1"/>
  <c r="I285" i="177"/>
  <c r="A285" i="177" s="1"/>
  <c r="I286" i="177"/>
  <c r="A286" i="177" s="1"/>
  <c r="I287" i="177"/>
  <c r="A287" i="177" s="1"/>
  <c r="I288" i="177"/>
  <c r="A288" i="177" s="1"/>
  <c r="J289" i="177"/>
  <c r="A289" i="177" s="1"/>
  <c r="J290" i="177"/>
  <c r="A290" i="177" s="1"/>
  <c r="J291" i="177"/>
  <c r="A291" i="177" s="1"/>
  <c r="H292" i="177"/>
  <c r="A292" i="177" s="1"/>
  <c r="H293" i="177"/>
  <c r="A293" i="177" s="1"/>
  <c r="H294" i="177"/>
  <c r="A294" i="177" s="1"/>
  <c r="H295" i="177"/>
  <c r="A295" i="177" s="1"/>
  <c r="A257" i="177"/>
  <c r="A258" i="177"/>
  <c r="A259" i="177"/>
  <c r="A260" i="177"/>
  <c r="A261" i="177"/>
  <c r="A262" i="177"/>
  <c r="R12" i="176"/>
  <c r="W12" i="176" s="1"/>
  <c r="R13" i="176"/>
  <c r="W13" i="176" s="1"/>
  <c r="L14" i="176"/>
  <c r="Q14" i="176" s="1"/>
  <c r="Q15" i="176" s="1"/>
  <c r="B15" i="176"/>
  <c r="C15" i="176"/>
  <c r="D15" i="176"/>
  <c r="E15" i="176"/>
  <c r="F15" i="176"/>
  <c r="G15" i="176"/>
  <c r="H15" i="176"/>
  <c r="I15" i="176"/>
  <c r="J15" i="176"/>
  <c r="K15" i="176"/>
  <c r="M15" i="176"/>
  <c r="N15" i="176"/>
  <c r="O15" i="176"/>
  <c r="P15" i="176"/>
  <c r="T15" i="176"/>
  <c r="U15" i="176"/>
  <c r="F18" i="176"/>
  <c r="F25" i="176" s="1"/>
  <c r="K18" i="176"/>
  <c r="U18" i="176"/>
  <c r="E19" i="176"/>
  <c r="E20" i="176"/>
  <c r="R20" i="176" s="1"/>
  <c r="W20" i="176" s="1"/>
  <c r="J21" i="176"/>
  <c r="K21" i="176"/>
  <c r="K44" i="176" s="1"/>
  <c r="K22" i="176"/>
  <c r="L22" i="176"/>
  <c r="L25" i="176" s="1"/>
  <c r="K23" i="176"/>
  <c r="R23" i="176" s="1"/>
  <c r="W23" i="176" s="1"/>
  <c r="K24" i="176"/>
  <c r="B25" i="176"/>
  <c r="C25" i="176"/>
  <c r="D25" i="176"/>
  <c r="G25" i="176"/>
  <c r="H25" i="176"/>
  <c r="I25" i="176"/>
  <c r="M25" i="176"/>
  <c r="N25" i="176"/>
  <c r="O25" i="176"/>
  <c r="P25" i="176"/>
  <c r="Q25" i="176"/>
  <c r="R17" i="176"/>
  <c r="W17" i="176" s="1"/>
  <c r="T25" i="176"/>
  <c r="R26" i="176"/>
  <c r="K31" i="176"/>
  <c r="K32" i="176"/>
  <c r="R32" i="176" s="1"/>
  <c r="C35" i="176"/>
  <c r="D35" i="176"/>
  <c r="D41" i="176" s="1"/>
  <c r="E35" i="176"/>
  <c r="E41" i="176" s="1"/>
  <c r="F35" i="176"/>
  <c r="F41" i="176" s="1"/>
  <c r="F81" i="176" s="1"/>
  <c r="G35" i="176"/>
  <c r="G41" i="176" s="1"/>
  <c r="H35" i="176"/>
  <c r="H41" i="176" s="1"/>
  <c r="I35" i="176"/>
  <c r="I41" i="176" s="1"/>
  <c r="K35" i="176"/>
  <c r="K41" i="176" s="1"/>
  <c r="M35" i="176"/>
  <c r="M41" i="176" s="1"/>
  <c r="R34" i="176"/>
  <c r="R36" i="176"/>
  <c r="R38" i="176"/>
  <c r="R39" i="176"/>
  <c r="W39" i="176" s="1"/>
  <c r="B41" i="176"/>
  <c r="B81" i="176" s="1"/>
  <c r="J41" i="176"/>
  <c r="L41" i="176"/>
  <c r="L81" i="176" s="1"/>
  <c r="N41" i="176"/>
  <c r="O41" i="176"/>
  <c r="O81" i="176" s="1"/>
  <c r="P41" i="176"/>
  <c r="P52" i="176" s="1"/>
  <c r="Q41" i="176"/>
  <c r="Q81" i="176" s="1"/>
  <c r="T41" i="176"/>
  <c r="T81" i="176" s="1"/>
  <c r="U41" i="176"/>
  <c r="B44" i="176"/>
  <c r="C44" i="176"/>
  <c r="D44" i="176"/>
  <c r="E44" i="176"/>
  <c r="F44" i="176"/>
  <c r="G44" i="176"/>
  <c r="H44" i="176"/>
  <c r="I44" i="176"/>
  <c r="L44" i="176"/>
  <c r="B45" i="176"/>
  <c r="C45" i="176"/>
  <c r="D45" i="176"/>
  <c r="E45" i="176"/>
  <c r="F45" i="176"/>
  <c r="G45" i="176"/>
  <c r="H45" i="176"/>
  <c r="I45" i="176"/>
  <c r="J45" i="176"/>
  <c r="L45" i="176"/>
  <c r="B46" i="176"/>
  <c r="C46" i="176"/>
  <c r="D46" i="176"/>
  <c r="E46" i="176"/>
  <c r="F46" i="176"/>
  <c r="G46" i="176"/>
  <c r="H46" i="176"/>
  <c r="I46" i="176"/>
  <c r="J46" i="176"/>
  <c r="L46" i="176"/>
  <c r="R47" i="176"/>
  <c r="W47" i="176" s="1"/>
  <c r="R48" i="176"/>
  <c r="W48" i="176" s="1"/>
  <c r="W43" i="176"/>
  <c r="W51" i="176"/>
  <c r="M54" i="176"/>
  <c r="R54" i="176" s="1"/>
  <c r="W54" i="176" s="1"/>
  <c r="R53" i="176"/>
  <c r="O56" i="176"/>
  <c r="C58" i="176"/>
  <c r="D11" i="152" s="1"/>
  <c r="D58" i="176"/>
  <c r="C11" i="152" s="1"/>
  <c r="E58" i="176"/>
  <c r="E11" i="152" s="1"/>
  <c r="E60" i="176"/>
  <c r="R60" i="176" s="1"/>
  <c r="W60" i="176" s="1"/>
  <c r="K61" i="176"/>
  <c r="N61" i="176"/>
  <c r="O61" i="176"/>
  <c r="O71" i="176" s="1"/>
  <c r="Q61" i="176"/>
  <c r="Q71" i="176" s="1"/>
  <c r="T61" i="176"/>
  <c r="U61" i="176"/>
  <c r="U72" i="176" s="1"/>
  <c r="L71" i="176"/>
  <c r="M71" i="176"/>
  <c r="R72" i="176"/>
  <c r="C76" i="176"/>
  <c r="E76" i="176"/>
  <c r="B11" i="152"/>
  <c r="B13" i="187"/>
  <c r="B17" i="187" s="1"/>
  <c r="C13" i="187"/>
  <c r="C17" i="187" s="1"/>
  <c r="D13" i="187"/>
  <c r="D17" i="187" s="1"/>
  <c r="E13" i="187"/>
  <c r="E17" i="187" s="1"/>
  <c r="C4205" i="582"/>
  <c r="A4206" i="582"/>
  <c r="D4206" i="582" s="1"/>
  <c r="B4206" i="582"/>
  <c r="C4206" i="582"/>
  <c r="A4207" i="582"/>
  <c r="D4207" i="582" s="1"/>
  <c r="B4207" i="582"/>
  <c r="C4207" i="582"/>
  <c r="A4208" i="582"/>
  <c r="D4208" i="582" s="1"/>
  <c r="B4208" i="582"/>
  <c r="C4208" i="582"/>
  <c r="A4209" i="582"/>
  <c r="D4209" i="582" s="1"/>
  <c r="B4209" i="582"/>
  <c r="C4209" i="582"/>
  <c r="A4210" i="582"/>
  <c r="D4210" i="582" s="1"/>
  <c r="B4210" i="582"/>
  <c r="C4210" i="582"/>
  <c r="A4211" i="582"/>
  <c r="D4211" i="582" s="1"/>
  <c r="B4211" i="582"/>
  <c r="C4211" i="582"/>
  <c r="A4212" i="582"/>
  <c r="D4212" i="582" s="1"/>
  <c r="B4212" i="582"/>
  <c r="C4212" i="582"/>
  <c r="A4213" i="582"/>
  <c r="D4213" i="582" s="1"/>
  <c r="B4213" i="582"/>
  <c r="C4213" i="582"/>
  <c r="A4214" i="582"/>
  <c r="D4214" i="582" s="1"/>
  <c r="B4214" i="582"/>
  <c r="C4214" i="582"/>
  <c r="A4215" i="582"/>
  <c r="D4215" i="582" s="1"/>
  <c r="B4215" i="582"/>
  <c r="C4215" i="582"/>
  <c r="A4216" i="582"/>
  <c r="D4216" i="582" s="1"/>
  <c r="B4216" i="582"/>
  <c r="C4216" i="582"/>
  <c r="A4217" i="582"/>
  <c r="D4217" i="582" s="1"/>
  <c r="B4217" i="582"/>
  <c r="C4217" i="582"/>
  <c r="A4218" i="582"/>
  <c r="D4218" i="582" s="1"/>
  <c r="B4218" i="582"/>
  <c r="C4218" i="582"/>
  <c r="A4219" i="582"/>
  <c r="D4219" i="582" s="1"/>
  <c r="B4219" i="582"/>
  <c r="C4219" i="582"/>
  <c r="A4220" i="582"/>
  <c r="D4220" i="582" s="1"/>
  <c r="B4220" i="582"/>
  <c r="C4220" i="582"/>
  <c r="A4221" i="582"/>
  <c r="D4221" i="582" s="1"/>
  <c r="B4221" i="582"/>
  <c r="C4221" i="582"/>
  <c r="A4222" i="582"/>
  <c r="D4222" i="582" s="1"/>
  <c r="B4222" i="582"/>
  <c r="C4222" i="582"/>
  <c r="A4223" i="582"/>
  <c r="D4223" i="582" s="1"/>
  <c r="B4223" i="582"/>
  <c r="C4223" i="582"/>
  <c r="A4224" i="582"/>
  <c r="D4224" i="582" s="1"/>
  <c r="B4224" i="582"/>
  <c r="C4224" i="582"/>
  <c r="A4225" i="582"/>
  <c r="D4225" i="582" s="1"/>
  <c r="B4225" i="582"/>
  <c r="C4225" i="582"/>
  <c r="A4226" i="582"/>
  <c r="D4226" i="582" s="1"/>
  <c r="B4226" i="582"/>
  <c r="C4226" i="582"/>
  <c r="A4227" i="582"/>
  <c r="D4227" i="582" s="1"/>
  <c r="B4227" i="582"/>
  <c r="C4227" i="582"/>
  <c r="A4228" i="582"/>
  <c r="D4228" i="582" s="1"/>
  <c r="B4228" i="582"/>
  <c r="C4228" i="582"/>
  <c r="A4229" i="582"/>
  <c r="D4229" i="582" s="1"/>
  <c r="B4229" i="582"/>
  <c r="C4229" i="582"/>
  <c r="A4230" i="582"/>
  <c r="D4230" i="582" s="1"/>
  <c r="B4230" i="582"/>
  <c r="C4230" i="582"/>
  <c r="A4231" i="582"/>
  <c r="D4231" i="582" s="1"/>
  <c r="B4231" i="582"/>
  <c r="C4231" i="582"/>
  <c r="A4232" i="582"/>
  <c r="D4232" i="582" s="1"/>
  <c r="B4232" i="582"/>
  <c r="C4232" i="582"/>
  <c r="A4233" i="582"/>
  <c r="D4233" i="582" s="1"/>
  <c r="B4233" i="582"/>
  <c r="C4233" i="582"/>
  <c r="A4234" i="582"/>
  <c r="D4234" i="582" s="1"/>
  <c r="B4234" i="582"/>
  <c r="C4234" i="582"/>
  <c r="A4235" i="582"/>
  <c r="D4235" i="582" s="1"/>
  <c r="B4235" i="582"/>
  <c r="C4235" i="582"/>
  <c r="A4236" i="582"/>
  <c r="D4236" i="582" s="1"/>
  <c r="B4236" i="582"/>
  <c r="C4236" i="582"/>
  <c r="A4237" i="582"/>
  <c r="D4237" i="582" s="1"/>
  <c r="B4237" i="582"/>
  <c r="C4237" i="582"/>
  <c r="A4238" i="582"/>
  <c r="D4238" i="582" s="1"/>
  <c r="B4238" i="582"/>
  <c r="C4238" i="582"/>
  <c r="A4239" i="582"/>
  <c r="D4239" i="582" s="1"/>
  <c r="B4239" i="582"/>
  <c r="C4239" i="582"/>
  <c r="A4240" i="582"/>
  <c r="D4240" i="582" s="1"/>
  <c r="B4240" i="582"/>
  <c r="C4240" i="582"/>
  <c r="A4241" i="582"/>
  <c r="D4241" i="582" s="1"/>
  <c r="B4241" i="582"/>
  <c r="C4241" i="582"/>
  <c r="A4242" i="582"/>
  <c r="D4242" i="582" s="1"/>
  <c r="B4242" i="582"/>
  <c r="C4242" i="582"/>
  <c r="A4243" i="582"/>
  <c r="D4243" i="582" s="1"/>
  <c r="B4243" i="582"/>
  <c r="C4243" i="582"/>
  <c r="A4244" i="582"/>
  <c r="D4244" i="582" s="1"/>
  <c r="B4244" i="582"/>
  <c r="C4244" i="582"/>
  <c r="A4245" i="582"/>
  <c r="D4245" i="582" s="1"/>
  <c r="B4245" i="582"/>
  <c r="C4245" i="582"/>
  <c r="A4246" i="582"/>
  <c r="D4246" i="582" s="1"/>
  <c r="B4246" i="582"/>
  <c r="C4246" i="582"/>
  <c r="A4247" i="582"/>
  <c r="D4247" i="582" s="1"/>
  <c r="B4247" i="582"/>
  <c r="C4247" i="582"/>
  <c r="A4248" i="582"/>
  <c r="D4248" i="582" s="1"/>
  <c r="B4248" i="582"/>
  <c r="C4248" i="582"/>
  <c r="A4249" i="582"/>
  <c r="D4249" i="582" s="1"/>
  <c r="B4249" i="582"/>
  <c r="C4249" i="582"/>
  <c r="A4250" i="582"/>
  <c r="D4250" i="582" s="1"/>
  <c r="B4250" i="582"/>
  <c r="C4250" i="582"/>
  <c r="A4251" i="582"/>
  <c r="D4251" i="582" s="1"/>
  <c r="B4251" i="582"/>
  <c r="C4251" i="582"/>
  <c r="A4252" i="582"/>
  <c r="D4252" i="582" s="1"/>
  <c r="B4252" i="582"/>
  <c r="C4252" i="582"/>
  <c r="A4253" i="582"/>
  <c r="D4253" i="582" s="1"/>
  <c r="B4253" i="582"/>
  <c r="C4253" i="582"/>
  <c r="A4254" i="582"/>
  <c r="D4254" i="582" s="1"/>
  <c r="B4254" i="582"/>
  <c r="C4254" i="582"/>
  <c r="A4255" i="582"/>
  <c r="D4255" i="582" s="1"/>
  <c r="B4255" i="582"/>
  <c r="C4255" i="582"/>
  <c r="A4256" i="582"/>
  <c r="D4256" i="582" s="1"/>
  <c r="B4256" i="582"/>
  <c r="C4256" i="582"/>
  <c r="A4257" i="582"/>
  <c r="D4257" i="582" s="1"/>
  <c r="B4257" i="582"/>
  <c r="C4257" i="582"/>
  <c r="A4258" i="582"/>
  <c r="D4258" i="582" s="1"/>
  <c r="B4258" i="582"/>
  <c r="C4258" i="582"/>
  <c r="A4259" i="582"/>
  <c r="D4259" i="582" s="1"/>
  <c r="B4259" i="582"/>
  <c r="C4259" i="582"/>
  <c r="A4260" i="582"/>
  <c r="D4260" i="582" s="1"/>
  <c r="B4260" i="582"/>
  <c r="C4260" i="582"/>
  <c r="A4261" i="582"/>
  <c r="D4261" i="582" s="1"/>
  <c r="B4261" i="582"/>
  <c r="C4261" i="582"/>
  <c r="A4262" i="582"/>
  <c r="D4262" i="582" s="1"/>
  <c r="B4262" i="582"/>
  <c r="C4262" i="582"/>
  <c r="A4263" i="582"/>
  <c r="D4263" i="582" s="1"/>
  <c r="B4263" i="582"/>
  <c r="C4263" i="582"/>
  <c r="A4264" i="582"/>
  <c r="D4264" i="582" s="1"/>
  <c r="B4264" i="582"/>
  <c r="C4264" i="582"/>
  <c r="A4265" i="582"/>
  <c r="D4265" i="582" s="1"/>
  <c r="B4265" i="582"/>
  <c r="C4265" i="582"/>
  <c r="A4266" i="582"/>
  <c r="D4266" i="582" s="1"/>
  <c r="B4266" i="582"/>
  <c r="C4266" i="582"/>
  <c r="A4267" i="582"/>
  <c r="D4267" i="582" s="1"/>
  <c r="B4267" i="582"/>
  <c r="C4267" i="582"/>
  <c r="A4268" i="582"/>
  <c r="D4268" i="582" s="1"/>
  <c r="B4268" i="582"/>
  <c r="C4268" i="582"/>
  <c r="A4269" i="582"/>
  <c r="D4269" i="582" s="1"/>
  <c r="B4269" i="582"/>
  <c r="C4269" i="582"/>
  <c r="A4270" i="582"/>
  <c r="D4270" i="582" s="1"/>
  <c r="B4270" i="582"/>
  <c r="C4270" i="582"/>
  <c r="A4271" i="582"/>
  <c r="D4271" i="582" s="1"/>
  <c r="B4271" i="582"/>
  <c r="C4271" i="582"/>
  <c r="A4272" i="582"/>
  <c r="D4272" i="582" s="1"/>
  <c r="B4272" i="582"/>
  <c r="C4272" i="582"/>
  <c r="A4273" i="582"/>
  <c r="D4273" i="582" s="1"/>
  <c r="B4273" i="582"/>
  <c r="C4273" i="582"/>
  <c r="A4274" i="582"/>
  <c r="D4274" i="582" s="1"/>
  <c r="B4274" i="582"/>
  <c r="C4274" i="582"/>
  <c r="A4275" i="582"/>
  <c r="D4275" i="582" s="1"/>
  <c r="B4275" i="582"/>
  <c r="C4275" i="582"/>
  <c r="A4276" i="582"/>
  <c r="D4276" i="582" s="1"/>
  <c r="B4276" i="582"/>
  <c r="C4276" i="582"/>
  <c r="A4277" i="582"/>
  <c r="D4277" i="582" s="1"/>
  <c r="B4277" i="582"/>
  <c r="C4277" i="582"/>
  <c r="A4278" i="582"/>
  <c r="D4278" i="582" s="1"/>
  <c r="B4278" i="582"/>
  <c r="C4278" i="582"/>
  <c r="A4279" i="582"/>
  <c r="D4279" i="582" s="1"/>
  <c r="B4279" i="582"/>
  <c r="C4279" i="582"/>
  <c r="A4280" i="582"/>
  <c r="D4280" i="582" s="1"/>
  <c r="B4280" i="582"/>
  <c r="C4280" i="582"/>
  <c r="A4281" i="582"/>
  <c r="D4281" i="582" s="1"/>
  <c r="B4281" i="582"/>
  <c r="C4281" i="582"/>
  <c r="A4282" i="582"/>
  <c r="D4282" i="582" s="1"/>
  <c r="B4282" i="582"/>
  <c r="C4282" i="582"/>
  <c r="A4283" i="582"/>
  <c r="D4283" i="582" s="1"/>
  <c r="B4283" i="582"/>
  <c r="C4283" i="582"/>
  <c r="A4284" i="582"/>
  <c r="D4284" i="582" s="1"/>
  <c r="B4284" i="582"/>
  <c r="C4284" i="582"/>
  <c r="A4285" i="582"/>
  <c r="D4285" i="582" s="1"/>
  <c r="B4285" i="582"/>
  <c r="C4285" i="582"/>
  <c r="A4286" i="582"/>
  <c r="D4286" i="582" s="1"/>
  <c r="B4286" i="582"/>
  <c r="C4286" i="582"/>
  <c r="A4287" i="582"/>
  <c r="D4287" i="582" s="1"/>
  <c r="B4287" i="582"/>
  <c r="C4287" i="582"/>
  <c r="A4288" i="582"/>
  <c r="D4288" i="582" s="1"/>
  <c r="B4288" i="582"/>
  <c r="C4288" i="582"/>
  <c r="A4289" i="582"/>
  <c r="D4289" i="582" s="1"/>
  <c r="B4289" i="582"/>
  <c r="C4289" i="582"/>
  <c r="A4290" i="582"/>
  <c r="D4290" i="582" s="1"/>
  <c r="B4290" i="582"/>
  <c r="C4290" i="582"/>
  <c r="A4291" i="582"/>
  <c r="D4291" i="582" s="1"/>
  <c r="B4291" i="582"/>
  <c r="C4291" i="582"/>
  <c r="A4292" i="582"/>
  <c r="D4292" i="582" s="1"/>
  <c r="B4292" i="582"/>
  <c r="C4292" i="582"/>
  <c r="A4293" i="582"/>
  <c r="D4293" i="582" s="1"/>
  <c r="B4293" i="582"/>
  <c r="C4293" i="582"/>
  <c r="A4294" i="582"/>
  <c r="D4294" i="582" s="1"/>
  <c r="B4294" i="582"/>
  <c r="C4294" i="582"/>
  <c r="A4295" i="582"/>
  <c r="D4295" i="582" s="1"/>
  <c r="B4295" i="582"/>
  <c r="C4295" i="582"/>
  <c r="A4296" i="582"/>
  <c r="D4296" i="582" s="1"/>
  <c r="B4296" i="582"/>
  <c r="C4296" i="582"/>
  <c r="A4297" i="582"/>
  <c r="D4297" i="582" s="1"/>
  <c r="B4297" i="582"/>
  <c r="C4297" i="582"/>
  <c r="A4298" i="582"/>
  <c r="D4298" i="582" s="1"/>
  <c r="B4298" i="582"/>
  <c r="C4298" i="582"/>
  <c r="A4299" i="582"/>
  <c r="D4299" i="582" s="1"/>
  <c r="B4299" i="582"/>
  <c r="C4299" i="582"/>
  <c r="A4300" i="582"/>
  <c r="D4300" i="582" s="1"/>
  <c r="B4300" i="582"/>
  <c r="C4300" i="582"/>
  <c r="A4301" i="582"/>
  <c r="D4301" i="582" s="1"/>
  <c r="B4301" i="582"/>
  <c r="C4301" i="582"/>
  <c r="A4302" i="582"/>
  <c r="D4302" i="582" s="1"/>
  <c r="B4302" i="582"/>
  <c r="C4302" i="582"/>
  <c r="A4303" i="582"/>
  <c r="D4303" i="582" s="1"/>
  <c r="B4303" i="582"/>
  <c r="C4303" i="582"/>
  <c r="A4304" i="582"/>
  <c r="D4304" i="582" s="1"/>
  <c r="B4304" i="582"/>
  <c r="C4304" i="582"/>
  <c r="B3955" i="582"/>
  <c r="C3955" i="582"/>
  <c r="A3956" i="582"/>
  <c r="D3956" i="582" s="1"/>
  <c r="B3956" i="582"/>
  <c r="C3956" i="582"/>
  <c r="A3957" i="582"/>
  <c r="D3957" i="582" s="1"/>
  <c r="B3957" i="582"/>
  <c r="C3957" i="582"/>
  <c r="A3958" i="582"/>
  <c r="D3958" i="582" s="1"/>
  <c r="B3958" i="582"/>
  <c r="C3958" i="582"/>
  <c r="A3959" i="582"/>
  <c r="D3959" i="582" s="1"/>
  <c r="B3959" i="582"/>
  <c r="C3959" i="582"/>
  <c r="A3960" i="582"/>
  <c r="D3960" i="582" s="1"/>
  <c r="B3960" i="582"/>
  <c r="C3960" i="582"/>
  <c r="A3961" i="582"/>
  <c r="D3961" i="582" s="1"/>
  <c r="B3961" i="582"/>
  <c r="C3961" i="582"/>
  <c r="A3962" i="582"/>
  <c r="D3962" i="582" s="1"/>
  <c r="B3962" i="582"/>
  <c r="C3962" i="582"/>
  <c r="A3963" i="582"/>
  <c r="D3963" i="582" s="1"/>
  <c r="B3963" i="582"/>
  <c r="C3963" i="582"/>
  <c r="A3964" i="582"/>
  <c r="D3964" i="582" s="1"/>
  <c r="B3964" i="582"/>
  <c r="C3964" i="582"/>
  <c r="A3965" i="582"/>
  <c r="D3965" i="582" s="1"/>
  <c r="B3965" i="582"/>
  <c r="C3965" i="582"/>
  <c r="A3966" i="582"/>
  <c r="D3966" i="582" s="1"/>
  <c r="B3966" i="582"/>
  <c r="C3966" i="582"/>
  <c r="A3967" i="582"/>
  <c r="D3967" i="582" s="1"/>
  <c r="B3967" i="582"/>
  <c r="C3967" i="582"/>
  <c r="A3968" i="582"/>
  <c r="D3968" i="582" s="1"/>
  <c r="B3968" i="582"/>
  <c r="C3968" i="582"/>
  <c r="A3969" i="582"/>
  <c r="D3969" i="582" s="1"/>
  <c r="B3969" i="582"/>
  <c r="C3969" i="582"/>
  <c r="A3970" i="582"/>
  <c r="D3970" i="582" s="1"/>
  <c r="B3970" i="582"/>
  <c r="C3970" i="582"/>
  <c r="A3971" i="582"/>
  <c r="D3971" i="582" s="1"/>
  <c r="B3971" i="582"/>
  <c r="C3971" i="582"/>
  <c r="A3972" i="582"/>
  <c r="D3972" i="582" s="1"/>
  <c r="B3972" i="582"/>
  <c r="C3972" i="582"/>
  <c r="A3973" i="582"/>
  <c r="D3973" i="582" s="1"/>
  <c r="B3973" i="582"/>
  <c r="C3973" i="582"/>
  <c r="A3974" i="582"/>
  <c r="D3974" i="582" s="1"/>
  <c r="B3974" i="582"/>
  <c r="C3974" i="582"/>
  <c r="A3975" i="582"/>
  <c r="D3975" i="582" s="1"/>
  <c r="B3975" i="582"/>
  <c r="C3975" i="582"/>
  <c r="A3976" i="582"/>
  <c r="D3976" i="582" s="1"/>
  <c r="B3976" i="582"/>
  <c r="C3976" i="582"/>
  <c r="A3977" i="582"/>
  <c r="D3977" i="582" s="1"/>
  <c r="B3977" i="582"/>
  <c r="C3977" i="582"/>
  <c r="A3978" i="582"/>
  <c r="D3978" i="582" s="1"/>
  <c r="B3978" i="582"/>
  <c r="C3978" i="582"/>
  <c r="A3979" i="582"/>
  <c r="D3979" i="582" s="1"/>
  <c r="B3979" i="582"/>
  <c r="C3979" i="582"/>
  <c r="A3980" i="582"/>
  <c r="D3980" i="582" s="1"/>
  <c r="B3980" i="582"/>
  <c r="C3980" i="582"/>
  <c r="A3981" i="582"/>
  <c r="D3981" i="582" s="1"/>
  <c r="B3981" i="582"/>
  <c r="C3981" i="582"/>
  <c r="A3982" i="582"/>
  <c r="D3982" i="582" s="1"/>
  <c r="B3982" i="582"/>
  <c r="C3982" i="582"/>
  <c r="A3983" i="582"/>
  <c r="D3983" i="582" s="1"/>
  <c r="B3983" i="582"/>
  <c r="C3983" i="582"/>
  <c r="A3984" i="582"/>
  <c r="D3984" i="582" s="1"/>
  <c r="B3984" i="582"/>
  <c r="C3984" i="582"/>
  <c r="A3985" i="582"/>
  <c r="D3985" i="582" s="1"/>
  <c r="B3985" i="582"/>
  <c r="C3985" i="582"/>
  <c r="A3986" i="582"/>
  <c r="D3986" i="582" s="1"/>
  <c r="B3986" i="582"/>
  <c r="C3986" i="582"/>
  <c r="A3987" i="582"/>
  <c r="D3987" i="582" s="1"/>
  <c r="B3987" i="582"/>
  <c r="C3987" i="582"/>
  <c r="A3988" i="582"/>
  <c r="D3988" i="582" s="1"/>
  <c r="B3988" i="582"/>
  <c r="C3988" i="582"/>
  <c r="A3989" i="582"/>
  <c r="D3989" i="582" s="1"/>
  <c r="B3989" i="582"/>
  <c r="C3989" i="582"/>
  <c r="A3990" i="582"/>
  <c r="D3990" i="582" s="1"/>
  <c r="B3990" i="582"/>
  <c r="C3990" i="582"/>
  <c r="A3991" i="582"/>
  <c r="D3991" i="582" s="1"/>
  <c r="B3991" i="582"/>
  <c r="C3991" i="582"/>
  <c r="A3992" i="582"/>
  <c r="D3992" i="582" s="1"/>
  <c r="B3992" i="582"/>
  <c r="C3992" i="582"/>
  <c r="A3993" i="582"/>
  <c r="D3993" i="582" s="1"/>
  <c r="B3993" i="582"/>
  <c r="C3993" i="582"/>
  <c r="A3994" i="582"/>
  <c r="D3994" i="582" s="1"/>
  <c r="B3994" i="582"/>
  <c r="C3994" i="582"/>
  <c r="A3995" i="582"/>
  <c r="D3995" i="582" s="1"/>
  <c r="B3995" i="582"/>
  <c r="C3995" i="582"/>
  <c r="A3996" i="582"/>
  <c r="D3996" i="582" s="1"/>
  <c r="B3996" i="582"/>
  <c r="C3996" i="582"/>
  <c r="A3997" i="582"/>
  <c r="D3997" i="582" s="1"/>
  <c r="B3997" i="582"/>
  <c r="C3997" i="582"/>
  <c r="A3998" i="582"/>
  <c r="D3998" i="582" s="1"/>
  <c r="B3998" i="582"/>
  <c r="C3998" i="582"/>
  <c r="A3999" i="582"/>
  <c r="D3999" i="582" s="1"/>
  <c r="B3999" i="582"/>
  <c r="C3999" i="582"/>
  <c r="A4000" i="582"/>
  <c r="D4000" i="582" s="1"/>
  <c r="B4000" i="582"/>
  <c r="C4000" i="582"/>
  <c r="A4001" i="582"/>
  <c r="D4001" i="582" s="1"/>
  <c r="B4001" i="582"/>
  <c r="C4001" i="582"/>
  <c r="A4002" i="582"/>
  <c r="D4002" i="582" s="1"/>
  <c r="B4002" i="582"/>
  <c r="C4002" i="582"/>
  <c r="A4003" i="582"/>
  <c r="D4003" i="582" s="1"/>
  <c r="B4003" i="582"/>
  <c r="C4003" i="582"/>
  <c r="A4004" i="582"/>
  <c r="D4004" i="582" s="1"/>
  <c r="B4004" i="582"/>
  <c r="C4004" i="582"/>
  <c r="A4005" i="582"/>
  <c r="D4005" i="582" s="1"/>
  <c r="B4005" i="582"/>
  <c r="C4005" i="582"/>
  <c r="A4006" i="582"/>
  <c r="D4006" i="582" s="1"/>
  <c r="B4006" i="582"/>
  <c r="C4006" i="582"/>
  <c r="A4007" i="582"/>
  <c r="D4007" i="582" s="1"/>
  <c r="B4007" i="582"/>
  <c r="C4007" i="582"/>
  <c r="A4008" i="582"/>
  <c r="D4008" i="582" s="1"/>
  <c r="B4008" i="582"/>
  <c r="C4008" i="582"/>
  <c r="A4009" i="582"/>
  <c r="D4009" i="582" s="1"/>
  <c r="B4009" i="582"/>
  <c r="C4009" i="582"/>
  <c r="A4010" i="582"/>
  <c r="D4010" i="582" s="1"/>
  <c r="B4010" i="582"/>
  <c r="C4010" i="582"/>
  <c r="A4011" i="582"/>
  <c r="D4011" i="582" s="1"/>
  <c r="B4011" i="582"/>
  <c r="C4011" i="582"/>
  <c r="A4012" i="582"/>
  <c r="D4012" i="582" s="1"/>
  <c r="B4012" i="582"/>
  <c r="C4012" i="582"/>
  <c r="A4013" i="582"/>
  <c r="D4013" i="582" s="1"/>
  <c r="B4013" i="582"/>
  <c r="C4013" i="582"/>
  <c r="A4014" i="582"/>
  <c r="D4014" i="582" s="1"/>
  <c r="B4014" i="582"/>
  <c r="C4014" i="582"/>
  <c r="A4015" i="582"/>
  <c r="D4015" i="582" s="1"/>
  <c r="B4015" i="582"/>
  <c r="C4015" i="582"/>
  <c r="A4016" i="582"/>
  <c r="D4016" i="582" s="1"/>
  <c r="B4016" i="582"/>
  <c r="C4016" i="582"/>
  <c r="A4017" i="582"/>
  <c r="D4017" i="582" s="1"/>
  <c r="B4017" i="582"/>
  <c r="C4017" i="582"/>
  <c r="A4018" i="582"/>
  <c r="D4018" i="582" s="1"/>
  <c r="B4018" i="582"/>
  <c r="C4018" i="582"/>
  <c r="A4019" i="582"/>
  <c r="D4019" i="582" s="1"/>
  <c r="B4019" i="582"/>
  <c r="C4019" i="582"/>
  <c r="A4020" i="582"/>
  <c r="D4020" i="582" s="1"/>
  <c r="B4020" i="582"/>
  <c r="C4020" i="582"/>
  <c r="A4021" i="582"/>
  <c r="D4021" i="582" s="1"/>
  <c r="B4021" i="582"/>
  <c r="C4021" i="582"/>
  <c r="A4022" i="582"/>
  <c r="D4022" i="582" s="1"/>
  <c r="B4022" i="582"/>
  <c r="C4022" i="582"/>
  <c r="A4023" i="582"/>
  <c r="D4023" i="582" s="1"/>
  <c r="B4023" i="582"/>
  <c r="C4023" i="582"/>
  <c r="A4024" i="582"/>
  <c r="D4024" i="582" s="1"/>
  <c r="B4024" i="582"/>
  <c r="C4024" i="582"/>
  <c r="A4025" i="582"/>
  <c r="D4025" i="582" s="1"/>
  <c r="B4025" i="582"/>
  <c r="C4025" i="582"/>
  <c r="A4026" i="582"/>
  <c r="D4026" i="582" s="1"/>
  <c r="B4026" i="582"/>
  <c r="C4026" i="582"/>
  <c r="A4027" i="582"/>
  <c r="D4027" i="582" s="1"/>
  <c r="B4027" i="582"/>
  <c r="C4027" i="582"/>
  <c r="A4028" i="582"/>
  <c r="D4028" i="582" s="1"/>
  <c r="B4028" i="582"/>
  <c r="C4028" i="582"/>
  <c r="A4029" i="582"/>
  <c r="D4029" i="582" s="1"/>
  <c r="B4029" i="582"/>
  <c r="C4029" i="582"/>
  <c r="A4030" i="582"/>
  <c r="D4030" i="582" s="1"/>
  <c r="B4030" i="582"/>
  <c r="C4030" i="582"/>
  <c r="A4031" i="582"/>
  <c r="D4031" i="582" s="1"/>
  <c r="B4031" i="582"/>
  <c r="C4031" i="582"/>
  <c r="A4032" i="582"/>
  <c r="D4032" i="582" s="1"/>
  <c r="B4032" i="582"/>
  <c r="C4032" i="582"/>
  <c r="A4033" i="582"/>
  <c r="D4033" i="582" s="1"/>
  <c r="B4033" i="582"/>
  <c r="C4033" i="582"/>
  <c r="A4034" i="582"/>
  <c r="D4034" i="582" s="1"/>
  <c r="B4034" i="582"/>
  <c r="C4034" i="582"/>
  <c r="A4035" i="582"/>
  <c r="D4035" i="582" s="1"/>
  <c r="B4035" i="582"/>
  <c r="C4035" i="582"/>
  <c r="A4036" i="582"/>
  <c r="D4036" i="582" s="1"/>
  <c r="B4036" i="582"/>
  <c r="C4036" i="582"/>
  <c r="A4037" i="582"/>
  <c r="D4037" i="582" s="1"/>
  <c r="B4037" i="582"/>
  <c r="C4037" i="582"/>
  <c r="A4038" i="582"/>
  <c r="D4038" i="582" s="1"/>
  <c r="B4038" i="582"/>
  <c r="C4038" i="582"/>
  <c r="A4039" i="582"/>
  <c r="D4039" i="582" s="1"/>
  <c r="B4039" i="582"/>
  <c r="C4039" i="582"/>
  <c r="A4040" i="582"/>
  <c r="D4040" i="582" s="1"/>
  <c r="B4040" i="582"/>
  <c r="C4040" i="582"/>
  <c r="A4041" i="582"/>
  <c r="D4041" i="582" s="1"/>
  <c r="B4041" i="582"/>
  <c r="C4041" i="582"/>
  <c r="A4042" i="582"/>
  <c r="D4042" i="582" s="1"/>
  <c r="B4042" i="582"/>
  <c r="C4042" i="582"/>
  <c r="A4043" i="582"/>
  <c r="D4043" i="582" s="1"/>
  <c r="B4043" i="582"/>
  <c r="C4043" i="582"/>
  <c r="A4044" i="582"/>
  <c r="D4044" i="582" s="1"/>
  <c r="B4044" i="582"/>
  <c r="C4044" i="582"/>
  <c r="A4045" i="582"/>
  <c r="D4045" i="582" s="1"/>
  <c r="B4045" i="582"/>
  <c r="C4045" i="582"/>
  <c r="A4046" i="582"/>
  <c r="D4046" i="582" s="1"/>
  <c r="B4046" i="582"/>
  <c r="C4046" i="582"/>
  <c r="A4047" i="582"/>
  <c r="D4047" i="582" s="1"/>
  <c r="B4047" i="582"/>
  <c r="C4047" i="582"/>
  <c r="A4048" i="582"/>
  <c r="D4048" i="582" s="1"/>
  <c r="B4048" i="582"/>
  <c r="C4048" i="582"/>
  <c r="A4049" i="582"/>
  <c r="D4049" i="582" s="1"/>
  <c r="B4049" i="582"/>
  <c r="C4049" i="582"/>
  <c r="A4050" i="582"/>
  <c r="D4050" i="582" s="1"/>
  <c r="B4050" i="582"/>
  <c r="C4050" i="582"/>
  <c r="A4051" i="582"/>
  <c r="D4051" i="582" s="1"/>
  <c r="B4051" i="582"/>
  <c r="C4051" i="582"/>
  <c r="A4052" i="582"/>
  <c r="D4052" i="582" s="1"/>
  <c r="B4052" i="582"/>
  <c r="C4052" i="582"/>
  <c r="A4053" i="582"/>
  <c r="D4053" i="582" s="1"/>
  <c r="B4053" i="582"/>
  <c r="C4053" i="582"/>
  <c r="A4054" i="582"/>
  <c r="D4054" i="582" s="1"/>
  <c r="B4054" i="582"/>
  <c r="C4054" i="582"/>
  <c r="A4055" i="582"/>
  <c r="D4055" i="582" s="1"/>
  <c r="B4055" i="582"/>
  <c r="C4055" i="582"/>
  <c r="A4056" i="582"/>
  <c r="D4056" i="582" s="1"/>
  <c r="B4056" i="582"/>
  <c r="C4056" i="582"/>
  <c r="A4057" i="582"/>
  <c r="D4057" i="582" s="1"/>
  <c r="B4057" i="582"/>
  <c r="C4057" i="582"/>
  <c r="A4058" i="582"/>
  <c r="D4058" i="582" s="1"/>
  <c r="B4058" i="582"/>
  <c r="C4058" i="582"/>
  <c r="A4059" i="582"/>
  <c r="D4059" i="582" s="1"/>
  <c r="B4059" i="582"/>
  <c r="C4059" i="582"/>
  <c r="A4060" i="582"/>
  <c r="D4060" i="582" s="1"/>
  <c r="B4060" i="582"/>
  <c r="C4060" i="582"/>
  <c r="A4061" i="582"/>
  <c r="D4061" i="582" s="1"/>
  <c r="B4061" i="582"/>
  <c r="C4061" i="582"/>
  <c r="A4062" i="582"/>
  <c r="D4062" i="582" s="1"/>
  <c r="B4062" i="582"/>
  <c r="C4062" i="582"/>
  <c r="A4063" i="582"/>
  <c r="D4063" i="582" s="1"/>
  <c r="B4063" i="582"/>
  <c r="C4063" i="582"/>
  <c r="A4064" i="582"/>
  <c r="D4064" i="582" s="1"/>
  <c r="B4064" i="582"/>
  <c r="C4064" i="582"/>
  <c r="A4065" i="582"/>
  <c r="D4065" i="582" s="1"/>
  <c r="B4065" i="582"/>
  <c r="C4065" i="582"/>
  <c r="A4066" i="582"/>
  <c r="D4066" i="582" s="1"/>
  <c r="B4066" i="582"/>
  <c r="C4066" i="582"/>
  <c r="A4067" i="582"/>
  <c r="D4067" i="582" s="1"/>
  <c r="B4067" i="582"/>
  <c r="C4067" i="582"/>
  <c r="A4068" i="582"/>
  <c r="D4068" i="582" s="1"/>
  <c r="B4068" i="582"/>
  <c r="C4068" i="582"/>
  <c r="A4069" i="582"/>
  <c r="D4069" i="582" s="1"/>
  <c r="B4069" i="582"/>
  <c r="C4069" i="582"/>
  <c r="A4070" i="582"/>
  <c r="D4070" i="582" s="1"/>
  <c r="B4070" i="582"/>
  <c r="C4070" i="582"/>
  <c r="A4071" i="582"/>
  <c r="D4071" i="582" s="1"/>
  <c r="B4071" i="582"/>
  <c r="C4071" i="582"/>
  <c r="A4072" i="582"/>
  <c r="D4072" i="582" s="1"/>
  <c r="B4072" i="582"/>
  <c r="C4072" i="582"/>
  <c r="A4073" i="582"/>
  <c r="D4073" i="582" s="1"/>
  <c r="B4073" i="582"/>
  <c r="C4073" i="582"/>
  <c r="A4074" i="582"/>
  <c r="D4074" i="582" s="1"/>
  <c r="B4074" i="582"/>
  <c r="C4074" i="582"/>
  <c r="A4075" i="582"/>
  <c r="D4075" i="582" s="1"/>
  <c r="B4075" i="582"/>
  <c r="C4075" i="582"/>
  <c r="A4076" i="582"/>
  <c r="D4076" i="582" s="1"/>
  <c r="B4076" i="582"/>
  <c r="C4076" i="582"/>
  <c r="A4077" i="582"/>
  <c r="D4077" i="582" s="1"/>
  <c r="B4077" i="582"/>
  <c r="C4077" i="582"/>
  <c r="A4078" i="582"/>
  <c r="D4078" i="582" s="1"/>
  <c r="B4078" i="582"/>
  <c r="C4078" i="582"/>
  <c r="A4079" i="582"/>
  <c r="D4079" i="582" s="1"/>
  <c r="B4079" i="582"/>
  <c r="C4079" i="582"/>
  <c r="A4080" i="582"/>
  <c r="D4080" i="582" s="1"/>
  <c r="B4080" i="582"/>
  <c r="C4080" i="582"/>
  <c r="A4081" i="582"/>
  <c r="D4081" i="582" s="1"/>
  <c r="B4081" i="582"/>
  <c r="C4081" i="582"/>
  <c r="A4082" i="582"/>
  <c r="D4082" i="582" s="1"/>
  <c r="B4082" i="582"/>
  <c r="C4082" i="582"/>
  <c r="A4083" i="582"/>
  <c r="D4083" i="582" s="1"/>
  <c r="B4083" i="582"/>
  <c r="C4083" i="582"/>
  <c r="A4084" i="582"/>
  <c r="D4084" i="582" s="1"/>
  <c r="B4084" i="582"/>
  <c r="C4084" i="582"/>
  <c r="A4085" i="582"/>
  <c r="D4085" i="582" s="1"/>
  <c r="B4085" i="582"/>
  <c r="C4085" i="582"/>
  <c r="A4086" i="582"/>
  <c r="D4086" i="582" s="1"/>
  <c r="B4086" i="582"/>
  <c r="C4086" i="582"/>
  <c r="A4087" i="582"/>
  <c r="D4087" i="582" s="1"/>
  <c r="B4087" i="582"/>
  <c r="C4087" i="582"/>
  <c r="A4088" i="582"/>
  <c r="D4088" i="582" s="1"/>
  <c r="B4088" i="582"/>
  <c r="C4088" i="582"/>
  <c r="A4089" i="582"/>
  <c r="D4089" i="582" s="1"/>
  <c r="B4089" i="582"/>
  <c r="C4089" i="582"/>
  <c r="A4090" i="582"/>
  <c r="D4090" i="582" s="1"/>
  <c r="B4090" i="582"/>
  <c r="C4090" i="582"/>
  <c r="A4091" i="582"/>
  <c r="D4091" i="582" s="1"/>
  <c r="B4091" i="582"/>
  <c r="C4091" i="582"/>
  <c r="A4092" i="582"/>
  <c r="D4092" i="582" s="1"/>
  <c r="B4092" i="582"/>
  <c r="C4092" i="582"/>
  <c r="A4093" i="582"/>
  <c r="D4093" i="582" s="1"/>
  <c r="B4093" i="582"/>
  <c r="C4093" i="582"/>
  <c r="A4094" i="582"/>
  <c r="D4094" i="582" s="1"/>
  <c r="B4094" i="582"/>
  <c r="C4094" i="582"/>
  <c r="A4095" i="582"/>
  <c r="D4095" i="582" s="1"/>
  <c r="B4095" i="582"/>
  <c r="C4095" i="582"/>
  <c r="A4096" i="582"/>
  <c r="D4096" i="582" s="1"/>
  <c r="B4096" i="582"/>
  <c r="C4096" i="582"/>
  <c r="A4097" i="582"/>
  <c r="D4097" i="582" s="1"/>
  <c r="B4097" i="582"/>
  <c r="C4097" i="582"/>
  <c r="A4098" i="582"/>
  <c r="D4098" i="582" s="1"/>
  <c r="B4098" i="582"/>
  <c r="C4098" i="582"/>
  <c r="A4099" i="582"/>
  <c r="D4099" i="582" s="1"/>
  <c r="B4099" i="582"/>
  <c r="C4099" i="582"/>
  <c r="A4100" i="582"/>
  <c r="D4100" i="582" s="1"/>
  <c r="B4100" i="582"/>
  <c r="C4100" i="582"/>
  <c r="A4101" i="582"/>
  <c r="D4101" i="582" s="1"/>
  <c r="B4101" i="582"/>
  <c r="C4101" i="582"/>
  <c r="A4102" i="582"/>
  <c r="D4102" i="582" s="1"/>
  <c r="B4102" i="582"/>
  <c r="C4102" i="582"/>
  <c r="A4103" i="582"/>
  <c r="D4103" i="582" s="1"/>
  <c r="B4103" i="582"/>
  <c r="C4103" i="582"/>
  <c r="A4104" i="582"/>
  <c r="D4104" i="582" s="1"/>
  <c r="B4104" i="582"/>
  <c r="C4104" i="582"/>
  <c r="A4105" i="582"/>
  <c r="D4105" i="582" s="1"/>
  <c r="B4105" i="582"/>
  <c r="C4105" i="582"/>
  <c r="A4106" i="582"/>
  <c r="D4106" i="582" s="1"/>
  <c r="B4106" i="582"/>
  <c r="C4106" i="582"/>
  <c r="A4107" i="582"/>
  <c r="D4107" i="582" s="1"/>
  <c r="B4107" i="582"/>
  <c r="C4107" i="582"/>
  <c r="A4108" i="582"/>
  <c r="D4108" i="582" s="1"/>
  <c r="B4108" i="582"/>
  <c r="C4108" i="582"/>
  <c r="A4109" i="582"/>
  <c r="D4109" i="582" s="1"/>
  <c r="B4109" i="582"/>
  <c r="C4109" i="582"/>
  <c r="A4110" i="582"/>
  <c r="D4110" i="582" s="1"/>
  <c r="B4110" i="582"/>
  <c r="C4110" i="582"/>
  <c r="A4111" i="582"/>
  <c r="D4111" i="582" s="1"/>
  <c r="B4111" i="582"/>
  <c r="C4111" i="582"/>
  <c r="A4112" i="582"/>
  <c r="D4112" i="582" s="1"/>
  <c r="B4112" i="582"/>
  <c r="C4112" i="582"/>
  <c r="A4113" i="582"/>
  <c r="D4113" i="582" s="1"/>
  <c r="B4113" i="582"/>
  <c r="C4113" i="582"/>
  <c r="A4114" i="582"/>
  <c r="D4114" i="582" s="1"/>
  <c r="B4114" i="582"/>
  <c r="C4114" i="582"/>
  <c r="A4115" i="582"/>
  <c r="D4115" i="582" s="1"/>
  <c r="B4115" i="582"/>
  <c r="C4115" i="582"/>
  <c r="A4116" i="582"/>
  <c r="D4116" i="582" s="1"/>
  <c r="B4116" i="582"/>
  <c r="C4116" i="582"/>
  <c r="A4117" i="582"/>
  <c r="D4117" i="582" s="1"/>
  <c r="B4117" i="582"/>
  <c r="C4117" i="582"/>
  <c r="A4118" i="582"/>
  <c r="D4118" i="582" s="1"/>
  <c r="B4118" i="582"/>
  <c r="C4118" i="582"/>
  <c r="A4119" i="582"/>
  <c r="D4119" i="582" s="1"/>
  <c r="B4119" i="582"/>
  <c r="C4119" i="582"/>
  <c r="A4120" i="582"/>
  <c r="D4120" i="582" s="1"/>
  <c r="B4120" i="582"/>
  <c r="C4120" i="582"/>
  <c r="A4121" i="582"/>
  <c r="D4121" i="582" s="1"/>
  <c r="B4121" i="582"/>
  <c r="C4121" i="582"/>
  <c r="A4122" i="582"/>
  <c r="D4122" i="582" s="1"/>
  <c r="B4122" i="582"/>
  <c r="C4122" i="582"/>
  <c r="A4123" i="582"/>
  <c r="D4123" i="582" s="1"/>
  <c r="B4123" i="582"/>
  <c r="C4123" i="582"/>
  <c r="A4124" i="582"/>
  <c r="D4124" i="582" s="1"/>
  <c r="B4124" i="582"/>
  <c r="C4124" i="582"/>
  <c r="A4125" i="582"/>
  <c r="D4125" i="582" s="1"/>
  <c r="B4125" i="582"/>
  <c r="C4125" i="582"/>
  <c r="A4126" i="582"/>
  <c r="D4126" i="582" s="1"/>
  <c r="B4126" i="582"/>
  <c r="C4126" i="582"/>
  <c r="A4127" i="582"/>
  <c r="D4127" i="582" s="1"/>
  <c r="B4127" i="582"/>
  <c r="C4127" i="582"/>
  <c r="A4128" i="582"/>
  <c r="D4128" i="582" s="1"/>
  <c r="B4128" i="582"/>
  <c r="C4128" i="582"/>
  <c r="A4129" i="582"/>
  <c r="D4129" i="582" s="1"/>
  <c r="B4129" i="582"/>
  <c r="C4129" i="582"/>
  <c r="A4130" i="582"/>
  <c r="D4130" i="582" s="1"/>
  <c r="B4130" i="582"/>
  <c r="C4130" i="582"/>
  <c r="A4131" i="582"/>
  <c r="D4131" i="582" s="1"/>
  <c r="B4131" i="582"/>
  <c r="C4131" i="582"/>
  <c r="A4132" i="582"/>
  <c r="D4132" i="582" s="1"/>
  <c r="B4132" i="582"/>
  <c r="C4132" i="582"/>
  <c r="A4133" i="582"/>
  <c r="D4133" i="582" s="1"/>
  <c r="B4133" i="582"/>
  <c r="C4133" i="582"/>
  <c r="A4134" i="582"/>
  <c r="D4134" i="582" s="1"/>
  <c r="B4134" i="582"/>
  <c r="C4134" i="582"/>
  <c r="A4135" i="582"/>
  <c r="D4135" i="582" s="1"/>
  <c r="B4135" i="582"/>
  <c r="C4135" i="582"/>
  <c r="A4136" i="582"/>
  <c r="D4136" i="582" s="1"/>
  <c r="B4136" i="582"/>
  <c r="C4136" i="582"/>
  <c r="A4137" i="582"/>
  <c r="D4137" i="582" s="1"/>
  <c r="B4137" i="582"/>
  <c r="C4137" i="582"/>
  <c r="A4138" i="582"/>
  <c r="D4138" i="582" s="1"/>
  <c r="B4138" i="582"/>
  <c r="C4138" i="582"/>
  <c r="A4139" i="582"/>
  <c r="D4139" i="582" s="1"/>
  <c r="B4139" i="582"/>
  <c r="C4139" i="582"/>
  <c r="A4140" i="582"/>
  <c r="D4140" i="582" s="1"/>
  <c r="B4140" i="582"/>
  <c r="C4140" i="582"/>
  <c r="A4141" i="582"/>
  <c r="D4141" i="582" s="1"/>
  <c r="B4141" i="582"/>
  <c r="C4141" i="582"/>
  <c r="A4142" i="582"/>
  <c r="D4142" i="582" s="1"/>
  <c r="B4142" i="582"/>
  <c r="C4142" i="582"/>
  <c r="A4143" i="582"/>
  <c r="D4143" i="582" s="1"/>
  <c r="B4143" i="582"/>
  <c r="C4143" i="582"/>
  <c r="A4144" i="582"/>
  <c r="D4144" i="582" s="1"/>
  <c r="B4144" i="582"/>
  <c r="C4144" i="582"/>
  <c r="A4145" i="582"/>
  <c r="D4145" i="582" s="1"/>
  <c r="B4145" i="582"/>
  <c r="C4145" i="582"/>
  <c r="A4146" i="582"/>
  <c r="D4146" i="582" s="1"/>
  <c r="B4146" i="582"/>
  <c r="C4146" i="582"/>
  <c r="A4147" i="582"/>
  <c r="D4147" i="582" s="1"/>
  <c r="B4147" i="582"/>
  <c r="C4147" i="582"/>
  <c r="A4148" i="582"/>
  <c r="D4148" i="582" s="1"/>
  <c r="B4148" i="582"/>
  <c r="C4148" i="582"/>
  <c r="A4149" i="582"/>
  <c r="D4149" i="582" s="1"/>
  <c r="B4149" i="582"/>
  <c r="C4149" i="582"/>
  <c r="A4150" i="582"/>
  <c r="D4150" i="582" s="1"/>
  <c r="B4150" i="582"/>
  <c r="C4150" i="582"/>
  <c r="A4151" i="582"/>
  <c r="D4151" i="582" s="1"/>
  <c r="B4151" i="582"/>
  <c r="C4151" i="582"/>
  <c r="A4152" i="582"/>
  <c r="D4152" i="582" s="1"/>
  <c r="B4152" i="582"/>
  <c r="C4152" i="582"/>
  <c r="A4153" i="582"/>
  <c r="D4153" i="582" s="1"/>
  <c r="B4153" i="582"/>
  <c r="C4153" i="582"/>
  <c r="A4154" i="582"/>
  <c r="D4154" i="582" s="1"/>
  <c r="B4154" i="582"/>
  <c r="C4154" i="582"/>
  <c r="A4155" i="582"/>
  <c r="D4155" i="582" s="1"/>
  <c r="B4155" i="582"/>
  <c r="C4155" i="582"/>
  <c r="A4156" i="582"/>
  <c r="D4156" i="582" s="1"/>
  <c r="B4156" i="582"/>
  <c r="C4156" i="582"/>
  <c r="A4157" i="582"/>
  <c r="D4157" i="582" s="1"/>
  <c r="B4157" i="582"/>
  <c r="C4157" i="582"/>
  <c r="A4158" i="582"/>
  <c r="D4158" i="582" s="1"/>
  <c r="B4158" i="582"/>
  <c r="C4158" i="582"/>
  <c r="A4159" i="582"/>
  <c r="D4159" i="582" s="1"/>
  <c r="B4159" i="582"/>
  <c r="C4159" i="582"/>
  <c r="A4160" i="582"/>
  <c r="D4160" i="582" s="1"/>
  <c r="B4160" i="582"/>
  <c r="C4160" i="582"/>
  <c r="A4161" i="582"/>
  <c r="D4161" i="582" s="1"/>
  <c r="B4161" i="582"/>
  <c r="C4161" i="582"/>
  <c r="A4162" i="582"/>
  <c r="D4162" i="582" s="1"/>
  <c r="B4162" i="582"/>
  <c r="C4162" i="582"/>
  <c r="A4163" i="582"/>
  <c r="D4163" i="582" s="1"/>
  <c r="B4163" i="582"/>
  <c r="C4163" i="582"/>
  <c r="A4164" i="582"/>
  <c r="D4164" i="582" s="1"/>
  <c r="B4164" i="582"/>
  <c r="C4164" i="582"/>
  <c r="A4165" i="582"/>
  <c r="D4165" i="582" s="1"/>
  <c r="B4165" i="582"/>
  <c r="C4165" i="582"/>
  <c r="A4166" i="582"/>
  <c r="D4166" i="582" s="1"/>
  <c r="B4166" i="582"/>
  <c r="C4166" i="582"/>
  <c r="A4167" i="582"/>
  <c r="D4167" i="582" s="1"/>
  <c r="B4167" i="582"/>
  <c r="C4167" i="582"/>
  <c r="A4168" i="582"/>
  <c r="D4168" i="582" s="1"/>
  <c r="B4168" i="582"/>
  <c r="C4168" i="582"/>
  <c r="A4169" i="582"/>
  <c r="D4169" i="582" s="1"/>
  <c r="B4169" i="582"/>
  <c r="C4169" i="582"/>
  <c r="A4170" i="582"/>
  <c r="D4170" i="582" s="1"/>
  <c r="B4170" i="582"/>
  <c r="C4170" i="582"/>
  <c r="A4171" i="582"/>
  <c r="D4171" i="582" s="1"/>
  <c r="B4171" i="582"/>
  <c r="C4171" i="582"/>
  <c r="A4172" i="582"/>
  <c r="D4172" i="582" s="1"/>
  <c r="B4172" i="582"/>
  <c r="C4172" i="582"/>
  <c r="A4173" i="582"/>
  <c r="D4173" i="582" s="1"/>
  <c r="B4173" i="582"/>
  <c r="C4173" i="582"/>
  <c r="A4174" i="582"/>
  <c r="D4174" i="582" s="1"/>
  <c r="B4174" i="582"/>
  <c r="C4174" i="582"/>
  <c r="A4175" i="582"/>
  <c r="D4175" i="582" s="1"/>
  <c r="B4175" i="582"/>
  <c r="C4175" i="582"/>
  <c r="A4176" i="582"/>
  <c r="D4176" i="582" s="1"/>
  <c r="B4176" i="582"/>
  <c r="C4176" i="582"/>
  <c r="A4177" i="582"/>
  <c r="D4177" i="582" s="1"/>
  <c r="B4177" i="582"/>
  <c r="C4177" i="582"/>
  <c r="A4178" i="582"/>
  <c r="D4178" i="582" s="1"/>
  <c r="B4178" i="582"/>
  <c r="C4178" i="582"/>
  <c r="A4179" i="582"/>
  <c r="D4179" i="582" s="1"/>
  <c r="B4179" i="582"/>
  <c r="C4179" i="582"/>
  <c r="A4180" i="582"/>
  <c r="D4180" i="582" s="1"/>
  <c r="B4180" i="582"/>
  <c r="C4180" i="582"/>
  <c r="A4181" i="582"/>
  <c r="D4181" i="582" s="1"/>
  <c r="B4181" i="582"/>
  <c r="C4181" i="582"/>
  <c r="A4182" i="582"/>
  <c r="D4182" i="582" s="1"/>
  <c r="B4182" i="582"/>
  <c r="C4182" i="582"/>
  <c r="A4183" i="582"/>
  <c r="D4183" i="582" s="1"/>
  <c r="B4183" i="582"/>
  <c r="C4183" i="582"/>
  <c r="A4184" i="582"/>
  <c r="D4184" i="582" s="1"/>
  <c r="B4184" i="582"/>
  <c r="C4184" i="582"/>
  <c r="A4185" i="582"/>
  <c r="D4185" i="582" s="1"/>
  <c r="B4185" i="582"/>
  <c r="C4185" i="582"/>
  <c r="A4186" i="582"/>
  <c r="D4186" i="582" s="1"/>
  <c r="B4186" i="582"/>
  <c r="C4186" i="582"/>
  <c r="A4187" i="582"/>
  <c r="D4187" i="582" s="1"/>
  <c r="B4187" i="582"/>
  <c r="C4187" i="582"/>
  <c r="A4188" i="582"/>
  <c r="D4188" i="582" s="1"/>
  <c r="B4188" i="582"/>
  <c r="C4188" i="582"/>
  <c r="A4189" i="582"/>
  <c r="D4189" i="582" s="1"/>
  <c r="B4189" i="582"/>
  <c r="C4189" i="582"/>
  <c r="A4190" i="582"/>
  <c r="D4190" i="582" s="1"/>
  <c r="B4190" i="582"/>
  <c r="C4190" i="582"/>
  <c r="A4191" i="582"/>
  <c r="D4191" i="582" s="1"/>
  <c r="B4191" i="582"/>
  <c r="C4191" i="582"/>
  <c r="A4192" i="582"/>
  <c r="D4192" i="582" s="1"/>
  <c r="B4192" i="582"/>
  <c r="C4192" i="582"/>
  <c r="A4193" i="582"/>
  <c r="D4193" i="582" s="1"/>
  <c r="B4193" i="582"/>
  <c r="C4193" i="582"/>
  <c r="A4194" i="582"/>
  <c r="D4194" i="582" s="1"/>
  <c r="B4194" i="582"/>
  <c r="C4194" i="582"/>
  <c r="A4195" i="582"/>
  <c r="D4195" i="582" s="1"/>
  <c r="B4195" i="582"/>
  <c r="C4195" i="582"/>
  <c r="A4196" i="582"/>
  <c r="D4196" i="582" s="1"/>
  <c r="B4196" i="582"/>
  <c r="C4196" i="582"/>
  <c r="A4197" i="582"/>
  <c r="D4197" i="582" s="1"/>
  <c r="B4197" i="582"/>
  <c r="C4197" i="582"/>
  <c r="A4198" i="582"/>
  <c r="D4198" i="582" s="1"/>
  <c r="B4198" i="582"/>
  <c r="C4198" i="582"/>
  <c r="A4199" i="582"/>
  <c r="D4199" i="582" s="1"/>
  <c r="B4199" i="582"/>
  <c r="C4199" i="582"/>
  <c r="A4200" i="582"/>
  <c r="D4200" i="582" s="1"/>
  <c r="B4200" i="582"/>
  <c r="C4200" i="582"/>
  <c r="A4201" i="582"/>
  <c r="D4201" i="582" s="1"/>
  <c r="B4201" i="582"/>
  <c r="C4201" i="582"/>
  <c r="A4202" i="582"/>
  <c r="D4202" i="582" s="1"/>
  <c r="B4202" i="582"/>
  <c r="C4202" i="582"/>
  <c r="A4203" i="582"/>
  <c r="D4203" i="582" s="1"/>
  <c r="B4203" i="582"/>
  <c r="C4203" i="582"/>
  <c r="A4204" i="582"/>
  <c r="D4204" i="582" s="1"/>
  <c r="B4204" i="582"/>
  <c r="C4204" i="582"/>
  <c r="A4205" i="582"/>
  <c r="D4205" i="582" s="1"/>
  <c r="B4205" i="582"/>
  <c r="A3705" i="582"/>
  <c r="D3705" i="582" s="1"/>
  <c r="B3705" i="582"/>
  <c r="C3705" i="582"/>
  <c r="A3706" i="582"/>
  <c r="D3706" i="582" s="1"/>
  <c r="B3706" i="582"/>
  <c r="C3706" i="582"/>
  <c r="A3707" i="582"/>
  <c r="D3707" i="582" s="1"/>
  <c r="B3707" i="582"/>
  <c r="C3707" i="582"/>
  <c r="A3708" i="582"/>
  <c r="D3708" i="582" s="1"/>
  <c r="B3708" i="582"/>
  <c r="C3708" i="582"/>
  <c r="A3709" i="582"/>
  <c r="D3709" i="582" s="1"/>
  <c r="B3709" i="582"/>
  <c r="C3709" i="582"/>
  <c r="A3710" i="582"/>
  <c r="D3710" i="582" s="1"/>
  <c r="B3710" i="582"/>
  <c r="C3710" i="582"/>
  <c r="A3711" i="582"/>
  <c r="D3711" i="582" s="1"/>
  <c r="B3711" i="582"/>
  <c r="C3711" i="582"/>
  <c r="A3712" i="582"/>
  <c r="D3712" i="582" s="1"/>
  <c r="B3712" i="582"/>
  <c r="C3712" i="582"/>
  <c r="A3713" i="582"/>
  <c r="D3713" i="582" s="1"/>
  <c r="B3713" i="582"/>
  <c r="C3713" i="582"/>
  <c r="A3714" i="582"/>
  <c r="D3714" i="582" s="1"/>
  <c r="B3714" i="582"/>
  <c r="C3714" i="582"/>
  <c r="A3715" i="582"/>
  <c r="D3715" i="582" s="1"/>
  <c r="B3715" i="582"/>
  <c r="C3715" i="582"/>
  <c r="A3716" i="582"/>
  <c r="D3716" i="582" s="1"/>
  <c r="B3716" i="582"/>
  <c r="C3716" i="582"/>
  <c r="A3717" i="582"/>
  <c r="D3717" i="582" s="1"/>
  <c r="B3717" i="582"/>
  <c r="C3717" i="582"/>
  <c r="A3718" i="582"/>
  <c r="D3718" i="582" s="1"/>
  <c r="B3718" i="582"/>
  <c r="C3718" i="582"/>
  <c r="A3719" i="582"/>
  <c r="D3719" i="582" s="1"/>
  <c r="B3719" i="582"/>
  <c r="C3719" i="582"/>
  <c r="A3720" i="582"/>
  <c r="D3720" i="582" s="1"/>
  <c r="B3720" i="582"/>
  <c r="C3720" i="582"/>
  <c r="A3721" i="582"/>
  <c r="D3721" i="582" s="1"/>
  <c r="B3721" i="582"/>
  <c r="C3721" i="582"/>
  <c r="A3722" i="582"/>
  <c r="D3722" i="582" s="1"/>
  <c r="B3722" i="582"/>
  <c r="C3722" i="582"/>
  <c r="A3723" i="582"/>
  <c r="D3723" i="582" s="1"/>
  <c r="B3723" i="582"/>
  <c r="C3723" i="582"/>
  <c r="A3724" i="582"/>
  <c r="D3724" i="582" s="1"/>
  <c r="B3724" i="582"/>
  <c r="C3724" i="582"/>
  <c r="A3725" i="582"/>
  <c r="D3725" i="582" s="1"/>
  <c r="B3725" i="582"/>
  <c r="C3725" i="582"/>
  <c r="A3726" i="582"/>
  <c r="D3726" i="582" s="1"/>
  <c r="B3726" i="582"/>
  <c r="C3726" i="582"/>
  <c r="A3727" i="582"/>
  <c r="D3727" i="582" s="1"/>
  <c r="B3727" i="582"/>
  <c r="C3727" i="582"/>
  <c r="A3728" i="582"/>
  <c r="D3728" i="582" s="1"/>
  <c r="B3728" i="582"/>
  <c r="C3728" i="582"/>
  <c r="A3729" i="582"/>
  <c r="D3729" i="582" s="1"/>
  <c r="B3729" i="582"/>
  <c r="C3729" i="582"/>
  <c r="A3730" i="582"/>
  <c r="D3730" i="582" s="1"/>
  <c r="B3730" i="582"/>
  <c r="C3730" i="582"/>
  <c r="A3731" i="582"/>
  <c r="D3731" i="582" s="1"/>
  <c r="B3731" i="582"/>
  <c r="C3731" i="582"/>
  <c r="A3732" i="582"/>
  <c r="D3732" i="582" s="1"/>
  <c r="B3732" i="582"/>
  <c r="C3732" i="582"/>
  <c r="A3733" i="582"/>
  <c r="D3733" i="582" s="1"/>
  <c r="B3733" i="582"/>
  <c r="C3733" i="582"/>
  <c r="A3734" i="582"/>
  <c r="D3734" i="582" s="1"/>
  <c r="B3734" i="582"/>
  <c r="C3734" i="582"/>
  <c r="A3735" i="582"/>
  <c r="D3735" i="582" s="1"/>
  <c r="B3735" i="582"/>
  <c r="C3735" i="582"/>
  <c r="A3736" i="582"/>
  <c r="D3736" i="582" s="1"/>
  <c r="B3736" i="582"/>
  <c r="C3736" i="582"/>
  <c r="A3737" i="582"/>
  <c r="D3737" i="582" s="1"/>
  <c r="B3737" i="582"/>
  <c r="C3737" i="582"/>
  <c r="A3738" i="582"/>
  <c r="D3738" i="582" s="1"/>
  <c r="B3738" i="582"/>
  <c r="C3738" i="582"/>
  <c r="A3739" i="582"/>
  <c r="D3739" i="582" s="1"/>
  <c r="B3739" i="582"/>
  <c r="C3739" i="582"/>
  <c r="A3740" i="582"/>
  <c r="D3740" i="582" s="1"/>
  <c r="B3740" i="582"/>
  <c r="C3740" i="582"/>
  <c r="A3741" i="582"/>
  <c r="D3741" i="582" s="1"/>
  <c r="B3741" i="582"/>
  <c r="C3741" i="582"/>
  <c r="A3742" i="582"/>
  <c r="D3742" i="582" s="1"/>
  <c r="B3742" i="582"/>
  <c r="C3742" i="582"/>
  <c r="A3743" i="582"/>
  <c r="D3743" i="582" s="1"/>
  <c r="B3743" i="582"/>
  <c r="C3743" i="582"/>
  <c r="A3744" i="582"/>
  <c r="D3744" i="582" s="1"/>
  <c r="B3744" i="582"/>
  <c r="C3744" i="582"/>
  <c r="A3745" i="582"/>
  <c r="D3745" i="582" s="1"/>
  <c r="B3745" i="582"/>
  <c r="C3745" i="582"/>
  <c r="A3746" i="582"/>
  <c r="D3746" i="582" s="1"/>
  <c r="B3746" i="582"/>
  <c r="C3746" i="582"/>
  <c r="A3747" i="582"/>
  <c r="D3747" i="582" s="1"/>
  <c r="B3747" i="582"/>
  <c r="C3747" i="582"/>
  <c r="A3748" i="582"/>
  <c r="D3748" i="582" s="1"/>
  <c r="B3748" i="582"/>
  <c r="C3748" i="582"/>
  <c r="A3749" i="582"/>
  <c r="D3749" i="582" s="1"/>
  <c r="B3749" i="582"/>
  <c r="C3749" i="582"/>
  <c r="A3750" i="582"/>
  <c r="D3750" i="582" s="1"/>
  <c r="B3750" i="582"/>
  <c r="C3750" i="582"/>
  <c r="A3751" i="582"/>
  <c r="D3751" i="582" s="1"/>
  <c r="B3751" i="582"/>
  <c r="C3751" i="582"/>
  <c r="A3752" i="582"/>
  <c r="D3752" i="582" s="1"/>
  <c r="B3752" i="582"/>
  <c r="C3752" i="582"/>
  <c r="A3753" i="582"/>
  <c r="D3753" i="582" s="1"/>
  <c r="B3753" i="582"/>
  <c r="C3753" i="582"/>
  <c r="A3754" i="582"/>
  <c r="D3754" i="582" s="1"/>
  <c r="B3754" i="582"/>
  <c r="C3754" i="582"/>
  <c r="A3755" i="582"/>
  <c r="D3755" i="582" s="1"/>
  <c r="B3755" i="582"/>
  <c r="C3755" i="582"/>
  <c r="A3756" i="582"/>
  <c r="D3756" i="582" s="1"/>
  <c r="B3756" i="582"/>
  <c r="C3756" i="582"/>
  <c r="A3757" i="582"/>
  <c r="D3757" i="582" s="1"/>
  <c r="B3757" i="582"/>
  <c r="C3757" i="582"/>
  <c r="A3758" i="582"/>
  <c r="D3758" i="582" s="1"/>
  <c r="B3758" i="582"/>
  <c r="C3758" i="582"/>
  <c r="A3759" i="582"/>
  <c r="D3759" i="582" s="1"/>
  <c r="B3759" i="582"/>
  <c r="C3759" i="582"/>
  <c r="A3760" i="582"/>
  <c r="D3760" i="582" s="1"/>
  <c r="B3760" i="582"/>
  <c r="C3760" i="582"/>
  <c r="A3761" i="582"/>
  <c r="D3761" i="582" s="1"/>
  <c r="B3761" i="582"/>
  <c r="C3761" i="582"/>
  <c r="A3762" i="582"/>
  <c r="D3762" i="582" s="1"/>
  <c r="B3762" i="582"/>
  <c r="C3762" i="582"/>
  <c r="A3763" i="582"/>
  <c r="D3763" i="582" s="1"/>
  <c r="B3763" i="582"/>
  <c r="C3763" i="582"/>
  <c r="A3764" i="582"/>
  <c r="D3764" i="582" s="1"/>
  <c r="B3764" i="582"/>
  <c r="C3764" i="582"/>
  <c r="A3765" i="582"/>
  <c r="D3765" i="582" s="1"/>
  <c r="B3765" i="582"/>
  <c r="C3765" i="582"/>
  <c r="A3766" i="582"/>
  <c r="D3766" i="582" s="1"/>
  <c r="B3766" i="582"/>
  <c r="C3766" i="582"/>
  <c r="A3767" i="582"/>
  <c r="D3767" i="582" s="1"/>
  <c r="B3767" i="582"/>
  <c r="C3767" i="582"/>
  <c r="A3768" i="582"/>
  <c r="D3768" i="582" s="1"/>
  <c r="B3768" i="582"/>
  <c r="C3768" i="582"/>
  <c r="A3769" i="582"/>
  <c r="D3769" i="582" s="1"/>
  <c r="B3769" i="582"/>
  <c r="C3769" i="582"/>
  <c r="A3770" i="582"/>
  <c r="D3770" i="582" s="1"/>
  <c r="B3770" i="582"/>
  <c r="C3770" i="582"/>
  <c r="A3771" i="582"/>
  <c r="D3771" i="582" s="1"/>
  <c r="B3771" i="582"/>
  <c r="C3771" i="582"/>
  <c r="A3772" i="582"/>
  <c r="D3772" i="582" s="1"/>
  <c r="B3772" i="582"/>
  <c r="C3772" i="582"/>
  <c r="A3773" i="582"/>
  <c r="D3773" i="582" s="1"/>
  <c r="B3773" i="582"/>
  <c r="C3773" i="582"/>
  <c r="A3774" i="582"/>
  <c r="D3774" i="582" s="1"/>
  <c r="B3774" i="582"/>
  <c r="C3774" i="582"/>
  <c r="A3775" i="582"/>
  <c r="D3775" i="582" s="1"/>
  <c r="B3775" i="582"/>
  <c r="C3775" i="582"/>
  <c r="A3776" i="582"/>
  <c r="D3776" i="582" s="1"/>
  <c r="B3776" i="582"/>
  <c r="C3776" i="582"/>
  <c r="A3777" i="582"/>
  <c r="D3777" i="582" s="1"/>
  <c r="B3777" i="582"/>
  <c r="C3777" i="582"/>
  <c r="A3778" i="582"/>
  <c r="D3778" i="582" s="1"/>
  <c r="B3778" i="582"/>
  <c r="C3778" i="582"/>
  <c r="A3779" i="582"/>
  <c r="D3779" i="582" s="1"/>
  <c r="B3779" i="582"/>
  <c r="C3779" i="582"/>
  <c r="A3780" i="582"/>
  <c r="D3780" i="582" s="1"/>
  <c r="B3780" i="582"/>
  <c r="C3780" i="582"/>
  <c r="A3781" i="582"/>
  <c r="D3781" i="582" s="1"/>
  <c r="B3781" i="582"/>
  <c r="C3781" i="582"/>
  <c r="A3782" i="582"/>
  <c r="D3782" i="582" s="1"/>
  <c r="B3782" i="582"/>
  <c r="C3782" i="582"/>
  <c r="A3783" i="582"/>
  <c r="D3783" i="582" s="1"/>
  <c r="B3783" i="582"/>
  <c r="C3783" i="582"/>
  <c r="A3784" i="582"/>
  <c r="D3784" i="582" s="1"/>
  <c r="B3784" i="582"/>
  <c r="C3784" i="582"/>
  <c r="A3785" i="582"/>
  <c r="D3785" i="582" s="1"/>
  <c r="B3785" i="582"/>
  <c r="C3785" i="582"/>
  <c r="A3786" i="582"/>
  <c r="D3786" i="582" s="1"/>
  <c r="B3786" i="582"/>
  <c r="C3786" i="582"/>
  <c r="A3787" i="582"/>
  <c r="D3787" i="582" s="1"/>
  <c r="B3787" i="582"/>
  <c r="C3787" i="582"/>
  <c r="A3788" i="582"/>
  <c r="D3788" i="582" s="1"/>
  <c r="B3788" i="582"/>
  <c r="C3788" i="582"/>
  <c r="A3789" i="582"/>
  <c r="D3789" i="582" s="1"/>
  <c r="B3789" i="582"/>
  <c r="C3789" i="582"/>
  <c r="A3790" i="582"/>
  <c r="D3790" i="582" s="1"/>
  <c r="B3790" i="582"/>
  <c r="C3790" i="582"/>
  <c r="A3791" i="582"/>
  <c r="D3791" i="582" s="1"/>
  <c r="B3791" i="582"/>
  <c r="C3791" i="582"/>
  <c r="A3792" i="582"/>
  <c r="D3792" i="582" s="1"/>
  <c r="B3792" i="582"/>
  <c r="C3792" i="582"/>
  <c r="A3793" i="582"/>
  <c r="D3793" i="582" s="1"/>
  <c r="B3793" i="582"/>
  <c r="C3793" i="582"/>
  <c r="A3794" i="582"/>
  <c r="D3794" i="582" s="1"/>
  <c r="B3794" i="582"/>
  <c r="C3794" i="582"/>
  <c r="A3795" i="582"/>
  <c r="D3795" i="582" s="1"/>
  <c r="B3795" i="582"/>
  <c r="C3795" i="582"/>
  <c r="A3796" i="582"/>
  <c r="D3796" i="582" s="1"/>
  <c r="B3796" i="582"/>
  <c r="C3796" i="582"/>
  <c r="A3797" i="582"/>
  <c r="D3797" i="582" s="1"/>
  <c r="B3797" i="582"/>
  <c r="C3797" i="582"/>
  <c r="A3798" i="582"/>
  <c r="D3798" i="582" s="1"/>
  <c r="B3798" i="582"/>
  <c r="C3798" i="582"/>
  <c r="A3799" i="582"/>
  <c r="D3799" i="582" s="1"/>
  <c r="B3799" i="582"/>
  <c r="C3799" i="582"/>
  <c r="A3800" i="582"/>
  <c r="D3800" i="582" s="1"/>
  <c r="B3800" i="582"/>
  <c r="C3800" i="582"/>
  <c r="A3801" i="582"/>
  <c r="D3801" i="582" s="1"/>
  <c r="B3801" i="582"/>
  <c r="C3801" i="582"/>
  <c r="A3802" i="582"/>
  <c r="D3802" i="582" s="1"/>
  <c r="B3802" i="582"/>
  <c r="C3802" i="582"/>
  <c r="A3803" i="582"/>
  <c r="D3803" i="582" s="1"/>
  <c r="B3803" i="582"/>
  <c r="C3803" i="582"/>
  <c r="A3804" i="582"/>
  <c r="D3804" i="582" s="1"/>
  <c r="B3804" i="582"/>
  <c r="C3804" i="582"/>
  <c r="A3805" i="582"/>
  <c r="D3805" i="582" s="1"/>
  <c r="B3805" i="582"/>
  <c r="C3805" i="582"/>
  <c r="A3806" i="582"/>
  <c r="D3806" i="582" s="1"/>
  <c r="B3806" i="582"/>
  <c r="C3806" i="582"/>
  <c r="A3807" i="582"/>
  <c r="D3807" i="582" s="1"/>
  <c r="B3807" i="582"/>
  <c r="C3807" i="582"/>
  <c r="A3808" i="582"/>
  <c r="D3808" i="582" s="1"/>
  <c r="B3808" i="582"/>
  <c r="C3808" i="582"/>
  <c r="A3809" i="582"/>
  <c r="D3809" i="582" s="1"/>
  <c r="B3809" i="582"/>
  <c r="C3809" i="582"/>
  <c r="A3810" i="582"/>
  <c r="D3810" i="582" s="1"/>
  <c r="B3810" i="582"/>
  <c r="C3810" i="582"/>
  <c r="A3811" i="582"/>
  <c r="D3811" i="582" s="1"/>
  <c r="B3811" i="582"/>
  <c r="C3811" i="582"/>
  <c r="A3812" i="582"/>
  <c r="D3812" i="582" s="1"/>
  <c r="B3812" i="582"/>
  <c r="C3812" i="582"/>
  <c r="A3813" i="582"/>
  <c r="D3813" i="582" s="1"/>
  <c r="B3813" i="582"/>
  <c r="C3813" i="582"/>
  <c r="A3814" i="582"/>
  <c r="D3814" i="582" s="1"/>
  <c r="B3814" i="582"/>
  <c r="C3814" i="582"/>
  <c r="A3815" i="582"/>
  <c r="D3815" i="582" s="1"/>
  <c r="B3815" i="582"/>
  <c r="C3815" i="582"/>
  <c r="A3816" i="582"/>
  <c r="D3816" i="582" s="1"/>
  <c r="B3816" i="582"/>
  <c r="C3816" i="582"/>
  <c r="A3817" i="582"/>
  <c r="D3817" i="582" s="1"/>
  <c r="B3817" i="582"/>
  <c r="C3817" i="582"/>
  <c r="A3818" i="582"/>
  <c r="D3818" i="582" s="1"/>
  <c r="B3818" i="582"/>
  <c r="C3818" i="582"/>
  <c r="A3819" i="582"/>
  <c r="D3819" i="582" s="1"/>
  <c r="B3819" i="582"/>
  <c r="C3819" i="582"/>
  <c r="A3820" i="582"/>
  <c r="D3820" i="582" s="1"/>
  <c r="B3820" i="582"/>
  <c r="C3820" i="582"/>
  <c r="A3821" i="582"/>
  <c r="D3821" i="582" s="1"/>
  <c r="B3821" i="582"/>
  <c r="C3821" i="582"/>
  <c r="A3822" i="582"/>
  <c r="D3822" i="582" s="1"/>
  <c r="B3822" i="582"/>
  <c r="C3822" i="582"/>
  <c r="A3823" i="582"/>
  <c r="D3823" i="582" s="1"/>
  <c r="B3823" i="582"/>
  <c r="C3823" i="582"/>
  <c r="A3824" i="582"/>
  <c r="D3824" i="582" s="1"/>
  <c r="B3824" i="582"/>
  <c r="C3824" i="582"/>
  <c r="A3825" i="582"/>
  <c r="D3825" i="582" s="1"/>
  <c r="B3825" i="582"/>
  <c r="C3825" i="582"/>
  <c r="A3826" i="582"/>
  <c r="D3826" i="582" s="1"/>
  <c r="B3826" i="582"/>
  <c r="C3826" i="582"/>
  <c r="A3827" i="582"/>
  <c r="D3827" i="582" s="1"/>
  <c r="B3827" i="582"/>
  <c r="C3827" i="582"/>
  <c r="A3828" i="582"/>
  <c r="D3828" i="582" s="1"/>
  <c r="B3828" i="582"/>
  <c r="C3828" i="582"/>
  <c r="A3829" i="582"/>
  <c r="D3829" i="582" s="1"/>
  <c r="B3829" i="582"/>
  <c r="C3829" i="582"/>
  <c r="A3830" i="582"/>
  <c r="D3830" i="582" s="1"/>
  <c r="B3830" i="582"/>
  <c r="C3830" i="582"/>
  <c r="A3831" i="582"/>
  <c r="D3831" i="582" s="1"/>
  <c r="B3831" i="582"/>
  <c r="C3831" i="582"/>
  <c r="A3832" i="582"/>
  <c r="D3832" i="582" s="1"/>
  <c r="B3832" i="582"/>
  <c r="C3832" i="582"/>
  <c r="A3833" i="582"/>
  <c r="D3833" i="582" s="1"/>
  <c r="B3833" i="582"/>
  <c r="C3833" i="582"/>
  <c r="A3834" i="582"/>
  <c r="D3834" i="582" s="1"/>
  <c r="B3834" i="582"/>
  <c r="C3834" i="582"/>
  <c r="A3835" i="582"/>
  <c r="D3835" i="582" s="1"/>
  <c r="B3835" i="582"/>
  <c r="C3835" i="582"/>
  <c r="A3836" i="582"/>
  <c r="D3836" i="582" s="1"/>
  <c r="B3836" i="582"/>
  <c r="C3836" i="582"/>
  <c r="A3837" i="582"/>
  <c r="D3837" i="582" s="1"/>
  <c r="B3837" i="582"/>
  <c r="C3837" i="582"/>
  <c r="A3838" i="582"/>
  <c r="D3838" i="582" s="1"/>
  <c r="B3838" i="582"/>
  <c r="C3838" i="582"/>
  <c r="A3839" i="582"/>
  <c r="D3839" i="582" s="1"/>
  <c r="B3839" i="582"/>
  <c r="C3839" i="582"/>
  <c r="A3840" i="582"/>
  <c r="D3840" i="582" s="1"/>
  <c r="B3840" i="582"/>
  <c r="C3840" i="582"/>
  <c r="A3841" i="582"/>
  <c r="D3841" i="582" s="1"/>
  <c r="B3841" i="582"/>
  <c r="C3841" i="582"/>
  <c r="A3842" i="582"/>
  <c r="D3842" i="582" s="1"/>
  <c r="B3842" i="582"/>
  <c r="C3842" i="582"/>
  <c r="A3843" i="582"/>
  <c r="D3843" i="582" s="1"/>
  <c r="B3843" i="582"/>
  <c r="C3843" i="582"/>
  <c r="A3844" i="582"/>
  <c r="D3844" i="582" s="1"/>
  <c r="B3844" i="582"/>
  <c r="C3844" i="582"/>
  <c r="A3845" i="582"/>
  <c r="D3845" i="582" s="1"/>
  <c r="B3845" i="582"/>
  <c r="C3845" i="582"/>
  <c r="A3846" i="582"/>
  <c r="D3846" i="582" s="1"/>
  <c r="B3846" i="582"/>
  <c r="C3846" i="582"/>
  <c r="A3847" i="582"/>
  <c r="D3847" i="582" s="1"/>
  <c r="B3847" i="582"/>
  <c r="C3847" i="582"/>
  <c r="A3848" i="582"/>
  <c r="D3848" i="582" s="1"/>
  <c r="B3848" i="582"/>
  <c r="C3848" i="582"/>
  <c r="A3849" i="582"/>
  <c r="D3849" i="582" s="1"/>
  <c r="B3849" i="582"/>
  <c r="C3849" i="582"/>
  <c r="A3850" i="582"/>
  <c r="D3850" i="582" s="1"/>
  <c r="B3850" i="582"/>
  <c r="C3850" i="582"/>
  <c r="A3851" i="582"/>
  <c r="D3851" i="582" s="1"/>
  <c r="B3851" i="582"/>
  <c r="C3851" i="582"/>
  <c r="A3852" i="582"/>
  <c r="D3852" i="582" s="1"/>
  <c r="B3852" i="582"/>
  <c r="C3852" i="582"/>
  <c r="A3853" i="582"/>
  <c r="D3853" i="582" s="1"/>
  <c r="B3853" i="582"/>
  <c r="C3853" i="582"/>
  <c r="A3854" i="582"/>
  <c r="D3854" i="582" s="1"/>
  <c r="B3854" i="582"/>
  <c r="C3854" i="582"/>
  <c r="A3855" i="582"/>
  <c r="D3855" i="582" s="1"/>
  <c r="B3855" i="582"/>
  <c r="C3855" i="582"/>
  <c r="A3856" i="582"/>
  <c r="D3856" i="582" s="1"/>
  <c r="B3856" i="582"/>
  <c r="C3856" i="582"/>
  <c r="A3857" i="582"/>
  <c r="D3857" i="582" s="1"/>
  <c r="B3857" i="582"/>
  <c r="C3857" i="582"/>
  <c r="A3858" i="582"/>
  <c r="D3858" i="582" s="1"/>
  <c r="B3858" i="582"/>
  <c r="C3858" i="582"/>
  <c r="A3859" i="582"/>
  <c r="D3859" i="582" s="1"/>
  <c r="B3859" i="582"/>
  <c r="C3859" i="582"/>
  <c r="A3860" i="582"/>
  <c r="D3860" i="582" s="1"/>
  <c r="B3860" i="582"/>
  <c r="C3860" i="582"/>
  <c r="A3861" i="582"/>
  <c r="D3861" i="582" s="1"/>
  <c r="B3861" i="582"/>
  <c r="C3861" i="582"/>
  <c r="A3862" i="582"/>
  <c r="D3862" i="582" s="1"/>
  <c r="B3862" i="582"/>
  <c r="C3862" i="582"/>
  <c r="A3863" i="582"/>
  <c r="D3863" i="582" s="1"/>
  <c r="B3863" i="582"/>
  <c r="C3863" i="582"/>
  <c r="A3864" i="582"/>
  <c r="D3864" i="582" s="1"/>
  <c r="B3864" i="582"/>
  <c r="C3864" i="582"/>
  <c r="A3865" i="582"/>
  <c r="D3865" i="582" s="1"/>
  <c r="B3865" i="582"/>
  <c r="C3865" i="582"/>
  <c r="A3866" i="582"/>
  <c r="D3866" i="582" s="1"/>
  <c r="B3866" i="582"/>
  <c r="C3866" i="582"/>
  <c r="A3867" i="582"/>
  <c r="D3867" i="582" s="1"/>
  <c r="B3867" i="582"/>
  <c r="C3867" i="582"/>
  <c r="A3868" i="582"/>
  <c r="D3868" i="582" s="1"/>
  <c r="B3868" i="582"/>
  <c r="C3868" i="582"/>
  <c r="A3869" i="582"/>
  <c r="D3869" i="582" s="1"/>
  <c r="B3869" i="582"/>
  <c r="C3869" i="582"/>
  <c r="A3870" i="582"/>
  <c r="D3870" i="582" s="1"/>
  <c r="B3870" i="582"/>
  <c r="C3870" i="582"/>
  <c r="A3871" i="582"/>
  <c r="D3871" i="582" s="1"/>
  <c r="B3871" i="582"/>
  <c r="C3871" i="582"/>
  <c r="A3872" i="582"/>
  <c r="D3872" i="582" s="1"/>
  <c r="B3872" i="582"/>
  <c r="C3872" i="582"/>
  <c r="A3873" i="582"/>
  <c r="D3873" i="582" s="1"/>
  <c r="B3873" i="582"/>
  <c r="C3873" i="582"/>
  <c r="A3874" i="582"/>
  <c r="D3874" i="582" s="1"/>
  <c r="B3874" i="582"/>
  <c r="C3874" i="582"/>
  <c r="A3875" i="582"/>
  <c r="D3875" i="582" s="1"/>
  <c r="B3875" i="582"/>
  <c r="C3875" i="582"/>
  <c r="A3876" i="582"/>
  <c r="D3876" i="582" s="1"/>
  <c r="B3876" i="582"/>
  <c r="C3876" i="582"/>
  <c r="A3877" i="582"/>
  <c r="D3877" i="582" s="1"/>
  <c r="B3877" i="582"/>
  <c r="C3877" i="582"/>
  <c r="A3878" i="582"/>
  <c r="D3878" i="582" s="1"/>
  <c r="B3878" i="582"/>
  <c r="C3878" i="582"/>
  <c r="A3879" i="582"/>
  <c r="D3879" i="582" s="1"/>
  <c r="B3879" i="582"/>
  <c r="C3879" i="582"/>
  <c r="A3880" i="582"/>
  <c r="D3880" i="582" s="1"/>
  <c r="B3880" i="582"/>
  <c r="C3880" i="582"/>
  <c r="A3881" i="582"/>
  <c r="D3881" i="582" s="1"/>
  <c r="B3881" i="582"/>
  <c r="C3881" i="582"/>
  <c r="A3882" i="582"/>
  <c r="D3882" i="582" s="1"/>
  <c r="B3882" i="582"/>
  <c r="C3882" i="582"/>
  <c r="A3883" i="582"/>
  <c r="D3883" i="582" s="1"/>
  <c r="B3883" i="582"/>
  <c r="C3883" i="582"/>
  <c r="A3884" i="582"/>
  <c r="D3884" i="582" s="1"/>
  <c r="B3884" i="582"/>
  <c r="C3884" i="582"/>
  <c r="A3885" i="582"/>
  <c r="D3885" i="582" s="1"/>
  <c r="B3885" i="582"/>
  <c r="C3885" i="582"/>
  <c r="A3886" i="582"/>
  <c r="D3886" i="582" s="1"/>
  <c r="B3886" i="582"/>
  <c r="C3886" i="582"/>
  <c r="A3887" i="582"/>
  <c r="D3887" i="582" s="1"/>
  <c r="B3887" i="582"/>
  <c r="C3887" i="582"/>
  <c r="A3888" i="582"/>
  <c r="D3888" i="582" s="1"/>
  <c r="B3888" i="582"/>
  <c r="C3888" i="582"/>
  <c r="A3889" i="582"/>
  <c r="D3889" i="582" s="1"/>
  <c r="B3889" i="582"/>
  <c r="C3889" i="582"/>
  <c r="A3890" i="582"/>
  <c r="D3890" i="582" s="1"/>
  <c r="B3890" i="582"/>
  <c r="C3890" i="582"/>
  <c r="A3891" i="582"/>
  <c r="D3891" i="582" s="1"/>
  <c r="B3891" i="582"/>
  <c r="C3891" i="582"/>
  <c r="A3892" i="582"/>
  <c r="D3892" i="582" s="1"/>
  <c r="B3892" i="582"/>
  <c r="C3892" i="582"/>
  <c r="A3893" i="582"/>
  <c r="D3893" i="582" s="1"/>
  <c r="B3893" i="582"/>
  <c r="C3893" i="582"/>
  <c r="A3894" i="582"/>
  <c r="D3894" i="582" s="1"/>
  <c r="B3894" i="582"/>
  <c r="C3894" i="582"/>
  <c r="A3895" i="582"/>
  <c r="D3895" i="582" s="1"/>
  <c r="B3895" i="582"/>
  <c r="C3895" i="582"/>
  <c r="A3896" i="582"/>
  <c r="D3896" i="582" s="1"/>
  <c r="B3896" i="582"/>
  <c r="C3896" i="582"/>
  <c r="A3897" i="582"/>
  <c r="D3897" i="582" s="1"/>
  <c r="B3897" i="582"/>
  <c r="C3897" i="582"/>
  <c r="A3898" i="582"/>
  <c r="D3898" i="582" s="1"/>
  <c r="B3898" i="582"/>
  <c r="C3898" i="582"/>
  <c r="A3899" i="582"/>
  <c r="D3899" i="582" s="1"/>
  <c r="B3899" i="582"/>
  <c r="C3899" i="582"/>
  <c r="A3900" i="582"/>
  <c r="D3900" i="582" s="1"/>
  <c r="B3900" i="582"/>
  <c r="C3900" i="582"/>
  <c r="A3901" i="582"/>
  <c r="D3901" i="582" s="1"/>
  <c r="B3901" i="582"/>
  <c r="C3901" i="582"/>
  <c r="A3902" i="582"/>
  <c r="D3902" i="582" s="1"/>
  <c r="B3902" i="582"/>
  <c r="C3902" i="582"/>
  <c r="A3903" i="582"/>
  <c r="D3903" i="582" s="1"/>
  <c r="B3903" i="582"/>
  <c r="C3903" i="582"/>
  <c r="A3904" i="582"/>
  <c r="D3904" i="582" s="1"/>
  <c r="B3904" i="582"/>
  <c r="C3904" i="582"/>
  <c r="A3905" i="582"/>
  <c r="D3905" i="582" s="1"/>
  <c r="B3905" i="582"/>
  <c r="C3905" i="582"/>
  <c r="A3906" i="582"/>
  <c r="D3906" i="582" s="1"/>
  <c r="B3906" i="582"/>
  <c r="C3906" i="582"/>
  <c r="A3907" i="582"/>
  <c r="D3907" i="582" s="1"/>
  <c r="B3907" i="582"/>
  <c r="C3907" i="582"/>
  <c r="A3908" i="582"/>
  <c r="D3908" i="582" s="1"/>
  <c r="B3908" i="582"/>
  <c r="C3908" i="582"/>
  <c r="A3909" i="582"/>
  <c r="D3909" i="582" s="1"/>
  <c r="B3909" i="582"/>
  <c r="C3909" i="582"/>
  <c r="A3910" i="582"/>
  <c r="D3910" i="582" s="1"/>
  <c r="B3910" i="582"/>
  <c r="C3910" i="582"/>
  <c r="A3911" i="582"/>
  <c r="D3911" i="582" s="1"/>
  <c r="B3911" i="582"/>
  <c r="C3911" i="582"/>
  <c r="A3912" i="582"/>
  <c r="D3912" i="582" s="1"/>
  <c r="B3912" i="582"/>
  <c r="C3912" i="582"/>
  <c r="A3913" i="582"/>
  <c r="D3913" i="582" s="1"/>
  <c r="B3913" i="582"/>
  <c r="C3913" i="582"/>
  <c r="A3914" i="582"/>
  <c r="D3914" i="582" s="1"/>
  <c r="B3914" i="582"/>
  <c r="C3914" i="582"/>
  <c r="A3915" i="582"/>
  <c r="D3915" i="582" s="1"/>
  <c r="B3915" i="582"/>
  <c r="C3915" i="582"/>
  <c r="A3916" i="582"/>
  <c r="D3916" i="582" s="1"/>
  <c r="B3916" i="582"/>
  <c r="C3916" i="582"/>
  <c r="A3917" i="582"/>
  <c r="D3917" i="582" s="1"/>
  <c r="B3917" i="582"/>
  <c r="C3917" i="582"/>
  <c r="A3918" i="582"/>
  <c r="D3918" i="582" s="1"/>
  <c r="B3918" i="582"/>
  <c r="C3918" i="582"/>
  <c r="A3919" i="582"/>
  <c r="D3919" i="582" s="1"/>
  <c r="B3919" i="582"/>
  <c r="C3919" i="582"/>
  <c r="A3920" i="582"/>
  <c r="D3920" i="582" s="1"/>
  <c r="B3920" i="582"/>
  <c r="C3920" i="582"/>
  <c r="A3921" i="582"/>
  <c r="D3921" i="582" s="1"/>
  <c r="B3921" i="582"/>
  <c r="C3921" i="582"/>
  <c r="A3922" i="582"/>
  <c r="D3922" i="582" s="1"/>
  <c r="B3922" i="582"/>
  <c r="C3922" i="582"/>
  <c r="A3923" i="582"/>
  <c r="D3923" i="582" s="1"/>
  <c r="B3923" i="582"/>
  <c r="C3923" i="582"/>
  <c r="A3924" i="582"/>
  <c r="D3924" i="582" s="1"/>
  <c r="B3924" i="582"/>
  <c r="C3924" i="582"/>
  <c r="A3925" i="582"/>
  <c r="D3925" i="582" s="1"/>
  <c r="B3925" i="582"/>
  <c r="C3925" i="582"/>
  <c r="A3926" i="582"/>
  <c r="D3926" i="582" s="1"/>
  <c r="B3926" i="582"/>
  <c r="C3926" i="582"/>
  <c r="A3927" i="582"/>
  <c r="D3927" i="582" s="1"/>
  <c r="B3927" i="582"/>
  <c r="C3927" i="582"/>
  <c r="A3928" i="582"/>
  <c r="D3928" i="582" s="1"/>
  <c r="B3928" i="582"/>
  <c r="C3928" i="582"/>
  <c r="A3929" i="582"/>
  <c r="D3929" i="582" s="1"/>
  <c r="B3929" i="582"/>
  <c r="C3929" i="582"/>
  <c r="A3930" i="582"/>
  <c r="D3930" i="582" s="1"/>
  <c r="B3930" i="582"/>
  <c r="C3930" i="582"/>
  <c r="A3931" i="582"/>
  <c r="D3931" i="582" s="1"/>
  <c r="B3931" i="582"/>
  <c r="C3931" i="582"/>
  <c r="A3932" i="582"/>
  <c r="D3932" i="582" s="1"/>
  <c r="B3932" i="582"/>
  <c r="C3932" i="582"/>
  <c r="A3933" i="582"/>
  <c r="D3933" i="582" s="1"/>
  <c r="B3933" i="582"/>
  <c r="C3933" i="582"/>
  <c r="A3934" i="582"/>
  <c r="D3934" i="582" s="1"/>
  <c r="B3934" i="582"/>
  <c r="C3934" i="582"/>
  <c r="A3935" i="582"/>
  <c r="D3935" i="582" s="1"/>
  <c r="B3935" i="582"/>
  <c r="C3935" i="582"/>
  <c r="A3936" i="582"/>
  <c r="D3936" i="582" s="1"/>
  <c r="B3936" i="582"/>
  <c r="C3936" i="582"/>
  <c r="A3937" i="582"/>
  <c r="D3937" i="582" s="1"/>
  <c r="B3937" i="582"/>
  <c r="C3937" i="582"/>
  <c r="A3938" i="582"/>
  <c r="D3938" i="582" s="1"/>
  <c r="B3938" i="582"/>
  <c r="C3938" i="582"/>
  <c r="A3939" i="582"/>
  <c r="D3939" i="582" s="1"/>
  <c r="B3939" i="582"/>
  <c r="C3939" i="582"/>
  <c r="A3940" i="582"/>
  <c r="D3940" i="582" s="1"/>
  <c r="B3940" i="582"/>
  <c r="C3940" i="582"/>
  <c r="A3941" i="582"/>
  <c r="D3941" i="582" s="1"/>
  <c r="B3941" i="582"/>
  <c r="C3941" i="582"/>
  <c r="A3942" i="582"/>
  <c r="D3942" i="582" s="1"/>
  <c r="B3942" i="582"/>
  <c r="C3942" i="582"/>
  <c r="A3943" i="582"/>
  <c r="D3943" i="582" s="1"/>
  <c r="B3943" i="582"/>
  <c r="C3943" i="582"/>
  <c r="A3944" i="582"/>
  <c r="D3944" i="582" s="1"/>
  <c r="B3944" i="582"/>
  <c r="C3944" i="582"/>
  <c r="A3945" i="582"/>
  <c r="D3945" i="582" s="1"/>
  <c r="B3945" i="582"/>
  <c r="C3945" i="582"/>
  <c r="A3946" i="582"/>
  <c r="D3946" i="582" s="1"/>
  <c r="B3946" i="582"/>
  <c r="C3946" i="582"/>
  <c r="A3947" i="582"/>
  <c r="D3947" i="582" s="1"/>
  <c r="B3947" i="582"/>
  <c r="C3947" i="582"/>
  <c r="A3948" i="582"/>
  <c r="D3948" i="582" s="1"/>
  <c r="B3948" i="582"/>
  <c r="C3948" i="582"/>
  <c r="A3949" i="582"/>
  <c r="D3949" i="582" s="1"/>
  <c r="B3949" i="582"/>
  <c r="C3949" i="582"/>
  <c r="A3950" i="582"/>
  <c r="D3950" i="582" s="1"/>
  <c r="B3950" i="582"/>
  <c r="C3950" i="582"/>
  <c r="A3951" i="582"/>
  <c r="D3951" i="582" s="1"/>
  <c r="B3951" i="582"/>
  <c r="C3951" i="582"/>
  <c r="A3952" i="582"/>
  <c r="D3952" i="582" s="1"/>
  <c r="B3952" i="582"/>
  <c r="C3952" i="582"/>
  <c r="A3953" i="582"/>
  <c r="D3953" i="582" s="1"/>
  <c r="B3953" i="582"/>
  <c r="C3953" i="582"/>
  <c r="A3954" i="582"/>
  <c r="D3954" i="582" s="1"/>
  <c r="B3954" i="582"/>
  <c r="C3954" i="582"/>
  <c r="A3955" i="582"/>
  <c r="D3955" i="582" s="1"/>
  <c r="A3455" i="582"/>
  <c r="D3455" i="582" s="1"/>
  <c r="B3455" i="582"/>
  <c r="C3455" i="582"/>
  <c r="A3456" i="582"/>
  <c r="D3456" i="582" s="1"/>
  <c r="B3456" i="582"/>
  <c r="C3456" i="582"/>
  <c r="A3457" i="582"/>
  <c r="D3457" i="582" s="1"/>
  <c r="B3457" i="582"/>
  <c r="C3457" i="582"/>
  <c r="A3458" i="582"/>
  <c r="D3458" i="582" s="1"/>
  <c r="B3458" i="582"/>
  <c r="C3458" i="582"/>
  <c r="A3459" i="582"/>
  <c r="D3459" i="582" s="1"/>
  <c r="B3459" i="582"/>
  <c r="C3459" i="582"/>
  <c r="A3460" i="582"/>
  <c r="D3460" i="582" s="1"/>
  <c r="B3460" i="582"/>
  <c r="C3460" i="582"/>
  <c r="A3461" i="582"/>
  <c r="D3461" i="582" s="1"/>
  <c r="B3461" i="582"/>
  <c r="C3461" i="582"/>
  <c r="A3462" i="582"/>
  <c r="D3462" i="582" s="1"/>
  <c r="B3462" i="582"/>
  <c r="C3462" i="582"/>
  <c r="A3463" i="582"/>
  <c r="D3463" i="582" s="1"/>
  <c r="B3463" i="582"/>
  <c r="C3463" i="582"/>
  <c r="A3464" i="582"/>
  <c r="D3464" i="582" s="1"/>
  <c r="B3464" i="582"/>
  <c r="C3464" i="582"/>
  <c r="A3465" i="582"/>
  <c r="D3465" i="582" s="1"/>
  <c r="B3465" i="582"/>
  <c r="C3465" i="582"/>
  <c r="A3466" i="582"/>
  <c r="D3466" i="582" s="1"/>
  <c r="B3466" i="582"/>
  <c r="C3466" i="582"/>
  <c r="A3467" i="582"/>
  <c r="D3467" i="582" s="1"/>
  <c r="B3467" i="582"/>
  <c r="C3467" i="582"/>
  <c r="A3468" i="582"/>
  <c r="D3468" i="582" s="1"/>
  <c r="B3468" i="582"/>
  <c r="C3468" i="582"/>
  <c r="A3469" i="582"/>
  <c r="D3469" i="582" s="1"/>
  <c r="B3469" i="582"/>
  <c r="C3469" i="582"/>
  <c r="A3470" i="582"/>
  <c r="D3470" i="582" s="1"/>
  <c r="B3470" i="582"/>
  <c r="C3470" i="582"/>
  <c r="A3471" i="582"/>
  <c r="D3471" i="582" s="1"/>
  <c r="B3471" i="582"/>
  <c r="C3471" i="582"/>
  <c r="A3472" i="582"/>
  <c r="D3472" i="582" s="1"/>
  <c r="B3472" i="582"/>
  <c r="C3472" i="582"/>
  <c r="A3473" i="582"/>
  <c r="D3473" i="582" s="1"/>
  <c r="B3473" i="582"/>
  <c r="C3473" i="582"/>
  <c r="A3474" i="582"/>
  <c r="D3474" i="582" s="1"/>
  <c r="B3474" i="582"/>
  <c r="C3474" i="582"/>
  <c r="A3475" i="582"/>
  <c r="D3475" i="582" s="1"/>
  <c r="B3475" i="582"/>
  <c r="C3475" i="582"/>
  <c r="A3476" i="582"/>
  <c r="D3476" i="582" s="1"/>
  <c r="B3476" i="582"/>
  <c r="C3476" i="582"/>
  <c r="A3477" i="582"/>
  <c r="D3477" i="582" s="1"/>
  <c r="B3477" i="582"/>
  <c r="C3477" i="582"/>
  <c r="A3478" i="582"/>
  <c r="D3478" i="582" s="1"/>
  <c r="B3478" i="582"/>
  <c r="C3478" i="582"/>
  <c r="A3479" i="582"/>
  <c r="D3479" i="582" s="1"/>
  <c r="B3479" i="582"/>
  <c r="C3479" i="582"/>
  <c r="A3480" i="582"/>
  <c r="D3480" i="582" s="1"/>
  <c r="B3480" i="582"/>
  <c r="C3480" i="582"/>
  <c r="A3481" i="582"/>
  <c r="D3481" i="582" s="1"/>
  <c r="B3481" i="582"/>
  <c r="C3481" i="582"/>
  <c r="A3482" i="582"/>
  <c r="D3482" i="582" s="1"/>
  <c r="B3482" i="582"/>
  <c r="C3482" i="582"/>
  <c r="A3483" i="582"/>
  <c r="D3483" i="582" s="1"/>
  <c r="B3483" i="582"/>
  <c r="C3483" i="582"/>
  <c r="A3484" i="582"/>
  <c r="D3484" i="582" s="1"/>
  <c r="B3484" i="582"/>
  <c r="C3484" i="582"/>
  <c r="A3485" i="582"/>
  <c r="D3485" i="582" s="1"/>
  <c r="B3485" i="582"/>
  <c r="C3485" i="582"/>
  <c r="A3486" i="582"/>
  <c r="D3486" i="582" s="1"/>
  <c r="B3486" i="582"/>
  <c r="C3486" i="582"/>
  <c r="A3487" i="582"/>
  <c r="D3487" i="582" s="1"/>
  <c r="B3487" i="582"/>
  <c r="C3487" i="582"/>
  <c r="A3488" i="582"/>
  <c r="D3488" i="582" s="1"/>
  <c r="B3488" i="582"/>
  <c r="C3488" i="582"/>
  <c r="A3489" i="582"/>
  <c r="D3489" i="582" s="1"/>
  <c r="B3489" i="582"/>
  <c r="C3489" i="582"/>
  <c r="A3490" i="582"/>
  <c r="D3490" i="582" s="1"/>
  <c r="B3490" i="582"/>
  <c r="C3490" i="582"/>
  <c r="A3491" i="582"/>
  <c r="D3491" i="582" s="1"/>
  <c r="B3491" i="582"/>
  <c r="C3491" i="582"/>
  <c r="A3492" i="582"/>
  <c r="D3492" i="582" s="1"/>
  <c r="B3492" i="582"/>
  <c r="C3492" i="582"/>
  <c r="A3493" i="582"/>
  <c r="D3493" i="582" s="1"/>
  <c r="B3493" i="582"/>
  <c r="C3493" i="582"/>
  <c r="A3494" i="582"/>
  <c r="D3494" i="582" s="1"/>
  <c r="B3494" i="582"/>
  <c r="C3494" i="582"/>
  <c r="A3495" i="582"/>
  <c r="D3495" i="582" s="1"/>
  <c r="B3495" i="582"/>
  <c r="C3495" i="582"/>
  <c r="A3496" i="582"/>
  <c r="D3496" i="582" s="1"/>
  <c r="B3496" i="582"/>
  <c r="C3496" i="582"/>
  <c r="A3497" i="582"/>
  <c r="D3497" i="582" s="1"/>
  <c r="B3497" i="582"/>
  <c r="C3497" i="582"/>
  <c r="A3498" i="582"/>
  <c r="D3498" i="582" s="1"/>
  <c r="B3498" i="582"/>
  <c r="C3498" i="582"/>
  <c r="A3499" i="582"/>
  <c r="D3499" i="582" s="1"/>
  <c r="B3499" i="582"/>
  <c r="C3499" i="582"/>
  <c r="A3500" i="582"/>
  <c r="D3500" i="582" s="1"/>
  <c r="B3500" i="582"/>
  <c r="C3500" i="582"/>
  <c r="A3501" i="582"/>
  <c r="D3501" i="582" s="1"/>
  <c r="B3501" i="582"/>
  <c r="C3501" i="582"/>
  <c r="A3502" i="582"/>
  <c r="D3502" i="582" s="1"/>
  <c r="B3502" i="582"/>
  <c r="C3502" i="582"/>
  <c r="A3503" i="582"/>
  <c r="D3503" i="582" s="1"/>
  <c r="B3503" i="582"/>
  <c r="C3503" i="582"/>
  <c r="A3504" i="582"/>
  <c r="D3504" i="582" s="1"/>
  <c r="B3504" i="582"/>
  <c r="C3504" i="582"/>
  <c r="A3505" i="582"/>
  <c r="D3505" i="582" s="1"/>
  <c r="B3505" i="582"/>
  <c r="C3505" i="582"/>
  <c r="A3506" i="582"/>
  <c r="D3506" i="582" s="1"/>
  <c r="B3506" i="582"/>
  <c r="C3506" i="582"/>
  <c r="A3507" i="582"/>
  <c r="D3507" i="582" s="1"/>
  <c r="B3507" i="582"/>
  <c r="C3507" i="582"/>
  <c r="A3508" i="582"/>
  <c r="D3508" i="582" s="1"/>
  <c r="B3508" i="582"/>
  <c r="C3508" i="582"/>
  <c r="A3509" i="582"/>
  <c r="D3509" i="582" s="1"/>
  <c r="B3509" i="582"/>
  <c r="C3509" i="582"/>
  <c r="A3510" i="582"/>
  <c r="D3510" i="582" s="1"/>
  <c r="B3510" i="582"/>
  <c r="C3510" i="582"/>
  <c r="A3511" i="582"/>
  <c r="D3511" i="582" s="1"/>
  <c r="B3511" i="582"/>
  <c r="C3511" i="582"/>
  <c r="A3512" i="582"/>
  <c r="D3512" i="582" s="1"/>
  <c r="B3512" i="582"/>
  <c r="C3512" i="582"/>
  <c r="A3513" i="582"/>
  <c r="D3513" i="582" s="1"/>
  <c r="B3513" i="582"/>
  <c r="C3513" i="582"/>
  <c r="A3514" i="582"/>
  <c r="D3514" i="582" s="1"/>
  <c r="B3514" i="582"/>
  <c r="C3514" i="582"/>
  <c r="A3515" i="582"/>
  <c r="D3515" i="582" s="1"/>
  <c r="B3515" i="582"/>
  <c r="C3515" i="582"/>
  <c r="A3516" i="582"/>
  <c r="D3516" i="582" s="1"/>
  <c r="B3516" i="582"/>
  <c r="C3516" i="582"/>
  <c r="A3517" i="582"/>
  <c r="D3517" i="582" s="1"/>
  <c r="B3517" i="582"/>
  <c r="C3517" i="582"/>
  <c r="A3518" i="582"/>
  <c r="D3518" i="582" s="1"/>
  <c r="B3518" i="582"/>
  <c r="C3518" i="582"/>
  <c r="A3519" i="582"/>
  <c r="D3519" i="582" s="1"/>
  <c r="B3519" i="582"/>
  <c r="C3519" i="582"/>
  <c r="A3520" i="582"/>
  <c r="D3520" i="582" s="1"/>
  <c r="B3520" i="582"/>
  <c r="C3520" i="582"/>
  <c r="A3521" i="582"/>
  <c r="D3521" i="582" s="1"/>
  <c r="B3521" i="582"/>
  <c r="C3521" i="582"/>
  <c r="A3522" i="582"/>
  <c r="D3522" i="582" s="1"/>
  <c r="B3522" i="582"/>
  <c r="C3522" i="582"/>
  <c r="A3523" i="582"/>
  <c r="D3523" i="582" s="1"/>
  <c r="B3523" i="582"/>
  <c r="C3523" i="582"/>
  <c r="A3524" i="582"/>
  <c r="D3524" i="582" s="1"/>
  <c r="B3524" i="582"/>
  <c r="C3524" i="582"/>
  <c r="A3525" i="582"/>
  <c r="D3525" i="582" s="1"/>
  <c r="B3525" i="582"/>
  <c r="C3525" i="582"/>
  <c r="A3526" i="582"/>
  <c r="D3526" i="582" s="1"/>
  <c r="B3526" i="582"/>
  <c r="C3526" i="582"/>
  <c r="A3527" i="582"/>
  <c r="D3527" i="582" s="1"/>
  <c r="B3527" i="582"/>
  <c r="C3527" i="582"/>
  <c r="A3528" i="582"/>
  <c r="D3528" i="582" s="1"/>
  <c r="B3528" i="582"/>
  <c r="C3528" i="582"/>
  <c r="A3529" i="582"/>
  <c r="D3529" i="582" s="1"/>
  <c r="B3529" i="582"/>
  <c r="C3529" i="582"/>
  <c r="A3530" i="582"/>
  <c r="D3530" i="582" s="1"/>
  <c r="B3530" i="582"/>
  <c r="C3530" i="582"/>
  <c r="A3531" i="582"/>
  <c r="D3531" i="582" s="1"/>
  <c r="B3531" i="582"/>
  <c r="C3531" i="582"/>
  <c r="A3532" i="582"/>
  <c r="D3532" i="582" s="1"/>
  <c r="B3532" i="582"/>
  <c r="C3532" i="582"/>
  <c r="A3533" i="582"/>
  <c r="D3533" i="582" s="1"/>
  <c r="B3533" i="582"/>
  <c r="C3533" i="582"/>
  <c r="A3534" i="582"/>
  <c r="D3534" i="582" s="1"/>
  <c r="B3534" i="582"/>
  <c r="C3534" i="582"/>
  <c r="A3535" i="582"/>
  <c r="D3535" i="582" s="1"/>
  <c r="B3535" i="582"/>
  <c r="C3535" i="582"/>
  <c r="A3536" i="582"/>
  <c r="D3536" i="582" s="1"/>
  <c r="B3536" i="582"/>
  <c r="C3536" i="582"/>
  <c r="A3537" i="582"/>
  <c r="D3537" i="582" s="1"/>
  <c r="B3537" i="582"/>
  <c r="C3537" i="582"/>
  <c r="A3538" i="582"/>
  <c r="D3538" i="582" s="1"/>
  <c r="B3538" i="582"/>
  <c r="C3538" i="582"/>
  <c r="A3539" i="582"/>
  <c r="D3539" i="582" s="1"/>
  <c r="B3539" i="582"/>
  <c r="C3539" i="582"/>
  <c r="A3540" i="582"/>
  <c r="D3540" i="582" s="1"/>
  <c r="B3540" i="582"/>
  <c r="C3540" i="582"/>
  <c r="A3541" i="582"/>
  <c r="D3541" i="582" s="1"/>
  <c r="B3541" i="582"/>
  <c r="C3541" i="582"/>
  <c r="A3542" i="582"/>
  <c r="D3542" i="582" s="1"/>
  <c r="B3542" i="582"/>
  <c r="C3542" i="582"/>
  <c r="A3543" i="582"/>
  <c r="D3543" i="582" s="1"/>
  <c r="B3543" i="582"/>
  <c r="C3543" i="582"/>
  <c r="A3544" i="582"/>
  <c r="D3544" i="582" s="1"/>
  <c r="B3544" i="582"/>
  <c r="C3544" i="582"/>
  <c r="A3545" i="582"/>
  <c r="D3545" i="582" s="1"/>
  <c r="B3545" i="582"/>
  <c r="C3545" i="582"/>
  <c r="A3546" i="582"/>
  <c r="D3546" i="582" s="1"/>
  <c r="B3546" i="582"/>
  <c r="C3546" i="582"/>
  <c r="A3547" i="582"/>
  <c r="D3547" i="582" s="1"/>
  <c r="B3547" i="582"/>
  <c r="C3547" i="582"/>
  <c r="A3548" i="582"/>
  <c r="D3548" i="582" s="1"/>
  <c r="B3548" i="582"/>
  <c r="C3548" i="582"/>
  <c r="A3549" i="582"/>
  <c r="D3549" i="582" s="1"/>
  <c r="B3549" i="582"/>
  <c r="C3549" i="582"/>
  <c r="A3550" i="582"/>
  <c r="D3550" i="582" s="1"/>
  <c r="B3550" i="582"/>
  <c r="C3550" i="582"/>
  <c r="A3551" i="582"/>
  <c r="D3551" i="582" s="1"/>
  <c r="B3551" i="582"/>
  <c r="C3551" i="582"/>
  <c r="A3552" i="582"/>
  <c r="D3552" i="582" s="1"/>
  <c r="B3552" i="582"/>
  <c r="C3552" i="582"/>
  <c r="A3553" i="582"/>
  <c r="D3553" i="582" s="1"/>
  <c r="B3553" i="582"/>
  <c r="C3553" i="582"/>
  <c r="A3554" i="582"/>
  <c r="D3554" i="582" s="1"/>
  <c r="B3554" i="582"/>
  <c r="C3554" i="582"/>
  <c r="A3555" i="582"/>
  <c r="D3555" i="582" s="1"/>
  <c r="B3555" i="582"/>
  <c r="C3555" i="582"/>
  <c r="A3556" i="582"/>
  <c r="D3556" i="582" s="1"/>
  <c r="B3556" i="582"/>
  <c r="C3556" i="582"/>
  <c r="A3557" i="582"/>
  <c r="D3557" i="582" s="1"/>
  <c r="B3557" i="582"/>
  <c r="C3557" i="582"/>
  <c r="A3558" i="582"/>
  <c r="D3558" i="582" s="1"/>
  <c r="B3558" i="582"/>
  <c r="C3558" i="582"/>
  <c r="A3559" i="582"/>
  <c r="D3559" i="582" s="1"/>
  <c r="B3559" i="582"/>
  <c r="C3559" i="582"/>
  <c r="A3560" i="582"/>
  <c r="D3560" i="582" s="1"/>
  <c r="B3560" i="582"/>
  <c r="C3560" i="582"/>
  <c r="A3561" i="582"/>
  <c r="D3561" i="582" s="1"/>
  <c r="B3561" i="582"/>
  <c r="C3561" i="582"/>
  <c r="A3562" i="582"/>
  <c r="D3562" i="582" s="1"/>
  <c r="B3562" i="582"/>
  <c r="C3562" i="582"/>
  <c r="A3563" i="582"/>
  <c r="D3563" i="582" s="1"/>
  <c r="B3563" i="582"/>
  <c r="C3563" i="582"/>
  <c r="A3564" i="582"/>
  <c r="D3564" i="582" s="1"/>
  <c r="B3564" i="582"/>
  <c r="C3564" i="582"/>
  <c r="A3565" i="582"/>
  <c r="D3565" i="582" s="1"/>
  <c r="B3565" i="582"/>
  <c r="C3565" i="582"/>
  <c r="A3566" i="582"/>
  <c r="D3566" i="582" s="1"/>
  <c r="B3566" i="582"/>
  <c r="C3566" i="582"/>
  <c r="A3567" i="582"/>
  <c r="D3567" i="582" s="1"/>
  <c r="B3567" i="582"/>
  <c r="C3567" i="582"/>
  <c r="A3568" i="582"/>
  <c r="D3568" i="582" s="1"/>
  <c r="B3568" i="582"/>
  <c r="C3568" i="582"/>
  <c r="A3569" i="582"/>
  <c r="D3569" i="582" s="1"/>
  <c r="B3569" i="582"/>
  <c r="C3569" i="582"/>
  <c r="A3570" i="582"/>
  <c r="D3570" i="582" s="1"/>
  <c r="B3570" i="582"/>
  <c r="C3570" i="582"/>
  <c r="A3571" i="582"/>
  <c r="D3571" i="582" s="1"/>
  <c r="B3571" i="582"/>
  <c r="C3571" i="582"/>
  <c r="A3572" i="582"/>
  <c r="D3572" i="582" s="1"/>
  <c r="B3572" i="582"/>
  <c r="C3572" i="582"/>
  <c r="A3573" i="582"/>
  <c r="D3573" i="582" s="1"/>
  <c r="B3573" i="582"/>
  <c r="C3573" i="582"/>
  <c r="A3574" i="582"/>
  <c r="D3574" i="582" s="1"/>
  <c r="B3574" i="582"/>
  <c r="C3574" i="582"/>
  <c r="A3575" i="582"/>
  <c r="D3575" i="582" s="1"/>
  <c r="B3575" i="582"/>
  <c r="C3575" i="582"/>
  <c r="A3576" i="582"/>
  <c r="D3576" i="582" s="1"/>
  <c r="B3576" i="582"/>
  <c r="C3576" i="582"/>
  <c r="A3577" i="582"/>
  <c r="D3577" i="582" s="1"/>
  <c r="B3577" i="582"/>
  <c r="C3577" i="582"/>
  <c r="A3578" i="582"/>
  <c r="D3578" i="582" s="1"/>
  <c r="B3578" i="582"/>
  <c r="C3578" i="582"/>
  <c r="A3579" i="582"/>
  <c r="D3579" i="582" s="1"/>
  <c r="B3579" i="582"/>
  <c r="C3579" i="582"/>
  <c r="A3580" i="582"/>
  <c r="D3580" i="582" s="1"/>
  <c r="B3580" i="582"/>
  <c r="C3580" i="582"/>
  <c r="A3581" i="582"/>
  <c r="D3581" i="582" s="1"/>
  <c r="B3581" i="582"/>
  <c r="C3581" i="582"/>
  <c r="A3582" i="582"/>
  <c r="D3582" i="582" s="1"/>
  <c r="B3582" i="582"/>
  <c r="C3582" i="582"/>
  <c r="A3583" i="582"/>
  <c r="D3583" i="582" s="1"/>
  <c r="B3583" i="582"/>
  <c r="C3583" i="582"/>
  <c r="A3584" i="582"/>
  <c r="D3584" i="582" s="1"/>
  <c r="B3584" i="582"/>
  <c r="C3584" i="582"/>
  <c r="A3585" i="582"/>
  <c r="D3585" i="582" s="1"/>
  <c r="B3585" i="582"/>
  <c r="C3585" i="582"/>
  <c r="A3586" i="582"/>
  <c r="D3586" i="582" s="1"/>
  <c r="B3586" i="582"/>
  <c r="C3586" i="582"/>
  <c r="A3587" i="582"/>
  <c r="D3587" i="582" s="1"/>
  <c r="B3587" i="582"/>
  <c r="C3587" i="582"/>
  <c r="A3588" i="582"/>
  <c r="D3588" i="582" s="1"/>
  <c r="B3588" i="582"/>
  <c r="C3588" i="582"/>
  <c r="A3589" i="582"/>
  <c r="D3589" i="582" s="1"/>
  <c r="B3589" i="582"/>
  <c r="C3589" i="582"/>
  <c r="A3590" i="582"/>
  <c r="D3590" i="582" s="1"/>
  <c r="B3590" i="582"/>
  <c r="C3590" i="582"/>
  <c r="A3591" i="582"/>
  <c r="D3591" i="582" s="1"/>
  <c r="B3591" i="582"/>
  <c r="C3591" i="582"/>
  <c r="A3592" i="582"/>
  <c r="D3592" i="582" s="1"/>
  <c r="B3592" i="582"/>
  <c r="C3592" i="582"/>
  <c r="A3593" i="582"/>
  <c r="D3593" i="582" s="1"/>
  <c r="B3593" i="582"/>
  <c r="C3593" i="582"/>
  <c r="A3594" i="582"/>
  <c r="D3594" i="582" s="1"/>
  <c r="B3594" i="582"/>
  <c r="C3594" i="582"/>
  <c r="A3595" i="582"/>
  <c r="D3595" i="582" s="1"/>
  <c r="B3595" i="582"/>
  <c r="C3595" i="582"/>
  <c r="A3596" i="582"/>
  <c r="D3596" i="582" s="1"/>
  <c r="B3596" i="582"/>
  <c r="C3596" i="582"/>
  <c r="A3597" i="582"/>
  <c r="D3597" i="582" s="1"/>
  <c r="B3597" i="582"/>
  <c r="C3597" i="582"/>
  <c r="A3598" i="582"/>
  <c r="D3598" i="582" s="1"/>
  <c r="B3598" i="582"/>
  <c r="C3598" i="582"/>
  <c r="A3599" i="582"/>
  <c r="D3599" i="582" s="1"/>
  <c r="B3599" i="582"/>
  <c r="C3599" i="582"/>
  <c r="A3600" i="582"/>
  <c r="D3600" i="582" s="1"/>
  <c r="B3600" i="582"/>
  <c r="C3600" i="582"/>
  <c r="A3601" i="582"/>
  <c r="D3601" i="582" s="1"/>
  <c r="B3601" i="582"/>
  <c r="C3601" i="582"/>
  <c r="A3602" i="582"/>
  <c r="D3602" i="582" s="1"/>
  <c r="B3602" i="582"/>
  <c r="C3602" i="582"/>
  <c r="A3603" i="582"/>
  <c r="D3603" i="582" s="1"/>
  <c r="B3603" i="582"/>
  <c r="C3603" i="582"/>
  <c r="A3604" i="582"/>
  <c r="D3604" i="582" s="1"/>
  <c r="B3604" i="582"/>
  <c r="C3604" i="582"/>
  <c r="A3605" i="582"/>
  <c r="D3605" i="582" s="1"/>
  <c r="B3605" i="582"/>
  <c r="C3605" i="582"/>
  <c r="A3606" i="582"/>
  <c r="D3606" i="582" s="1"/>
  <c r="B3606" i="582"/>
  <c r="C3606" i="582"/>
  <c r="A3607" i="582"/>
  <c r="D3607" i="582" s="1"/>
  <c r="B3607" i="582"/>
  <c r="C3607" i="582"/>
  <c r="A3608" i="582"/>
  <c r="D3608" i="582" s="1"/>
  <c r="B3608" i="582"/>
  <c r="C3608" i="582"/>
  <c r="A3609" i="582"/>
  <c r="D3609" i="582" s="1"/>
  <c r="B3609" i="582"/>
  <c r="C3609" i="582"/>
  <c r="A3610" i="582"/>
  <c r="D3610" i="582" s="1"/>
  <c r="B3610" i="582"/>
  <c r="C3610" i="582"/>
  <c r="A3611" i="582"/>
  <c r="D3611" i="582" s="1"/>
  <c r="B3611" i="582"/>
  <c r="C3611" i="582"/>
  <c r="A3612" i="582"/>
  <c r="D3612" i="582" s="1"/>
  <c r="B3612" i="582"/>
  <c r="C3612" i="582"/>
  <c r="A3613" i="582"/>
  <c r="D3613" i="582" s="1"/>
  <c r="B3613" i="582"/>
  <c r="C3613" i="582"/>
  <c r="A3614" i="582"/>
  <c r="D3614" i="582" s="1"/>
  <c r="B3614" i="582"/>
  <c r="C3614" i="582"/>
  <c r="A3615" i="582"/>
  <c r="D3615" i="582" s="1"/>
  <c r="B3615" i="582"/>
  <c r="C3615" i="582"/>
  <c r="A3616" i="582"/>
  <c r="D3616" i="582" s="1"/>
  <c r="B3616" i="582"/>
  <c r="C3616" i="582"/>
  <c r="A3617" i="582"/>
  <c r="D3617" i="582" s="1"/>
  <c r="B3617" i="582"/>
  <c r="C3617" i="582"/>
  <c r="A3618" i="582"/>
  <c r="D3618" i="582" s="1"/>
  <c r="B3618" i="582"/>
  <c r="C3618" i="582"/>
  <c r="A3619" i="582"/>
  <c r="D3619" i="582" s="1"/>
  <c r="B3619" i="582"/>
  <c r="C3619" i="582"/>
  <c r="A3620" i="582"/>
  <c r="D3620" i="582" s="1"/>
  <c r="B3620" i="582"/>
  <c r="C3620" i="582"/>
  <c r="A3621" i="582"/>
  <c r="D3621" i="582" s="1"/>
  <c r="B3621" i="582"/>
  <c r="C3621" i="582"/>
  <c r="A3622" i="582"/>
  <c r="D3622" i="582" s="1"/>
  <c r="B3622" i="582"/>
  <c r="C3622" i="582"/>
  <c r="A3623" i="582"/>
  <c r="D3623" i="582" s="1"/>
  <c r="B3623" i="582"/>
  <c r="C3623" i="582"/>
  <c r="A3624" i="582"/>
  <c r="D3624" i="582" s="1"/>
  <c r="B3624" i="582"/>
  <c r="C3624" i="582"/>
  <c r="A3625" i="582"/>
  <c r="D3625" i="582" s="1"/>
  <c r="B3625" i="582"/>
  <c r="C3625" i="582"/>
  <c r="A3626" i="582"/>
  <c r="D3626" i="582" s="1"/>
  <c r="B3626" i="582"/>
  <c r="C3626" i="582"/>
  <c r="A3627" i="582"/>
  <c r="D3627" i="582" s="1"/>
  <c r="B3627" i="582"/>
  <c r="C3627" i="582"/>
  <c r="A3628" i="582"/>
  <c r="D3628" i="582" s="1"/>
  <c r="B3628" i="582"/>
  <c r="C3628" i="582"/>
  <c r="A3629" i="582"/>
  <c r="D3629" i="582" s="1"/>
  <c r="B3629" i="582"/>
  <c r="C3629" i="582"/>
  <c r="A3630" i="582"/>
  <c r="D3630" i="582" s="1"/>
  <c r="B3630" i="582"/>
  <c r="C3630" i="582"/>
  <c r="A3631" i="582"/>
  <c r="D3631" i="582" s="1"/>
  <c r="B3631" i="582"/>
  <c r="C3631" i="582"/>
  <c r="A3632" i="582"/>
  <c r="D3632" i="582" s="1"/>
  <c r="B3632" i="582"/>
  <c r="C3632" i="582"/>
  <c r="A3633" i="582"/>
  <c r="D3633" i="582" s="1"/>
  <c r="B3633" i="582"/>
  <c r="C3633" i="582"/>
  <c r="A3634" i="582"/>
  <c r="D3634" i="582" s="1"/>
  <c r="B3634" i="582"/>
  <c r="C3634" i="582"/>
  <c r="A3635" i="582"/>
  <c r="D3635" i="582" s="1"/>
  <c r="B3635" i="582"/>
  <c r="C3635" i="582"/>
  <c r="A3636" i="582"/>
  <c r="D3636" i="582" s="1"/>
  <c r="B3636" i="582"/>
  <c r="C3636" i="582"/>
  <c r="A3637" i="582"/>
  <c r="D3637" i="582" s="1"/>
  <c r="B3637" i="582"/>
  <c r="C3637" i="582"/>
  <c r="A3638" i="582"/>
  <c r="D3638" i="582" s="1"/>
  <c r="B3638" i="582"/>
  <c r="C3638" i="582"/>
  <c r="A3639" i="582"/>
  <c r="D3639" i="582" s="1"/>
  <c r="B3639" i="582"/>
  <c r="C3639" i="582"/>
  <c r="A3640" i="582"/>
  <c r="D3640" i="582" s="1"/>
  <c r="B3640" i="582"/>
  <c r="C3640" i="582"/>
  <c r="A3641" i="582"/>
  <c r="D3641" i="582" s="1"/>
  <c r="B3641" i="582"/>
  <c r="C3641" i="582"/>
  <c r="A3642" i="582"/>
  <c r="D3642" i="582" s="1"/>
  <c r="B3642" i="582"/>
  <c r="C3642" i="582"/>
  <c r="A3643" i="582"/>
  <c r="D3643" i="582" s="1"/>
  <c r="B3643" i="582"/>
  <c r="C3643" i="582"/>
  <c r="A3644" i="582"/>
  <c r="D3644" i="582" s="1"/>
  <c r="B3644" i="582"/>
  <c r="C3644" i="582"/>
  <c r="A3645" i="582"/>
  <c r="D3645" i="582" s="1"/>
  <c r="B3645" i="582"/>
  <c r="C3645" i="582"/>
  <c r="A3646" i="582"/>
  <c r="D3646" i="582" s="1"/>
  <c r="B3646" i="582"/>
  <c r="C3646" i="582"/>
  <c r="A3647" i="582"/>
  <c r="D3647" i="582" s="1"/>
  <c r="B3647" i="582"/>
  <c r="C3647" i="582"/>
  <c r="A3648" i="582"/>
  <c r="D3648" i="582" s="1"/>
  <c r="B3648" i="582"/>
  <c r="C3648" i="582"/>
  <c r="A3649" i="582"/>
  <c r="D3649" i="582" s="1"/>
  <c r="B3649" i="582"/>
  <c r="C3649" i="582"/>
  <c r="A3650" i="582"/>
  <c r="D3650" i="582" s="1"/>
  <c r="B3650" i="582"/>
  <c r="C3650" i="582"/>
  <c r="A3651" i="582"/>
  <c r="D3651" i="582" s="1"/>
  <c r="B3651" i="582"/>
  <c r="C3651" i="582"/>
  <c r="A3652" i="582"/>
  <c r="D3652" i="582" s="1"/>
  <c r="B3652" i="582"/>
  <c r="C3652" i="582"/>
  <c r="A3653" i="582"/>
  <c r="D3653" i="582" s="1"/>
  <c r="B3653" i="582"/>
  <c r="C3653" i="582"/>
  <c r="A3654" i="582"/>
  <c r="D3654" i="582" s="1"/>
  <c r="B3654" i="582"/>
  <c r="C3654" i="582"/>
  <c r="A3655" i="582"/>
  <c r="D3655" i="582" s="1"/>
  <c r="B3655" i="582"/>
  <c r="C3655" i="582"/>
  <c r="A3656" i="582"/>
  <c r="D3656" i="582" s="1"/>
  <c r="B3656" i="582"/>
  <c r="C3656" i="582"/>
  <c r="A3657" i="582"/>
  <c r="D3657" i="582" s="1"/>
  <c r="B3657" i="582"/>
  <c r="C3657" i="582"/>
  <c r="A3658" i="582"/>
  <c r="D3658" i="582" s="1"/>
  <c r="B3658" i="582"/>
  <c r="C3658" i="582"/>
  <c r="A3659" i="582"/>
  <c r="D3659" i="582" s="1"/>
  <c r="B3659" i="582"/>
  <c r="C3659" i="582"/>
  <c r="A3660" i="582"/>
  <c r="D3660" i="582" s="1"/>
  <c r="B3660" i="582"/>
  <c r="C3660" i="582"/>
  <c r="A3661" i="582"/>
  <c r="D3661" i="582" s="1"/>
  <c r="B3661" i="582"/>
  <c r="C3661" i="582"/>
  <c r="A3662" i="582"/>
  <c r="D3662" i="582" s="1"/>
  <c r="B3662" i="582"/>
  <c r="C3662" i="582"/>
  <c r="A3663" i="582"/>
  <c r="D3663" i="582" s="1"/>
  <c r="B3663" i="582"/>
  <c r="C3663" i="582"/>
  <c r="A3664" i="582"/>
  <c r="D3664" i="582" s="1"/>
  <c r="B3664" i="582"/>
  <c r="C3664" i="582"/>
  <c r="A3665" i="582"/>
  <c r="D3665" i="582" s="1"/>
  <c r="B3665" i="582"/>
  <c r="C3665" i="582"/>
  <c r="A3666" i="582"/>
  <c r="D3666" i="582" s="1"/>
  <c r="B3666" i="582"/>
  <c r="C3666" i="582"/>
  <c r="A3667" i="582"/>
  <c r="D3667" i="582" s="1"/>
  <c r="B3667" i="582"/>
  <c r="C3667" i="582"/>
  <c r="A3668" i="582"/>
  <c r="D3668" i="582" s="1"/>
  <c r="B3668" i="582"/>
  <c r="C3668" i="582"/>
  <c r="A3669" i="582"/>
  <c r="D3669" i="582" s="1"/>
  <c r="B3669" i="582"/>
  <c r="C3669" i="582"/>
  <c r="A3670" i="582"/>
  <c r="D3670" i="582" s="1"/>
  <c r="B3670" i="582"/>
  <c r="C3670" i="582"/>
  <c r="A3671" i="582"/>
  <c r="D3671" i="582" s="1"/>
  <c r="B3671" i="582"/>
  <c r="C3671" i="582"/>
  <c r="A3672" i="582"/>
  <c r="D3672" i="582" s="1"/>
  <c r="B3672" i="582"/>
  <c r="C3672" i="582"/>
  <c r="A3673" i="582"/>
  <c r="D3673" i="582" s="1"/>
  <c r="B3673" i="582"/>
  <c r="C3673" i="582"/>
  <c r="A3674" i="582"/>
  <c r="D3674" i="582" s="1"/>
  <c r="B3674" i="582"/>
  <c r="C3674" i="582"/>
  <c r="A3675" i="582"/>
  <c r="D3675" i="582" s="1"/>
  <c r="B3675" i="582"/>
  <c r="C3675" i="582"/>
  <c r="A3676" i="582"/>
  <c r="D3676" i="582" s="1"/>
  <c r="B3676" i="582"/>
  <c r="C3676" i="582"/>
  <c r="A3677" i="582"/>
  <c r="D3677" i="582" s="1"/>
  <c r="B3677" i="582"/>
  <c r="C3677" i="582"/>
  <c r="A3678" i="582"/>
  <c r="D3678" i="582" s="1"/>
  <c r="B3678" i="582"/>
  <c r="C3678" i="582"/>
  <c r="A3679" i="582"/>
  <c r="D3679" i="582" s="1"/>
  <c r="B3679" i="582"/>
  <c r="C3679" i="582"/>
  <c r="A3680" i="582"/>
  <c r="D3680" i="582" s="1"/>
  <c r="B3680" i="582"/>
  <c r="C3680" i="582"/>
  <c r="A3681" i="582"/>
  <c r="D3681" i="582" s="1"/>
  <c r="B3681" i="582"/>
  <c r="C3681" i="582"/>
  <c r="A3682" i="582"/>
  <c r="D3682" i="582" s="1"/>
  <c r="B3682" i="582"/>
  <c r="C3682" i="582"/>
  <c r="A3683" i="582"/>
  <c r="D3683" i="582" s="1"/>
  <c r="B3683" i="582"/>
  <c r="C3683" i="582"/>
  <c r="A3684" i="582"/>
  <c r="D3684" i="582" s="1"/>
  <c r="B3684" i="582"/>
  <c r="C3684" i="582"/>
  <c r="A3685" i="582"/>
  <c r="D3685" i="582" s="1"/>
  <c r="B3685" i="582"/>
  <c r="C3685" i="582"/>
  <c r="A3686" i="582"/>
  <c r="D3686" i="582" s="1"/>
  <c r="B3686" i="582"/>
  <c r="C3686" i="582"/>
  <c r="A3687" i="582"/>
  <c r="D3687" i="582" s="1"/>
  <c r="B3687" i="582"/>
  <c r="C3687" i="582"/>
  <c r="A3688" i="582"/>
  <c r="D3688" i="582" s="1"/>
  <c r="B3688" i="582"/>
  <c r="C3688" i="582"/>
  <c r="A3689" i="582"/>
  <c r="D3689" i="582" s="1"/>
  <c r="B3689" i="582"/>
  <c r="C3689" i="582"/>
  <c r="A3690" i="582"/>
  <c r="D3690" i="582" s="1"/>
  <c r="B3690" i="582"/>
  <c r="C3690" i="582"/>
  <c r="A3691" i="582"/>
  <c r="D3691" i="582" s="1"/>
  <c r="B3691" i="582"/>
  <c r="C3691" i="582"/>
  <c r="A3692" i="582"/>
  <c r="D3692" i="582" s="1"/>
  <c r="B3692" i="582"/>
  <c r="C3692" i="582"/>
  <c r="A3693" i="582"/>
  <c r="D3693" i="582" s="1"/>
  <c r="B3693" i="582"/>
  <c r="C3693" i="582"/>
  <c r="A3694" i="582"/>
  <c r="D3694" i="582" s="1"/>
  <c r="B3694" i="582"/>
  <c r="C3694" i="582"/>
  <c r="A3695" i="582"/>
  <c r="D3695" i="582" s="1"/>
  <c r="B3695" i="582"/>
  <c r="C3695" i="582"/>
  <c r="A3696" i="582"/>
  <c r="D3696" i="582" s="1"/>
  <c r="B3696" i="582"/>
  <c r="C3696" i="582"/>
  <c r="A3697" i="582"/>
  <c r="D3697" i="582" s="1"/>
  <c r="B3697" i="582"/>
  <c r="C3697" i="582"/>
  <c r="A3698" i="582"/>
  <c r="D3698" i="582" s="1"/>
  <c r="B3698" i="582"/>
  <c r="C3698" i="582"/>
  <c r="A3699" i="582"/>
  <c r="D3699" i="582" s="1"/>
  <c r="B3699" i="582"/>
  <c r="C3699" i="582"/>
  <c r="A3700" i="582"/>
  <c r="D3700" i="582" s="1"/>
  <c r="B3700" i="582"/>
  <c r="C3700" i="582"/>
  <c r="A3701" i="582"/>
  <c r="D3701" i="582" s="1"/>
  <c r="B3701" i="582"/>
  <c r="C3701" i="582"/>
  <c r="A3702" i="582"/>
  <c r="D3702" i="582" s="1"/>
  <c r="B3702" i="582"/>
  <c r="C3702" i="582"/>
  <c r="A3703" i="582"/>
  <c r="D3703" i="582" s="1"/>
  <c r="B3703" i="582"/>
  <c r="C3703" i="582"/>
  <c r="A3704" i="582"/>
  <c r="D3704" i="582" s="1"/>
  <c r="B3704" i="582"/>
  <c r="C3704" i="582"/>
  <c r="C3204" i="582"/>
  <c r="A3205" i="582"/>
  <c r="D3205" i="582" s="1"/>
  <c r="B3205" i="582"/>
  <c r="C3205" i="582"/>
  <c r="A3206" i="582"/>
  <c r="D3206" i="582" s="1"/>
  <c r="B3206" i="582"/>
  <c r="C3206" i="582"/>
  <c r="A3207" i="582"/>
  <c r="D3207" i="582" s="1"/>
  <c r="B3207" i="582"/>
  <c r="C3207" i="582"/>
  <c r="A3208" i="582"/>
  <c r="D3208" i="582" s="1"/>
  <c r="B3208" i="582"/>
  <c r="C3208" i="582"/>
  <c r="A3209" i="582"/>
  <c r="D3209" i="582" s="1"/>
  <c r="B3209" i="582"/>
  <c r="C3209" i="582"/>
  <c r="A3210" i="582"/>
  <c r="D3210" i="582" s="1"/>
  <c r="B3210" i="582"/>
  <c r="C3210" i="582"/>
  <c r="A3211" i="582"/>
  <c r="D3211" i="582" s="1"/>
  <c r="B3211" i="582"/>
  <c r="C3211" i="582"/>
  <c r="A3212" i="582"/>
  <c r="D3212" i="582" s="1"/>
  <c r="B3212" i="582"/>
  <c r="C3212" i="582"/>
  <c r="A3213" i="582"/>
  <c r="D3213" i="582" s="1"/>
  <c r="B3213" i="582"/>
  <c r="C3213" i="582"/>
  <c r="A3214" i="582"/>
  <c r="D3214" i="582" s="1"/>
  <c r="B3214" i="582"/>
  <c r="C3214" i="582"/>
  <c r="A3215" i="582"/>
  <c r="D3215" i="582" s="1"/>
  <c r="B3215" i="582"/>
  <c r="C3215" i="582"/>
  <c r="A3216" i="582"/>
  <c r="D3216" i="582" s="1"/>
  <c r="B3216" i="582"/>
  <c r="C3216" i="582"/>
  <c r="A3217" i="582"/>
  <c r="D3217" i="582" s="1"/>
  <c r="B3217" i="582"/>
  <c r="C3217" i="582"/>
  <c r="A3218" i="582"/>
  <c r="D3218" i="582" s="1"/>
  <c r="B3218" i="582"/>
  <c r="C3218" i="582"/>
  <c r="A3219" i="582"/>
  <c r="D3219" i="582" s="1"/>
  <c r="B3219" i="582"/>
  <c r="C3219" i="582"/>
  <c r="A3220" i="582"/>
  <c r="D3220" i="582" s="1"/>
  <c r="B3220" i="582"/>
  <c r="C3220" i="582"/>
  <c r="A3221" i="582"/>
  <c r="D3221" i="582" s="1"/>
  <c r="B3221" i="582"/>
  <c r="C3221" i="582"/>
  <c r="A3222" i="582"/>
  <c r="D3222" i="582" s="1"/>
  <c r="B3222" i="582"/>
  <c r="C3222" i="582"/>
  <c r="A3223" i="582"/>
  <c r="D3223" i="582" s="1"/>
  <c r="B3223" i="582"/>
  <c r="C3223" i="582"/>
  <c r="A3224" i="582"/>
  <c r="D3224" i="582" s="1"/>
  <c r="B3224" i="582"/>
  <c r="C3224" i="582"/>
  <c r="A3225" i="582"/>
  <c r="D3225" i="582" s="1"/>
  <c r="B3225" i="582"/>
  <c r="C3225" i="582"/>
  <c r="A3226" i="582"/>
  <c r="D3226" i="582" s="1"/>
  <c r="B3226" i="582"/>
  <c r="C3226" i="582"/>
  <c r="A3227" i="582"/>
  <c r="D3227" i="582" s="1"/>
  <c r="B3227" i="582"/>
  <c r="C3227" i="582"/>
  <c r="A3228" i="582"/>
  <c r="D3228" i="582" s="1"/>
  <c r="B3228" i="582"/>
  <c r="C3228" i="582"/>
  <c r="A3229" i="582"/>
  <c r="D3229" i="582" s="1"/>
  <c r="B3229" i="582"/>
  <c r="C3229" i="582"/>
  <c r="A3230" i="582"/>
  <c r="D3230" i="582" s="1"/>
  <c r="B3230" i="582"/>
  <c r="C3230" i="582"/>
  <c r="A3231" i="582"/>
  <c r="D3231" i="582" s="1"/>
  <c r="B3231" i="582"/>
  <c r="C3231" i="582"/>
  <c r="A3232" i="582"/>
  <c r="D3232" i="582" s="1"/>
  <c r="B3232" i="582"/>
  <c r="C3232" i="582"/>
  <c r="A3233" i="582"/>
  <c r="D3233" i="582" s="1"/>
  <c r="B3233" i="582"/>
  <c r="C3233" i="582"/>
  <c r="A3234" i="582"/>
  <c r="D3234" i="582" s="1"/>
  <c r="B3234" i="582"/>
  <c r="C3234" i="582"/>
  <c r="A3235" i="582"/>
  <c r="D3235" i="582" s="1"/>
  <c r="B3235" i="582"/>
  <c r="C3235" i="582"/>
  <c r="A3236" i="582"/>
  <c r="D3236" i="582" s="1"/>
  <c r="B3236" i="582"/>
  <c r="C3236" i="582"/>
  <c r="A3237" i="582"/>
  <c r="D3237" i="582" s="1"/>
  <c r="B3237" i="582"/>
  <c r="C3237" i="582"/>
  <c r="A3238" i="582"/>
  <c r="D3238" i="582" s="1"/>
  <c r="B3238" i="582"/>
  <c r="C3238" i="582"/>
  <c r="A3239" i="582"/>
  <c r="D3239" i="582" s="1"/>
  <c r="B3239" i="582"/>
  <c r="C3239" i="582"/>
  <c r="A3240" i="582"/>
  <c r="D3240" i="582" s="1"/>
  <c r="B3240" i="582"/>
  <c r="C3240" i="582"/>
  <c r="A3241" i="582"/>
  <c r="D3241" i="582" s="1"/>
  <c r="B3241" i="582"/>
  <c r="C3241" i="582"/>
  <c r="A3242" i="582"/>
  <c r="D3242" i="582" s="1"/>
  <c r="B3242" i="582"/>
  <c r="C3242" i="582"/>
  <c r="A3243" i="582"/>
  <c r="D3243" i="582" s="1"/>
  <c r="B3243" i="582"/>
  <c r="C3243" i="582"/>
  <c r="A3244" i="582"/>
  <c r="D3244" i="582" s="1"/>
  <c r="B3244" i="582"/>
  <c r="C3244" i="582"/>
  <c r="A3245" i="582"/>
  <c r="D3245" i="582" s="1"/>
  <c r="B3245" i="582"/>
  <c r="C3245" i="582"/>
  <c r="A3246" i="582"/>
  <c r="D3246" i="582" s="1"/>
  <c r="B3246" i="582"/>
  <c r="C3246" i="582"/>
  <c r="A3247" i="582"/>
  <c r="D3247" i="582" s="1"/>
  <c r="B3247" i="582"/>
  <c r="C3247" i="582"/>
  <c r="A3248" i="582"/>
  <c r="D3248" i="582" s="1"/>
  <c r="B3248" i="582"/>
  <c r="C3248" i="582"/>
  <c r="A3249" i="582"/>
  <c r="D3249" i="582" s="1"/>
  <c r="B3249" i="582"/>
  <c r="C3249" i="582"/>
  <c r="A3250" i="582"/>
  <c r="D3250" i="582" s="1"/>
  <c r="B3250" i="582"/>
  <c r="C3250" i="582"/>
  <c r="A3251" i="582"/>
  <c r="D3251" i="582" s="1"/>
  <c r="B3251" i="582"/>
  <c r="C3251" i="582"/>
  <c r="A3252" i="582"/>
  <c r="D3252" i="582" s="1"/>
  <c r="B3252" i="582"/>
  <c r="C3252" i="582"/>
  <c r="A3253" i="582"/>
  <c r="D3253" i="582" s="1"/>
  <c r="B3253" i="582"/>
  <c r="C3253" i="582"/>
  <c r="A3254" i="582"/>
  <c r="D3254" i="582" s="1"/>
  <c r="B3254" i="582"/>
  <c r="C3254" i="582"/>
  <c r="A3255" i="582"/>
  <c r="D3255" i="582" s="1"/>
  <c r="B3255" i="582"/>
  <c r="C3255" i="582"/>
  <c r="A3256" i="582"/>
  <c r="D3256" i="582" s="1"/>
  <c r="B3256" i="582"/>
  <c r="C3256" i="582"/>
  <c r="A3257" i="582"/>
  <c r="D3257" i="582" s="1"/>
  <c r="B3257" i="582"/>
  <c r="C3257" i="582"/>
  <c r="A3258" i="582"/>
  <c r="D3258" i="582" s="1"/>
  <c r="B3258" i="582"/>
  <c r="C3258" i="582"/>
  <c r="A3259" i="582"/>
  <c r="D3259" i="582" s="1"/>
  <c r="B3259" i="582"/>
  <c r="C3259" i="582"/>
  <c r="A3260" i="582"/>
  <c r="D3260" i="582" s="1"/>
  <c r="B3260" i="582"/>
  <c r="C3260" i="582"/>
  <c r="A3261" i="582"/>
  <c r="D3261" i="582" s="1"/>
  <c r="B3261" i="582"/>
  <c r="C3261" i="582"/>
  <c r="A3262" i="582"/>
  <c r="D3262" i="582" s="1"/>
  <c r="B3262" i="582"/>
  <c r="C3262" i="582"/>
  <c r="A3263" i="582"/>
  <c r="D3263" i="582" s="1"/>
  <c r="B3263" i="582"/>
  <c r="C3263" i="582"/>
  <c r="A3264" i="582"/>
  <c r="D3264" i="582" s="1"/>
  <c r="B3264" i="582"/>
  <c r="C3264" i="582"/>
  <c r="A3265" i="582"/>
  <c r="D3265" i="582" s="1"/>
  <c r="B3265" i="582"/>
  <c r="C3265" i="582"/>
  <c r="A3266" i="582"/>
  <c r="D3266" i="582" s="1"/>
  <c r="B3266" i="582"/>
  <c r="C3266" i="582"/>
  <c r="A3267" i="582"/>
  <c r="D3267" i="582" s="1"/>
  <c r="B3267" i="582"/>
  <c r="C3267" i="582"/>
  <c r="A3268" i="582"/>
  <c r="D3268" i="582" s="1"/>
  <c r="B3268" i="582"/>
  <c r="C3268" i="582"/>
  <c r="A3269" i="582"/>
  <c r="D3269" i="582" s="1"/>
  <c r="B3269" i="582"/>
  <c r="C3269" i="582"/>
  <c r="A3270" i="582"/>
  <c r="D3270" i="582" s="1"/>
  <c r="B3270" i="582"/>
  <c r="C3270" i="582"/>
  <c r="A3271" i="582"/>
  <c r="D3271" i="582" s="1"/>
  <c r="B3271" i="582"/>
  <c r="C3271" i="582"/>
  <c r="A3272" i="582"/>
  <c r="D3272" i="582" s="1"/>
  <c r="B3272" i="582"/>
  <c r="C3272" i="582"/>
  <c r="A3273" i="582"/>
  <c r="D3273" i="582" s="1"/>
  <c r="B3273" i="582"/>
  <c r="C3273" i="582"/>
  <c r="A3274" i="582"/>
  <c r="D3274" i="582" s="1"/>
  <c r="B3274" i="582"/>
  <c r="C3274" i="582"/>
  <c r="A3275" i="582"/>
  <c r="D3275" i="582" s="1"/>
  <c r="B3275" i="582"/>
  <c r="C3275" i="582"/>
  <c r="A3276" i="582"/>
  <c r="D3276" i="582" s="1"/>
  <c r="B3276" i="582"/>
  <c r="C3276" i="582"/>
  <c r="A3277" i="582"/>
  <c r="D3277" i="582" s="1"/>
  <c r="B3277" i="582"/>
  <c r="C3277" i="582"/>
  <c r="A3278" i="582"/>
  <c r="D3278" i="582" s="1"/>
  <c r="B3278" i="582"/>
  <c r="C3278" i="582"/>
  <c r="A3279" i="582"/>
  <c r="D3279" i="582" s="1"/>
  <c r="B3279" i="582"/>
  <c r="C3279" i="582"/>
  <c r="A3280" i="582"/>
  <c r="D3280" i="582" s="1"/>
  <c r="B3280" i="582"/>
  <c r="C3280" i="582"/>
  <c r="A3281" i="582"/>
  <c r="D3281" i="582" s="1"/>
  <c r="B3281" i="582"/>
  <c r="C3281" i="582"/>
  <c r="A3282" i="582"/>
  <c r="D3282" i="582" s="1"/>
  <c r="B3282" i="582"/>
  <c r="C3282" i="582"/>
  <c r="A3283" i="582"/>
  <c r="D3283" i="582" s="1"/>
  <c r="B3283" i="582"/>
  <c r="C3283" i="582"/>
  <c r="A3284" i="582"/>
  <c r="D3284" i="582" s="1"/>
  <c r="B3284" i="582"/>
  <c r="C3284" i="582"/>
  <c r="A3285" i="582"/>
  <c r="D3285" i="582" s="1"/>
  <c r="B3285" i="582"/>
  <c r="C3285" i="582"/>
  <c r="A3286" i="582"/>
  <c r="D3286" i="582" s="1"/>
  <c r="B3286" i="582"/>
  <c r="C3286" i="582"/>
  <c r="A3287" i="582"/>
  <c r="D3287" i="582" s="1"/>
  <c r="B3287" i="582"/>
  <c r="C3287" i="582"/>
  <c r="A3288" i="582"/>
  <c r="D3288" i="582" s="1"/>
  <c r="B3288" i="582"/>
  <c r="C3288" i="582"/>
  <c r="A3289" i="582"/>
  <c r="D3289" i="582" s="1"/>
  <c r="B3289" i="582"/>
  <c r="C3289" i="582"/>
  <c r="A3290" i="582"/>
  <c r="D3290" i="582" s="1"/>
  <c r="B3290" i="582"/>
  <c r="C3290" i="582"/>
  <c r="A3291" i="582"/>
  <c r="D3291" i="582" s="1"/>
  <c r="B3291" i="582"/>
  <c r="C3291" i="582"/>
  <c r="A3292" i="582"/>
  <c r="D3292" i="582" s="1"/>
  <c r="B3292" i="582"/>
  <c r="C3292" i="582"/>
  <c r="A3293" i="582"/>
  <c r="D3293" i="582" s="1"/>
  <c r="B3293" i="582"/>
  <c r="C3293" i="582"/>
  <c r="A3294" i="582"/>
  <c r="D3294" i="582" s="1"/>
  <c r="B3294" i="582"/>
  <c r="C3294" i="582"/>
  <c r="A3295" i="582"/>
  <c r="D3295" i="582" s="1"/>
  <c r="B3295" i="582"/>
  <c r="C3295" i="582"/>
  <c r="A3296" i="582"/>
  <c r="D3296" i="582" s="1"/>
  <c r="B3296" i="582"/>
  <c r="C3296" i="582"/>
  <c r="A3297" i="582"/>
  <c r="D3297" i="582" s="1"/>
  <c r="B3297" i="582"/>
  <c r="C3297" i="582"/>
  <c r="A3298" i="582"/>
  <c r="D3298" i="582" s="1"/>
  <c r="B3298" i="582"/>
  <c r="C3298" i="582"/>
  <c r="A3299" i="582"/>
  <c r="D3299" i="582" s="1"/>
  <c r="B3299" i="582"/>
  <c r="C3299" i="582"/>
  <c r="A3300" i="582"/>
  <c r="D3300" i="582" s="1"/>
  <c r="B3300" i="582"/>
  <c r="C3300" i="582"/>
  <c r="A3301" i="582"/>
  <c r="D3301" i="582" s="1"/>
  <c r="B3301" i="582"/>
  <c r="C3301" i="582"/>
  <c r="A3302" i="582"/>
  <c r="D3302" i="582" s="1"/>
  <c r="B3302" i="582"/>
  <c r="C3302" i="582"/>
  <c r="A3303" i="582"/>
  <c r="D3303" i="582" s="1"/>
  <c r="B3303" i="582"/>
  <c r="C3303" i="582"/>
  <c r="A3304" i="582"/>
  <c r="D3304" i="582" s="1"/>
  <c r="B3304" i="582"/>
  <c r="C3304" i="582"/>
  <c r="A3305" i="582"/>
  <c r="D3305" i="582" s="1"/>
  <c r="B3305" i="582"/>
  <c r="C3305" i="582"/>
  <c r="A3306" i="582"/>
  <c r="D3306" i="582" s="1"/>
  <c r="B3306" i="582"/>
  <c r="C3306" i="582"/>
  <c r="A3307" i="582"/>
  <c r="D3307" i="582" s="1"/>
  <c r="B3307" i="582"/>
  <c r="C3307" i="582"/>
  <c r="A3308" i="582"/>
  <c r="D3308" i="582" s="1"/>
  <c r="B3308" i="582"/>
  <c r="C3308" i="582"/>
  <c r="A3309" i="582"/>
  <c r="D3309" i="582" s="1"/>
  <c r="B3309" i="582"/>
  <c r="C3309" i="582"/>
  <c r="A3310" i="582"/>
  <c r="D3310" i="582" s="1"/>
  <c r="B3310" i="582"/>
  <c r="C3310" i="582"/>
  <c r="A3311" i="582"/>
  <c r="D3311" i="582" s="1"/>
  <c r="B3311" i="582"/>
  <c r="C3311" i="582"/>
  <c r="A3312" i="582"/>
  <c r="D3312" i="582" s="1"/>
  <c r="B3312" i="582"/>
  <c r="C3312" i="582"/>
  <c r="A3313" i="582"/>
  <c r="D3313" i="582" s="1"/>
  <c r="B3313" i="582"/>
  <c r="C3313" i="582"/>
  <c r="A3314" i="582"/>
  <c r="D3314" i="582" s="1"/>
  <c r="B3314" i="582"/>
  <c r="C3314" i="582"/>
  <c r="A3315" i="582"/>
  <c r="D3315" i="582" s="1"/>
  <c r="B3315" i="582"/>
  <c r="C3315" i="582"/>
  <c r="A3316" i="582"/>
  <c r="D3316" i="582" s="1"/>
  <c r="B3316" i="582"/>
  <c r="C3316" i="582"/>
  <c r="A3317" i="582"/>
  <c r="D3317" i="582" s="1"/>
  <c r="B3317" i="582"/>
  <c r="C3317" i="582"/>
  <c r="A3318" i="582"/>
  <c r="D3318" i="582" s="1"/>
  <c r="B3318" i="582"/>
  <c r="C3318" i="582"/>
  <c r="A3319" i="582"/>
  <c r="D3319" i="582" s="1"/>
  <c r="B3319" i="582"/>
  <c r="C3319" i="582"/>
  <c r="A3320" i="582"/>
  <c r="D3320" i="582" s="1"/>
  <c r="B3320" i="582"/>
  <c r="C3320" i="582"/>
  <c r="A3321" i="582"/>
  <c r="D3321" i="582" s="1"/>
  <c r="B3321" i="582"/>
  <c r="C3321" i="582"/>
  <c r="A3322" i="582"/>
  <c r="D3322" i="582" s="1"/>
  <c r="B3322" i="582"/>
  <c r="C3322" i="582"/>
  <c r="A3323" i="582"/>
  <c r="D3323" i="582" s="1"/>
  <c r="B3323" i="582"/>
  <c r="C3323" i="582"/>
  <c r="A3324" i="582"/>
  <c r="D3324" i="582" s="1"/>
  <c r="B3324" i="582"/>
  <c r="C3324" i="582"/>
  <c r="A3325" i="582"/>
  <c r="D3325" i="582" s="1"/>
  <c r="B3325" i="582"/>
  <c r="C3325" i="582"/>
  <c r="A3326" i="582"/>
  <c r="D3326" i="582" s="1"/>
  <c r="B3326" i="582"/>
  <c r="C3326" i="582"/>
  <c r="A3327" i="582"/>
  <c r="D3327" i="582" s="1"/>
  <c r="B3327" i="582"/>
  <c r="C3327" i="582"/>
  <c r="A3328" i="582"/>
  <c r="D3328" i="582" s="1"/>
  <c r="B3328" i="582"/>
  <c r="C3328" i="582"/>
  <c r="A3329" i="582"/>
  <c r="D3329" i="582" s="1"/>
  <c r="B3329" i="582"/>
  <c r="C3329" i="582"/>
  <c r="A3330" i="582"/>
  <c r="D3330" i="582" s="1"/>
  <c r="B3330" i="582"/>
  <c r="C3330" i="582"/>
  <c r="A3331" i="582"/>
  <c r="D3331" i="582" s="1"/>
  <c r="B3331" i="582"/>
  <c r="C3331" i="582"/>
  <c r="A3332" i="582"/>
  <c r="D3332" i="582" s="1"/>
  <c r="B3332" i="582"/>
  <c r="C3332" i="582"/>
  <c r="A3333" i="582"/>
  <c r="D3333" i="582" s="1"/>
  <c r="B3333" i="582"/>
  <c r="C3333" i="582"/>
  <c r="A3334" i="582"/>
  <c r="D3334" i="582" s="1"/>
  <c r="B3334" i="582"/>
  <c r="C3334" i="582"/>
  <c r="A3335" i="582"/>
  <c r="D3335" i="582" s="1"/>
  <c r="B3335" i="582"/>
  <c r="C3335" i="582"/>
  <c r="A3336" i="582"/>
  <c r="D3336" i="582" s="1"/>
  <c r="B3336" i="582"/>
  <c r="C3336" i="582"/>
  <c r="A3337" i="582"/>
  <c r="D3337" i="582" s="1"/>
  <c r="B3337" i="582"/>
  <c r="C3337" i="582"/>
  <c r="A3338" i="582"/>
  <c r="D3338" i="582" s="1"/>
  <c r="B3338" i="582"/>
  <c r="C3338" i="582"/>
  <c r="A3339" i="582"/>
  <c r="D3339" i="582" s="1"/>
  <c r="B3339" i="582"/>
  <c r="C3339" i="582"/>
  <c r="A3340" i="582"/>
  <c r="D3340" i="582" s="1"/>
  <c r="B3340" i="582"/>
  <c r="C3340" i="582"/>
  <c r="A3341" i="582"/>
  <c r="D3341" i="582" s="1"/>
  <c r="B3341" i="582"/>
  <c r="C3341" i="582"/>
  <c r="A3342" i="582"/>
  <c r="D3342" i="582" s="1"/>
  <c r="B3342" i="582"/>
  <c r="C3342" i="582"/>
  <c r="A3343" i="582"/>
  <c r="D3343" i="582" s="1"/>
  <c r="B3343" i="582"/>
  <c r="C3343" i="582"/>
  <c r="A3344" i="582"/>
  <c r="D3344" i="582" s="1"/>
  <c r="B3344" i="582"/>
  <c r="C3344" i="582"/>
  <c r="A3345" i="582"/>
  <c r="D3345" i="582" s="1"/>
  <c r="B3345" i="582"/>
  <c r="C3345" i="582"/>
  <c r="A3346" i="582"/>
  <c r="D3346" i="582" s="1"/>
  <c r="B3346" i="582"/>
  <c r="C3346" i="582"/>
  <c r="A3347" i="582"/>
  <c r="D3347" i="582" s="1"/>
  <c r="B3347" i="582"/>
  <c r="C3347" i="582"/>
  <c r="A3348" i="582"/>
  <c r="D3348" i="582" s="1"/>
  <c r="B3348" i="582"/>
  <c r="C3348" i="582"/>
  <c r="A3349" i="582"/>
  <c r="D3349" i="582" s="1"/>
  <c r="B3349" i="582"/>
  <c r="C3349" i="582"/>
  <c r="A3350" i="582"/>
  <c r="D3350" i="582" s="1"/>
  <c r="B3350" i="582"/>
  <c r="C3350" i="582"/>
  <c r="A3351" i="582"/>
  <c r="D3351" i="582" s="1"/>
  <c r="B3351" i="582"/>
  <c r="C3351" i="582"/>
  <c r="A3352" i="582"/>
  <c r="D3352" i="582" s="1"/>
  <c r="B3352" i="582"/>
  <c r="C3352" i="582"/>
  <c r="A3353" i="582"/>
  <c r="D3353" i="582" s="1"/>
  <c r="B3353" i="582"/>
  <c r="C3353" i="582"/>
  <c r="A3354" i="582"/>
  <c r="D3354" i="582" s="1"/>
  <c r="B3354" i="582"/>
  <c r="C3354" i="582"/>
  <c r="A3355" i="582"/>
  <c r="D3355" i="582" s="1"/>
  <c r="B3355" i="582"/>
  <c r="C3355" i="582"/>
  <c r="A3356" i="582"/>
  <c r="D3356" i="582" s="1"/>
  <c r="B3356" i="582"/>
  <c r="C3356" i="582"/>
  <c r="A3357" i="582"/>
  <c r="D3357" i="582" s="1"/>
  <c r="B3357" i="582"/>
  <c r="C3357" i="582"/>
  <c r="A3358" i="582"/>
  <c r="D3358" i="582" s="1"/>
  <c r="B3358" i="582"/>
  <c r="C3358" i="582"/>
  <c r="A3359" i="582"/>
  <c r="D3359" i="582" s="1"/>
  <c r="B3359" i="582"/>
  <c r="C3359" i="582"/>
  <c r="A3360" i="582"/>
  <c r="D3360" i="582" s="1"/>
  <c r="B3360" i="582"/>
  <c r="C3360" i="582"/>
  <c r="A3361" i="582"/>
  <c r="D3361" i="582" s="1"/>
  <c r="B3361" i="582"/>
  <c r="C3361" i="582"/>
  <c r="A3362" i="582"/>
  <c r="D3362" i="582" s="1"/>
  <c r="B3362" i="582"/>
  <c r="C3362" i="582"/>
  <c r="A3363" i="582"/>
  <c r="D3363" i="582" s="1"/>
  <c r="B3363" i="582"/>
  <c r="C3363" i="582"/>
  <c r="A3364" i="582"/>
  <c r="D3364" i="582" s="1"/>
  <c r="B3364" i="582"/>
  <c r="C3364" i="582"/>
  <c r="A3365" i="582"/>
  <c r="D3365" i="582" s="1"/>
  <c r="B3365" i="582"/>
  <c r="C3365" i="582"/>
  <c r="A3366" i="582"/>
  <c r="D3366" i="582" s="1"/>
  <c r="B3366" i="582"/>
  <c r="C3366" i="582"/>
  <c r="A3367" i="582"/>
  <c r="D3367" i="582" s="1"/>
  <c r="B3367" i="582"/>
  <c r="C3367" i="582"/>
  <c r="A3368" i="582"/>
  <c r="D3368" i="582" s="1"/>
  <c r="B3368" i="582"/>
  <c r="C3368" i="582"/>
  <c r="A3369" i="582"/>
  <c r="D3369" i="582" s="1"/>
  <c r="B3369" i="582"/>
  <c r="C3369" i="582"/>
  <c r="A3370" i="582"/>
  <c r="D3370" i="582" s="1"/>
  <c r="B3370" i="582"/>
  <c r="C3370" i="582"/>
  <c r="A3371" i="582"/>
  <c r="D3371" i="582" s="1"/>
  <c r="B3371" i="582"/>
  <c r="C3371" i="582"/>
  <c r="A3372" i="582"/>
  <c r="D3372" i="582" s="1"/>
  <c r="B3372" i="582"/>
  <c r="C3372" i="582"/>
  <c r="A3373" i="582"/>
  <c r="D3373" i="582" s="1"/>
  <c r="B3373" i="582"/>
  <c r="C3373" i="582"/>
  <c r="A3374" i="582"/>
  <c r="D3374" i="582" s="1"/>
  <c r="B3374" i="582"/>
  <c r="C3374" i="582"/>
  <c r="A3375" i="582"/>
  <c r="D3375" i="582" s="1"/>
  <c r="B3375" i="582"/>
  <c r="C3375" i="582"/>
  <c r="A3376" i="582"/>
  <c r="D3376" i="582" s="1"/>
  <c r="B3376" i="582"/>
  <c r="C3376" i="582"/>
  <c r="A3377" i="582"/>
  <c r="D3377" i="582" s="1"/>
  <c r="B3377" i="582"/>
  <c r="C3377" i="582"/>
  <c r="A3378" i="582"/>
  <c r="D3378" i="582" s="1"/>
  <c r="B3378" i="582"/>
  <c r="C3378" i="582"/>
  <c r="A3379" i="582"/>
  <c r="D3379" i="582" s="1"/>
  <c r="B3379" i="582"/>
  <c r="C3379" i="582"/>
  <c r="A3380" i="582"/>
  <c r="D3380" i="582" s="1"/>
  <c r="B3380" i="582"/>
  <c r="C3380" i="582"/>
  <c r="A3381" i="582"/>
  <c r="D3381" i="582" s="1"/>
  <c r="B3381" i="582"/>
  <c r="C3381" i="582"/>
  <c r="A3382" i="582"/>
  <c r="D3382" i="582" s="1"/>
  <c r="B3382" i="582"/>
  <c r="C3382" i="582"/>
  <c r="A3383" i="582"/>
  <c r="D3383" i="582" s="1"/>
  <c r="B3383" i="582"/>
  <c r="C3383" i="582"/>
  <c r="A3384" i="582"/>
  <c r="D3384" i="582" s="1"/>
  <c r="B3384" i="582"/>
  <c r="C3384" i="582"/>
  <c r="A3385" i="582"/>
  <c r="D3385" i="582" s="1"/>
  <c r="B3385" i="582"/>
  <c r="C3385" i="582"/>
  <c r="A3386" i="582"/>
  <c r="D3386" i="582" s="1"/>
  <c r="B3386" i="582"/>
  <c r="C3386" i="582"/>
  <c r="A3387" i="582"/>
  <c r="D3387" i="582" s="1"/>
  <c r="B3387" i="582"/>
  <c r="C3387" i="582"/>
  <c r="A3388" i="582"/>
  <c r="D3388" i="582" s="1"/>
  <c r="B3388" i="582"/>
  <c r="C3388" i="582"/>
  <c r="A3389" i="582"/>
  <c r="D3389" i="582" s="1"/>
  <c r="B3389" i="582"/>
  <c r="C3389" i="582"/>
  <c r="A3390" i="582"/>
  <c r="D3390" i="582" s="1"/>
  <c r="B3390" i="582"/>
  <c r="C3390" i="582"/>
  <c r="A3391" i="582"/>
  <c r="D3391" i="582" s="1"/>
  <c r="B3391" i="582"/>
  <c r="C3391" i="582"/>
  <c r="A3392" i="582"/>
  <c r="D3392" i="582" s="1"/>
  <c r="B3392" i="582"/>
  <c r="C3392" i="582"/>
  <c r="A3393" i="582"/>
  <c r="D3393" i="582" s="1"/>
  <c r="B3393" i="582"/>
  <c r="C3393" i="582"/>
  <c r="A3394" i="582"/>
  <c r="D3394" i="582" s="1"/>
  <c r="B3394" i="582"/>
  <c r="C3394" i="582"/>
  <c r="A3395" i="582"/>
  <c r="D3395" i="582" s="1"/>
  <c r="B3395" i="582"/>
  <c r="C3395" i="582"/>
  <c r="A3396" i="582"/>
  <c r="D3396" i="582" s="1"/>
  <c r="B3396" i="582"/>
  <c r="C3396" i="582"/>
  <c r="A3397" i="582"/>
  <c r="D3397" i="582" s="1"/>
  <c r="B3397" i="582"/>
  <c r="C3397" i="582"/>
  <c r="A3398" i="582"/>
  <c r="D3398" i="582" s="1"/>
  <c r="B3398" i="582"/>
  <c r="C3398" i="582"/>
  <c r="A3399" i="582"/>
  <c r="D3399" i="582" s="1"/>
  <c r="B3399" i="582"/>
  <c r="C3399" i="582"/>
  <c r="A3400" i="582"/>
  <c r="D3400" i="582" s="1"/>
  <c r="B3400" i="582"/>
  <c r="C3400" i="582"/>
  <c r="A3401" i="582"/>
  <c r="D3401" i="582" s="1"/>
  <c r="B3401" i="582"/>
  <c r="C3401" i="582"/>
  <c r="A3402" i="582"/>
  <c r="D3402" i="582" s="1"/>
  <c r="B3402" i="582"/>
  <c r="C3402" i="582"/>
  <c r="A3403" i="582"/>
  <c r="D3403" i="582" s="1"/>
  <c r="B3403" i="582"/>
  <c r="C3403" i="582"/>
  <c r="A3404" i="582"/>
  <c r="D3404" i="582" s="1"/>
  <c r="B3404" i="582"/>
  <c r="C3404" i="582"/>
  <c r="A3405" i="582"/>
  <c r="D3405" i="582" s="1"/>
  <c r="B3405" i="582"/>
  <c r="C3405" i="582"/>
  <c r="A3406" i="582"/>
  <c r="D3406" i="582" s="1"/>
  <c r="B3406" i="582"/>
  <c r="C3406" i="582"/>
  <c r="A3407" i="582"/>
  <c r="D3407" i="582" s="1"/>
  <c r="B3407" i="582"/>
  <c r="C3407" i="582"/>
  <c r="A3408" i="582"/>
  <c r="D3408" i="582" s="1"/>
  <c r="B3408" i="582"/>
  <c r="C3408" i="582"/>
  <c r="A3409" i="582"/>
  <c r="D3409" i="582" s="1"/>
  <c r="B3409" i="582"/>
  <c r="C3409" i="582"/>
  <c r="A3410" i="582"/>
  <c r="D3410" i="582" s="1"/>
  <c r="B3410" i="582"/>
  <c r="C3410" i="582"/>
  <c r="A3411" i="582"/>
  <c r="D3411" i="582" s="1"/>
  <c r="B3411" i="582"/>
  <c r="C3411" i="582"/>
  <c r="A3412" i="582"/>
  <c r="D3412" i="582" s="1"/>
  <c r="B3412" i="582"/>
  <c r="C3412" i="582"/>
  <c r="A3413" i="582"/>
  <c r="D3413" i="582" s="1"/>
  <c r="B3413" i="582"/>
  <c r="C3413" i="582"/>
  <c r="A3414" i="582"/>
  <c r="D3414" i="582" s="1"/>
  <c r="B3414" i="582"/>
  <c r="C3414" i="582"/>
  <c r="A3415" i="582"/>
  <c r="D3415" i="582" s="1"/>
  <c r="B3415" i="582"/>
  <c r="C3415" i="582"/>
  <c r="A3416" i="582"/>
  <c r="D3416" i="582" s="1"/>
  <c r="B3416" i="582"/>
  <c r="C3416" i="582"/>
  <c r="A3417" i="582"/>
  <c r="D3417" i="582" s="1"/>
  <c r="B3417" i="582"/>
  <c r="C3417" i="582"/>
  <c r="A3418" i="582"/>
  <c r="D3418" i="582" s="1"/>
  <c r="B3418" i="582"/>
  <c r="C3418" i="582"/>
  <c r="A3419" i="582"/>
  <c r="D3419" i="582" s="1"/>
  <c r="B3419" i="582"/>
  <c r="C3419" i="582"/>
  <c r="A3420" i="582"/>
  <c r="D3420" i="582" s="1"/>
  <c r="B3420" i="582"/>
  <c r="C3420" i="582"/>
  <c r="A3421" i="582"/>
  <c r="D3421" i="582" s="1"/>
  <c r="B3421" i="582"/>
  <c r="C3421" i="582"/>
  <c r="A3422" i="582"/>
  <c r="D3422" i="582" s="1"/>
  <c r="B3422" i="582"/>
  <c r="C3422" i="582"/>
  <c r="A3423" i="582"/>
  <c r="D3423" i="582" s="1"/>
  <c r="B3423" i="582"/>
  <c r="C3423" i="582"/>
  <c r="A3424" i="582"/>
  <c r="D3424" i="582" s="1"/>
  <c r="B3424" i="582"/>
  <c r="C3424" i="582"/>
  <c r="A3425" i="582"/>
  <c r="D3425" i="582" s="1"/>
  <c r="B3425" i="582"/>
  <c r="C3425" i="582"/>
  <c r="A3426" i="582"/>
  <c r="D3426" i="582" s="1"/>
  <c r="B3426" i="582"/>
  <c r="C3426" i="582"/>
  <c r="A3427" i="582"/>
  <c r="D3427" i="582" s="1"/>
  <c r="B3427" i="582"/>
  <c r="C3427" i="582"/>
  <c r="A3428" i="582"/>
  <c r="D3428" i="582" s="1"/>
  <c r="B3428" i="582"/>
  <c r="C3428" i="582"/>
  <c r="A3429" i="582"/>
  <c r="D3429" i="582" s="1"/>
  <c r="B3429" i="582"/>
  <c r="C3429" i="582"/>
  <c r="A3430" i="582"/>
  <c r="D3430" i="582" s="1"/>
  <c r="B3430" i="582"/>
  <c r="C3430" i="582"/>
  <c r="A3431" i="582"/>
  <c r="D3431" i="582" s="1"/>
  <c r="B3431" i="582"/>
  <c r="C3431" i="582"/>
  <c r="A3432" i="582"/>
  <c r="D3432" i="582" s="1"/>
  <c r="B3432" i="582"/>
  <c r="C3432" i="582"/>
  <c r="A3433" i="582"/>
  <c r="D3433" i="582" s="1"/>
  <c r="B3433" i="582"/>
  <c r="C3433" i="582"/>
  <c r="A3434" i="582"/>
  <c r="D3434" i="582" s="1"/>
  <c r="B3434" i="582"/>
  <c r="C3434" i="582"/>
  <c r="A3435" i="582"/>
  <c r="D3435" i="582" s="1"/>
  <c r="B3435" i="582"/>
  <c r="C3435" i="582"/>
  <c r="A3436" i="582"/>
  <c r="D3436" i="582" s="1"/>
  <c r="B3436" i="582"/>
  <c r="C3436" i="582"/>
  <c r="A3437" i="582"/>
  <c r="D3437" i="582" s="1"/>
  <c r="B3437" i="582"/>
  <c r="C3437" i="582"/>
  <c r="A3438" i="582"/>
  <c r="D3438" i="582" s="1"/>
  <c r="B3438" i="582"/>
  <c r="C3438" i="582"/>
  <c r="A3439" i="582"/>
  <c r="D3439" i="582" s="1"/>
  <c r="B3439" i="582"/>
  <c r="C3439" i="582"/>
  <c r="A3440" i="582"/>
  <c r="D3440" i="582" s="1"/>
  <c r="B3440" i="582"/>
  <c r="C3440" i="582"/>
  <c r="A3441" i="582"/>
  <c r="D3441" i="582" s="1"/>
  <c r="B3441" i="582"/>
  <c r="C3441" i="582"/>
  <c r="A3442" i="582"/>
  <c r="D3442" i="582" s="1"/>
  <c r="B3442" i="582"/>
  <c r="C3442" i="582"/>
  <c r="A3443" i="582"/>
  <c r="D3443" i="582" s="1"/>
  <c r="B3443" i="582"/>
  <c r="C3443" i="582"/>
  <c r="A3444" i="582"/>
  <c r="D3444" i="582" s="1"/>
  <c r="B3444" i="582"/>
  <c r="C3444" i="582"/>
  <c r="A3445" i="582"/>
  <c r="D3445" i="582" s="1"/>
  <c r="B3445" i="582"/>
  <c r="C3445" i="582"/>
  <c r="A3446" i="582"/>
  <c r="D3446" i="582" s="1"/>
  <c r="B3446" i="582"/>
  <c r="C3446" i="582"/>
  <c r="A3447" i="582"/>
  <c r="D3447" i="582" s="1"/>
  <c r="B3447" i="582"/>
  <c r="C3447" i="582"/>
  <c r="A3448" i="582"/>
  <c r="D3448" i="582" s="1"/>
  <c r="B3448" i="582"/>
  <c r="C3448" i="582"/>
  <c r="A3449" i="582"/>
  <c r="D3449" i="582" s="1"/>
  <c r="B3449" i="582"/>
  <c r="C3449" i="582"/>
  <c r="A3450" i="582"/>
  <c r="D3450" i="582" s="1"/>
  <c r="B3450" i="582"/>
  <c r="C3450" i="582"/>
  <c r="A3451" i="582"/>
  <c r="D3451" i="582" s="1"/>
  <c r="B3451" i="582"/>
  <c r="C3451" i="582"/>
  <c r="A3452" i="582"/>
  <c r="D3452" i="582" s="1"/>
  <c r="B3452" i="582"/>
  <c r="C3452" i="582"/>
  <c r="A3453" i="582"/>
  <c r="D3453" i="582" s="1"/>
  <c r="B3453" i="582"/>
  <c r="C3453" i="582"/>
  <c r="A3454" i="582"/>
  <c r="D3454" i="582" s="1"/>
  <c r="B3454" i="582"/>
  <c r="C3454" i="582"/>
  <c r="B2954" i="582"/>
  <c r="C2954" i="582"/>
  <c r="A2955" i="582"/>
  <c r="D2955" i="582" s="1"/>
  <c r="B2955" i="582"/>
  <c r="C2955" i="582"/>
  <c r="A2956" i="582"/>
  <c r="D2956" i="582" s="1"/>
  <c r="B2956" i="582"/>
  <c r="C2956" i="582"/>
  <c r="A2957" i="582"/>
  <c r="D2957" i="582" s="1"/>
  <c r="B2957" i="582"/>
  <c r="C2957" i="582"/>
  <c r="A2958" i="582"/>
  <c r="D2958" i="582" s="1"/>
  <c r="B2958" i="582"/>
  <c r="C2958" i="582"/>
  <c r="A2959" i="582"/>
  <c r="D2959" i="582" s="1"/>
  <c r="B2959" i="582"/>
  <c r="C2959" i="582"/>
  <c r="A2960" i="582"/>
  <c r="D2960" i="582" s="1"/>
  <c r="B2960" i="582"/>
  <c r="C2960" i="582"/>
  <c r="A2961" i="582"/>
  <c r="D2961" i="582" s="1"/>
  <c r="B2961" i="582"/>
  <c r="C2961" i="582"/>
  <c r="A2962" i="582"/>
  <c r="D2962" i="582" s="1"/>
  <c r="B2962" i="582"/>
  <c r="C2962" i="582"/>
  <c r="A2963" i="582"/>
  <c r="D2963" i="582" s="1"/>
  <c r="B2963" i="582"/>
  <c r="C2963" i="582"/>
  <c r="A2964" i="582"/>
  <c r="D2964" i="582" s="1"/>
  <c r="B2964" i="582"/>
  <c r="C2964" i="582"/>
  <c r="A2965" i="582"/>
  <c r="D2965" i="582" s="1"/>
  <c r="B2965" i="582"/>
  <c r="C2965" i="582"/>
  <c r="A2966" i="582"/>
  <c r="D2966" i="582" s="1"/>
  <c r="B2966" i="582"/>
  <c r="C2966" i="582"/>
  <c r="A2967" i="582"/>
  <c r="D2967" i="582" s="1"/>
  <c r="B2967" i="582"/>
  <c r="C2967" i="582"/>
  <c r="A2968" i="582"/>
  <c r="D2968" i="582" s="1"/>
  <c r="B2968" i="582"/>
  <c r="C2968" i="582"/>
  <c r="A2969" i="582"/>
  <c r="D2969" i="582" s="1"/>
  <c r="B2969" i="582"/>
  <c r="C2969" i="582"/>
  <c r="A2970" i="582"/>
  <c r="D2970" i="582" s="1"/>
  <c r="B2970" i="582"/>
  <c r="C2970" i="582"/>
  <c r="A2971" i="582"/>
  <c r="D2971" i="582" s="1"/>
  <c r="B2971" i="582"/>
  <c r="C2971" i="582"/>
  <c r="A2972" i="582"/>
  <c r="D2972" i="582" s="1"/>
  <c r="B2972" i="582"/>
  <c r="C2972" i="582"/>
  <c r="A2973" i="582"/>
  <c r="D2973" i="582" s="1"/>
  <c r="B2973" i="582"/>
  <c r="C2973" i="582"/>
  <c r="A2974" i="582"/>
  <c r="D2974" i="582" s="1"/>
  <c r="B2974" i="582"/>
  <c r="C2974" i="582"/>
  <c r="A2975" i="582"/>
  <c r="D2975" i="582" s="1"/>
  <c r="B2975" i="582"/>
  <c r="C2975" i="582"/>
  <c r="A2976" i="582"/>
  <c r="D2976" i="582" s="1"/>
  <c r="B2976" i="582"/>
  <c r="C2976" i="582"/>
  <c r="A2977" i="582"/>
  <c r="D2977" i="582" s="1"/>
  <c r="B2977" i="582"/>
  <c r="C2977" i="582"/>
  <c r="A2978" i="582"/>
  <c r="D2978" i="582" s="1"/>
  <c r="B2978" i="582"/>
  <c r="C2978" i="582"/>
  <c r="A2979" i="582"/>
  <c r="D2979" i="582" s="1"/>
  <c r="B2979" i="582"/>
  <c r="C2979" i="582"/>
  <c r="A2980" i="582"/>
  <c r="D2980" i="582" s="1"/>
  <c r="B2980" i="582"/>
  <c r="C2980" i="582"/>
  <c r="A2981" i="582"/>
  <c r="D2981" i="582" s="1"/>
  <c r="B2981" i="582"/>
  <c r="C2981" i="582"/>
  <c r="A2982" i="582"/>
  <c r="D2982" i="582" s="1"/>
  <c r="B2982" i="582"/>
  <c r="C2982" i="582"/>
  <c r="A2983" i="582"/>
  <c r="D2983" i="582" s="1"/>
  <c r="B2983" i="582"/>
  <c r="C2983" i="582"/>
  <c r="A2984" i="582"/>
  <c r="D2984" i="582" s="1"/>
  <c r="B2984" i="582"/>
  <c r="C2984" i="582"/>
  <c r="A2985" i="582"/>
  <c r="D2985" i="582" s="1"/>
  <c r="B2985" i="582"/>
  <c r="C2985" i="582"/>
  <c r="A2986" i="582"/>
  <c r="D2986" i="582" s="1"/>
  <c r="B2986" i="582"/>
  <c r="C2986" i="582"/>
  <c r="A2987" i="582"/>
  <c r="D2987" i="582" s="1"/>
  <c r="B2987" i="582"/>
  <c r="C2987" i="582"/>
  <c r="A2988" i="582"/>
  <c r="D2988" i="582" s="1"/>
  <c r="B2988" i="582"/>
  <c r="C2988" i="582"/>
  <c r="A2989" i="582"/>
  <c r="D2989" i="582" s="1"/>
  <c r="B2989" i="582"/>
  <c r="C2989" i="582"/>
  <c r="A2990" i="582"/>
  <c r="D2990" i="582" s="1"/>
  <c r="B2990" i="582"/>
  <c r="C2990" i="582"/>
  <c r="A2991" i="582"/>
  <c r="D2991" i="582" s="1"/>
  <c r="B2991" i="582"/>
  <c r="C2991" i="582"/>
  <c r="A2992" i="582"/>
  <c r="D2992" i="582" s="1"/>
  <c r="B2992" i="582"/>
  <c r="C2992" i="582"/>
  <c r="A2993" i="582"/>
  <c r="D2993" i="582" s="1"/>
  <c r="B2993" i="582"/>
  <c r="C2993" i="582"/>
  <c r="A2994" i="582"/>
  <c r="D2994" i="582" s="1"/>
  <c r="B2994" i="582"/>
  <c r="C2994" i="582"/>
  <c r="A2995" i="582"/>
  <c r="D2995" i="582" s="1"/>
  <c r="B2995" i="582"/>
  <c r="C2995" i="582"/>
  <c r="A2996" i="582"/>
  <c r="D2996" i="582" s="1"/>
  <c r="B2996" i="582"/>
  <c r="C2996" i="582"/>
  <c r="A2997" i="582"/>
  <c r="D2997" i="582" s="1"/>
  <c r="B2997" i="582"/>
  <c r="C2997" i="582"/>
  <c r="A2998" i="582"/>
  <c r="D2998" i="582" s="1"/>
  <c r="B2998" i="582"/>
  <c r="C2998" i="582"/>
  <c r="A2999" i="582"/>
  <c r="D2999" i="582" s="1"/>
  <c r="B2999" i="582"/>
  <c r="C2999" i="582"/>
  <c r="A3000" i="582"/>
  <c r="D3000" i="582" s="1"/>
  <c r="B3000" i="582"/>
  <c r="C3000" i="582"/>
  <c r="A3001" i="582"/>
  <c r="D3001" i="582" s="1"/>
  <c r="B3001" i="582"/>
  <c r="C3001" i="582"/>
  <c r="A3002" i="582"/>
  <c r="D3002" i="582" s="1"/>
  <c r="B3002" i="582"/>
  <c r="C3002" i="582"/>
  <c r="A3003" i="582"/>
  <c r="D3003" i="582" s="1"/>
  <c r="B3003" i="582"/>
  <c r="C3003" i="582"/>
  <c r="A3004" i="582"/>
  <c r="D3004" i="582" s="1"/>
  <c r="B3004" i="582"/>
  <c r="C3004" i="582"/>
  <c r="A3005" i="582"/>
  <c r="D3005" i="582" s="1"/>
  <c r="B3005" i="582"/>
  <c r="C3005" i="582"/>
  <c r="A3006" i="582"/>
  <c r="D3006" i="582" s="1"/>
  <c r="B3006" i="582"/>
  <c r="C3006" i="582"/>
  <c r="A3007" i="582"/>
  <c r="D3007" i="582" s="1"/>
  <c r="B3007" i="582"/>
  <c r="C3007" i="582"/>
  <c r="A3008" i="582"/>
  <c r="D3008" i="582" s="1"/>
  <c r="B3008" i="582"/>
  <c r="C3008" i="582"/>
  <c r="A3009" i="582"/>
  <c r="D3009" i="582" s="1"/>
  <c r="B3009" i="582"/>
  <c r="C3009" i="582"/>
  <c r="A3010" i="582"/>
  <c r="D3010" i="582" s="1"/>
  <c r="B3010" i="582"/>
  <c r="C3010" i="582"/>
  <c r="A3011" i="582"/>
  <c r="D3011" i="582" s="1"/>
  <c r="B3011" i="582"/>
  <c r="C3011" i="582"/>
  <c r="A3012" i="582"/>
  <c r="D3012" i="582" s="1"/>
  <c r="B3012" i="582"/>
  <c r="C3012" i="582"/>
  <c r="A3013" i="582"/>
  <c r="D3013" i="582" s="1"/>
  <c r="B3013" i="582"/>
  <c r="C3013" i="582"/>
  <c r="A3014" i="582"/>
  <c r="D3014" i="582" s="1"/>
  <c r="B3014" i="582"/>
  <c r="C3014" i="582"/>
  <c r="A3015" i="582"/>
  <c r="D3015" i="582" s="1"/>
  <c r="B3015" i="582"/>
  <c r="C3015" i="582"/>
  <c r="A3016" i="582"/>
  <c r="D3016" i="582" s="1"/>
  <c r="B3016" i="582"/>
  <c r="C3016" i="582"/>
  <c r="A3017" i="582"/>
  <c r="D3017" i="582" s="1"/>
  <c r="B3017" i="582"/>
  <c r="C3017" i="582"/>
  <c r="A3018" i="582"/>
  <c r="D3018" i="582" s="1"/>
  <c r="B3018" i="582"/>
  <c r="C3018" i="582"/>
  <c r="A3019" i="582"/>
  <c r="D3019" i="582" s="1"/>
  <c r="B3019" i="582"/>
  <c r="C3019" i="582"/>
  <c r="A3020" i="582"/>
  <c r="D3020" i="582" s="1"/>
  <c r="B3020" i="582"/>
  <c r="C3020" i="582"/>
  <c r="A3021" i="582"/>
  <c r="D3021" i="582" s="1"/>
  <c r="B3021" i="582"/>
  <c r="C3021" i="582"/>
  <c r="A3022" i="582"/>
  <c r="D3022" i="582" s="1"/>
  <c r="B3022" i="582"/>
  <c r="C3022" i="582"/>
  <c r="A3023" i="582"/>
  <c r="D3023" i="582" s="1"/>
  <c r="B3023" i="582"/>
  <c r="C3023" i="582"/>
  <c r="A3024" i="582"/>
  <c r="D3024" i="582" s="1"/>
  <c r="B3024" i="582"/>
  <c r="C3024" i="582"/>
  <c r="A3025" i="582"/>
  <c r="D3025" i="582" s="1"/>
  <c r="B3025" i="582"/>
  <c r="C3025" i="582"/>
  <c r="A3026" i="582"/>
  <c r="D3026" i="582" s="1"/>
  <c r="B3026" i="582"/>
  <c r="C3026" i="582"/>
  <c r="A3027" i="582"/>
  <c r="D3027" i="582" s="1"/>
  <c r="B3027" i="582"/>
  <c r="C3027" i="582"/>
  <c r="A3028" i="582"/>
  <c r="D3028" i="582" s="1"/>
  <c r="B3028" i="582"/>
  <c r="C3028" i="582"/>
  <c r="A3029" i="582"/>
  <c r="D3029" i="582" s="1"/>
  <c r="B3029" i="582"/>
  <c r="C3029" i="582"/>
  <c r="A3030" i="582"/>
  <c r="D3030" i="582" s="1"/>
  <c r="B3030" i="582"/>
  <c r="C3030" i="582"/>
  <c r="A3031" i="582"/>
  <c r="D3031" i="582" s="1"/>
  <c r="B3031" i="582"/>
  <c r="C3031" i="582"/>
  <c r="A3032" i="582"/>
  <c r="D3032" i="582" s="1"/>
  <c r="B3032" i="582"/>
  <c r="C3032" i="582"/>
  <c r="A3033" i="582"/>
  <c r="D3033" i="582" s="1"/>
  <c r="B3033" i="582"/>
  <c r="C3033" i="582"/>
  <c r="A3034" i="582"/>
  <c r="D3034" i="582" s="1"/>
  <c r="B3034" i="582"/>
  <c r="C3034" i="582"/>
  <c r="A3035" i="582"/>
  <c r="D3035" i="582" s="1"/>
  <c r="B3035" i="582"/>
  <c r="C3035" i="582"/>
  <c r="A3036" i="582"/>
  <c r="D3036" i="582" s="1"/>
  <c r="B3036" i="582"/>
  <c r="C3036" i="582"/>
  <c r="A3037" i="582"/>
  <c r="D3037" i="582" s="1"/>
  <c r="B3037" i="582"/>
  <c r="C3037" i="582"/>
  <c r="A3038" i="582"/>
  <c r="D3038" i="582" s="1"/>
  <c r="B3038" i="582"/>
  <c r="C3038" i="582"/>
  <c r="A3039" i="582"/>
  <c r="D3039" i="582" s="1"/>
  <c r="B3039" i="582"/>
  <c r="C3039" i="582"/>
  <c r="A3040" i="582"/>
  <c r="D3040" i="582" s="1"/>
  <c r="B3040" i="582"/>
  <c r="C3040" i="582"/>
  <c r="A3041" i="582"/>
  <c r="D3041" i="582" s="1"/>
  <c r="B3041" i="582"/>
  <c r="C3041" i="582"/>
  <c r="A3042" i="582"/>
  <c r="D3042" i="582" s="1"/>
  <c r="B3042" i="582"/>
  <c r="C3042" i="582"/>
  <c r="A3043" i="582"/>
  <c r="D3043" i="582" s="1"/>
  <c r="B3043" i="582"/>
  <c r="C3043" i="582"/>
  <c r="A3044" i="582"/>
  <c r="D3044" i="582" s="1"/>
  <c r="B3044" i="582"/>
  <c r="C3044" i="582"/>
  <c r="A3045" i="582"/>
  <c r="D3045" i="582" s="1"/>
  <c r="B3045" i="582"/>
  <c r="C3045" i="582"/>
  <c r="A3046" i="582"/>
  <c r="D3046" i="582" s="1"/>
  <c r="B3046" i="582"/>
  <c r="C3046" i="582"/>
  <c r="A3047" i="582"/>
  <c r="D3047" i="582" s="1"/>
  <c r="B3047" i="582"/>
  <c r="C3047" i="582"/>
  <c r="A3048" i="582"/>
  <c r="D3048" i="582" s="1"/>
  <c r="B3048" i="582"/>
  <c r="C3048" i="582"/>
  <c r="A3049" i="582"/>
  <c r="D3049" i="582" s="1"/>
  <c r="B3049" i="582"/>
  <c r="C3049" i="582"/>
  <c r="A3050" i="582"/>
  <c r="D3050" i="582" s="1"/>
  <c r="B3050" i="582"/>
  <c r="C3050" i="582"/>
  <c r="A3051" i="582"/>
  <c r="D3051" i="582" s="1"/>
  <c r="B3051" i="582"/>
  <c r="C3051" i="582"/>
  <c r="A3052" i="582"/>
  <c r="D3052" i="582" s="1"/>
  <c r="B3052" i="582"/>
  <c r="C3052" i="582"/>
  <c r="A3053" i="582"/>
  <c r="D3053" i="582" s="1"/>
  <c r="B3053" i="582"/>
  <c r="C3053" i="582"/>
  <c r="A3054" i="582"/>
  <c r="D3054" i="582" s="1"/>
  <c r="B3054" i="582"/>
  <c r="C3054" i="582"/>
  <c r="A3055" i="582"/>
  <c r="D3055" i="582" s="1"/>
  <c r="B3055" i="582"/>
  <c r="C3055" i="582"/>
  <c r="A3056" i="582"/>
  <c r="D3056" i="582" s="1"/>
  <c r="B3056" i="582"/>
  <c r="C3056" i="582"/>
  <c r="A3057" i="582"/>
  <c r="D3057" i="582" s="1"/>
  <c r="B3057" i="582"/>
  <c r="C3057" i="582"/>
  <c r="A3058" i="582"/>
  <c r="D3058" i="582" s="1"/>
  <c r="B3058" i="582"/>
  <c r="C3058" i="582"/>
  <c r="A3059" i="582"/>
  <c r="D3059" i="582" s="1"/>
  <c r="B3059" i="582"/>
  <c r="C3059" i="582"/>
  <c r="A3060" i="582"/>
  <c r="D3060" i="582" s="1"/>
  <c r="B3060" i="582"/>
  <c r="C3060" i="582"/>
  <c r="A3061" i="582"/>
  <c r="D3061" i="582" s="1"/>
  <c r="B3061" i="582"/>
  <c r="C3061" i="582"/>
  <c r="A3062" i="582"/>
  <c r="D3062" i="582" s="1"/>
  <c r="B3062" i="582"/>
  <c r="C3062" i="582"/>
  <c r="A3063" i="582"/>
  <c r="D3063" i="582" s="1"/>
  <c r="B3063" i="582"/>
  <c r="C3063" i="582"/>
  <c r="A3064" i="582"/>
  <c r="D3064" i="582" s="1"/>
  <c r="B3064" i="582"/>
  <c r="C3064" i="582"/>
  <c r="A3065" i="582"/>
  <c r="D3065" i="582" s="1"/>
  <c r="B3065" i="582"/>
  <c r="C3065" i="582"/>
  <c r="A3066" i="582"/>
  <c r="D3066" i="582" s="1"/>
  <c r="B3066" i="582"/>
  <c r="C3066" i="582"/>
  <c r="A3067" i="582"/>
  <c r="D3067" i="582" s="1"/>
  <c r="B3067" i="582"/>
  <c r="C3067" i="582"/>
  <c r="A3068" i="582"/>
  <c r="D3068" i="582" s="1"/>
  <c r="B3068" i="582"/>
  <c r="C3068" i="582"/>
  <c r="A3069" i="582"/>
  <c r="D3069" i="582" s="1"/>
  <c r="B3069" i="582"/>
  <c r="C3069" i="582"/>
  <c r="A3070" i="582"/>
  <c r="D3070" i="582" s="1"/>
  <c r="B3070" i="582"/>
  <c r="C3070" i="582"/>
  <c r="A3071" i="582"/>
  <c r="D3071" i="582" s="1"/>
  <c r="B3071" i="582"/>
  <c r="C3071" i="582"/>
  <c r="A3072" i="582"/>
  <c r="D3072" i="582" s="1"/>
  <c r="B3072" i="582"/>
  <c r="C3072" i="582"/>
  <c r="A3073" i="582"/>
  <c r="D3073" i="582" s="1"/>
  <c r="B3073" i="582"/>
  <c r="C3073" i="582"/>
  <c r="A3074" i="582"/>
  <c r="D3074" i="582" s="1"/>
  <c r="B3074" i="582"/>
  <c r="C3074" i="582"/>
  <c r="A3075" i="582"/>
  <c r="D3075" i="582" s="1"/>
  <c r="B3075" i="582"/>
  <c r="C3075" i="582"/>
  <c r="A3076" i="582"/>
  <c r="D3076" i="582" s="1"/>
  <c r="B3076" i="582"/>
  <c r="C3076" i="582"/>
  <c r="A3077" i="582"/>
  <c r="D3077" i="582" s="1"/>
  <c r="B3077" i="582"/>
  <c r="C3077" i="582"/>
  <c r="A3078" i="582"/>
  <c r="D3078" i="582" s="1"/>
  <c r="B3078" i="582"/>
  <c r="C3078" i="582"/>
  <c r="A3079" i="582"/>
  <c r="D3079" i="582" s="1"/>
  <c r="B3079" i="582"/>
  <c r="C3079" i="582"/>
  <c r="A3080" i="582"/>
  <c r="D3080" i="582" s="1"/>
  <c r="B3080" i="582"/>
  <c r="C3080" i="582"/>
  <c r="A3081" i="582"/>
  <c r="D3081" i="582" s="1"/>
  <c r="B3081" i="582"/>
  <c r="C3081" i="582"/>
  <c r="A3082" i="582"/>
  <c r="D3082" i="582" s="1"/>
  <c r="B3082" i="582"/>
  <c r="C3082" i="582"/>
  <c r="A3083" i="582"/>
  <c r="D3083" i="582" s="1"/>
  <c r="B3083" i="582"/>
  <c r="C3083" i="582"/>
  <c r="A3084" i="582"/>
  <c r="D3084" i="582" s="1"/>
  <c r="B3084" i="582"/>
  <c r="C3084" i="582"/>
  <c r="A3085" i="582"/>
  <c r="D3085" i="582" s="1"/>
  <c r="B3085" i="582"/>
  <c r="C3085" i="582"/>
  <c r="A3086" i="582"/>
  <c r="D3086" i="582" s="1"/>
  <c r="B3086" i="582"/>
  <c r="C3086" i="582"/>
  <c r="A3087" i="582"/>
  <c r="D3087" i="582" s="1"/>
  <c r="B3087" i="582"/>
  <c r="C3087" i="582"/>
  <c r="A3088" i="582"/>
  <c r="D3088" i="582" s="1"/>
  <c r="B3088" i="582"/>
  <c r="C3088" i="582"/>
  <c r="A3089" i="582"/>
  <c r="D3089" i="582" s="1"/>
  <c r="B3089" i="582"/>
  <c r="C3089" i="582"/>
  <c r="A3090" i="582"/>
  <c r="D3090" i="582" s="1"/>
  <c r="B3090" i="582"/>
  <c r="C3090" i="582"/>
  <c r="A3091" i="582"/>
  <c r="D3091" i="582" s="1"/>
  <c r="B3091" i="582"/>
  <c r="C3091" i="582"/>
  <c r="A3092" i="582"/>
  <c r="D3092" i="582" s="1"/>
  <c r="B3092" i="582"/>
  <c r="C3092" i="582"/>
  <c r="A3093" i="582"/>
  <c r="D3093" i="582" s="1"/>
  <c r="B3093" i="582"/>
  <c r="C3093" i="582"/>
  <c r="A3094" i="582"/>
  <c r="D3094" i="582" s="1"/>
  <c r="B3094" i="582"/>
  <c r="C3094" i="582"/>
  <c r="A3095" i="582"/>
  <c r="D3095" i="582" s="1"/>
  <c r="B3095" i="582"/>
  <c r="C3095" i="582"/>
  <c r="A3096" i="582"/>
  <c r="D3096" i="582" s="1"/>
  <c r="B3096" i="582"/>
  <c r="C3096" i="582"/>
  <c r="A3097" i="582"/>
  <c r="D3097" i="582" s="1"/>
  <c r="B3097" i="582"/>
  <c r="C3097" i="582"/>
  <c r="A3098" i="582"/>
  <c r="D3098" i="582" s="1"/>
  <c r="B3098" i="582"/>
  <c r="C3098" i="582"/>
  <c r="A3099" i="582"/>
  <c r="D3099" i="582" s="1"/>
  <c r="B3099" i="582"/>
  <c r="C3099" i="582"/>
  <c r="A3100" i="582"/>
  <c r="D3100" i="582" s="1"/>
  <c r="B3100" i="582"/>
  <c r="C3100" i="582"/>
  <c r="A3101" i="582"/>
  <c r="D3101" i="582" s="1"/>
  <c r="B3101" i="582"/>
  <c r="C3101" i="582"/>
  <c r="A3102" i="582"/>
  <c r="D3102" i="582" s="1"/>
  <c r="B3102" i="582"/>
  <c r="C3102" i="582"/>
  <c r="A3103" i="582"/>
  <c r="D3103" i="582" s="1"/>
  <c r="B3103" i="582"/>
  <c r="C3103" i="582"/>
  <c r="A3104" i="582"/>
  <c r="D3104" i="582" s="1"/>
  <c r="B3104" i="582"/>
  <c r="C3104" i="582"/>
  <c r="A3105" i="582"/>
  <c r="D3105" i="582" s="1"/>
  <c r="B3105" i="582"/>
  <c r="C3105" i="582"/>
  <c r="A3106" i="582"/>
  <c r="D3106" i="582" s="1"/>
  <c r="B3106" i="582"/>
  <c r="C3106" i="582"/>
  <c r="A3107" i="582"/>
  <c r="D3107" i="582" s="1"/>
  <c r="B3107" i="582"/>
  <c r="C3107" i="582"/>
  <c r="A3108" i="582"/>
  <c r="D3108" i="582" s="1"/>
  <c r="B3108" i="582"/>
  <c r="C3108" i="582"/>
  <c r="A3109" i="582"/>
  <c r="D3109" i="582" s="1"/>
  <c r="B3109" i="582"/>
  <c r="C3109" i="582"/>
  <c r="A3110" i="582"/>
  <c r="D3110" i="582" s="1"/>
  <c r="B3110" i="582"/>
  <c r="C3110" i="582"/>
  <c r="A3111" i="582"/>
  <c r="D3111" i="582" s="1"/>
  <c r="B3111" i="582"/>
  <c r="C3111" i="582"/>
  <c r="A3112" i="582"/>
  <c r="D3112" i="582" s="1"/>
  <c r="B3112" i="582"/>
  <c r="C3112" i="582"/>
  <c r="A3113" i="582"/>
  <c r="D3113" i="582" s="1"/>
  <c r="B3113" i="582"/>
  <c r="C3113" i="582"/>
  <c r="A3114" i="582"/>
  <c r="D3114" i="582" s="1"/>
  <c r="B3114" i="582"/>
  <c r="C3114" i="582"/>
  <c r="A3115" i="582"/>
  <c r="D3115" i="582" s="1"/>
  <c r="B3115" i="582"/>
  <c r="C3115" i="582"/>
  <c r="A3116" i="582"/>
  <c r="D3116" i="582" s="1"/>
  <c r="B3116" i="582"/>
  <c r="C3116" i="582"/>
  <c r="A3117" i="582"/>
  <c r="D3117" i="582" s="1"/>
  <c r="B3117" i="582"/>
  <c r="C3117" i="582"/>
  <c r="A3118" i="582"/>
  <c r="D3118" i="582" s="1"/>
  <c r="B3118" i="582"/>
  <c r="C3118" i="582"/>
  <c r="A3119" i="582"/>
  <c r="D3119" i="582" s="1"/>
  <c r="B3119" i="582"/>
  <c r="C3119" i="582"/>
  <c r="A3120" i="582"/>
  <c r="D3120" i="582" s="1"/>
  <c r="B3120" i="582"/>
  <c r="C3120" i="582"/>
  <c r="A3121" i="582"/>
  <c r="D3121" i="582" s="1"/>
  <c r="B3121" i="582"/>
  <c r="C3121" i="582"/>
  <c r="A3122" i="582"/>
  <c r="D3122" i="582" s="1"/>
  <c r="B3122" i="582"/>
  <c r="C3122" i="582"/>
  <c r="A3123" i="582"/>
  <c r="D3123" i="582" s="1"/>
  <c r="B3123" i="582"/>
  <c r="C3123" i="582"/>
  <c r="A3124" i="582"/>
  <c r="D3124" i="582" s="1"/>
  <c r="B3124" i="582"/>
  <c r="C3124" i="582"/>
  <c r="A3125" i="582"/>
  <c r="D3125" i="582" s="1"/>
  <c r="B3125" i="582"/>
  <c r="C3125" i="582"/>
  <c r="A3126" i="582"/>
  <c r="D3126" i="582" s="1"/>
  <c r="B3126" i="582"/>
  <c r="C3126" i="582"/>
  <c r="A3127" i="582"/>
  <c r="D3127" i="582" s="1"/>
  <c r="B3127" i="582"/>
  <c r="C3127" i="582"/>
  <c r="A3128" i="582"/>
  <c r="D3128" i="582" s="1"/>
  <c r="B3128" i="582"/>
  <c r="C3128" i="582"/>
  <c r="A3129" i="582"/>
  <c r="D3129" i="582" s="1"/>
  <c r="B3129" i="582"/>
  <c r="C3129" i="582"/>
  <c r="A3130" i="582"/>
  <c r="D3130" i="582" s="1"/>
  <c r="B3130" i="582"/>
  <c r="C3130" i="582"/>
  <c r="A3131" i="582"/>
  <c r="D3131" i="582" s="1"/>
  <c r="B3131" i="582"/>
  <c r="C3131" i="582"/>
  <c r="A3132" i="582"/>
  <c r="D3132" i="582" s="1"/>
  <c r="B3132" i="582"/>
  <c r="C3132" i="582"/>
  <c r="A3133" i="582"/>
  <c r="D3133" i="582" s="1"/>
  <c r="B3133" i="582"/>
  <c r="C3133" i="582"/>
  <c r="A3134" i="582"/>
  <c r="D3134" i="582" s="1"/>
  <c r="B3134" i="582"/>
  <c r="C3134" i="582"/>
  <c r="A3135" i="582"/>
  <c r="D3135" i="582" s="1"/>
  <c r="B3135" i="582"/>
  <c r="C3135" i="582"/>
  <c r="A3136" i="582"/>
  <c r="D3136" i="582" s="1"/>
  <c r="B3136" i="582"/>
  <c r="C3136" i="582"/>
  <c r="A3137" i="582"/>
  <c r="D3137" i="582" s="1"/>
  <c r="B3137" i="582"/>
  <c r="C3137" i="582"/>
  <c r="A3138" i="582"/>
  <c r="D3138" i="582" s="1"/>
  <c r="B3138" i="582"/>
  <c r="C3138" i="582"/>
  <c r="A3139" i="582"/>
  <c r="D3139" i="582" s="1"/>
  <c r="B3139" i="582"/>
  <c r="C3139" i="582"/>
  <c r="A3140" i="582"/>
  <c r="D3140" i="582" s="1"/>
  <c r="B3140" i="582"/>
  <c r="C3140" i="582"/>
  <c r="A3141" i="582"/>
  <c r="D3141" i="582" s="1"/>
  <c r="B3141" i="582"/>
  <c r="C3141" i="582"/>
  <c r="A3142" i="582"/>
  <c r="D3142" i="582" s="1"/>
  <c r="B3142" i="582"/>
  <c r="C3142" i="582"/>
  <c r="A3143" i="582"/>
  <c r="D3143" i="582" s="1"/>
  <c r="B3143" i="582"/>
  <c r="C3143" i="582"/>
  <c r="A3144" i="582"/>
  <c r="D3144" i="582" s="1"/>
  <c r="B3144" i="582"/>
  <c r="C3144" i="582"/>
  <c r="A3145" i="582"/>
  <c r="D3145" i="582" s="1"/>
  <c r="B3145" i="582"/>
  <c r="C3145" i="582"/>
  <c r="A3146" i="582"/>
  <c r="D3146" i="582" s="1"/>
  <c r="B3146" i="582"/>
  <c r="C3146" i="582"/>
  <c r="A3147" i="582"/>
  <c r="D3147" i="582" s="1"/>
  <c r="B3147" i="582"/>
  <c r="C3147" i="582"/>
  <c r="A3148" i="582"/>
  <c r="D3148" i="582" s="1"/>
  <c r="B3148" i="582"/>
  <c r="C3148" i="582"/>
  <c r="A3149" i="582"/>
  <c r="D3149" i="582" s="1"/>
  <c r="B3149" i="582"/>
  <c r="C3149" i="582"/>
  <c r="A3150" i="582"/>
  <c r="D3150" i="582" s="1"/>
  <c r="B3150" i="582"/>
  <c r="C3150" i="582"/>
  <c r="A3151" i="582"/>
  <c r="D3151" i="582" s="1"/>
  <c r="B3151" i="582"/>
  <c r="C3151" i="582"/>
  <c r="A3152" i="582"/>
  <c r="D3152" i="582" s="1"/>
  <c r="B3152" i="582"/>
  <c r="C3152" i="582"/>
  <c r="A3153" i="582"/>
  <c r="D3153" i="582" s="1"/>
  <c r="B3153" i="582"/>
  <c r="C3153" i="582"/>
  <c r="A3154" i="582"/>
  <c r="D3154" i="582" s="1"/>
  <c r="B3154" i="582"/>
  <c r="C3154" i="582"/>
  <c r="A3155" i="582"/>
  <c r="D3155" i="582" s="1"/>
  <c r="B3155" i="582"/>
  <c r="C3155" i="582"/>
  <c r="A3156" i="582"/>
  <c r="D3156" i="582" s="1"/>
  <c r="B3156" i="582"/>
  <c r="C3156" i="582"/>
  <c r="A3157" i="582"/>
  <c r="D3157" i="582" s="1"/>
  <c r="B3157" i="582"/>
  <c r="C3157" i="582"/>
  <c r="A3158" i="582"/>
  <c r="D3158" i="582" s="1"/>
  <c r="B3158" i="582"/>
  <c r="C3158" i="582"/>
  <c r="A3159" i="582"/>
  <c r="D3159" i="582" s="1"/>
  <c r="B3159" i="582"/>
  <c r="C3159" i="582"/>
  <c r="A3160" i="582"/>
  <c r="D3160" i="582" s="1"/>
  <c r="B3160" i="582"/>
  <c r="C3160" i="582"/>
  <c r="A3161" i="582"/>
  <c r="D3161" i="582" s="1"/>
  <c r="B3161" i="582"/>
  <c r="C3161" i="582"/>
  <c r="A3162" i="582"/>
  <c r="D3162" i="582" s="1"/>
  <c r="B3162" i="582"/>
  <c r="C3162" i="582"/>
  <c r="A3163" i="582"/>
  <c r="D3163" i="582" s="1"/>
  <c r="B3163" i="582"/>
  <c r="C3163" i="582"/>
  <c r="A3164" i="582"/>
  <c r="D3164" i="582" s="1"/>
  <c r="B3164" i="582"/>
  <c r="C3164" i="582"/>
  <c r="A3165" i="582"/>
  <c r="D3165" i="582" s="1"/>
  <c r="B3165" i="582"/>
  <c r="C3165" i="582"/>
  <c r="A3166" i="582"/>
  <c r="D3166" i="582" s="1"/>
  <c r="B3166" i="582"/>
  <c r="C3166" i="582"/>
  <c r="A3167" i="582"/>
  <c r="D3167" i="582" s="1"/>
  <c r="B3167" i="582"/>
  <c r="C3167" i="582"/>
  <c r="A3168" i="582"/>
  <c r="D3168" i="582" s="1"/>
  <c r="B3168" i="582"/>
  <c r="C3168" i="582"/>
  <c r="A3169" i="582"/>
  <c r="D3169" i="582" s="1"/>
  <c r="B3169" i="582"/>
  <c r="C3169" i="582"/>
  <c r="A3170" i="582"/>
  <c r="D3170" i="582" s="1"/>
  <c r="B3170" i="582"/>
  <c r="C3170" i="582"/>
  <c r="A3171" i="582"/>
  <c r="D3171" i="582" s="1"/>
  <c r="B3171" i="582"/>
  <c r="C3171" i="582"/>
  <c r="A3172" i="582"/>
  <c r="D3172" i="582" s="1"/>
  <c r="B3172" i="582"/>
  <c r="C3172" i="582"/>
  <c r="A3173" i="582"/>
  <c r="D3173" i="582" s="1"/>
  <c r="B3173" i="582"/>
  <c r="C3173" i="582"/>
  <c r="A3174" i="582"/>
  <c r="D3174" i="582" s="1"/>
  <c r="B3174" i="582"/>
  <c r="C3174" i="582"/>
  <c r="A3175" i="582"/>
  <c r="D3175" i="582" s="1"/>
  <c r="B3175" i="582"/>
  <c r="C3175" i="582"/>
  <c r="A3176" i="582"/>
  <c r="D3176" i="582" s="1"/>
  <c r="B3176" i="582"/>
  <c r="C3176" i="582"/>
  <c r="A3177" i="582"/>
  <c r="D3177" i="582" s="1"/>
  <c r="B3177" i="582"/>
  <c r="C3177" i="582"/>
  <c r="A3178" i="582"/>
  <c r="D3178" i="582" s="1"/>
  <c r="B3178" i="582"/>
  <c r="C3178" i="582"/>
  <c r="A3179" i="582"/>
  <c r="D3179" i="582" s="1"/>
  <c r="B3179" i="582"/>
  <c r="C3179" i="582"/>
  <c r="A3180" i="582"/>
  <c r="D3180" i="582" s="1"/>
  <c r="B3180" i="582"/>
  <c r="C3180" i="582"/>
  <c r="A3181" i="582"/>
  <c r="D3181" i="582" s="1"/>
  <c r="B3181" i="582"/>
  <c r="C3181" i="582"/>
  <c r="A3182" i="582"/>
  <c r="D3182" i="582" s="1"/>
  <c r="B3182" i="582"/>
  <c r="C3182" i="582"/>
  <c r="A3183" i="582"/>
  <c r="D3183" i="582" s="1"/>
  <c r="B3183" i="582"/>
  <c r="C3183" i="582"/>
  <c r="A3184" i="582"/>
  <c r="D3184" i="582" s="1"/>
  <c r="B3184" i="582"/>
  <c r="C3184" i="582"/>
  <c r="A3185" i="582"/>
  <c r="D3185" i="582" s="1"/>
  <c r="B3185" i="582"/>
  <c r="C3185" i="582"/>
  <c r="A3186" i="582"/>
  <c r="D3186" i="582" s="1"/>
  <c r="B3186" i="582"/>
  <c r="C3186" i="582"/>
  <c r="A3187" i="582"/>
  <c r="D3187" i="582" s="1"/>
  <c r="B3187" i="582"/>
  <c r="C3187" i="582"/>
  <c r="A3188" i="582"/>
  <c r="D3188" i="582" s="1"/>
  <c r="B3188" i="582"/>
  <c r="C3188" i="582"/>
  <c r="A3189" i="582"/>
  <c r="D3189" i="582" s="1"/>
  <c r="B3189" i="582"/>
  <c r="C3189" i="582"/>
  <c r="A3190" i="582"/>
  <c r="D3190" i="582" s="1"/>
  <c r="B3190" i="582"/>
  <c r="C3190" i="582"/>
  <c r="A3191" i="582"/>
  <c r="D3191" i="582" s="1"/>
  <c r="B3191" i="582"/>
  <c r="C3191" i="582"/>
  <c r="A3192" i="582"/>
  <c r="D3192" i="582" s="1"/>
  <c r="B3192" i="582"/>
  <c r="C3192" i="582"/>
  <c r="A3193" i="582"/>
  <c r="D3193" i="582" s="1"/>
  <c r="B3193" i="582"/>
  <c r="C3193" i="582"/>
  <c r="A3194" i="582"/>
  <c r="D3194" i="582" s="1"/>
  <c r="B3194" i="582"/>
  <c r="C3194" i="582"/>
  <c r="A3195" i="582"/>
  <c r="D3195" i="582" s="1"/>
  <c r="B3195" i="582"/>
  <c r="C3195" i="582"/>
  <c r="A3196" i="582"/>
  <c r="D3196" i="582" s="1"/>
  <c r="B3196" i="582"/>
  <c r="C3196" i="582"/>
  <c r="A3197" i="582"/>
  <c r="D3197" i="582" s="1"/>
  <c r="B3197" i="582"/>
  <c r="C3197" i="582"/>
  <c r="A3198" i="582"/>
  <c r="D3198" i="582" s="1"/>
  <c r="B3198" i="582"/>
  <c r="C3198" i="582"/>
  <c r="A3199" i="582"/>
  <c r="D3199" i="582" s="1"/>
  <c r="B3199" i="582"/>
  <c r="C3199" i="582"/>
  <c r="A3200" i="582"/>
  <c r="D3200" i="582" s="1"/>
  <c r="B3200" i="582"/>
  <c r="C3200" i="582"/>
  <c r="A3201" i="582"/>
  <c r="D3201" i="582" s="1"/>
  <c r="B3201" i="582"/>
  <c r="C3201" i="582"/>
  <c r="A3202" i="582"/>
  <c r="D3202" i="582" s="1"/>
  <c r="B3202" i="582"/>
  <c r="C3202" i="582"/>
  <c r="A3203" i="582"/>
  <c r="D3203" i="582" s="1"/>
  <c r="B3203" i="582"/>
  <c r="C3203" i="582"/>
  <c r="A3204" i="582"/>
  <c r="D3204" i="582" s="1"/>
  <c r="B3204" i="582"/>
  <c r="A2704" i="582"/>
  <c r="D2704" i="582" s="1"/>
  <c r="B2704" i="582"/>
  <c r="C2704" i="582"/>
  <c r="A2705" i="582"/>
  <c r="D2705" i="582" s="1"/>
  <c r="B2705" i="582"/>
  <c r="C2705" i="582"/>
  <c r="A2706" i="582"/>
  <c r="D2706" i="582" s="1"/>
  <c r="B2706" i="582"/>
  <c r="C2706" i="582"/>
  <c r="A2707" i="582"/>
  <c r="D2707" i="582" s="1"/>
  <c r="B2707" i="582"/>
  <c r="C2707" i="582"/>
  <c r="A2708" i="582"/>
  <c r="D2708" i="582" s="1"/>
  <c r="B2708" i="582"/>
  <c r="C2708" i="582"/>
  <c r="A2709" i="582"/>
  <c r="D2709" i="582" s="1"/>
  <c r="B2709" i="582"/>
  <c r="C2709" i="582"/>
  <c r="A2710" i="582"/>
  <c r="D2710" i="582" s="1"/>
  <c r="B2710" i="582"/>
  <c r="C2710" i="582"/>
  <c r="A2711" i="582"/>
  <c r="D2711" i="582" s="1"/>
  <c r="B2711" i="582"/>
  <c r="C2711" i="582"/>
  <c r="A2712" i="582"/>
  <c r="D2712" i="582" s="1"/>
  <c r="B2712" i="582"/>
  <c r="C2712" i="582"/>
  <c r="A2713" i="582"/>
  <c r="D2713" i="582" s="1"/>
  <c r="B2713" i="582"/>
  <c r="C2713" i="582"/>
  <c r="A2714" i="582"/>
  <c r="D2714" i="582" s="1"/>
  <c r="B2714" i="582"/>
  <c r="C2714" i="582"/>
  <c r="A2715" i="582"/>
  <c r="D2715" i="582" s="1"/>
  <c r="B2715" i="582"/>
  <c r="C2715" i="582"/>
  <c r="A2716" i="582"/>
  <c r="D2716" i="582" s="1"/>
  <c r="B2716" i="582"/>
  <c r="C2716" i="582"/>
  <c r="A2717" i="582"/>
  <c r="D2717" i="582" s="1"/>
  <c r="B2717" i="582"/>
  <c r="C2717" i="582"/>
  <c r="A2718" i="582"/>
  <c r="D2718" i="582" s="1"/>
  <c r="B2718" i="582"/>
  <c r="C2718" i="582"/>
  <c r="A2719" i="582"/>
  <c r="D2719" i="582" s="1"/>
  <c r="B2719" i="582"/>
  <c r="C2719" i="582"/>
  <c r="A2720" i="582"/>
  <c r="D2720" i="582" s="1"/>
  <c r="B2720" i="582"/>
  <c r="C2720" i="582"/>
  <c r="A2721" i="582"/>
  <c r="D2721" i="582" s="1"/>
  <c r="B2721" i="582"/>
  <c r="C2721" i="582"/>
  <c r="A2722" i="582"/>
  <c r="D2722" i="582" s="1"/>
  <c r="B2722" i="582"/>
  <c r="C2722" i="582"/>
  <c r="A2723" i="582"/>
  <c r="D2723" i="582" s="1"/>
  <c r="B2723" i="582"/>
  <c r="C2723" i="582"/>
  <c r="A2724" i="582"/>
  <c r="D2724" i="582" s="1"/>
  <c r="B2724" i="582"/>
  <c r="C2724" i="582"/>
  <c r="A2725" i="582"/>
  <c r="D2725" i="582" s="1"/>
  <c r="B2725" i="582"/>
  <c r="C2725" i="582"/>
  <c r="A2726" i="582"/>
  <c r="D2726" i="582" s="1"/>
  <c r="B2726" i="582"/>
  <c r="C2726" i="582"/>
  <c r="A2727" i="582"/>
  <c r="D2727" i="582" s="1"/>
  <c r="B2727" i="582"/>
  <c r="C2727" i="582"/>
  <c r="A2728" i="582"/>
  <c r="D2728" i="582" s="1"/>
  <c r="B2728" i="582"/>
  <c r="C2728" i="582"/>
  <c r="A2729" i="582"/>
  <c r="D2729" i="582" s="1"/>
  <c r="B2729" i="582"/>
  <c r="C2729" i="582"/>
  <c r="A2730" i="582"/>
  <c r="D2730" i="582" s="1"/>
  <c r="B2730" i="582"/>
  <c r="C2730" i="582"/>
  <c r="A2731" i="582"/>
  <c r="D2731" i="582" s="1"/>
  <c r="B2731" i="582"/>
  <c r="C2731" i="582"/>
  <c r="A2732" i="582"/>
  <c r="D2732" i="582" s="1"/>
  <c r="B2732" i="582"/>
  <c r="C2732" i="582"/>
  <c r="A2733" i="582"/>
  <c r="D2733" i="582" s="1"/>
  <c r="B2733" i="582"/>
  <c r="C2733" i="582"/>
  <c r="A2734" i="582"/>
  <c r="D2734" i="582" s="1"/>
  <c r="B2734" i="582"/>
  <c r="C2734" i="582"/>
  <c r="A2735" i="582"/>
  <c r="D2735" i="582" s="1"/>
  <c r="B2735" i="582"/>
  <c r="C2735" i="582"/>
  <c r="A2736" i="582"/>
  <c r="D2736" i="582" s="1"/>
  <c r="B2736" i="582"/>
  <c r="C2736" i="582"/>
  <c r="A2737" i="582"/>
  <c r="D2737" i="582" s="1"/>
  <c r="B2737" i="582"/>
  <c r="C2737" i="582"/>
  <c r="A2738" i="582"/>
  <c r="D2738" i="582" s="1"/>
  <c r="B2738" i="582"/>
  <c r="C2738" i="582"/>
  <c r="A2739" i="582"/>
  <c r="D2739" i="582" s="1"/>
  <c r="B2739" i="582"/>
  <c r="C2739" i="582"/>
  <c r="A2740" i="582"/>
  <c r="D2740" i="582" s="1"/>
  <c r="B2740" i="582"/>
  <c r="C2740" i="582"/>
  <c r="A2741" i="582"/>
  <c r="D2741" i="582" s="1"/>
  <c r="B2741" i="582"/>
  <c r="C2741" i="582"/>
  <c r="A2742" i="582"/>
  <c r="D2742" i="582" s="1"/>
  <c r="B2742" i="582"/>
  <c r="C2742" i="582"/>
  <c r="A2743" i="582"/>
  <c r="D2743" i="582" s="1"/>
  <c r="B2743" i="582"/>
  <c r="C2743" i="582"/>
  <c r="A2744" i="582"/>
  <c r="D2744" i="582" s="1"/>
  <c r="B2744" i="582"/>
  <c r="C2744" i="582"/>
  <c r="A2745" i="582"/>
  <c r="D2745" i="582" s="1"/>
  <c r="B2745" i="582"/>
  <c r="C2745" i="582"/>
  <c r="A2746" i="582"/>
  <c r="D2746" i="582" s="1"/>
  <c r="B2746" i="582"/>
  <c r="C2746" i="582"/>
  <c r="A2747" i="582"/>
  <c r="D2747" i="582" s="1"/>
  <c r="B2747" i="582"/>
  <c r="C2747" i="582"/>
  <c r="A2748" i="582"/>
  <c r="D2748" i="582" s="1"/>
  <c r="B2748" i="582"/>
  <c r="C2748" i="582"/>
  <c r="A2749" i="582"/>
  <c r="D2749" i="582" s="1"/>
  <c r="B2749" i="582"/>
  <c r="C2749" i="582"/>
  <c r="A2750" i="582"/>
  <c r="D2750" i="582" s="1"/>
  <c r="B2750" i="582"/>
  <c r="C2750" i="582"/>
  <c r="A2751" i="582"/>
  <c r="D2751" i="582" s="1"/>
  <c r="B2751" i="582"/>
  <c r="C2751" i="582"/>
  <c r="A2752" i="582"/>
  <c r="D2752" i="582" s="1"/>
  <c r="B2752" i="582"/>
  <c r="C2752" i="582"/>
  <c r="A2753" i="582"/>
  <c r="D2753" i="582" s="1"/>
  <c r="B2753" i="582"/>
  <c r="C2753" i="582"/>
  <c r="A2754" i="582"/>
  <c r="D2754" i="582" s="1"/>
  <c r="B2754" i="582"/>
  <c r="C2754" i="582"/>
  <c r="A2755" i="582"/>
  <c r="D2755" i="582" s="1"/>
  <c r="B2755" i="582"/>
  <c r="C2755" i="582"/>
  <c r="A2756" i="582"/>
  <c r="D2756" i="582" s="1"/>
  <c r="B2756" i="582"/>
  <c r="C2756" i="582"/>
  <c r="A2757" i="582"/>
  <c r="D2757" i="582" s="1"/>
  <c r="B2757" i="582"/>
  <c r="C2757" i="582"/>
  <c r="A2758" i="582"/>
  <c r="D2758" i="582" s="1"/>
  <c r="B2758" i="582"/>
  <c r="C2758" i="582"/>
  <c r="A2759" i="582"/>
  <c r="D2759" i="582" s="1"/>
  <c r="B2759" i="582"/>
  <c r="C2759" i="582"/>
  <c r="A2760" i="582"/>
  <c r="D2760" i="582" s="1"/>
  <c r="B2760" i="582"/>
  <c r="C2760" i="582"/>
  <c r="A2761" i="582"/>
  <c r="D2761" i="582" s="1"/>
  <c r="B2761" i="582"/>
  <c r="C2761" i="582"/>
  <c r="A2762" i="582"/>
  <c r="D2762" i="582" s="1"/>
  <c r="B2762" i="582"/>
  <c r="C2762" i="582"/>
  <c r="A2763" i="582"/>
  <c r="D2763" i="582" s="1"/>
  <c r="B2763" i="582"/>
  <c r="C2763" i="582"/>
  <c r="A2764" i="582"/>
  <c r="D2764" i="582" s="1"/>
  <c r="B2764" i="582"/>
  <c r="C2764" i="582"/>
  <c r="A2765" i="582"/>
  <c r="D2765" i="582" s="1"/>
  <c r="B2765" i="582"/>
  <c r="C2765" i="582"/>
  <c r="A2766" i="582"/>
  <c r="D2766" i="582" s="1"/>
  <c r="B2766" i="582"/>
  <c r="C2766" i="582"/>
  <c r="A2767" i="582"/>
  <c r="D2767" i="582" s="1"/>
  <c r="B2767" i="582"/>
  <c r="C2767" i="582"/>
  <c r="A2768" i="582"/>
  <c r="D2768" i="582" s="1"/>
  <c r="B2768" i="582"/>
  <c r="C2768" i="582"/>
  <c r="A2769" i="582"/>
  <c r="D2769" i="582" s="1"/>
  <c r="B2769" i="582"/>
  <c r="C2769" i="582"/>
  <c r="A2770" i="582"/>
  <c r="D2770" i="582" s="1"/>
  <c r="B2770" i="582"/>
  <c r="C2770" i="582"/>
  <c r="A2771" i="582"/>
  <c r="D2771" i="582" s="1"/>
  <c r="B2771" i="582"/>
  <c r="C2771" i="582"/>
  <c r="A2772" i="582"/>
  <c r="D2772" i="582" s="1"/>
  <c r="B2772" i="582"/>
  <c r="C2772" i="582"/>
  <c r="A2773" i="582"/>
  <c r="D2773" i="582" s="1"/>
  <c r="B2773" i="582"/>
  <c r="C2773" i="582"/>
  <c r="A2774" i="582"/>
  <c r="D2774" i="582" s="1"/>
  <c r="B2774" i="582"/>
  <c r="C2774" i="582"/>
  <c r="A2775" i="582"/>
  <c r="D2775" i="582" s="1"/>
  <c r="B2775" i="582"/>
  <c r="C2775" i="582"/>
  <c r="A2776" i="582"/>
  <c r="D2776" i="582" s="1"/>
  <c r="B2776" i="582"/>
  <c r="C2776" i="582"/>
  <c r="A2777" i="582"/>
  <c r="D2777" i="582" s="1"/>
  <c r="B2777" i="582"/>
  <c r="C2777" i="582"/>
  <c r="A2778" i="582"/>
  <c r="D2778" i="582" s="1"/>
  <c r="B2778" i="582"/>
  <c r="C2778" i="582"/>
  <c r="A2779" i="582"/>
  <c r="D2779" i="582" s="1"/>
  <c r="B2779" i="582"/>
  <c r="C2779" i="582"/>
  <c r="A2780" i="582"/>
  <c r="D2780" i="582" s="1"/>
  <c r="B2780" i="582"/>
  <c r="C2780" i="582"/>
  <c r="A2781" i="582"/>
  <c r="D2781" i="582" s="1"/>
  <c r="B2781" i="582"/>
  <c r="C2781" i="582"/>
  <c r="A2782" i="582"/>
  <c r="D2782" i="582" s="1"/>
  <c r="B2782" i="582"/>
  <c r="C2782" i="582"/>
  <c r="A2783" i="582"/>
  <c r="D2783" i="582" s="1"/>
  <c r="B2783" i="582"/>
  <c r="C2783" i="582"/>
  <c r="A2784" i="582"/>
  <c r="D2784" i="582" s="1"/>
  <c r="B2784" i="582"/>
  <c r="C2784" i="582"/>
  <c r="A2785" i="582"/>
  <c r="D2785" i="582" s="1"/>
  <c r="B2785" i="582"/>
  <c r="C2785" i="582"/>
  <c r="A2786" i="582"/>
  <c r="D2786" i="582" s="1"/>
  <c r="B2786" i="582"/>
  <c r="C2786" i="582"/>
  <c r="A2787" i="582"/>
  <c r="D2787" i="582" s="1"/>
  <c r="B2787" i="582"/>
  <c r="C2787" i="582"/>
  <c r="A2788" i="582"/>
  <c r="D2788" i="582" s="1"/>
  <c r="B2788" i="582"/>
  <c r="C2788" i="582"/>
  <c r="A2789" i="582"/>
  <c r="D2789" i="582" s="1"/>
  <c r="B2789" i="582"/>
  <c r="C2789" i="582"/>
  <c r="A2790" i="582"/>
  <c r="D2790" i="582" s="1"/>
  <c r="B2790" i="582"/>
  <c r="C2790" i="582"/>
  <c r="A2791" i="582"/>
  <c r="D2791" i="582" s="1"/>
  <c r="B2791" i="582"/>
  <c r="C2791" i="582"/>
  <c r="A2792" i="582"/>
  <c r="D2792" i="582" s="1"/>
  <c r="B2792" i="582"/>
  <c r="C2792" i="582"/>
  <c r="A2793" i="582"/>
  <c r="D2793" i="582" s="1"/>
  <c r="B2793" i="582"/>
  <c r="C2793" i="582"/>
  <c r="A2794" i="582"/>
  <c r="D2794" i="582" s="1"/>
  <c r="B2794" i="582"/>
  <c r="C2794" i="582"/>
  <c r="A2795" i="582"/>
  <c r="D2795" i="582" s="1"/>
  <c r="B2795" i="582"/>
  <c r="C2795" i="582"/>
  <c r="A2796" i="582"/>
  <c r="D2796" i="582" s="1"/>
  <c r="B2796" i="582"/>
  <c r="C2796" i="582"/>
  <c r="A2797" i="582"/>
  <c r="D2797" i="582" s="1"/>
  <c r="B2797" i="582"/>
  <c r="C2797" i="582"/>
  <c r="A2798" i="582"/>
  <c r="D2798" i="582" s="1"/>
  <c r="B2798" i="582"/>
  <c r="C2798" i="582"/>
  <c r="A2799" i="582"/>
  <c r="D2799" i="582" s="1"/>
  <c r="B2799" i="582"/>
  <c r="C2799" i="582"/>
  <c r="A2800" i="582"/>
  <c r="D2800" i="582" s="1"/>
  <c r="B2800" i="582"/>
  <c r="C2800" i="582"/>
  <c r="A2801" i="582"/>
  <c r="D2801" i="582" s="1"/>
  <c r="B2801" i="582"/>
  <c r="C2801" i="582"/>
  <c r="A2802" i="582"/>
  <c r="D2802" i="582" s="1"/>
  <c r="B2802" i="582"/>
  <c r="C2802" i="582"/>
  <c r="A2803" i="582"/>
  <c r="D2803" i="582" s="1"/>
  <c r="B2803" i="582"/>
  <c r="C2803" i="582"/>
  <c r="A2804" i="582"/>
  <c r="D2804" i="582" s="1"/>
  <c r="B2804" i="582"/>
  <c r="C2804" i="582"/>
  <c r="A2805" i="582"/>
  <c r="D2805" i="582" s="1"/>
  <c r="B2805" i="582"/>
  <c r="C2805" i="582"/>
  <c r="A2806" i="582"/>
  <c r="D2806" i="582" s="1"/>
  <c r="B2806" i="582"/>
  <c r="C2806" i="582"/>
  <c r="A2807" i="582"/>
  <c r="D2807" i="582" s="1"/>
  <c r="B2807" i="582"/>
  <c r="C2807" i="582"/>
  <c r="A2808" i="582"/>
  <c r="D2808" i="582" s="1"/>
  <c r="B2808" i="582"/>
  <c r="C2808" i="582"/>
  <c r="A2809" i="582"/>
  <c r="D2809" i="582" s="1"/>
  <c r="B2809" i="582"/>
  <c r="C2809" i="582"/>
  <c r="A2810" i="582"/>
  <c r="D2810" i="582" s="1"/>
  <c r="B2810" i="582"/>
  <c r="C2810" i="582"/>
  <c r="A2811" i="582"/>
  <c r="D2811" i="582" s="1"/>
  <c r="B2811" i="582"/>
  <c r="C2811" i="582"/>
  <c r="A2812" i="582"/>
  <c r="D2812" i="582" s="1"/>
  <c r="B2812" i="582"/>
  <c r="C2812" i="582"/>
  <c r="A2813" i="582"/>
  <c r="D2813" i="582" s="1"/>
  <c r="B2813" i="582"/>
  <c r="C2813" i="582"/>
  <c r="A2814" i="582"/>
  <c r="D2814" i="582" s="1"/>
  <c r="B2814" i="582"/>
  <c r="C2814" i="582"/>
  <c r="A2815" i="582"/>
  <c r="D2815" i="582" s="1"/>
  <c r="B2815" i="582"/>
  <c r="C2815" i="582"/>
  <c r="A2816" i="582"/>
  <c r="D2816" i="582" s="1"/>
  <c r="B2816" i="582"/>
  <c r="C2816" i="582"/>
  <c r="A2817" i="582"/>
  <c r="D2817" i="582" s="1"/>
  <c r="B2817" i="582"/>
  <c r="C2817" i="582"/>
  <c r="A2818" i="582"/>
  <c r="D2818" i="582" s="1"/>
  <c r="B2818" i="582"/>
  <c r="C2818" i="582"/>
  <c r="A2819" i="582"/>
  <c r="D2819" i="582" s="1"/>
  <c r="B2819" i="582"/>
  <c r="C2819" i="582"/>
  <c r="A2820" i="582"/>
  <c r="D2820" i="582" s="1"/>
  <c r="B2820" i="582"/>
  <c r="C2820" i="582"/>
  <c r="A2821" i="582"/>
  <c r="D2821" i="582" s="1"/>
  <c r="B2821" i="582"/>
  <c r="C2821" i="582"/>
  <c r="A2822" i="582"/>
  <c r="D2822" i="582" s="1"/>
  <c r="B2822" i="582"/>
  <c r="C2822" i="582"/>
  <c r="A2823" i="582"/>
  <c r="D2823" i="582" s="1"/>
  <c r="B2823" i="582"/>
  <c r="C2823" i="582"/>
  <c r="A2824" i="582"/>
  <c r="D2824" i="582" s="1"/>
  <c r="B2824" i="582"/>
  <c r="C2824" i="582"/>
  <c r="A2825" i="582"/>
  <c r="D2825" i="582" s="1"/>
  <c r="B2825" i="582"/>
  <c r="C2825" i="582"/>
  <c r="A2826" i="582"/>
  <c r="D2826" i="582" s="1"/>
  <c r="B2826" i="582"/>
  <c r="C2826" i="582"/>
  <c r="A2827" i="582"/>
  <c r="D2827" i="582" s="1"/>
  <c r="B2827" i="582"/>
  <c r="C2827" i="582"/>
  <c r="A2828" i="582"/>
  <c r="D2828" i="582" s="1"/>
  <c r="B2828" i="582"/>
  <c r="C2828" i="582"/>
  <c r="A2829" i="582"/>
  <c r="D2829" i="582" s="1"/>
  <c r="B2829" i="582"/>
  <c r="C2829" i="582"/>
  <c r="A2830" i="582"/>
  <c r="D2830" i="582" s="1"/>
  <c r="B2830" i="582"/>
  <c r="C2830" i="582"/>
  <c r="A2831" i="582"/>
  <c r="D2831" i="582" s="1"/>
  <c r="B2831" i="582"/>
  <c r="C2831" i="582"/>
  <c r="A2832" i="582"/>
  <c r="D2832" i="582" s="1"/>
  <c r="B2832" i="582"/>
  <c r="C2832" i="582"/>
  <c r="A2833" i="582"/>
  <c r="D2833" i="582" s="1"/>
  <c r="B2833" i="582"/>
  <c r="C2833" i="582"/>
  <c r="A2834" i="582"/>
  <c r="D2834" i="582" s="1"/>
  <c r="B2834" i="582"/>
  <c r="C2834" i="582"/>
  <c r="A2835" i="582"/>
  <c r="D2835" i="582" s="1"/>
  <c r="B2835" i="582"/>
  <c r="C2835" i="582"/>
  <c r="A2836" i="582"/>
  <c r="D2836" i="582" s="1"/>
  <c r="B2836" i="582"/>
  <c r="C2836" i="582"/>
  <c r="A2837" i="582"/>
  <c r="D2837" i="582" s="1"/>
  <c r="B2837" i="582"/>
  <c r="C2837" i="582"/>
  <c r="A2838" i="582"/>
  <c r="D2838" i="582" s="1"/>
  <c r="B2838" i="582"/>
  <c r="C2838" i="582"/>
  <c r="A2839" i="582"/>
  <c r="D2839" i="582" s="1"/>
  <c r="B2839" i="582"/>
  <c r="C2839" i="582"/>
  <c r="A2840" i="582"/>
  <c r="D2840" i="582" s="1"/>
  <c r="B2840" i="582"/>
  <c r="C2840" i="582"/>
  <c r="A2841" i="582"/>
  <c r="D2841" i="582" s="1"/>
  <c r="B2841" i="582"/>
  <c r="C2841" i="582"/>
  <c r="A2842" i="582"/>
  <c r="D2842" i="582" s="1"/>
  <c r="B2842" i="582"/>
  <c r="C2842" i="582"/>
  <c r="A2843" i="582"/>
  <c r="D2843" i="582" s="1"/>
  <c r="B2843" i="582"/>
  <c r="C2843" i="582"/>
  <c r="A2844" i="582"/>
  <c r="D2844" i="582" s="1"/>
  <c r="B2844" i="582"/>
  <c r="C2844" i="582"/>
  <c r="A2845" i="582"/>
  <c r="D2845" i="582" s="1"/>
  <c r="B2845" i="582"/>
  <c r="C2845" i="582"/>
  <c r="A2846" i="582"/>
  <c r="D2846" i="582" s="1"/>
  <c r="B2846" i="582"/>
  <c r="C2846" i="582"/>
  <c r="A2847" i="582"/>
  <c r="D2847" i="582" s="1"/>
  <c r="B2847" i="582"/>
  <c r="C2847" i="582"/>
  <c r="A2848" i="582"/>
  <c r="D2848" i="582" s="1"/>
  <c r="B2848" i="582"/>
  <c r="C2848" i="582"/>
  <c r="A2849" i="582"/>
  <c r="D2849" i="582" s="1"/>
  <c r="B2849" i="582"/>
  <c r="C2849" i="582"/>
  <c r="A2850" i="582"/>
  <c r="D2850" i="582" s="1"/>
  <c r="B2850" i="582"/>
  <c r="C2850" i="582"/>
  <c r="A2851" i="582"/>
  <c r="D2851" i="582" s="1"/>
  <c r="B2851" i="582"/>
  <c r="C2851" i="582"/>
  <c r="A2852" i="582"/>
  <c r="D2852" i="582" s="1"/>
  <c r="B2852" i="582"/>
  <c r="C2852" i="582"/>
  <c r="A2853" i="582"/>
  <c r="D2853" i="582" s="1"/>
  <c r="B2853" i="582"/>
  <c r="C2853" i="582"/>
  <c r="A2854" i="582"/>
  <c r="D2854" i="582" s="1"/>
  <c r="B2854" i="582"/>
  <c r="C2854" i="582"/>
  <c r="A2855" i="582"/>
  <c r="D2855" i="582" s="1"/>
  <c r="B2855" i="582"/>
  <c r="C2855" i="582"/>
  <c r="A2856" i="582"/>
  <c r="D2856" i="582" s="1"/>
  <c r="B2856" i="582"/>
  <c r="C2856" i="582"/>
  <c r="A2857" i="582"/>
  <c r="D2857" i="582" s="1"/>
  <c r="B2857" i="582"/>
  <c r="C2857" i="582"/>
  <c r="A2858" i="582"/>
  <c r="D2858" i="582" s="1"/>
  <c r="B2858" i="582"/>
  <c r="C2858" i="582"/>
  <c r="A2859" i="582"/>
  <c r="D2859" i="582" s="1"/>
  <c r="B2859" i="582"/>
  <c r="C2859" i="582"/>
  <c r="A2860" i="582"/>
  <c r="D2860" i="582" s="1"/>
  <c r="B2860" i="582"/>
  <c r="C2860" i="582"/>
  <c r="A2861" i="582"/>
  <c r="D2861" i="582" s="1"/>
  <c r="B2861" i="582"/>
  <c r="C2861" i="582"/>
  <c r="A2862" i="582"/>
  <c r="D2862" i="582" s="1"/>
  <c r="B2862" i="582"/>
  <c r="C2862" i="582"/>
  <c r="A2863" i="582"/>
  <c r="D2863" i="582" s="1"/>
  <c r="B2863" i="582"/>
  <c r="C2863" i="582"/>
  <c r="A2864" i="582"/>
  <c r="D2864" i="582" s="1"/>
  <c r="B2864" i="582"/>
  <c r="C2864" i="582"/>
  <c r="A2865" i="582"/>
  <c r="D2865" i="582" s="1"/>
  <c r="B2865" i="582"/>
  <c r="C2865" i="582"/>
  <c r="A2866" i="582"/>
  <c r="D2866" i="582" s="1"/>
  <c r="B2866" i="582"/>
  <c r="C2866" i="582"/>
  <c r="A2867" i="582"/>
  <c r="D2867" i="582" s="1"/>
  <c r="B2867" i="582"/>
  <c r="C2867" i="582"/>
  <c r="A2868" i="582"/>
  <c r="D2868" i="582" s="1"/>
  <c r="B2868" i="582"/>
  <c r="C2868" i="582"/>
  <c r="A2869" i="582"/>
  <c r="D2869" i="582" s="1"/>
  <c r="B2869" i="582"/>
  <c r="C2869" i="582"/>
  <c r="A2870" i="582"/>
  <c r="D2870" i="582" s="1"/>
  <c r="B2870" i="582"/>
  <c r="C2870" i="582"/>
  <c r="A2871" i="582"/>
  <c r="D2871" i="582" s="1"/>
  <c r="B2871" i="582"/>
  <c r="C2871" i="582"/>
  <c r="A2872" i="582"/>
  <c r="D2872" i="582" s="1"/>
  <c r="B2872" i="582"/>
  <c r="C2872" i="582"/>
  <c r="A2873" i="582"/>
  <c r="D2873" i="582" s="1"/>
  <c r="B2873" i="582"/>
  <c r="C2873" i="582"/>
  <c r="A2874" i="582"/>
  <c r="D2874" i="582" s="1"/>
  <c r="B2874" i="582"/>
  <c r="C2874" i="582"/>
  <c r="A2875" i="582"/>
  <c r="D2875" i="582" s="1"/>
  <c r="B2875" i="582"/>
  <c r="C2875" i="582"/>
  <c r="A2876" i="582"/>
  <c r="D2876" i="582" s="1"/>
  <c r="B2876" i="582"/>
  <c r="C2876" i="582"/>
  <c r="A2877" i="582"/>
  <c r="D2877" i="582" s="1"/>
  <c r="B2877" i="582"/>
  <c r="C2877" i="582"/>
  <c r="A2878" i="582"/>
  <c r="D2878" i="582" s="1"/>
  <c r="B2878" i="582"/>
  <c r="C2878" i="582"/>
  <c r="A2879" i="582"/>
  <c r="D2879" i="582" s="1"/>
  <c r="B2879" i="582"/>
  <c r="C2879" i="582"/>
  <c r="A2880" i="582"/>
  <c r="D2880" i="582" s="1"/>
  <c r="B2880" i="582"/>
  <c r="C2880" i="582"/>
  <c r="A2881" i="582"/>
  <c r="D2881" i="582" s="1"/>
  <c r="B2881" i="582"/>
  <c r="C2881" i="582"/>
  <c r="A2882" i="582"/>
  <c r="D2882" i="582" s="1"/>
  <c r="B2882" i="582"/>
  <c r="C2882" i="582"/>
  <c r="A2883" i="582"/>
  <c r="D2883" i="582" s="1"/>
  <c r="B2883" i="582"/>
  <c r="C2883" i="582"/>
  <c r="A2884" i="582"/>
  <c r="D2884" i="582" s="1"/>
  <c r="B2884" i="582"/>
  <c r="C2884" i="582"/>
  <c r="A2885" i="582"/>
  <c r="D2885" i="582" s="1"/>
  <c r="B2885" i="582"/>
  <c r="C2885" i="582"/>
  <c r="A2886" i="582"/>
  <c r="D2886" i="582" s="1"/>
  <c r="B2886" i="582"/>
  <c r="C2886" i="582"/>
  <c r="A2887" i="582"/>
  <c r="D2887" i="582" s="1"/>
  <c r="B2887" i="582"/>
  <c r="C2887" i="582"/>
  <c r="A2888" i="582"/>
  <c r="D2888" i="582" s="1"/>
  <c r="B2888" i="582"/>
  <c r="C2888" i="582"/>
  <c r="A2889" i="582"/>
  <c r="D2889" i="582" s="1"/>
  <c r="B2889" i="582"/>
  <c r="C2889" i="582"/>
  <c r="A2890" i="582"/>
  <c r="D2890" i="582" s="1"/>
  <c r="B2890" i="582"/>
  <c r="C2890" i="582"/>
  <c r="A2891" i="582"/>
  <c r="D2891" i="582" s="1"/>
  <c r="B2891" i="582"/>
  <c r="C2891" i="582"/>
  <c r="A2892" i="582"/>
  <c r="D2892" i="582" s="1"/>
  <c r="B2892" i="582"/>
  <c r="C2892" i="582"/>
  <c r="A2893" i="582"/>
  <c r="D2893" i="582" s="1"/>
  <c r="B2893" i="582"/>
  <c r="C2893" i="582"/>
  <c r="A2894" i="582"/>
  <c r="D2894" i="582" s="1"/>
  <c r="B2894" i="582"/>
  <c r="C2894" i="582"/>
  <c r="A2895" i="582"/>
  <c r="D2895" i="582" s="1"/>
  <c r="B2895" i="582"/>
  <c r="C2895" i="582"/>
  <c r="A2896" i="582"/>
  <c r="D2896" i="582" s="1"/>
  <c r="B2896" i="582"/>
  <c r="C2896" i="582"/>
  <c r="A2897" i="582"/>
  <c r="D2897" i="582" s="1"/>
  <c r="B2897" i="582"/>
  <c r="C2897" i="582"/>
  <c r="A2898" i="582"/>
  <c r="D2898" i="582" s="1"/>
  <c r="B2898" i="582"/>
  <c r="C2898" i="582"/>
  <c r="A2899" i="582"/>
  <c r="D2899" i="582" s="1"/>
  <c r="B2899" i="582"/>
  <c r="C2899" i="582"/>
  <c r="A2900" i="582"/>
  <c r="D2900" i="582" s="1"/>
  <c r="B2900" i="582"/>
  <c r="C2900" i="582"/>
  <c r="A2901" i="582"/>
  <c r="D2901" i="582" s="1"/>
  <c r="B2901" i="582"/>
  <c r="C2901" i="582"/>
  <c r="A2902" i="582"/>
  <c r="D2902" i="582" s="1"/>
  <c r="B2902" i="582"/>
  <c r="C2902" i="582"/>
  <c r="A2903" i="582"/>
  <c r="D2903" i="582" s="1"/>
  <c r="B2903" i="582"/>
  <c r="C2903" i="582"/>
  <c r="A2904" i="582"/>
  <c r="D2904" i="582" s="1"/>
  <c r="B2904" i="582"/>
  <c r="C2904" i="582"/>
  <c r="A2905" i="582"/>
  <c r="D2905" i="582" s="1"/>
  <c r="B2905" i="582"/>
  <c r="C2905" i="582"/>
  <c r="A2906" i="582"/>
  <c r="D2906" i="582" s="1"/>
  <c r="B2906" i="582"/>
  <c r="C2906" i="582"/>
  <c r="A2907" i="582"/>
  <c r="D2907" i="582" s="1"/>
  <c r="B2907" i="582"/>
  <c r="C2907" i="582"/>
  <c r="A2908" i="582"/>
  <c r="D2908" i="582" s="1"/>
  <c r="B2908" i="582"/>
  <c r="C2908" i="582"/>
  <c r="A2909" i="582"/>
  <c r="D2909" i="582" s="1"/>
  <c r="B2909" i="582"/>
  <c r="C2909" i="582"/>
  <c r="A2910" i="582"/>
  <c r="D2910" i="582" s="1"/>
  <c r="B2910" i="582"/>
  <c r="C2910" i="582"/>
  <c r="A2911" i="582"/>
  <c r="D2911" i="582" s="1"/>
  <c r="B2911" i="582"/>
  <c r="C2911" i="582"/>
  <c r="A2912" i="582"/>
  <c r="D2912" i="582" s="1"/>
  <c r="B2912" i="582"/>
  <c r="C2912" i="582"/>
  <c r="A2913" i="582"/>
  <c r="D2913" i="582" s="1"/>
  <c r="B2913" i="582"/>
  <c r="C2913" i="582"/>
  <c r="A2914" i="582"/>
  <c r="D2914" i="582" s="1"/>
  <c r="B2914" i="582"/>
  <c r="C2914" i="582"/>
  <c r="A2915" i="582"/>
  <c r="D2915" i="582" s="1"/>
  <c r="B2915" i="582"/>
  <c r="C2915" i="582"/>
  <c r="A2916" i="582"/>
  <c r="D2916" i="582" s="1"/>
  <c r="B2916" i="582"/>
  <c r="C2916" i="582"/>
  <c r="A2917" i="582"/>
  <c r="D2917" i="582" s="1"/>
  <c r="B2917" i="582"/>
  <c r="C2917" i="582"/>
  <c r="A2918" i="582"/>
  <c r="D2918" i="582" s="1"/>
  <c r="B2918" i="582"/>
  <c r="C2918" i="582"/>
  <c r="A2919" i="582"/>
  <c r="D2919" i="582" s="1"/>
  <c r="B2919" i="582"/>
  <c r="C2919" i="582"/>
  <c r="A2920" i="582"/>
  <c r="D2920" i="582" s="1"/>
  <c r="B2920" i="582"/>
  <c r="C2920" i="582"/>
  <c r="A2921" i="582"/>
  <c r="D2921" i="582" s="1"/>
  <c r="B2921" i="582"/>
  <c r="C2921" i="582"/>
  <c r="A2922" i="582"/>
  <c r="D2922" i="582" s="1"/>
  <c r="B2922" i="582"/>
  <c r="C2922" i="582"/>
  <c r="A2923" i="582"/>
  <c r="D2923" i="582" s="1"/>
  <c r="B2923" i="582"/>
  <c r="C2923" i="582"/>
  <c r="A2924" i="582"/>
  <c r="D2924" i="582" s="1"/>
  <c r="B2924" i="582"/>
  <c r="C2924" i="582"/>
  <c r="A2925" i="582"/>
  <c r="D2925" i="582" s="1"/>
  <c r="B2925" i="582"/>
  <c r="C2925" i="582"/>
  <c r="A2926" i="582"/>
  <c r="D2926" i="582" s="1"/>
  <c r="B2926" i="582"/>
  <c r="C2926" i="582"/>
  <c r="A2927" i="582"/>
  <c r="D2927" i="582" s="1"/>
  <c r="B2927" i="582"/>
  <c r="C2927" i="582"/>
  <c r="A2928" i="582"/>
  <c r="D2928" i="582" s="1"/>
  <c r="B2928" i="582"/>
  <c r="C2928" i="582"/>
  <c r="A2929" i="582"/>
  <c r="D2929" i="582" s="1"/>
  <c r="B2929" i="582"/>
  <c r="C2929" i="582"/>
  <c r="A2930" i="582"/>
  <c r="D2930" i="582" s="1"/>
  <c r="B2930" i="582"/>
  <c r="C2930" i="582"/>
  <c r="A2931" i="582"/>
  <c r="D2931" i="582" s="1"/>
  <c r="B2931" i="582"/>
  <c r="C2931" i="582"/>
  <c r="A2932" i="582"/>
  <c r="D2932" i="582" s="1"/>
  <c r="B2932" i="582"/>
  <c r="C2932" i="582"/>
  <c r="A2933" i="582"/>
  <c r="D2933" i="582" s="1"/>
  <c r="B2933" i="582"/>
  <c r="C2933" i="582"/>
  <c r="A2934" i="582"/>
  <c r="D2934" i="582" s="1"/>
  <c r="B2934" i="582"/>
  <c r="C2934" i="582"/>
  <c r="A2935" i="582"/>
  <c r="D2935" i="582" s="1"/>
  <c r="B2935" i="582"/>
  <c r="C2935" i="582"/>
  <c r="A2936" i="582"/>
  <c r="D2936" i="582" s="1"/>
  <c r="B2936" i="582"/>
  <c r="C2936" i="582"/>
  <c r="A2937" i="582"/>
  <c r="D2937" i="582" s="1"/>
  <c r="B2937" i="582"/>
  <c r="C2937" i="582"/>
  <c r="A2938" i="582"/>
  <c r="D2938" i="582" s="1"/>
  <c r="B2938" i="582"/>
  <c r="C2938" i="582"/>
  <c r="A2939" i="582"/>
  <c r="D2939" i="582" s="1"/>
  <c r="B2939" i="582"/>
  <c r="C2939" i="582"/>
  <c r="A2940" i="582"/>
  <c r="D2940" i="582" s="1"/>
  <c r="B2940" i="582"/>
  <c r="C2940" i="582"/>
  <c r="A2941" i="582"/>
  <c r="D2941" i="582" s="1"/>
  <c r="B2941" i="582"/>
  <c r="C2941" i="582"/>
  <c r="A2942" i="582"/>
  <c r="D2942" i="582" s="1"/>
  <c r="B2942" i="582"/>
  <c r="C2942" i="582"/>
  <c r="A2943" i="582"/>
  <c r="D2943" i="582" s="1"/>
  <c r="B2943" i="582"/>
  <c r="C2943" i="582"/>
  <c r="A2944" i="582"/>
  <c r="D2944" i="582" s="1"/>
  <c r="B2944" i="582"/>
  <c r="C2944" i="582"/>
  <c r="A2945" i="582"/>
  <c r="D2945" i="582" s="1"/>
  <c r="B2945" i="582"/>
  <c r="C2945" i="582"/>
  <c r="A2946" i="582"/>
  <c r="D2946" i="582" s="1"/>
  <c r="B2946" i="582"/>
  <c r="C2946" i="582"/>
  <c r="A2947" i="582"/>
  <c r="D2947" i="582" s="1"/>
  <c r="B2947" i="582"/>
  <c r="C2947" i="582"/>
  <c r="A2948" i="582"/>
  <c r="D2948" i="582" s="1"/>
  <c r="B2948" i="582"/>
  <c r="C2948" i="582"/>
  <c r="A2949" i="582"/>
  <c r="D2949" i="582" s="1"/>
  <c r="B2949" i="582"/>
  <c r="C2949" i="582"/>
  <c r="A2950" i="582"/>
  <c r="D2950" i="582" s="1"/>
  <c r="B2950" i="582"/>
  <c r="C2950" i="582"/>
  <c r="A2951" i="582"/>
  <c r="D2951" i="582" s="1"/>
  <c r="B2951" i="582"/>
  <c r="C2951" i="582"/>
  <c r="A2952" i="582"/>
  <c r="D2952" i="582" s="1"/>
  <c r="B2952" i="582"/>
  <c r="C2952" i="582"/>
  <c r="A2953" i="582"/>
  <c r="D2953" i="582" s="1"/>
  <c r="B2953" i="582"/>
  <c r="C2953" i="582"/>
  <c r="A2954" i="582"/>
  <c r="D2954" i="582" s="1"/>
  <c r="A2454" i="582"/>
  <c r="D2454" i="582" s="1"/>
  <c r="B2454" i="582"/>
  <c r="C2454" i="582"/>
  <c r="A2455" i="582"/>
  <c r="D2455" i="582" s="1"/>
  <c r="B2455" i="582"/>
  <c r="C2455" i="582"/>
  <c r="A2456" i="582"/>
  <c r="D2456" i="582" s="1"/>
  <c r="B2456" i="582"/>
  <c r="C2456" i="582"/>
  <c r="A2457" i="582"/>
  <c r="D2457" i="582" s="1"/>
  <c r="B2457" i="582"/>
  <c r="C2457" i="582"/>
  <c r="A2458" i="582"/>
  <c r="D2458" i="582" s="1"/>
  <c r="B2458" i="582"/>
  <c r="C2458" i="582"/>
  <c r="A2459" i="582"/>
  <c r="D2459" i="582" s="1"/>
  <c r="B2459" i="582"/>
  <c r="C2459" i="582"/>
  <c r="A2460" i="582"/>
  <c r="D2460" i="582" s="1"/>
  <c r="B2460" i="582"/>
  <c r="C2460" i="582"/>
  <c r="A2461" i="582"/>
  <c r="D2461" i="582" s="1"/>
  <c r="B2461" i="582"/>
  <c r="C2461" i="582"/>
  <c r="A2462" i="582"/>
  <c r="D2462" i="582" s="1"/>
  <c r="B2462" i="582"/>
  <c r="C2462" i="582"/>
  <c r="A2463" i="582"/>
  <c r="D2463" i="582" s="1"/>
  <c r="B2463" i="582"/>
  <c r="C2463" i="582"/>
  <c r="A2464" i="582"/>
  <c r="D2464" i="582" s="1"/>
  <c r="B2464" i="582"/>
  <c r="C2464" i="582"/>
  <c r="A2465" i="582"/>
  <c r="D2465" i="582" s="1"/>
  <c r="B2465" i="582"/>
  <c r="C2465" i="582"/>
  <c r="A2466" i="582"/>
  <c r="D2466" i="582" s="1"/>
  <c r="B2466" i="582"/>
  <c r="C2466" i="582"/>
  <c r="A2467" i="582"/>
  <c r="D2467" i="582" s="1"/>
  <c r="B2467" i="582"/>
  <c r="C2467" i="582"/>
  <c r="A2468" i="582"/>
  <c r="D2468" i="582" s="1"/>
  <c r="B2468" i="582"/>
  <c r="C2468" i="582"/>
  <c r="A2469" i="582"/>
  <c r="D2469" i="582" s="1"/>
  <c r="B2469" i="582"/>
  <c r="C2469" i="582"/>
  <c r="A2470" i="582"/>
  <c r="D2470" i="582" s="1"/>
  <c r="B2470" i="582"/>
  <c r="C2470" i="582"/>
  <c r="A2471" i="582"/>
  <c r="D2471" i="582" s="1"/>
  <c r="B2471" i="582"/>
  <c r="C2471" i="582"/>
  <c r="A2472" i="582"/>
  <c r="D2472" i="582" s="1"/>
  <c r="B2472" i="582"/>
  <c r="C2472" i="582"/>
  <c r="A2473" i="582"/>
  <c r="D2473" i="582" s="1"/>
  <c r="B2473" i="582"/>
  <c r="C2473" i="582"/>
  <c r="A2474" i="582"/>
  <c r="D2474" i="582" s="1"/>
  <c r="B2474" i="582"/>
  <c r="C2474" i="582"/>
  <c r="A2475" i="582"/>
  <c r="D2475" i="582" s="1"/>
  <c r="B2475" i="582"/>
  <c r="C2475" i="582"/>
  <c r="A2476" i="582"/>
  <c r="D2476" i="582" s="1"/>
  <c r="B2476" i="582"/>
  <c r="C2476" i="582"/>
  <c r="A2477" i="582"/>
  <c r="D2477" i="582" s="1"/>
  <c r="B2477" i="582"/>
  <c r="C2477" i="582"/>
  <c r="A2478" i="582"/>
  <c r="D2478" i="582" s="1"/>
  <c r="B2478" i="582"/>
  <c r="C2478" i="582"/>
  <c r="A2479" i="582"/>
  <c r="D2479" i="582" s="1"/>
  <c r="B2479" i="582"/>
  <c r="C2479" i="582"/>
  <c r="A2480" i="582"/>
  <c r="D2480" i="582" s="1"/>
  <c r="B2480" i="582"/>
  <c r="C2480" i="582"/>
  <c r="A2481" i="582"/>
  <c r="D2481" i="582" s="1"/>
  <c r="B2481" i="582"/>
  <c r="C2481" i="582"/>
  <c r="A2482" i="582"/>
  <c r="D2482" i="582" s="1"/>
  <c r="B2482" i="582"/>
  <c r="C2482" i="582"/>
  <c r="A2483" i="582"/>
  <c r="D2483" i="582" s="1"/>
  <c r="B2483" i="582"/>
  <c r="C2483" i="582"/>
  <c r="A2484" i="582"/>
  <c r="D2484" i="582" s="1"/>
  <c r="B2484" i="582"/>
  <c r="C2484" i="582"/>
  <c r="A2485" i="582"/>
  <c r="D2485" i="582" s="1"/>
  <c r="B2485" i="582"/>
  <c r="C2485" i="582"/>
  <c r="A2486" i="582"/>
  <c r="D2486" i="582" s="1"/>
  <c r="B2486" i="582"/>
  <c r="C2486" i="582"/>
  <c r="A2487" i="582"/>
  <c r="D2487" i="582" s="1"/>
  <c r="B2487" i="582"/>
  <c r="C2487" i="582"/>
  <c r="A2488" i="582"/>
  <c r="D2488" i="582" s="1"/>
  <c r="B2488" i="582"/>
  <c r="C2488" i="582"/>
  <c r="A2489" i="582"/>
  <c r="D2489" i="582" s="1"/>
  <c r="B2489" i="582"/>
  <c r="C2489" i="582"/>
  <c r="A2490" i="582"/>
  <c r="D2490" i="582" s="1"/>
  <c r="B2490" i="582"/>
  <c r="C2490" i="582"/>
  <c r="A2491" i="582"/>
  <c r="D2491" i="582" s="1"/>
  <c r="B2491" i="582"/>
  <c r="C2491" i="582"/>
  <c r="A2492" i="582"/>
  <c r="D2492" i="582" s="1"/>
  <c r="B2492" i="582"/>
  <c r="C2492" i="582"/>
  <c r="A2493" i="582"/>
  <c r="D2493" i="582" s="1"/>
  <c r="B2493" i="582"/>
  <c r="C2493" i="582"/>
  <c r="A2494" i="582"/>
  <c r="D2494" i="582" s="1"/>
  <c r="B2494" i="582"/>
  <c r="C2494" i="582"/>
  <c r="A2495" i="582"/>
  <c r="D2495" i="582" s="1"/>
  <c r="B2495" i="582"/>
  <c r="C2495" i="582"/>
  <c r="A2496" i="582"/>
  <c r="D2496" i="582" s="1"/>
  <c r="B2496" i="582"/>
  <c r="C2496" i="582"/>
  <c r="A2497" i="582"/>
  <c r="D2497" i="582" s="1"/>
  <c r="B2497" i="582"/>
  <c r="C2497" i="582"/>
  <c r="A2498" i="582"/>
  <c r="D2498" i="582" s="1"/>
  <c r="B2498" i="582"/>
  <c r="C2498" i="582"/>
  <c r="A2499" i="582"/>
  <c r="D2499" i="582" s="1"/>
  <c r="B2499" i="582"/>
  <c r="C2499" i="582"/>
  <c r="A2500" i="582"/>
  <c r="D2500" i="582" s="1"/>
  <c r="B2500" i="582"/>
  <c r="C2500" i="582"/>
  <c r="A2501" i="582"/>
  <c r="D2501" i="582" s="1"/>
  <c r="B2501" i="582"/>
  <c r="C2501" i="582"/>
  <c r="A2502" i="582"/>
  <c r="D2502" i="582" s="1"/>
  <c r="B2502" i="582"/>
  <c r="C2502" i="582"/>
  <c r="A2503" i="582"/>
  <c r="D2503" i="582" s="1"/>
  <c r="B2503" i="582"/>
  <c r="C2503" i="582"/>
  <c r="A2504" i="582"/>
  <c r="D2504" i="582" s="1"/>
  <c r="B2504" i="582"/>
  <c r="C2504" i="582"/>
  <c r="A2505" i="582"/>
  <c r="D2505" i="582" s="1"/>
  <c r="B2505" i="582"/>
  <c r="C2505" i="582"/>
  <c r="A2506" i="582"/>
  <c r="D2506" i="582" s="1"/>
  <c r="B2506" i="582"/>
  <c r="C2506" i="582"/>
  <c r="A2507" i="582"/>
  <c r="D2507" i="582" s="1"/>
  <c r="B2507" i="582"/>
  <c r="C2507" i="582"/>
  <c r="A2508" i="582"/>
  <c r="D2508" i="582" s="1"/>
  <c r="B2508" i="582"/>
  <c r="C2508" i="582"/>
  <c r="A2509" i="582"/>
  <c r="D2509" i="582" s="1"/>
  <c r="B2509" i="582"/>
  <c r="C2509" i="582"/>
  <c r="A2510" i="582"/>
  <c r="D2510" i="582" s="1"/>
  <c r="B2510" i="582"/>
  <c r="C2510" i="582"/>
  <c r="A2511" i="582"/>
  <c r="D2511" i="582" s="1"/>
  <c r="B2511" i="582"/>
  <c r="C2511" i="582"/>
  <c r="A2512" i="582"/>
  <c r="D2512" i="582" s="1"/>
  <c r="B2512" i="582"/>
  <c r="C2512" i="582"/>
  <c r="A2513" i="582"/>
  <c r="D2513" i="582" s="1"/>
  <c r="B2513" i="582"/>
  <c r="C2513" i="582"/>
  <c r="A2514" i="582"/>
  <c r="D2514" i="582" s="1"/>
  <c r="B2514" i="582"/>
  <c r="C2514" i="582"/>
  <c r="A2515" i="582"/>
  <c r="D2515" i="582" s="1"/>
  <c r="B2515" i="582"/>
  <c r="C2515" i="582"/>
  <c r="A2516" i="582"/>
  <c r="D2516" i="582" s="1"/>
  <c r="B2516" i="582"/>
  <c r="C2516" i="582"/>
  <c r="A2517" i="582"/>
  <c r="D2517" i="582" s="1"/>
  <c r="B2517" i="582"/>
  <c r="C2517" i="582"/>
  <c r="A2518" i="582"/>
  <c r="D2518" i="582" s="1"/>
  <c r="B2518" i="582"/>
  <c r="C2518" i="582"/>
  <c r="A2519" i="582"/>
  <c r="D2519" i="582" s="1"/>
  <c r="B2519" i="582"/>
  <c r="C2519" i="582"/>
  <c r="A2520" i="582"/>
  <c r="D2520" i="582" s="1"/>
  <c r="B2520" i="582"/>
  <c r="C2520" i="582"/>
  <c r="A2521" i="582"/>
  <c r="D2521" i="582" s="1"/>
  <c r="B2521" i="582"/>
  <c r="C2521" i="582"/>
  <c r="A2522" i="582"/>
  <c r="D2522" i="582" s="1"/>
  <c r="B2522" i="582"/>
  <c r="C2522" i="582"/>
  <c r="A2523" i="582"/>
  <c r="D2523" i="582" s="1"/>
  <c r="B2523" i="582"/>
  <c r="C2523" i="582"/>
  <c r="A2524" i="582"/>
  <c r="D2524" i="582" s="1"/>
  <c r="B2524" i="582"/>
  <c r="C2524" i="582"/>
  <c r="A2525" i="582"/>
  <c r="D2525" i="582" s="1"/>
  <c r="B2525" i="582"/>
  <c r="C2525" i="582"/>
  <c r="A2526" i="582"/>
  <c r="D2526" i="582" s="1"/>
  <c r="B2526" i="582"/>
  <c r="C2526" i="582"/>
  <c r="A2527" i="582"/>
  <c r="D2527" i="582" s="1"/>
  <c r="B2527" i="582"/>
  <c r="C2527" i="582"/>
  <c r="A2528" i="582"/>
  <c r="D2528" i="582" s="1"/>
  <c r="B2528" i="582"/>
  <c r="C2528" i="582"/>
  <c r="A2529" i="582"/>
  <c r="D2529" i="582" s="1"/>
  <c r="B2529" i="582"/>
  <c r="C2529" i="582"/>
  <c r="A2530" i="582"/>
  <c r="D2530" i="582" s="1"/>
  <c r="B2530" i="582"/>
  <c r="C2530" i="582"/>
  <c r="A2531" i="582"/>
  <c r="D2531" i="582" s="1"/>
  <c r="B2531" i="582"/>
  <c r="C2531" i="582"/>
  <c r="A2532" i="582"/>
  <c r="D2532" i="582" s="1"/>
  <c r="B2532" i="582"/>
  <c r="C2532" i="582"/>
  <c r="A2533" i="582"/>
  <c r="D2533" i="582" s="1"/>
  <c r="B2533" i="582"/>
  <c r="C2533" i="582"/>
  <c r="A2534" i="582"/>
  <c r="D2534" i="582" s="1"/>
  <c r="B2534" i="582"/>
  <c r="C2534" i="582"/>
  <c r="A2535" i="582"/>
  <c r="D2535" i="582" s="1"/>
  <c r="B2535" i="582"/>
  <c r="C2535" i="582"/>
  <c r="A2536" i="582"/>
  <c r="D2536" i="582" s="1"/>
  <c r="B2536" i="582"/>
  <c r="C2536" i="582"/>
  <c r="A2537" i="582"/>
  <c r="D2537" i="582" s="1"/>
  <c r="B2537" i="582"/>
  <c r="C2537" i="582"/>
  <c r="A2538" i="582"/>
  <c r="D2538" i="582" s="1"/>
  <c r="B2538" i="582"/>
  <c r="C2538" i="582"/>
  <c r="A2539" i="582"/>
  <c r="D2539" i="582" s="1"/>
  <c r="B2539" i="582"/>
  <c r="C2539" i="582"/>
  <c r="A2540" i="582"/>
  <c r="D2540" i="582" s="1"/>
  <c r="B2540" i="582"/>
  <c r="C2540" i="582"/>
  <c r="A2541" i="582"/>
  <c r="D2541" i="582" s="1"/>
  <c r="B2541" i="582"/>
  <c r="C2541" i="582"/>
  <c r="A2542" i="582"/>
  <c r="D2542" i="582" s="1"/>
  <c r="B2542" i="582"/>
  <c r="C2542" i="582"/>
  <c r="A2543" i="582"/>
  <c r="D2543" i="582" s="1"/>
  <c r="B2543" i="582"/>
  <c r="C2543" i="582"/>
  <c r="A2544" i="582"/>
  <c r="D2544" i="582" s="1"/>
  <c r="B2544" i="582"/>
  <c r="C2544" i="582"/>
  <c r="A2545" i="582"/>
  <c r="D2545" i="582" s="1"/>
  <c r="B2545" i="582"/>
  <c r="C2545" i="582"/>
  <c r="A2546" i="582"/>
  <c r="D2546" i="582" s="1"/>
  <c r="B2546" i="582"/>
  <c r="C2546" i="582"/>
  <c r="A2547" i="582"/>
  <c r="D2547" i="582" s="1"/>
  <c r="B2547" i="582"/>
  <c r="C2547" i="582"/>
  <c r="A2548" i="582"/>
  <c r="D2548" i="582" s="1"/>
  <c r="B2548" i="582"/>
  <c r="C2548" i="582"/>
  <c r="A2549" i="582"/>
  <c r="D2549" i="582" s="1"/>
  <c r="B2549" i="582"/>
  <c r="C2549" i="582"/>
  <c r="A2550" i="582"/>
  <c r="D2550" i="582" s="1"/>
  <c r="B2550" i="582"/>
  <c r="C2550" i="582"/>
  <c r="A2551" i="582"/>
  <c r="D2551" i="582" s="1"/>
  <c r="B2551" i="582"/>
  <c r="C2551" i="582"/>
  <c r="A2552" i="582"/>
  <c r="D2552" i="582" s="1"/>
  <c r="B2552" i="582"/>
  <c r="C2552" i="582"/>
  <c r="A2553" i="582"/>
  <c r="D2553" i="582" s="1"/>
  <c r="B2553" i="582"/>
  <c r="C2553" i="582"/>
  <c r="A2554" i="582"/>
  <c r="D2554" i="582" s="1"/>
  <c r="B2554" i="582"/>
  <c r="C2554" i="582"/>
  <c r="A2555" i="582"/>
  <c r="D2555" i="582" s="1"/>
  <c r="B2555" i="582"/>
  <c r="C2555" i="582"/>
  <c r="A2556" i="582"/>
  <c r="D2556" i="582" s="1"/>
  <c r="B2556" i="582"/>
  <c r="C2556" i="582"/>
  <c r="A2557" i="582"/>
  <c r="D2557" i="582" s="1"/>
  <c r="B2557" i="582"/>
  <c r="C2557" i="582"/>
  <c r="A2558" i="582"/>
  <c r="D2558" i="582" s="1"/>
  <c r="B2558" i="582"/>
  <c r="C2558" i="582"/>
  <c r="A2559" i="582"/>
  <c r="D2559" i="582" s="1"/>
  <c r="B2559" i="582"/>
  <c r="C2559" i="582"/>
  <c r="A2560" i="582"/>
  <c r="D2560" i="582" s="1"/>
  <c r="B2560" i="582"/>
  <c r="C2560" i="582"/>
  <c r="A2561" i="582"/>
  <c r="D2561" i="582" s="1"/>
  <c r="B2561" i="582"/>
  <c r="C2561" i="582"/>
  <c r="A2562" i="582"/>
  <c r="D2562" i="582" s="1"/>
  <c r="B2562" i="582"/>
  <c r="C2562" i="582"/>
  <c r="A2563" i="582"/>
  <c r="D2563" i="582" s="1"/>
  <c r="B2563" i="582"/>
  <c r="C2563" i="582"/>
  <c r="A2564" i="582"/>
  <c r="D2564" i="582" s="1"/>
  <c r="B2564" i="582"/>
  <c r="C2564" i="582"/>
  <c r="A2565" i="582"/>
  <c r="D2565" i="582" s="1"/>
  <c r="B2565" i="582"/>
  <c r="C2565" i="582"/>
  <c r="A2566" i="582"/>
  <c r="D2566" i="582" s="1"/>
  <c r="B2566" i="582"/>
  <c r="C2566" i="582"/>
  <c r="A2567" i="582"/>
  <c r="D2567" i="582" s="1"/>
  <c r="B2567" i="582"/>
  <c r="C2567" i="582"/>
  <c r="A2568" i="582"/>
  <c r="D2568" i="582" s="1"/>
  <c r="B2568" i="582"/>
  <c r="C2568" i="582"/>
  <c r="A2569" i="582"/>
  <c r="D2569" i="582" s="1"/>
  <c r="B2569" i="582"/>
  <c r="C2569" i="582"/>
  <c r="A2570" i="582"/>
  <c r="D2570" i="582" s="1"/>
  <c r="B2570" i="582"/>
  <c r="C2570" i="582"/>
  <c r="A2571" i="582"/>
  <c r="D2571" i="582" s="1"/>
  <c r="B2571" i="582"/>
  <c r="C2571" i="582"/>
  <c r="A2572" i="582"/>
  <c r="D2572" i="582" s="1"/>
  <c r="B2572" i="582"/>
  <c r="C2572" i="582"/>
  <c r="A2573" i="582"/>
  <c r="D2573" i="582" s="1"/>
  <c r="B2573" i="582"/>
  <c r="C2573" i="582"/>
  <c r="A2574" i="582"/>
  <c r="D2574" i="582" s="1"/>
  <c r="B2574" i="582"/>
  <c r="C2574" i="582"/>
  <c r="A2575" i="582"/>
  <c r="D2575" i="582" s="1"/>
  <c r="B2575" i="582"/>
  <c r="C2575" i="582"/>
  <c r="A2576" i="582"/>
  <c r="D2576" i="582" s="1"/>
  <c r="B2576" i="582"/>
  <c r="C2576" i="582"/>
  <c r="A2577" i="582"/>
  <c r="D2577" i="582" s="1"/>
  <c r="B2577" i="582"/>
  <c r="C2577" i="582"/>
  <c r="A2578" i="582"/>
  <c r="D2578" i="582" s="1"/>
  <c r="B2578" i="582"/>
  <c r="C2578" i="582"/>
  <c r="A2579" i="582"/>
  <c r="D2579" i="582" s="1"/>
  <c r="B2579" i="582"/>
  <c r="C2579" i="582"/>
  <c r="A2580" i="582"/>
  <c r="D2580" i="582" s="1"/>
  <c r="B2580" i="582"/>
  <c r="C2580" i="582"/>
  <c r="A2581" i="582"/>
  <c r="D2581" i="582" s="1"/>
  <c r="B2581" i="582"/>
  <c r="C2581" i="582"/>
  <c r="A2582" i="582"/>
  <c r="D2582" i="582" s="1"/>
  <c r="B2582" i="582"/>
  <c r="C2582" i="582"/>
  <c r="A2583" i="582"/>
  <c r="D2583" i="582" s="1"/>
  <c r="B2583" i="582"/>
  <c r="C2583" i="582"/>
  <c r="A2584" i="582"/>
  <c r="D2584" i="582" s="1"/>
  <c r="B2584" i="582"/>
  <c r="C2584" i="582"/>
  <c r="A2585" i="582"/>
  <c r="D2585" i="582" s="1"/>
  <c r="B2585" i="582"/>
  <c r="C2585" i="582"/>
  <c r="A2586" i="582"/>
  <c r="D2586" i="582" s="1"/>
  <c r="B2586" i="582"/>
  <c r="C2586" i="582"/>
  <c r="A2587" i="582"/>
  <c r="D2587" i="582" s="1"/>
  <c r="B2587" i="582"/>
  <c r="C2587" i="582"/>
  <c r="A2588" i="582"/>
  <c r="D2588" i="582" s="1"/>
  <c r="B2588" i="582"/>
  <c r="C2588" i="582"/>
  <c r="A2589" i="582"/>
  <c r="D2589" i="582" s="1"/>
  <c r="B2589" i="582"/>
  <c r="C2589" i="582"/>
  <c r="A2590" i="582"/>
  <c r="D2590" i="582" s="1"/>
  <c r="B2590" i="582"/>
  <c r="C2590" i="582"/>
  <c r="A2591" i="582"/>
  <c r="D2591" i="582" s="1"/>
  <c r="B2591" i="582"/>
  <c r="C2591" i="582"/>
  <c r="A2592" i="582"/>
  <c r="D2592" i="582" s="1"/>
  <c r="B2592" i="582"/>
  <c r="C2592" i="582"/>
  <c r="A2593" i="582"/>
  <c r="D2593" i="582" s="1"/>
  <c r="B2593" i="582"/>
  <c r="C2593" i="582"/>
  <c r="A2594" i="582"/>
  <c r="D2594" i="582" s="1"/>
  <c r="B2594" i="582"/>
  <c r="C2594" i="582"/>
  <c r="A2595" i="582"/>
  <c r="D2595" i="582" s="1"/>
  <c r="B2595" i="582"/>
  <c r="C2595" i="582"/>
  <c r="A2596" i="582"/>
  <c r="D2596" i="582" s="1"/>
  <c r="B2596" i="582"/>
  <c r="C2596" i="582"/>
  <c r="A2597" i="582"/>
  <c r="D2597" i="582" s="1"/>
  <c r="B2597" i="582"/>
  <c r="C2597" i="582"/>
  <c r="A2598" i="582"/>
  <c r="D2598" i="582" s="1"/>
  <c r="B2598" i="582"/>
  <c r="C2598" i="582"/>
  <c r="A2599" i="582"/>
  <c r="D2599" i="582" s="1"/>
  <c r="B2599" i="582"/>
  <c r="C2599" i="582"/>
  <c r="A2600" i="582"/>
  <c r="D2600" i="582" s="1"/>
  <c r="B2600" i="582"/>
  <c r="C2600" i="582"/>
  <c r="A2601" i="582"/>
  <c r="D2601" i="582" s="1"/>
  <c r="B2601" i="582"/>
  <c r="C2601" i="582"/>
  <c r="A2602" i="582"/>
  <c r="D2602" i="582" s="1"/>
  <c r="B2602" i="582"/>
  <c r="C2602" i="582"/>
  <c r="A2603" i="582"/>
  <c r="D2603" i="582" s="1"/>
  <c r="B2603" i="582"/>
  <c r="C2603" i="582"/>
  <c r="A2604" i="582"/>
  <c r="D2604" i="582" s="1"/>
  <c r="B2604" i="582"/>
  <c r="C2604" i="582"/>
  <c r="A2605" i="582"/>
  <c r="D2605" i="582" s="1"/>
  <c r="B2605" i="582"/>
  <c r="C2605" i="582"/>
  <c r="A2606" i="582"/>
  <c r="D2606" i="582" s="1"/>
  <c r="B2606" i="582"/>
  <c r="C2606" i="582"/>
  <c r="A2607" i="582"/>
  <c r="D2607" i="582" s="1"/>
  <c r="B2607" i="582"/>
  <c r="C2607" i="582"/>
  <c r="A2608" i="582"/>
  <c r="D2608" i="582" s="1"/>
  <c r="B2608" i="582"/>
  <c r="C2608" i="582"/>
  <c r="A2609" i="582"/>
  <c r="D2609" i="582" s="1"/>
  <c r="B2609" i="582"/>
  <c r="C2609" i="582"/>
  <c r="A2610" i="582"/>
  <c r="D2610" i="582" s="1"/>
  <c r="B2610" i="582"/>
  <c r="C2610" i="582"/>
  <c r="A2611" i="582"/>
  <c r="D2611" i="582" s="1"/>
  <c r="B2611" i="582"/>
  <c r="C2611" i="582"/>
  <c r="A2612" i="582"/>
  <c r="D2612" i="582" s="1"/>
  <c r="B2612" i="582"/>
  <c r="C2612" i="582"/>
  <c r="A2613" i="582"/>
  <c r="D2613" i="582" s="1"/>
  <c r="B2613" i="582"/>
  <c r="C2613" i="582"/>
  <c r="A2614" i="582"/>
  <c r="D2614" i="582" s="1"/>
  <c r="B2614" i="582"/>
  <c r="C2614" i="582"/>
  <c r="A2615" i="582"/>
  <c r="D2615" i="582" s="1"/>
  <c r="B2615" i="582"/>
  <c r="C2615" i="582"/>
  <c r="A2616" i="582"/>
  <c r="D2616" i="582" s="1"/>
  <c r="B2616" i="582"/>
  <c r="C2616" i="582"/>
  <c r="A2617" i="582"/>
  <c r="D2617" i="582" s="1"/>
  <c r="B2617" i="582"/>
  <c r="C2617" i="582"/>
  <c r="A2618" i="582"/>
  <c r="D2618" i="582" s="1"/>
  <c r="B2618" i="582"/>
  <c r="C2618" i="582"/>
  <c r="A2619" i="582"/>
  <c r="D2619" i="582" s="1"/>
  <c r="B2619" i="582"/>
  <c r="C2619" i="582"/>
  <c r="A2620" i="582"/>
  <c r="D2620" i="582" s="1"/>
  <c r="B2620" i="582"/>
  <c r="C2620" i="582"/>
  <c r="A2621" i="582"/>
  <c r="D2621" i="582" s="1"/>
  <c r="B2621" i="582"/>
  <c r="C2621" i="582"/>
  <c r="A2622" i="582"/>
  <c r="D2622" i="582" s="1"/>
  <c r="B2622" i="582"/>
  <c r="C2622" i="582"/>
  <c r="A2623" i="582"/>
  <c r="D2623" i="582" s="1"/>
  <c r="B2623" i="582"/>
  <c r="C2623" i="582"/>
  <c r="A2624" i="582"/>
  <c r="D2624" i="582" s="1"/>
  <c r="B2624" i="582"/>
  <c r="C2624" i="582"/>
  <c r="A2625" i="582"/>
  <c r="D2625" i="582" s="1"/>
  <c r="B2625" i="582"/>
  <c r="C2625" i="582"/>
  <c r="A2626" i="582"/>
  <c r="D2626" i="582" s="1"/>
  <c r="B2626" i="582"/>
  <c r="C2626" i="582"/>
  <c r="A2627" i="582"/>
  <c r="D2627" i="582" s="1"/>
  <c r="B2627" i="582"/>
  <c r="C2627" i="582"/>
  <c r="A2628" i="582"/>
  <c r="D2628" i="582" s="1"/>
  <c r="B2628" i="582"/>
  <c r="C2628" i="582"/>
  <c r="A2629" i="582"/>
  <c r="D2629" i="582" s="1"/>
  <c r="B2629" i="582"/>
  <c r="C2629" i="582"/>
  <c r="A2630" i="582"/>
  <c r="D2630" i="582" s="1"/>
  <c r="B2630" i="582"/>
  <c r="C2630" i="582"/>
  <c r="A2631" i="582"/>
  <c r="D2631" i="582" s="1"/>
  <c r="B2631" i="582"/>
  <c r="C2631" i="582"/>
  <c r="A2632" i="582"/>
  <c r="D2632" i="582" s="1"/>
  <c r="B2632" i="582"/>
  <c r="C2632" i="582"/>
  <c r="A2633" i="582"/>
  <c r="D2633" i="582" s="1"/>
  <c r="B2633" i="582"/>
  <c r="C2633" i="582"/>
  <c r="A2634" i="582"/>
  <c r="D2634" i="582" s="1"/>
  <c r="B2634" i="582"/>
  <c r="C2634" i="582"/>
  <c r="A2635" i="582"/>
  <c r="D2635" i="582" s="1"/>
  <c r="B2635" i="582"/>
  <c r="C2635" i="582"/>
  <c r="A2636" i="582"/>
  <c r="D2636" i="582" s="1"/>
  <c r="B2636" i="582"/>
  <c r="C2636" i="582"/>
  <c r="A2637" i="582"/>
  <c r="D2637" i="582" s="1"/>
  <c r="B2637" i="582"/>
  <c r="C2637" i="582"/>
  <c r="A2638" i="582"/>
  <c r="D2638" i="582" s="1"/>
  <c r="B2638" i="582"/>
  <c r="C2638" i="582"/>
  <c r="A2639" i="582"/>
  <c r="D2639" i="582" s="1"/>
  <c r="B2639" i="582"/>
  <c r="C2639" i="582"/>
  <c r="A2640" i="582"/>
  <c r="D2640" i="582" s="1"/>
  <c r="B2640" i="582"/>
  <c r="C2640" i="582"/>
  <c r="A2641" i="582"/>
  <c r="D2641" i="582" s="1"/>
  <c r="B2641" i="582"/>
  <c r="C2641" i="582"/>
  <c r="A2642" i="582"/>
  <c r="D2642" i="582" s="1"/>
  <c r="B2642" i="582"/>
  <c r="C2642" i="582"/>
  <c r="A2643" i="582"/>
  <c r="D2643" i="582" s="1"/>
  <c r="B2643" i="582"/>
  <c r="C2643" i="582"/>
  <c r="A2644" i="582"/>
  <c r="D2644" i="582" s="1"/>
  <c r="B2644" i="582"/>
  <c r="C2644" i="582"/>
  <c r="A2645" i="582"/>
  <c r="D2645" i="582" s="1"/>
  <c r="B2645" i="582"/>
  <c r="C2645" i="582"/>
  <c r="A2646" i="582"/>
  <c r="D2646" i="582" s="1"/>
  <c r="B2646" i="582"/>
  <c r="C2646" i="582"/>
  <c r="A2647" i="582"/>
  <c r="D2647" i="582" s="1"/>
  <c r="B2647" i="582"/>
  <c r="C2647" i="582"/>
  <c r="A2648" i="582"/>
  <c r="D2648" i="582" s="1"/>
  <c r="B2648" i="582"/>
  <c r="C2648" i="582"/>
  <c r="A2649" i="582"/>
  <c r="D2649" i="582" s="1"/>
  <c r="B2649" i="582"/>
  <c r="C2649" i="582"/>
  <c r="A2650" i="582"/>
  <c r="D2650" i="582" s="1"/>
  <c r="B2650" i="582"/>
  <c r="C2650" i="582"/>
  <c r="A2651" i="582"/>
  <c r="D2651" i="582" s="1"/>
  <c r="B2651" i="582"/>
  <c r="C2651" i="582"/>
  <c r="A2652" i="582"/>
  <c r="D2652" i="582" s="1"/>
  <c r="B2652" i="582"/>
  <c r="C2652" i="582"/>
  <c r="A2653" i="582"/>
  <c r="D2653" i="582" s="1"/>
  <c r="B2653" i="582"/>
  <c r="C2653" i="582"/>
  <c r="A2654" i="582"/>
  <c r="D2654" i="582" s="1"/>
  <c r="B2654" i="582"/>
  <c r="C2654" i="582"/>
  <c r="A2655" i="582"/>
  <c r="D2655" i="582" s="1"/>
  <c r="B2655" i="582"/>
  <c r="C2655" i="582"/>
  <c r="A2656" i="582"/>
  <c r="D2656" i="582" s="1"/>
  <c r="B2656" i="582"/>
  <c r="C2656" i="582"/>
  <c r="A2657" i="582"/>
  <c r="D2657" i="582" s="1"/>
  <c r="B2657" i="582"/>
  <c r="C2657" i="582"/>
  <c r="A2658" i="582"/>
  <c r="D2658" i="582" s="1"/>
  <c r="B2658" i="582"/>
  <c r="C2658" i="582"/>
  <c r="A2659" i="582"/>
  <c r="D2659" i="582" s="1"/>
  <c r="B2659" i="582"/>
  <c r="C2659" i="582"/>
  <c r="A2660" i="582"/>
  <c r="D2660" i="582" s="1"/>
  <c r="B2660" i="582"/>
  <c r="C2660" i="582"/>
  <c r="A2661" i="582"/>
  <c r="D2661" i="582" s="1"/>
  <c r="B2661" i="582"/>
  <c r="C2661" i="582"/>
  <c r="A2662" i="582"/>
  <c r="D2662" i="582" s="1"/>
  <c r="B2662" i="582"/>
  <c r="C2662" i="582"/>
  <c r="A2663" i="582"/>
  <c r="D2663" i="582" s="1"/>
  <c r="B2663" i="582"/>
  <c r="C2663" i="582"/>
  <c r="A2664" i="582"/>
  <c r="D2664" i="582" s="1"/>
  <c r="B2664" i="582"/>
  <c r="C2664" i="582"/>
  <c r="A2665" i="582"/>
  <c r="D2665" i="582" s="1"/>
  <c r="B2665" i="582"/>
  <c r="C2665" i="582"/>
  <c r="A2666" i="582"/>
  <c r="D2666" i="582" s="1"/>
  <c r="B2666" i="582"/>
  <c r="C2666" i="582"/>
  <c r="A2667" i="582"/>
  <c r="D2667" i="582" s="1"/>
  <c r="B2667" i="582"/>
  <c r="C2667" i="582"/>
  <c r="A2668" i="582"/>
  <c r="D2668" i="582" s="1"/>
  <c r="B2668" i="582"/>
  <c r="C2668" i="582"/>
  <c r="A2669" i="582"/>
  <c r="D2669" i="582" s="1"/>
  <c r="B2669" i="582"/>
  <c r="C2669" i="582"/>
  <c r="A2670" i="582"/>
  <c r="D2670" i="582" s="1"/>
  <c r="B2670" i="582"/>
  <c r="C2670" i="582"/>
  <c r="A2671" i="582"/>
  <c r="D2671" i="582" s="1"/>
  <c r="B2671" i="582"/>
  <c r="C2671" i="582"/>
  <c r="A2672" i="582"/>
  <c r="D2672" i="582" s="1"/>
  <c r="B2672" i="582"/>
  <c r="C2672" i="582"/>
  <c r="A2673" i="582"/>
  <c r="D2673" i="582" s="1"/>
  <c r="B2673" i="582"/>
  <c r="C2673" i="582"/>
  <c r="A2674" i="582"/>
  <c r="D2674" i="582" s="1"/>
  <c r="B2674" i="582"/>
  <c r="C2674" i="582"/>
  <c r="A2675" i="582"/>
  <c r="D2675" i="582" s="1"/>
  <c r="B2675" i="582"/>
  <c r="C2675" i="582"/>
  <c r="A2676" i="582"/>
  <c r="D2676" i="582" s="1"/>
  <c r="B2676" i="582"/>
  <c r="C2676" i="582"/>
  <c r="A2677" i="582"/>
  <c r="D2677" i="582" s="1"/>
  <c r="B2677" i="582"/>
  <c r="C2677" i="582"/>
  <c r="A2678" i="582"/>
  <c r="D2678" i="582" s="1"/>
  <c r="B2678" i="582"/>
  <c r="C2678" i="582"/>
  <c r="A2679" i="582"/>
  <c r="D2679" i="582" s="1"/>
  <c r="B2679" i="582"/>
  <c r="C2679" i="582"/>
  <c r="A2680" i="582"/>
  <c r="D2680" i="582" s="1"/>
  <c r="B2680" i="582"/>
  <c r="C2680" i="582"/>
  <c r="A2681" i="582"/>
  <c r="D2681" i="582" s="1"/>
  <c r="B2681" i="582"/>
  <c r="C2681" i="582"/>
  <c r="A2682" i="582"/>
  <c r="D2682" i="582" s="1"/>
  <c r="B2682" i="582"/>
  <c r="C2682" i="582"/>
  <c r="A2683" i="582"/>
  <c r="D2683" i="582" s="1"/>
  <c r="B2683" i="582"/>
  <c r="C2683" i="582"/>
  <c r="A2684" i="582"/>
  <c r="D2684" i="582" s="1"/>
  <c r="B2684" i="582"/>
  <c r="C2684" i="582"/>
  <c r="A2685" i="582"/>
  <c r="D2685" i="582" s="1"/>
  <c r="B2685" i="582"/>
  <c r="C2685" i="582"/>
  <c r="A2686" i="582"/>
  <c r="D2686" i="582" s="1"/>
  <c r="B2686" i="582"/>
  <c r="C2686" i="582"/>
  <c r="A2687" i="582"/>
  <c r="D2687" i="582" s="1"/>
  <c r="B2687" i="582"/>
  <c r="C2687" i="582"/>
  <c r="A2688" i="582"/>
  <c r="D2688" i="582" s="1"/>
  <c r="B2688" i="582"/>
  <c r="C2688" i="582"/>
  <c r="A2689" i="582"/>
  <c r="D2689" i="582" s="1"/>
  <c r="B2689" i="582"/>
  <c r="C2689" i="582"/>
  <c r="A2690" i="582"/>
  <c r="D2690" i="582" s="1"/>
  <c r="B2690" i="582"/>
  <c r="C2690" i="582"/>
  <c r="A2691" i="582"/>
  <c r="D2691" i="582" s="1"/>
  <c r="B2691" i="582"/>
  <c r="C2691" i="582"/>
  <c r="A2692" i="582"/>
  <c r="D2692" i="582" s="1"/>
  <c r="B2692" i="582"/>
  <c r="C2692" i="582"/>
  <c r="A2693" i="582"/>
  <c r="D2693" i="582" s="1"/>
  <c r="B2693" i="582"/>
  <c r="C2693" i="582"/>
  <c r="A2694" i="582"/>
  <c r="D2694" i="582" s="1"/>
  <c r="B2694" i="582"/>
  <c r="C2694" i="582"/>
  <c r="A2695" i="582"/>
  <c r="D2695" i="582" s="1"/>
  <c r="B2695" i="582"/>
  <c r="C2695" i="582"/>
  <c r="A2696" i="582"/>
  <c r="D2696" i="582" s="1"/>
  <c r="B2696" i="582"/>
  <c r="C2696" i="582"/>
  <c r="A2697" i="582"/>
  <c r="D2697" i="582" s="1"/>
  <c r="B2697" i="582"/>
  <c r="C2697" i="582"/>
  <c r="A2698" i="582"/>
  <c r="D2698" i="582" s="1"/>
  <c r="B2698" i="582"/>
  <c r="C2698" i="582"/>
  <c r="A2699" i="582"/>
  <c r="D2699" i="582" s="1"/>
  <c r="B2699" i="582"/>
  <c r="C2699" i="582"/>
  <c r="A2700" i="582"/>
  <c r="D2700" i="582" s="1"/>
  <c r="B2700" i="582"/>
  <c r="C2700" i="582"/>
  <c r="A2701" i="582"/>
  <c r="D2701" i="582" s="1"/>
  <c r="B2701" i="582"/>
  <c r="C2701" i="582"/>
  <c r="A2702" i="582"/>
  <c r="D2702" i="582" s="1"/>
  <c r="B2702" i="582"/>
  <c r="C2702" i="582"/>
  <c r="A2703" i="582"/>
  <c r="D2703" i="582" s="1"/>
  <c r="B2703" i="582"/>
  <c r="C2703" i="582"/>
  <c r="C2203" i="582"/>
  <c r="A2204" i="582"/>
  <c r="D2204" i="582" s="1"/>
  <c r="B2204" i="582"/>
  <c r="C2204" i="582"/>
  <c r="A2205" i="582"/>
  <c r="D2205" i="582" s="1"/>
  <c r="B2205" i="582"/>
  <c r="C2205" i="582"/>
  <c r="A2206" i="582"/>
  <c r="D2206" i="582" s="1"/>
  <c r="B2206" i="582"/>
  <c r="C2206" i="582"/>
  <c r="A2207" i="582"/>
  <c r="D2207" i="582" s="1"/>
  <c r="B2207" i="582"/>
  <c r="C2207" i="582"/>
  <c r="A2208" i="582"/>
  <c r="D2208" i="582" s="1"/>
  <c r="B2208" i="582"/>
  <c r="C2208" i="582"/>
  <c r="A2209" i="582"/>
  <c r="D2209" i="582" s="1"/>
  <c r="B2209" i="582"/>
  <c r="C2209" i="582"/>
  <c r="A2210" i="582"/>
  <c r="D2210" i="582" s="1"/>
  <c r="B2210" i="582"/>
  <c r="C2210" i="582"/>
  <c r="A2211" i="582"/>
  <c r="D2211" i="582" s="1"/>
  <c r="B2211" i="582"/>
  <c r="C2211" i="582"/>
  <c r="A2212" i="582"/>
  <c r="D2212" i="582" s="1"/>
  <c r="B2212" i="582"/>
  <c r="C2212" i="582"/>
  <c r="A2213" i="582"/>
  <c r="D2213" i="582" s="1"/>
  <c r="B2213" i="582"/>
  <c r="C2213" i="582"/>
  <c r="A2214" i="582"/>
  <c r="D2214" i="582" s="1"/>
  <c r="B2214" i="582"/>
  <c r="C2214" i="582"/>
  <c r="A2215" i="582"/>
  <c r="D2215" i="582" s="1"/>
  <c r="B2215" i="582"/>
  <c r="C2215" i="582"/>
  <c r="A2216" i="582"/>
  <c r="D2216" i="582" s="1"/>
  <c r="B2216" i="582"/>
  <c r="C2216" i="582"/>
  <c r="A2217" i="582"/>
  <c r="D2217" i="582" s="1"/>
  <c r="B2217" i="582"/>
  <c r="C2217" i="582"/>
  <c r="A2218" i="582"/>
  <c r="D2218" i="582" s="1"/>
  <c r="B2218" i="582"/>
  <c r="C2218" i="582"/>
  <c r="A2219" i="582"/>
  <c r="D2219" i="582" s="1"/>
  <c r="B2219" i="582"/>
  <c r="C2219" i="582"/>
  <c r="A2220" i="582"/>
  <c r="D2220" i="582" s="1"/>
  <c r="B2220" i="582"/>
  <c r="C2220" i="582"/>
  <c r="A2221" i="582"/>
  <c r="D2221" i="582" s="1"/>
  <c r="B2221" i="582"/>
  <c r="C2221" i="582"/>
  <c r="A2222" i="582"/>
  <c r="D2222" i="582" s="1"/>
  <c r="B2222" i="582"/>
  <c r="C2222" i="582"/>
  <c r="A2223" i="582"/>
  <c r="D2223" i="582" s="1"/>
  <c r="B2223" i="582"/>
  <c r="C2223" i="582"/>
  <c r="A2224" i="582"/>
  <c r="D2224" i="582" s="1"/>
  <c r="B2224" i="582"/>
  <c r="C2224" i="582"/>
  <c r="A2225" i="582"/>
  <c r="D2225" i="582" s="1"/>
  <c r="B2225" i="582"/>
  <c r="C2225" i="582"/>
  <c r="A2226" i="582"/>
  <c r="D2226" i="582" s="1"/>
  <c r="B2226" i="582"/>
  <c r="C2226" i="582"/>
  <c r="A2227" i="582"/>
  <c r="D2227" i="582" s="1"/>
  <c r="B2227" i="582"/>
  <c r="C2227" i="582"/>
  <c r="A2228" i="582"/>
  <c r="D2228" i="582" s="1"/>
  <c r="B2228" i="582"/>
  <c r="C2228" i="582"/>
  <c r="A2229" i="582"/>
  <c r="D2229" i="582" s="1"/>
  <c r="B2229" i="582"/>
  <c r="C2229" i="582"/>
  <c r="A2230" i="582"/>
  <c r="D2230" i="582" s="1"/>
  <c r="B2230" i="582"/>
  <c r="C2230" i="582"/>
  <c r="A2231" i="582"/>
  <c r="D2231" i="582" s="1"/>
  <c r="B2231" i="582"/>
  <c r="C2231" i="582"/>
  <c r="A2232" i="582"/>
  <c r="D2232" i="582" s="1"/>
  <c r="B2232" i="582"/>
  <c r="C2232" i="582"/>
  <c r="A2233" i="582"/>
  <c r="D2233" i="582" s="1"/>
  <c r="B2233" i="582"/>
  <c r="C2233" i="582"/>
  <c r="A2234" i="582"/>
  <c r="D2234" i="582" s="1"/>
  <c r="B2234" i="582"/>
  <c r="C2234" i="582"/>
  <c r="A2235" i="582"/>
  <c r="D2235" i="582" s="1"/>
  <c r="B2235" i="582"/>
  <c r="C2235" i="582"/>
  <c r="A2236" i="582"/>
  <c r="D2236" i="582" s="1"/>
  <c r="B2236" i="582"/>
  <c r="C2236" i="582"/>
  <c r="A2237" i="582"/>
  <c r="D2237" i="582" s="1"/>
  <c r="B2237" i="582"/>
  <c r="C2237" i="582"/>
  <c r="A2238" i="582"/>
  <c r="D2238" i="582" s="1"/>
  <c r="B2238" i="582"/>
  <c r="C2238" i="582"/>
  <c r="A2239" i="582"/>
  <c r="D2239" i="582" s="1"/>
  <c r="B2239" i="582"/>
  <c r="C2239" i="582"/>
  <c r="A2240" i="582"/>
  <c r="D2240" i="582" s="1"/>
  <c r="B2240" i="582"/>
  <c r="C2240" i="582"/>
  <c r="A2241" i="582"/>
  <c r="D2241" i="582" s="1"/>
  <c r="B2241" i="582"/>
  <c r="C2241" i="582"/>
  <c r="A2242" i="582"/>
  <c r="D2242" i="582" s="1"/>
  <c r="B2242" i="582"/>
  <c r="C2242" i="582"/>
  <c r="A2243" i="582"/>
  <c r="D2243" i="582" s="1"/>
  <c r="B2243" i="582"/>
  <c r="C2243" i="582"/>
  <c r="A2244" i="582"/>
  <c r="D2244" i="582" s="1"/>
  <c r="B2244" i="582"/>
  <c r="C2244" i="582"/>
  <c r="A2245" i="582"/>
  <c r="D2245" i="582" s="1"/>
  <c r="B2245" i="582"/>
  <c r="C2245" i="582"/>
  <c r="A2246" i="582"/>
  <c r="D2246" i="582" s="1"/>
  <c r="B2246" i="582"/>
  <c r="C2246" i="582"/>
  <c r="A2247" i="582"/>
  <c r="D2247" i="582" s="1"/>
  <c r="B2247" i="582"/>
  <c r="C2247" i="582"/>
  <c r="A2248" i="582"/>
  <c r="D2248" i="582" s="1"/>
  <c r="B2248" i="582"/>
  <c r="C2248" i="582"/>
  <c r="A2249" i="582"/>
  <c r="D2249" i="582" s="1"/>
  <c r="B2249" i="582"/>
  <c r="C2249" i="582"/>
  <c r="A2250" i="582"/>
  <c r="D2250" i="582" s="1"/>
  <c r="B2250" i="582"/>
  <c r="C2250" i="582"/>
  <c r="A2251" i="582"/>
  <c r="D2251" i="582" s="1"/>
  <c r="B2251" i="582"/>
  <c r="C2251" i="582"/>
  <c r="A2252" i="582"/>
  <c r="D2252" i="582" s="1"/>
  <c r="B2252" i="582"/>
  <c r="C2252" i="582"/>
  <c r="A2253" i="582"/>
  <c r="D2253" i="582" s="1"/>
  <c r="B2253" i="582"/>
  <c r="C2253" i="582"/>
  <c r="A2254" i="582"/>
  <c r="D2254" i="582" s="1"/>
  <c r="B2254" i="582"/>
  <c r="C2254" i="582"/>
  <c r="A2255" i="582"/>
  <c r="D2255" i="582" s="1"/>
  <c r="B2255" i="582"/>
  <c r="C2255" i="582"/>
  <c r="A2256" i="582"/>
  <c r="D2256" i="582" s="1"/>
  <c r="B2256" i="582"/>
  <c r="C2256" i="582"/>
  <c r="A2257" i="582"/>
  <c r="D2257" i="582" s="1"/>
  <c r="B2257" i="582"/>
  <c r="C2257" i="582"/>
  <c r="A2258" i="582"/>
  <c r="D2258" i="582" s="1"/>
  <c r="B2258" i="582"/>
  <c r="C2258" i="582"/>
  <c r="A2259" i="582"/>
  <c r="D2259" i="582" s="1"/>
  <c r="B2259" i="582"/>
  <c r="C2259" i="582"/>
  <c r="A2260" i="582"/>
  <c r="D2260" i="582" s="1"/>
  <c r="B2260" i="582"/>
  <c r="C2260" i="582"/>
  <c r="A2261" i="582"/>
  <c r="D2261" i="582" s="1"/>
  <c r="B2261" i="582"/>
  <c r="C2261" i="582"/>
  <c r="A2262" i="582"/>
  <c r="D2262" i="582" s="1"/>
  <c r="B2262" i="582"/>
  <c r="C2262" i="582"/>
  <c r="A2263" i="582"/>
  <c r="D2263" i="582" s="1"/>
  <c r="B2263" i="582"/>
  <c r="C2263" i="582"/>
  <c r="A2264" i="582"/>
  <c r="D2264" i="582" s="1"/>
  <c r="B2264" i="582"/>
  <c r="C2264" i="582"/>
  <c r="A2265" i="582"/>
  <c r="D2265" i="582" s="1"/>
  <c r="B2265" i="582"/>
  <c r="C2265" i="582"/>
  <c r="A2266" i="582"/>
  <c r="D2266" i="582" s="1"/>
  <c r="B2266" i="582"/>
  <c r="C2266" i="582"/>
  <c r="A2267" i="582"/>
  <c r="D2267" i="582" s="1"/>
  <c r="B2267" i="582"/>
  <c r="C2267" i="582"/>
  <c r="A2268" i="582"/>
  <c r="D2268" i="582" s="1"/>
  <c r="B2268" i="582"/>
  <c r="C2268" i="582"/>
  <c r="A2269" i="582"/>
  <c r="D2269" i="582" s="1"/>
  <c r="B2269" i="582"/>
  <c r="C2269" i="582"/>
  <c r="A2270" i="582"/>
  <c r="D2270" i="582" s="1"/>
  <c r="B2270" i="582"/>
  <c r="C2270" i="582"/>
  <c r="A2271" i="582"/>
  <c r="D2271" i="582" s="1"/>
  <c r="B2271" i="582"/>
  <c r="C2271" i="582"/>
  <c r="A2272" i="582"/>
  <c r="D2272" i="582" s="1"/>
  <c r="B2272" i="582"/>
  <c r="C2272" i="582"/>
  <c r="A2273" i="582"/>
  <c r="D2273" i="582" s="1"/>
  <c r="B2273" i="582"/>
  <c r="C2273" i="582"/>
  <c r="A2274" i="582"/>
  <c r="D2274" i="582" s="1"/>
  <c r="B2274" i="582"/>
  <c r="C2274" i="582"/>
  <c r="A2275" i="582"/>
  <c r="D2275" i="582" s="1"/>
  <c r="B2275" i="582"/>
  <c r="C2275" i="582"/>
  <c r="A2276" i="582"/>
  <c r="D2276" i="582" s="1"/>
  <c r="B2276" i="582"/>
  <c r="C2276" i="582"/>
  <c r="A2277" i="582"/>
  <c r="D2277" i="582" s="1"/>
  <c r="B2277" i="582"/>
  <c r="C2277" i="582"/>
  <c r="A2278" i="582"/>
  <c r="D2278" i="582" s="1"/>
  <c r="B2278" i="582"/>
  <c r="C2278" i="582"/>
  <c r="A2279" i="582"/>
  <c r="D2279" i="582" s="1"/>
  <c r="B2279" i="582"/>
  <c r="C2279" i="582"/>
  <c r="A2280" i="582"/>
  <c r="D2280" i="582" s="1"/>
  <c r="B2280" i="582"/>
  <c r="C2280" i="582"/>
  <c r="A2281" i="582"/>
  <c r="D2281" i="582" s="1"/>
  <c r="B2281" i="582"/>
  <c r="C2281" i="582"/>
  <c r="A2282" i="582"/>
  <c r="D2282" i="582" s="1"/>
  <c r="B2282" i="582"/>
  <c r="C2282" i="582"/>
  <c r="A2283" i="582"/>
  <c r="D2283" i="582" s="1"/>
  <c r="B2283" i="582"/>
  <c r="C2283" i="582"/>
  <c r="A2284" i="582"/>
  <c r="D2284" i="582" s="1"/>
  <c r="B2284" i="582"/>
  <c r="C2284" i="582"/>
  <c r="A2285" i="582"/>
  <c r="D2285" i="582" s="1"/>
  <c r="B2285" i="582"/>
  <c r="C2285" i="582"/>
  <c r="A2286" i="582"/>
  <c r="D2286" i="582" s="1"/>
  <c r="B2286" i="582"/>
  <c r="C2286" i="582"/>
  <c r="A2287" i="582"/>
  <c r="D2287" i="582" s="1"/>
  <c r="B2287" i="582"/>
  <c r="C2287" i="582"/>
  <c r="A2288" i="582"/>
  <c r="D2288" i="582" s="1"/>
  <c r="B2288" i="582"/>
  <c r="C2288" i="582"/>
  <c r="A2289" i="582"/>
  <c r="D2289" i="582" s="1"/>
  <c r="B2289" i="582"/>
  <c r="C2289" i="582"/>
  <c r="A2290" i="582"/>
  <c r="D2290" i="582" s="1"/>
  <c r="B2290" i="582"/>
  <c r="C2290" i="582"/>
  <c r="A2291" i="582"/>
  <c r="D2291" i="582" s="1"/>
  <c r="B2291" i="582"/>
  <c r="C2291" i="582"/>
  <c r="A2292" i="582"/>
  <c r="D2292" i="582" s="1"/>
  <c r="B2292" i="582"/>
  <c r="C2292" i="582"/>
  <c r="A2293" i="582"/>
  <c r="D2293" i="582" s="1"/>
  <c r="B2293" i="582"/>
  <c r="C2293" i="582"/>
  <c r="A2294" i="582"/>
  <c r="D2294" i="582" s="1"/>
  <c r="B2294" i="582"/>
  <c r="C2294" i="582"/>
  <c r="A2295" i="582"/>
  <c r="D2295" i="582" s="1"/>
  <c r="B2295" i="582"/>
  <c r="C2295" i="582"/>
  <c r="A2296" i="582"/>
  <c r="D2296" i="582" s="1"/>
  <c r="B2296" i="582"/>
  <c r="C2296" i="582"/>
  <c r="A2297" i="582"/>
  <c r="D2297" i="582" s="1"/>
  <c r="B2297" i="582"/>
  <c r="C2297" i="582"/>
  <c r="A2298" i="582"/>
  <c r="D2298" i="582" s="1"/>
  <c r="B2298" i="582"/>
  <c r="C2298" i="582"/>
  <c r="A2299" i="582"/>
  <c r="D2299" i="582" s="1"/>
  <c r="B2299" i="582"/>
  <c r="C2299" i="582"/>
  <c r="A2300" i="582"/>
  <c r="D2300" i="582" s="1"/>
  <c r="B2300" i="582"/>
  <c r="C2300" i="582"/>
  <c r="A2301" i="582"/>
  <c r="D2301" i="582" s="1"/>
  <c r="B2301" i="582"/>
  <c r="C2301" i="582"/>
  <c r="A2302" i="582"/>
  <c r="D2302" i="582" s="1"/>
  <c r="B2302" i="582"/>
  <c r="C2302" i="582"/>
  <c r="A2303" i="582"/>
  <c r="D2303" i="582" s="1"/>
  <c r="B2303" i="582"/>
  <c r="C2303" i="582"/>
  <c r="A2304" i="582"/>
  <c r="D2304" i="582" s="1"/>
  <c r="B2304" i="582"/>
  <c r="C2304" i="582"/>
  <c r="A2305" i="582"/>
  <c r="D2305" i="582" s="1"/>
  <c r="B2305" i="582"/>
  <c r="C2305" i="582"/>
  <c r="A2306" i="582"/>
  <c r="D2306" i="582" s="1"/>
  <c r="B2306" i="582"/>
  <c r="C2306" i="582"/>
  <c r="A2307" i="582"/>
  <c r="D2307" i="582" s="1"/>
  <c r="B2307" i="582"/>
  <c r="C2307" i="582"/>
  <c r="A2308" i="582"/>
  <c r="D2308" i="582" s="1"/>
  <c r="B2308" i="582"/>
  <c r="C2308" i="582"/>
  <c r="A2309" i="582"/>
  <c r="D2309" i="582" s="1"/>
  <c r="B2309" i="582"/>
  <c r="C2309" i="582"/>
  <c r="A2310" i="582"/>
  <c r="D2310" i="582" s="1"/>
  <c r="B2310" i="582"/>
  <c r="C2310" i="582"/>
  <c r="A2311" i="582"/>
  <c r="D2311" i="582" s="1"/>
  <c r="B2311" i="582"/>
  <c r="C2311" i="582"/>
  <c r="A2312" i="582"/>
  <c r="D2312" i="582" s="1"/>
  <c r="B2312" i="582"/>
  <c r="C2312" i="582"/>
  <c r="A2313" i="582"/>
  <c r="D2313" i="582" s="1"/>
  <c r="B2313" i="582"/>
  <c r="C2313" i="582"/>
  <c r="A2314" i="582"/>
  <c r="D2314" i="582" s="1"/>
  <c r="B2314" i="582"/>
  <c r="C2314" i="582"/>
  <c r="A2315" i="582"/>
  <c r="D2315" i="582" s="1"/>
  <c r="B2315" i="582"/>
  <c r="C2315" i="582"/>
  <c r="A2316" i="582"/>
  <c r="D2316" i="582" s="1"/>
  <c r="B2316" i="582"/>
  <c r="C2316" i="582"/>
  <c r="A2317" i="582"/>
  <c r="D2317" i="582" s="1"/>
  <c r="B2317" i="582"/>
  <c r="C2317" i="582"/>
  <c r="A2318" i="582"/>
  <c r="D2318" i="582" s="1"/>
  <c r="B2318" i="582"/>
  <c r="C2318" i="582"/>
  <c r="A2319" i="582"/>
  <c r="D2319" i="582" s="1"/>
  <c r="B2319" i="582"/>
  <c r="C2319" i="582"/>
  <c r="A2320" i="582"/>
  <c r="D2320" i="582" s="1"/>
  <c r="B2320" i="582"/>
  <c r="C2320" i="582"/>
  <c r="A2321" i="582"/>
  <c r="D2321" i="582" s="1"/>
  <c r="B2321" i="582"/>
  <c r="C2321" i="582"/>
  <c r="A2322" i="582"/>
  <c r="D2322" i="582" s="1"/>
  <c r="B2322" i="582"/>
  <c r="C2322" i="582"/>
  <c r="A2323" i="582"/>
  <c r="D2323" i="582" s="1"/>
  <c r="B2323" i="582"/>
  <c r="C2323" i="582"/>
  <c r="A2324" i="582"/>
  <c r="D2324" i="582" s="1"/>
  <c r="B2324" i="582"/>
  <c r="C2324" i="582"/>
  <c r="A2325" i="582"/>
  <c r="D2325" i="582" s="1"/>
  <c r="B2325" i="582"/>
  <c r="C2325" i="582"/>
  <c r="A2326" i="582"/>
  <c r="D2326" i="582" s="1"/>
  <c r="B2326" i="582"/>
  <c r="C2326" i="582"/>
  <c r="A2327" i="582"/>
  <c r="D2327" i="582" s="1"/>
  <c r="B2327" i="582"/>
  <c r="C2327" i="582"/>
  <c r="A2328" i="582"/>
  <c r="D2328" i="582" s="1"/>
  <c r="B2328" i="582"/>
  <c r="C2328" i="582"/>
  <c r="A2329" i="582"/>
  <c r="D2329" i="582" s="1"/>
  <c r="B2329" i="582"/>
  <c r="C2329" i="582"/>
  <c r="A2330" i="582"/>
  <c r="D2330" i="582" s="1"/>
  <c r="B2330" i="582"/>
  <c r="C2330" i="582"/>
  <c r="A2331" i="582"/>
  <c r="D2331" i="582" s="1"/>
  <c r="B2331" i="582"/>
  <c r="C2331" i="582"/>
  <c r="A2332" i="582"/>
  <c r="D2332" i="582" s="1"/>
  <c r="B2332" i="582"/>
  <c r="C2332" i="582"/>
  <c r="A2333" i="582"/>
  <c r="D2333" i="582" s="1"/>
  <c r="B2333" i="582"/>
  <c r="C2333" i="582"/>
  <c r="A2334" i="582"/>
  <c r="D2334" i="582" s="1"/>
  <c r="B2334" i="582"/>
  <c r="C2334" i="582"/>
  <c r="A2335" i="582"/>
  <c r="D2335" i="582" s="1"/>
  <c r="B2335" i="582"/>
  <c r="C2335" i="582"/>
  <c r="A2336" i="582"/>
  <c r="D2336" i="582" s="1"/>
  <c r="B2336" i="582"/>
  <c r="C2336" i="582"/>
  <c r="A2337" i="582"/>
  <c r="D2337" i="582" s="1"/>
  <c r="B2337" i="582"/>
  <c r="C2337" i="582"/>
  <c r="A2338" i="582"/>
  <c r="D2338" i="582" s="1"/>
  <c r="B2338" i="582"/>
  <c r="C2338" i="582"/>
  <c r="A2339" i="582"/>
  <c r="D2339" i="582" s="1"/>
  <c r="B2339" i="582"/>
  <c r="C2339" i="582"/>
  <c r="A2340" i="582"/>
  <c r="D2340" i="582" s="1"/>
  <c r="B2340" i="582"/>
  <c r="C2340" i="582"/>
  <c r="A2341" i="582"/>
  <c r="D2341" i="582" s="1"/>
  <c r="B2341" i="582"/>
  <c r="C2341" i="582"/>
  <c r="A2342" i="582"/>
  <c r="D2342" i="582" s="1"/>
  <c r="B2342" i="582"/>
  <c r="C2342" i="582"/>
  <c r="A2343" i="582"/>
  <c r="D2343" i="582" s="1"/>
  <c r="B2343" i="582"/>
  <c r="C2343" i="582"/>
  <c r="A2344" i="582"/>
  <c r="D2344" i="582" s="1"/>
  <c r="B2344" i="582"/>
  <c r="C2344" i="582"/>
  <c r="A2345" i="582"/>
  <c r="D2345" i="582" s="1"/>
  <c r="B2345" i="582"/>
  <c r="C2345" i="582"/>
  <c r="A2346" i="582"/>
  <c r="D2346" i="582" s="1"/>
  <c r="B2346" i="582"/>
  <c r="C2346" i="582"/>
  <c r="A2347" i="582"/>
  <c r="D2347" i="582" s="1"/>
  <c r="B2347" i="582"/>
  <c r="C2347" i="582"/>
  <c r="A2348" i="582"/>
  <c r="D2348" i="582" s="1"/>
  <c r="B2348" i="582"/>
  <c r="C2348" i="582"/>
  <c r="A2349" i="582"/>
  <c r="D2349" i="582" s="1"/>
  <c r="B2349" i="582"/>
  <c r="C2349" i="582"/>
  <c r="A2350" i="582"/>
  <c r="D2350" i="582" s="1"/>
  <c r="B2350" i="582"/>
  <c r="C2350" i="582"/>
  <c r="A2351" i="582"/>
  <c r="D2351" i="582" s="1"/>
  <c r="B2351" i="582"/>
  <c r="C2351" i="582"/>
  <c r="A2352" i="582"/>
  <c r="D2352" i="582" s="1"/>
  <c r="B2352" i="582"/>
  <c r="C2352" i="582"/>
  <c r="A2353" i="582"/>
  <c r="D2353" i="582" s="1"/>
  <c r="B2353" i="582"/>
  <c r="C2353" i="582"/>
  <c r="A2354" i="582"/>
  <c r="D2354" i="582" s="1"/>
  <c r="B2354" i="582"/>
  <c r="C2354" i="582"/>
  <c r="A2355" i="582"/>
  <c r="D2355" i="582" s="1"/>
  <c r="B2355" i="582"/>
  <c r="C2355" i="582"/>
  <c r="A2356" i="582"/>
  <c r="D2356" i="582" s="1"/>
  <c r="B2356" i="582"/>
  <c r="C2356" i="582"/>
  <c r="A2357" i="582"/>
  <c r="D2357" i="582" s="1"/>
  <c r="B2357" i="582"/>
  <c r="C2357" i="582"/>
  <c r="A2358" i="582"/>
  <c r="D2358" i="582" s="1"/>
  <c r="B2358" i="582"/>
  <c r="C2358" i="582"/>
  <c r="A2359" i="582"/>
  <c r="D2359" i="582" s="1"/>
  <c r="B2359" i="582"/>
  <c r="C2359" i="582"/>
  <c r="A2360" i="582"/>
  <c r="D2360" i="582" s="1"/>
  <c r="B2360" i="582"/>
  <c r="C2360" i="582"/>
  <c r="A2361" i="582"/>
  <c r="D2361" i="582" s="1"/>
  <c r="B2361" i="582"/>
  <c r="C2361" i="582"/>
  <c r="A2362" i="582"/>
  <c r="D2362" i="582" s="1"/>
  <c r="B2362" i="582"/>
  <c r="C2362" i="582"/>
  <c r="A2363" i="582"/>
  <c r="D2363" i="582" s="1"/>
  <c r="B2363" i="582"/>
  <c r="C2363" i="582"/>
  <c r="A2364" i="582"/>
  <c r="D2364" i="582" s="1"/>
  <c r="B2364" i="582"/>
  <c r="C2364" i="582"/>
  <c r="A2365" i="582"/>
  <c r="D2365" i="582" s="1"/>
  <c r="B2365" i="582"/>
  <c r="C2365" i="582"/>
  <c r="A2366" i="582"/>
  <c r="D2366" i="582" s="1"/>
  <c r="B2366" i="582"/>
  <c r="C2366" i="582"/>
  <c r="A2367" i="582"/>
  <c r="D2367" i="582" s="1"/>
  <c r="B2367" i="582"/>
  <c r="C2367" i="582"/>
  <c r="A2368" i="582"/>
  <c r="D2368" i="582" s="1"/>
  <c r="B2368" i="582"/>
  <c r="C2368" i="582"/>
  <c r="A2369" i="582"/>
  <c r="D2369" i="582" s="1"/>
  <c r="B2369" i="582"/>
  <c r="C2369" i="582"/>
  <c r="A2370" i="582"/>
  <c r="D2370" i="582" s="1"/>
  <c r="B2370" i="582"/>
  <c r="C2370" i="582"/>
  <c r="A2371" i="582"/>
  <c r="D2371" i="582" s="1"/>
  <c r="B2371" i="582"/>
  <c r="C2371" i="582"/>
  <c r="A2372" i="582"/>
  <c r="D2372" i="582" s="1"/>
  <c r="B2372" i="582"/>
  <c r="C2372" i="582"/>
  <c r="A2373" i="582"/>
  <c r="D2373" i="582" s="1"/>
  <c r="B2373" i="582"/>
  <c r="C2373" i="582"/>
  <c r="A2374" i="582"/>
  <c r="D2374" i="582" s="1"/>
  <c r="B2374" i="582"/>
  <c r="C2374" i="582"/>
  <c r="A2375" i="582"/>
  <c r="D2375" i="582" s="1"/>
  <c r="B2375" i="582"/>
  <c r="C2375" i="582"/>
  <c r="A2376" i="582"/>
  <c r="D2376" i="582" s="1"/>
  <c r="B2376" i="582"/>
  <c r="C2376" i="582"/>
  <c r="A2377" i="582"/>
  <c r="D2377" i="582" s="1"/>
  <c r="B2377" i="582"/>
  <c r="C2377" i="582"/>
  <c r="A2378" i="582"/>
  <c r="D2378" i="582" s="1"/>
  <c r="B2378" i="582"/>
  <c r="C2378" i="582"/>
  <c r="A2379" i="582"/>
  <c r="D2379" i="582" s="1"/>
  <c r="B2379" i="582"/>
  <c r="C2379" i="582"/>
  <c r="A2380" i="582"/>
  <c r="D2380" i="582" s="1"/>
  <c r="B2380" i="582"/>
  <c r="C2380" i="582"/>
  <c r="A2381" i="582"/>
  <c r="D2381" i="582" s="1"/>
  <c r="B2381" i="582"/>
  <c r="C2381" i="582"/>
  <c r="A2382" i="582"/>
  <c r="D2382" i="582" s="1"/>
  <c r="B2382" i="582"/>
  <c r="C2382" i="582"/>
  <c r="A2383" i="582"/>
  <c r="D2383" i="582" s="1"/>
  <c r="B2383" i="582"/>
  <c r="C2383" i="582"/>
  <c r="A2384" i="582"/>
  <c r="D2384" i="582" s="1"/>
  <c r="B2384" i="582"/>
  <c r="C2384" i="582"/>
  <c r="A2385" i="582"/>
  <c r="D2385" i="582" s="1"/>
  <c r="B2385" i="582"/>
  <c r="C2385" i="582"/>
  <c r="A2386" i="582"/>
  <c r="D2386" i="582" s="1"/>
  <c r="B2386" i="582"/>
  <c r="C2386" i="582"/>
  <c r="A2387" i="582"/>
  <c r="D2387" i="582" s="1"/>
  <c r="B2387" i="582"/>
  <c r="C2387" i="582"/>
  <c r="A2388" i="582"/>
  <c r="D2388" i="582" s="1"/>
  <c r="B2388" i="582"/>
  <c r="C2388" i="582"/>
  <c r="A2389" i="582"/>
  <c r="D2389" i="582" s="1"/>
  <c r="B2389" i="582"/>
  <c r="C2389" i="582"/>
  <c r="A2390" i="582"/>
  <c r="D2390" i="582" s="1"/>
  <c r="B2390" i="582"/>
  <c r="C2390" i="582"/>
  <c r="A2391" i="582"/>
  <c r="D2391" i="582" s="1"/>
  <c r="B2391" i="582"/>
  <c r="C2391" i="582"/>
  <c r="A2392" i="582"/>
  <c r="D2392" i="582" s="1"/>
  <c r="B2392" i="582"/>
  <c r="C2392" i="582"/>
  <c r="A2393" i="582"/>
  <c r="D2393" i="582" s="1"/>
  <c r="B2393" i="582"/>
  <c r="C2393" i="582"/>
  <c r="A2394" i="582"/>
  <c r="D2394" i="582" s="1"/>
  <c r="B2394" i="582"/>
  <c r="C2394" i="582"/>
  <c r="A2395" i="582"/>
  <c r="D2395" i="582" s="1"/>
  <c r="B2395" i="582"/>
  <c r="C2395" i="582"/>
  <c r="A2396" i="582"/>
  <c r="D2396" i="582" s="1"/>
  <c r="B2396" i="582"/>
  <c r="C2396" i="582"/>
  <c r="A2397" i="582"/>
  <c r="D2397" i="582" s="1"/>
  <c r="B2397" i="582"/>
  <c r="C2397" i="582"/>
  <c r="A2398" i="582"/>
  <c r="D2398" i="582" s="1"/>
  <c r="B2398" i="582"/>
  <c r="C2398" i="582"/>
  <c r="A2399" i="582"/>
  <c r="D2399" i="582" s="1"/>
  <c r="B2399" i="582"/>
  <c r="C2399" i="582"/>
  <c r="A2400" i="582"/>
  <c r="D2400" i="582" s="1"/>
  <c r="B2400" i="582"/>
  <c r="C2400" i="582"/>
  <c r="A2401" i="582"/>
  <c r="D2401" i="582" s="1"/>
  <c r="B2401" i="582"/>
  <c r="C2401" i="582"/>
  <c r="A2402" i="582"/>
  <c r="D2402" i="582" s="1"/>
  <c r="B2402" i="582"/>
  <c r="C2402" i="582"/>
  <c r="A2403" i="582"/>
  <c r="D2403" i="582" s="1"/>
  <c r="B2403" i="582"/>
  <c r="C2403" i="582"/>
  <c r="A2404" i="582"/>
  <c r="D2404" i="582" s="1"/>
  <c r="B2404" i="582"/>
  <c r="C2404" i="582"/>
  <c r="A2405" i="582"/>
  <c r="D2405" i="582" s="1"/>
  <c r="B2405" i="582"/>
  <c r="C2405" i="582"/>
  <c r="A2406" i="582"/>
  <c r="D2406" i="582" s="1"/>
  <c r="B2406" i="582"/>
  <c r="C2406" i="582"/>
  <c r="A2407" i="582"/>
  <c r="D2407" i="582" s="1"/>
  <c r="B2407" i="582"/>
  <c r="C2407" i="582"/>
  <c r="A2408" i="582"/>
  <c r="D2408" i="582" s="1"/>
  <c r="B2408" i="582"/>
  <c r="C2408" i="582"/>
  <c r="A2409" i="582"/>
  <c r="D2409" i="582" s="1"/>
  <c r="B2409" i="582"/>
  <c r="C2409" i="582"/>
  <c r="A2410" i="582"/>
  <c r="D2410" i="582" s="1"/>
  <c r="B2410" i="582"/>
  <c r="C2410" i="582"/>
  <c r="A2411" i="582"/>
  <c r="D2411" i="582" s="1"/>
  <c r="B2411" i="582"/>
  <c r="C2411" i="582"/>
  <c r="A2412" i="582"/>
  <c r="D2412" i="582" s="1"/>
  <c r="B2412" i="582"/>
  <c r="C2412" i="582"/>
  <c r="A2413" i="582"/>
  <c r="D2413" i="582" s="1"/>
  <c r="B2413" i="582"/>
  <c r="C2413" i="582"/>
  <c r="A2414" i="582"/>
  <c r="D2414" i="582" s="1"/>
  <c r="B2414" i="582"/>
  <c r="C2414" i="582"/>
  <c r="A2415" i="582"/>
  <c r="D2415" i="582" s="1"/>
  <c r="B2415" i="582"/>
  <c r="C2415" i="582"/>
  <c r="A2416" i="582"/>
  <c r="D2416" i="582" s="1"/>
  <c r="B2416" i="582"/>
  <c r="C2416" i="582"/>
  <c r="A2417" i="582"/>
  <c r="D2417" i="582" s="1"/>
  <c r="B2417" i="582"/>
  <c r="C2417" i="582"/>
  <c r="A2418" i="582"/>
  <c r="D2418" i="582" s="1"/>
  <c r="B2418" i="582"/>
  <c r="C2418" i="582"/>
  <c r="A2419" i="582"/>
  <c r="D2419" i="582" s="1"/>
  <c r="B2419" i="582"/>
  <c r="C2419" i="582"/>
  <c r="A2420" i="582"/>
  <c r="D2420" i="582" s="1"/>
  <c r="B2420" i="582"/>
  <c r="C2420" i="582"/>
  <c r="A2421" i="582"/>
  <c r="D2421" i="582" s="1"/>
  <c r="B2421" i="582"/>
  <c r="C2421" i="582"/>
  <c r="A2422" i="582"/>
  <c r="D2422" i="582" s="1"/>
  <c r="B2422" i="582"/>
  <c r="C2422" i="582"/>
  <c r="A2423" i="582"/>
  <c r="D2423" i="582" s="1"/>
  <c r="B2423" i="582"/>
  <c r="C2423" i="582"/>
  <c r="A2424" i="582"/>
  <c r="D2424" i="582" s="1"/>
  <c r="B2424" i="582"/>
  <c r="C2424" i="582"/>
  <c r="A2425" i="582"/>
  <c r="D2425" i="582" s="1"/>
  <c r="B2425" i="582"/>
  <c r="C2425" i="582"/>
  <c r="A2426" i="582"/>
  <c r="D2426" i="582" s="1"/>
  <c r="B2426" i="582"/>
  <c r="C2426" i="582"/>
  <c r="A2427" i="582"/>
  <c r="D2427" i="582" s="1"/>
  <c r="B2427" i="582"/>
  <c r="C2427" i="582"/>
  <c r="A2428" i="582"/>
  <c r="D2428" i="582" s="1"/>
  <c r="B2428" i="582"/>
  <c r="C2428" i="582"/>
  <c r="A2429" i="582"/>
  <c r="D2429" i="582" s="1"/>
  <c r="B2429" i="582"/>
  <c r="C2429" i="582"/>
  <c r="A2430" i="582"/>
  <c r="D2430" i="582" s="1"/>
  <c r="B2430" i="582"/>
  <c r="C2430" i="582"/>
  <c r="A2431" i="582"/>
  <c r="D2431" i="582" s="1"/>
  <c r="B2431" i="582"/>
  <c r="C2431" i="582"/>
  <c r="A2432" i="582"/>
  <c r="D2432" i="582" s="1"/>
  <c r="B2432" i="582"/>
  <c r="C2432" i="582"/>
  <c r="A2433" i="582"/>
  <c r="D2433" i="582" s="1"/>
  <c r="B2433" i="582"/>
  <c r="C2433" i="582"/>
  <c r="A2434" i="582"/>
  <c r="D2434" i="582" s="1"/>
  <c r="B2434" i="582"/>
  <c r="C2434" i="582"/>
  <c r="A2435" i="582"/>
  <c r="D2435" i="582" s="1"/>
  <c r="B2435" i="582"/>
  <c r="C2435" i="582"/>
  <c r="A2436" i="582"/>
  <c r="D2436" i="582" s="1"/>
  <c r="B2436" i="582"/>
  <c r="C2436" i="582"/>
  <c r="A2437" i="582"/>
  <c r="D2437" i="582" s="1"/>
  <c r="B2437" i="582"/>
  <c r="C2437" i="582"/>
  <c r="A2438" i="582"/>
  <c r="D2438" i="582" s="1"/>
  <c r="B2438" i="582"/>
  <c r="C2438" i="582"/>
  <c r="A2439" i="582"/>
  <c r="D2439" i="582" s="1"/>
  <c r="B2439" i="582"/>
  <c r="C2439" i="582"/>
  <c r="A2440" i="582"/>
  <c r="D2440" i="582" s="1"/>
  <c r="B2440" i="582"/>
  <c r="C2440" i="582"/>
  <c r="A2441" i="582"/>
  <c r="D2441" i="582" s="1"/>
  <c r="B2441" i="582"/>
  <c r="C2441" i="582"/>
  <c r="A2442" i="582"/>
  <c r="D2442" i="582" s="1"/>
  <c r="B2442" i="582"/>
  <c r="C2442" i="582"/>
  <c r="A2443" i="582"/>
  <c r="D2443" i="582" s="1"/>
  <c r="B2443" i="582"/>
  <c r="C2443" i="582"/>
  <c r="A2444" i="582"/>
  <c r="D2444" i="582" s="1"/>
  <c r="B2444" i="582"/>
  <c r="C2444" i="582"/>
  <c r="A2445" i="582"/>
  <c r="D2445" i="582" s="1"/>
  <c r="B2445" i="582"/>
  <c r="C2445" i="582"/>
  <c r="A2446" i="582"/>
  <c r="D2446" i="582" s="1"/>
  <c r="B2446" i="582"/>
  <c r="C2446" i="582"/>
  <c r="A2447" i="582"/>
  <c r="D2447" i="582" s="1"/>
  <c r="B2447" i="582"/>
  <c r="C2447" i="582"/>
  <c r="A2448" i="582"/>
  <c r="D2448" i="582" s="1"/>
  <c r="B2448" i="582"/>
  <c r="C2448" i="582"/>
  <c r="A2449" i="582"/>
  <c r="D2449" i="582" s="1"/>
  <c r="B2449" i="582"/>
  <c r="C2449" i="582"/>
  <c r="A2450" i="582"/>
  <c r="D2450" i="582" s="1"/>
  <c r="B2450" i="582"/>
  <c r="C2450" i="582"/>
  <c r="A2451" i="582"/>
  <c r="D2451" i="582" s="1"/>
  <c r="B2451" i="582"/>
  <c r="C2451" i="582"/>
  <c r="A2452" i="582"/>
  <c r="D2452" i="582" s="1"/>
  <c r="B2452" i="582"/>
  <c r="C2452" i="582"/>
  <c r="A2453" i="582"/>
  <c r="D2453" i="582" s="1"/>
  <c r="B2453" i="582"/>
  <c r="C2453" i="582"/>
  <c r="B1953" i="582"/>
  <c r="C1953" i="582"/>
  <c r="A1954" i="582"/>
  <c r="D1954" i="582" s="1"/>
  <c r="B1954" i="582"/>
  <c r="C1954" i="582"/>
  <c r="A1955" i="582"/>
  <c r="D1955" i="582" s="1"/>
  <c r="B1955" i="582"/>
  <c r="C1955" i="582"/>
  <c r="A1956" i="582"/>
  <c r="D1956" i="582" s="1"/>
  <c r="B1956" i="582"/>
  <c r="C1956" i="582"/>
  <c r="A1957" i="582"/>
  <c r="D1957" i="582" s="1"/>
  <c r="B1957" i="582"/>
  <c r="C1957" i="582"/>
  <c r="A1958" i="582"/>
  <c r="D1958" i="582" s="1"/>
  <c r="B1958" i="582"/>
  <c r="C1958" i="582"/>
  <c r="A1959" i="582"/>
  <c r="D1959" i="582" s="1"/>
  <c r="B1959" i="582"/>
  <c r="C1959" i="582"/>
  <c r="A1960" i="582"/>
  <c r="D1960" i="582" s="1"/>
  <c r="B1960" i="582"/>
  <c r="C1960" i="582"/>
  <c r="A1961" i="582"/>
  <c r="D1961" i="582" s="1"/>
  <c r="B1961" i="582"/>
  <c r="C1961" i="582"/>
  <c r="A1962" i="582"/>
  <c r="D1962" i="582" s="1"/>
  <c r="B1962" i="582"/>
  <c r="C1962" i="582"/>
  <c r="A1963" i="582"/>
  <c r="D1963" i="582" s="1"/>
  <c r="B1963" i="582"/>
  <c r="C1963" i="582"/>
  <c r="A1964" i="582"/>
  <c r="D1964" i="582" s="1"/>
  <c r="B1964" i="582"/>
  <c r="C1964" i="582"/>
  <c r="A1965" i="582"/>
  <c r="D1965" i="582" s="1"/>
  <c r="B1965" i="582"/>
  <c r="C1965" i="582"/>
  <c r="A1966" i="582"/>
  <c r="D1966" i="582" s="1"/>
  <c r="B1966" i="582"/>
  <c r="C1966" i="582"/>
  <c r="A1967" i="582"/>
  <c r="D1967" i="582" s="1"/>
  <c r="B1967" i="582"/>
  <c r="C1967" i="582"/>
  <c r="A1968" i="582"/>
  <c r="D1968" i="582" s="1"/>
  <c r="B1968" i="582"/>
  <c r="C1968" i="582"/>
  <c r="A1969" i="582"/>
  <c r="D1969" i="582" s="1"/>
  <c r="B1969" i="582"/>
  <c r="C1969" i="582"/>
  <c r="A1970" i="582"/>
  <c r="D1970" i="582" s="1"/>
  <c r="B1970" i="582"/>
  <c r="C1970" i="582"/>
  <c r="A1971" i="582"/>
  <c r="D1971" i="582" s="1"/>
  <c r="B1971" i="582"/>
  <c r="C1971" i="582"/>
  <c r="A1972" i="582"/>
  <c r="D1972" i="582" s="1"/>
  <c r="B1972" i="582"/>
  <c r="C1972" i="582"/>
  <c r="A1973" i="582"/>
  <c r="D1973" i="582" s="1"/>
  <c r="B1973" i="582"/>
  <c r="C1973" i="582"/>
  <c r="A1974" i="582"/>
  <c r="D1974" i="582" s="1"/>
  <c r="B1974" i="582"/>
  <c r="C1974" i="582"/>
  <c r="A1975" i="582"/>
  <c r="D1975" i="582" s="1"/>
  <c r="B1975" i="582"/>
  <c r="C1975" i="582"/>
  <c r="A1976" i="582"/>
  <c r="D1976" i="582" s="1"/>
  <c r="B1976" i="582"/>
  <c r="C1976" i="582"/>
  <c r="A1977" i="582"/>
  <c r="D1977" i="582" s="1"/>
  <c r="B1977" i="582"/>
  <c r="C1977" i="582"/>
  <c r="A1978" i="582"/>
  <c r="D1978" i="582" s="1"/>
  <c r="B1978" i="582"/>
  <c r="C1978" i="582"/>
  <c r="A1979" i="582"/>
  <c r="D1979" i="582" s="1"/>
  <c r="B1979" i="582"/>
  <c r="C1979" i="582"/>
  <c r="A1980" i="582"/>
  <c r="D1980" i="582" s="1"/>
  <c r="B1980" i="582"/>
  <c r="C1980" i="582"/>
  <c r="A1981" i="582"/>
  <c r="D1981" i="582" s="1"/>
  <c r="B1981" i="582"/>
  <c r="C1981" i="582"/>
  <c r="A1982" i="582"/>
  <c r="D1982" i="582" s="1"/>
  <c r="B1982" i="582"/>
  <c r="C1982" i="582"/>
  <c r="A1983" i="582"/>
  <c r="D1983" i="582" s="1"/>
  <c r="B1983" i="582"/>
  <c r="C1983" i="582"/>
  <c r="A1984" i="582"/>
  <c r="D1984" i="582" s="1"/>
  <c r="B1984" i="582"/>
  <c r="C1984" i="582"/>
  <c r="A1985" i="582"/>
  <c r="D1985" i="582" s="1"/>
  <c r="B1985" i="582"/>
  <c r="C1985" i="582"/>
  <c r="A1986" i="582"/>
  <c r="D1986" i="582" s="1"/>
  <c r="B1986" i="582"/>
  <c r="C1986" i="582"/>
  <c r="A1987" i="582"/>
  <c r="D1987" i="582" s="1"/>
  <c r="B1987" i="582"/>
  <c r="C1987" i="582"/>
  <c r="A1988" i="582"/>
  <c r="D1988" i="582" s="1"/>
  <c r="B1988" i="582"/>
  <c r="C1988" i="582"/>
  <c r="A1989" i="582"/>
  <c r="D1989" i="582" s="1"/>
  <c r="B1989" i="582"/>
  <c r="C1989" i="582"/>
  <c r="A1990" i="582"/>
  <c r="D1990" i="582" s="1"/>
  <c r="B1990" i="582"/>
  <c r="C1990" i="582"/>
  <c r="A1991" i="582"/>
  <c r="D1991" i="582" s="1"/>
  <c r="B1991" i="582"/>
  <c r="C1991" i="582"/>
  <c r="A1992" i="582"/>
  <c r="D1992" i="582" s="1"/>
  <c r="B1992" i="582"/>
  <c r="C1992" i="582"/>
  <c r="A1993" i="582"/>
  <c r="D1993" i="582" s="1"/>
  <c r="B1993" i="582"/>
  <c r="C1993" i="582"/>
  <c r="A1994" i="582"/>
  <c r="D1994" i="582" s="1"/>
  <c r="B1994" i="582"/>
  <c r="C1994" i="582"/>
  <c r="A1995" i="582"/>
  <c r="D1995" i="582" s="1"/>
  <c r="B1995" i="582"/>
  <c r="C1995" i="582"/>
  <c r="A1996" i="582"/>
  <c r="D1996" i="582" s="1"/>
  <c r="B1996" i="582"/>
  <c r="C1996" i="582"/>
  <c r="A1997" i="582"/>
  <c r="D1997" i="582" s="1"/>
  <c r="B1997" i="582"/>
  <c r="C1997" i="582"/>
  <c r="A1998" i="582"/>
  <c r="D1998" i="582" s="1"/>
  <c r="B1998" i="582"/>
  <c r="C1998" i="582"/>
  <c r="A1999" i="582"/>
  <c r="D1999" i="582" s="1"/>
  <c r="B1999" i="582"/>
  <c r="C1999" i="582"/>
  <c r="A2000" i="582"/>
  <c r="D2000" i="582" s="1"/>
  <c r="B2000" i="582"/>
  <c r="C2000" i="582"/>
  <c r="A2001" i="582"/>
  <c r="D2001" i="582" s="1"/>
  <c r="B2001" i="582"/>
  <c r="C2001" i="582"/>
  <c r="A2002" i="582"/>
  <c r="D2002" i="582" s="1"/>
  <c r="B2002" i="582"/>
  <c r="C2002" i="582"/>
  <c r="A2003" i="582"/>
  <c r="D2003" i="582" s="1"/>
  <c r="B2003" i="582"/>
  <c r="C2003" i="582"/>
  <c r="A2004" i="582"/>
  <c r="D2004" i="582" s="1"/>
  <c r="B2004" i="582"/>
  <c r="C2004" i="582"/>
  <c r="A2005" i="582"/>
  <c r="D2005" i="582" s="1"/>
  <c r="B2005" i="582"/>
  <c r="C2005" i="582"/>
  <c r="A2006" i="582"/>
  <c r="D2006" i="582" s="1"/>
  <c r="B2006" i="582"/>
  <c r="C2006" i="582"/>
  <c r="A2007" i="582"/>
  <c r="D2007" i="582" s="1"/>
  <c r="B2007" i="582"/>
  <c r="C2007" i="582"/>
  <c r="A2008" i="582"/>
  <c r="D2008" i="582" s="1"/>
  <c r="B2008" i="582"/>
  <c r="C2008" i="582"/>
  <c r="A2009" i="582"/>
  <c r="D2009" i="582" s="1"/>
  <c r="B2009" i="582"/>
  <c r="C2009" i="582"/>
  <c r="A2010" i="582"/>
  <c r="D2010" i="582" s="1"/>
  <c r="B2010" i="582"/>
  <c r="C2010" i="582"/>
  <c r="A2011" i="582"/>
  <c r="D2011" i="582" s="1"/>
  <c r="B2011" i="582"/>
  <c r="C2011" i="582"/>
  <c r="A2012" i="582"/>
  <c r="D2012" i="582" s="1"/>
  <c r="B2012" i="582"/>
  <c r="C2012" i="582"/>
  <c r="A2013" i="582"/>
  <c r="D2013" i="582" s="1"/>
  <c r="B2013" i="582"/>
  <c r="C2013" i="582"/>
  <c r="A2014" i="582"/>
  <c r="D2014" i="582" s="1"/>
  <c r="B2014" i="582"/>
  <c r="C2014" i="582"/>
  <c r="A2015" i="582"/>
  <c r="D2015" i="582" s="1"/>
  <c r="B2015" i="582"/>
  <c r="C2015" i="582"/>
  <c r="A2016" i="582"/>
  <c r="D2016" i="582" s="1"/>
  <c r="B2016" i="582"/>
  <c r="C2016" i="582"/>
  <c r="A2017" i="582"/>
  <c r="D2017" i="582" s="1"/>
  <c r="B2017" i="582"/>
  <c r="C2017" i="582"/>
  <c r="A2018" i="582"/>
  <c r="D2018" i="582" s="1"/>
  <c r="B2018" i="582"/>
  <c r="C2018" i="582"/>
  <c r="A2019" i="582"/>
  <c r="D2019" i="582" s="1"/>
  <c r="B2019" i="582"/>
  <c r="C2019" i="582"/>
  <c r="A2020" i="582"/>
  <c r="D2020" i="582" s="1"/>
  <c r="B2020" i="582"/>
  <c r="C2020" i="582"/>
  <c r="A2021" i="582"/>
  <c r="D2021" i="582" s="1"/>
  <c r="B2021" i="582"/>
  <c r="C2021" i="582"/>
  <c r="A2022" i="582"/>
  <c r="D2022" i="582" s="1"/>
  <c r="B2022" i="582"/>
  <c r="C2022" i="582"/>
  <c r="A2023" i="582"/>
  <c r="D2023" i="582" s="1"/>
  <c r="B2023" i="582"/>
  <c r="C2023" i="582"/>
  <c r="A2024" i="582"/>
  <c r="D2024" i="582" s="1"/>
  <c r="B2024" i="582"/>
  <c r="C2024" i="582"/>
  <c r="A2025" i="582"/>
  <c r="D2025" i="582" s="1"/>
  <c r="B2025" i="582"/>
  <c r="C2025" i="582"/>
  <c r="A2026" i="582"/>
  <c r="D2026" i="582" s="1"/>
  <c r="B2026" i="582"/>
  <c r="C2026" i="582"/>
  <c r="A2027" i="582"/>
  <c r="D2027" i="582" s="1"/>
  <c r="B2027" i="582"/>
  <c r="C2027" i="582"/>
  <c r="A2028" i="582"/>
  <c r="D2028" i="582" s="1"/>
  <c r="B2028" i="582"/>
  <c r="C2028" i="582"/>
  <c r="A2029" i="582"/>
  <c r="D2029" i="582" s="1"/>
  <c r="B2029" i="582"/>
  <c r="C2029" i="582"/>
  <c r="A2030" i="582"/>
  <c r="D2030" i="582" s="1"/>
  <c r="B2030" i="582"/>
  <c r="C2030" i="582"/>
  <c r="A2031" i="582"/>
  <c r="D2031" i="582" s="1"/>
  <c r="B2031" i="582"/>
  <c r="C2031" i="582"/>
  <c r="A2032" i="582"/>
  <c r="D2032" i="582" s="1"/>
  <c r="B2032" i="582"/>
  <c r="C2032" i="582"/>
  <c r="A2033" i="582"/>
  <c r="D2033" i="582" s="1"/>
  <c r="B2033" i="582"/>
  <c r="C2033" i="582"/>
  <c r="A2034" i="582"/>
  <c r="D2034" i="582" s="1"/>
  <c r="B2034" i="582"/>
  <c r="C2034" i="582"/>
  <c r="A2035" i="582"/>
  <c r="D2035" i="582" s="1"/>
  <c r="B2035" i="582"/>
  <c r="C2035" i="582"/>
  <c r="A2036" i="582"/>
  <c r="D2036" i="582" s="1"/>
  <c r="B2036" i="582"/>
  <c r="C2036" i="582"/>
  <c r="A2037" i="582"/>
  <c r="D2037" i="582" s="1"/>
  <c r="B2037" i="582"/>
  <c r="C2037" i="582"/>
  <c r="A2038" i="582"/>
  <c r="D2038" i="582" s="1"/>
  <c r="B2038" i="582"/>
  <c r="C2038" i="582"/>
  <c r="A2039" i="582"/>
  <c r="D2039" i="582" s="1"/>
  <c r="B2039" i="582"/>
  <c r="C2039" i="582"/>
  <c r="A2040" i="582"/>
  <c r="D2040" i="582" s="1"/>
  <c r="B2040" i="582"/>
  <c r="C2040" i="582"/>
  <c r="A2041" i="582"/>
  <c r="D2041" i="582" s="1"/>
  <c r="B2041" i="582"/>
  <c r="C2041" i="582"/>
  <c r="A2042" i="582"/>
  <c r="D2042" i="582" s="1"/>
  <c r="B2042" i="582"/>
  <c r="C2042" i="582"/>
  <c r="A2043" i="582"/>
  <c r="D2043" i="582" s="1"/>
  <c r="B2043" i="582"/>
  <c r="C2043" i="582"/>
  <c r="A2044" i="582"/>
  <c r="D2044" i="582" s="1"/>
  <c r="B2044" i="582"/>
  <c r="C2044" i="582"/>
  <c r="A2045" i="582"/>
  <c r="D2045" i="582" s="1"/>
  <c r="B2045" i="582"/>
  <c r="C2045" i="582"/>
  <c r="A2046" i="582"/>
  <c r="D2046" i="582" s="1"/>
  <c r="B2046" i="582"/>
  <c r="C2046" i="582"/>
  <c r="A2047" i="582"/>
  <c r="D2047" i="582" s="1"/>
  <c r="B2047" i="582"/>
  <c r="C2047" i="582"/>
  <c r="A2048" i="582"/>
  <c r="D2048" i="582" s="1"/>
  <c r="B2048" i="582"/>
  <c r="C2048" i="582"/>
  <c r="A2049" i="582"/>
  <c r="D2049" i="582" s="1"/>
  <c r="B2049" i="582"/>
  <c r="C2049" i="582"/>
  <c r="A2050" i="582"/>
  <c r="D2050" i="582" s="1"/>
  <c r="B2050" i="582"/>
  <c r="C2050" i="582"/>
  <c r="A2051" i="582"/>
  <c r="D2051" i="582" s="1"/>
  <c r="B2051" i="582"/>
  <c r="C2051" i="582"/>
  <c r="A2052" i="582"/>
  <c r="D2052" i="582" s="1"/>
  <c r="B2052" i="582"/>
  <c r="C2052" i="582"/>
  <c r="A2053" i="582"/>
  <c r="D2053" i="582" s="1"/>
  <c r="B2053" i="582"/>
  <c r="C2053" i="582"/>
  <c r="A2054" i="582"/>
  <c r="D2054" i="582" s="1"/>
  <c r="B2054" i="582"/>
  <c r="C2054" i="582"/>
  <c r="A2055" i="582"/>
  <c r="D2055" i="582" s="1"/>
  <c r="B2055" i="582"/>
  <c r="C2055" i="582"/>
  <c r="A2056" i="582"/>
  <c r="D2056" i="582" s="1"/>
  <c r="B2056" i="582"/>
  <c r="C2056" i="582"/>
  <c r="A2057" i="582"/>
  <c r="D2057" i="582" s="1"/>
  <c r="B2057" i="582"/>
  <c r="C2057" i="582"/>
  <c r="A2058" i="582"/>
  <c r="D2058" i="582" s="1"/>
  <c r="B2058" i="582"/>
  <c r="C2058" i="582"/>
  <c r="A2059" i="582"/>
  <c r="D2059" i="582" s="1"/>
  <c r="B2059" i="582"/>
  <c r="C2059" i="582"/>
  <c r="A2060" i="582"/>
  <c r="D2060" i="582" s="1"/>
  <c r="B2060" i="582"/>
  <c r="C2060" i="582"/>
  <c r="A2061" i="582"/>
  <c r="D2061" i="582" s="1"/>
  <c r="B2061" i="582"/>
  <c r="C2061" i="582"/>
  <c r="A2062" i="582"/>
  <c r="D2062" i="582" s="1"/>
  <c r="B2062" i="582"/>
  <c r="C2062" i="582"/>
  <c r="A2063" i="582"/>
  <c r="D2063" i="582" s="1"/>
  <c r="B2063" i="582"/>
  <c r="C2063" i="582"/>
  <c r="A2064" i="582"/>
  <c r="D2064" i="582" s="1"/>
  <c r="B2064" i="582"/>
  <c r="C2064" i="582"/>
  <c r="A2065" i="582"/>
  <c r="D2065" i="582" s="1"/>
  <c r="B2065" i="582"/>
  <c r="C2065" i="582"/>
  <c r="A2066" i="582"/>
  <c r="D2066" i="582" s="1"/>
  <c r="B2066" i="582"/>
  <c r="C2066" i="582"/>
  <c r="A2067" i="582"/>
  <c r="D2067" i="582" s="1"/>
  <c r="B2067" i="582"/>
  <c r="C2067" i="582"/>
  <c r="A2068" i="582"/>
  <c r="D2068" i="582" s="1"/>
  <c r="B2068" i="582"/>
  <c r="C2068" i="582"/>
  <c r="A2069" i="582"/>
  <c r="D2069" i="582" s="1"/>
  <c r="B2069" i="582"/>
  <c r="C2069" i="582"/>
  <c r="A2070" i="582"/>
  <c r="D2070" i="582" s="1"/>
  <c r="B2070" i="582"/>
  <c r="C2070" i="582"/>
  <c r="A2071" i="582"/>
  <c r="D2071" i="582" s="1"/>
  <c r="B2071" i="582"/>
  <c r="C2071" i="582"/>
  <c r="A2072" i="582"/>
  <c r="D2072" i="582" s="1"/>
  <c r="B2072" i="582"/>
  <c r="C2072" i="582"/>
  <c r="A2073" i="582"/>
  <c r="D2073" i="582" s="1"/>
  <c r="B2073" i="582"/>
  <c r="C2073" i="582"/>
  <c r="A2074" i="582"/>
  <c r="D2074" i="582" s="1"/>
  <c r="B2074" i="582"/>
  <c r="C2074" i="582"/>
  <c r="A2075" i="582"/>
  <c r="D2075" i="582" s="1"/>
  <c r="B2075" i="582"/>
  <c r="C2075" i="582"/>
  <c r="A2076" i="582"/>
  <c r="D2076" i="582" s="1"/>
  <c r="B2076" i="582"/>
  <c r="C2076" i="582"/>
  <c r="A2077" i="582"/>
  <c r="D2077" i="582" s="1"/>
  <c r="B2077" i="582"/>
  <c r="C2077" i="582"/>
  <c r="A2078" i="582"/>
  <c r="D2078" i="582" s="1"/>
  <c r="B2078" i="582"/>
  <c r="C2078" i="582"/>
  <c r="A2079" i="582"/>
  <c r="D2079" i="582" s="1"/>
  <c r="B2079" i="582"/>
  <c r="C2079" i="582"/>
  <c r="A2080" i="582"/>
  <c r="D2080" i="582" s="1"/>
  <c r="B2080" i="582"/>
  <c r="C2080" i="582"/>
  <c r="A2081" i="582"/>
  <c r="D2081" i="582" s="1"/>
  <c r="B2081" i="582"/>
  <c r="C2081" i="582"/>
  <c r="A2082" i="582"/>
  <c r="D2082" i="582" s="1"/>
  <c r="B2082" i="582"/>
  <c r="C2082" i="582"/>
  <c r="A2083" i="582"/>
  <c r="D2083" i="582" s="1"/>
  <c r="B2083" i="582"/>
  <c r="C2083" i="582"/>
  <c r="A2084" i="582"/>
  <c r="D2084" i="582" s="1"/>
  <c r="B2084" i="582"/>
  <c r="C2084" i="582"/>
  <c r="A2085" i="582"/>
  <c r="D2085" i="582" s="1"/>
  <c r="B2085" i="582"/>
  <c r="C2085" i="582"/>
  <c r="A2086" i="582"/>
  <c r="D2086" i="582" s="1"/>
  <c r="B2086" i="582"/>
  <c r="C2086" i="582"/>
  <c r="A2087" i="582"/>
  <c r="D2087" i="582" s="1"/>
  <c r="B2087" i="582"/>
  <c r="C2087" i="582"/>
  <c r="A2088" i="582"/>
  <c r="D2088" i="582" s="1"/>
  <c r="B2088" i="582"/>
  <c r="C2088" i="582"/>
  <c r="A2089" i="582"/>
  <c r="D2089" i="582" s="1"/>
  <c r="B2089" i="582"/>
  <c r="C2089" i="582"/>
  <c r="A2090" i="582"/>
  <c r="D2090" i="582" s="1"/>
  <c r="B2090" i="582"/>
  <c r="C2090" i="582"/>
  <c r="A2091" i="582"/>
  <c r="D2091" i="582" s="1"/>
  <c r="B2091" i="582"/>
  <c r="C2091" i="582"/>
  <c r="A2092" i="582"/>
  <c r="D2092" i="582" s="1"/>
  <c r="B2092" i="582"/>
  <c r="C2092" i="582"/>
  <c r="A2093" i="582"/>
  <c r="D2093" i="582" s="1"/>
  <c r="B2093" i="582"/>
  <c r="C2093" i="582"/>
  <c r="A2094" i="582"/>
  <c r="D2094" i="582" s="1"/>
  <c r="B2094" i="582"/>
  <c r="C2094" i="582"/>
  <c r="A2095" i="582"/>
  <c r="D2095" i="582" s="1"/>
  <c r="B2095" i="582"/>
  <c r="C2095" i="582"/>
  <c r="A2096" i="582"/>
  <c r="D2096" i="582" s="1"/>
  <c r="B2096" i="582"/>
  <c r="C2096" i="582"/>
  <c r="A2097" i="582"/>
  <c r="D2097" i="582" s="1"/>
  <c r="B2097" i="582"/>
  <c r="C2097" i="582"/>
  <c r="A2098" i="582"/>
  <c r="D2098" i="582" s="1"/>
  <c r="B2098" i="582"/>
  <c r="C2098" i="582"/>
  <c r="A2099" i="582"/>
  <c r="D2099" i="582" s="1"/>
  <c r="B2099" i="582"/>
  <c r="C2099" i="582"/>
  <c r="A2100" i="582"/>
  <c r="D2100" i="582" s="1"/>
  <c r="B2100" i="582"/>
  <c r="C2100" i="582"/>
  <c r="A2101" i="582"/>
  <c r="D2101" i="582" s="1"/>
  <c r="B2101" i="582"/>
  <c r="C2101" i="582"/>
  <c r="A2102" i="582"/>
  <c r="D2102" i="582" s="1"/>
  <c r="B2102" i="582"/>
  <c r="C2102" i="582"/>
  <c r="A2103" i="582"/>
  <c r="D2103" i="582" s="1"/>
  <c r="B2103" i="582"/>
  <c r="C2103" i="582"/>
  <c r="A2104" i="582"/>
  <c r="D2104" i="582" s="1"/>
  <c r="B2104" i="582"/>
  <c r="C2104" i="582"/>
  <c r="A2105" i="582"/>
  <c r="D2105" i="582" s="1"/>
  <c r="B2105" i="582"/>
  <c r="C2105" i="582"/>
  <c r="A2106" i="582"/>
  <c r="D2106" i="582" s="1"/>
  <c r="B2106" i="582"/>
  <c r="C2106" i="582"/>
  <c r="A2107" i="582"/>
  <c r="D2107" i="582" s="1"/>
  <c r="B2107" i="582"/>
  <c r="C2107" i="582"/>
  <c r="A2108" i="582"/>
  <c r="D2108" i="582" s="1"/>
  <c r="B2108" i="582"/>
  <c r="C2108" i="582"/>
  <c r="A2109" i="582"/>
  <c r="D2109" i="582" s="1"/>
  <c r="B2109" i="582"/>
  <c r="C2109" i="582"/>
  <c r="A2110" i="582"/>
  <c r="D2110" i="582" s="1"/>
  <c r="B2110" i="582"/>
  <c r="C2110" i="582"/>
  <c r="A2111" i="582"/>
  <c r="D2111" i="582" s="1"/>
  <c r="B2111" i="582"/>
  <c r="C2111" i="582"/>
  <c r="A2112" i="582"/>
  <c r="D2112" i="582" s="1"/>
  <c r="B2112" i="582"/>
  <c r="C2112" i="582"/>
  <c r="A2113" i="582"/>
  <c r="D2113" i="582" s="1"/>
  <c r="B2113" i="582"/>
  <c r="C2113" i="582"/>
  <c r="A2114" i="582"/>
  <c r="D2114" i="582" s="1"/>
  <c r="B2114" i="582"/>
  <c r="C2114" i="582"/>
  <c r="A2115" i="582"/>
  <c r="D2115" i="582" s="1"/>
  <c r="B2115" i="582"/>
  <c r="C2115" i="582"/>
  <c r="A2116" i="582"/>
  <c r="D2116" i="582" s="1"/>
  <c r="B2116" i="582"/>
  <c r="C2116" i="582"/>
  <c r="A2117" i="582"/>
  <c r="D2117" i="582" s="1"/>
  <c r="B2117" i="582"/>
  <c r="C2117" i="582"/>
  <c r="A2118" i="582"/>
  <c r="D2118" i="582" s="1"/>
  <c r="B2118" i="582"/>
  <c r="C2118" i="582"/>
  <c r="A2119" i="582"/>
  <c r="D2119" i="582" s="1"/>
  <c r="B2119" i="582"/>
  <c r="C2119" i="582"/>
  <c r="A2120" i="582"/>
  <c r="D2120" i="582" s="1"/>
  <c r="B2120" i="582"/>
  <c r="C2120" i="582"/>
  <c r="A2121" i="582"/>
  <c r="D2121" i="582" s="1"/>
  <c r="B2121" i="582"/>
  <c r="C2121" i="582"/>
  <c r="A2122" i="582"/>
  <c r="D2122" i="582" s="1"/>
  <c r="B2122" i="582"/>
  <c r="C2122" i="582"/>
  <c r="A2123" i="582"/>
  <c r="D2123" i="582" s="1"/>
  <c r="B2123" i="582"/>
  <c r="C2123" i="582"/>
  <c r="A2124" i="582"/>
  <c r="D2124" i="582" s="1"/>
  <c r="B2124" i="582"/>
  <c r="C2124" i="582"/>
  <c r="A2125" i="582"/>
  <c r="D2125" i="582" s="1"/>
  <c r="B2125" i="582"/>
  <c r="C2125" i="582"/>
  <c r="A2126" i="582"/>
  <c r="D2126" i="582" s="1"/>
  <c r="B2126" i="582"/>
  <c r="C2126" i="582"/>
  <c r="A2127" i="582"/>
  <c r="D2127" i="582" s="1"/>
  <c r="B2127" i="582"/>
  <c r="C2127" i="582"/>
  <c r="A2128" i="582"/>
  <c r="D2128" i="582" s="1"/>
  <c r="B2128" i="582"/>
  <c r="C2128" i="582"/>
  <c r="A2129" i="582"/>
  <c r="D2129" i="582" s="1"/>
  <c r="B2129" i="582"/>
  <c r="C2129" i="582"/>
  <c r="A2130" i="582"/>
  <c r="D2130" i="582" s="1"/>
  <c r="B2130" i="582"/>
  <c r="C2130" i="582"/>
  <c r="A2131" i="582"/>
  <c r="D2131" i="582" s="1"/>
  <c r="B2131" i="582"/>
  <c r="C2131" i="582"/>
  <c r="A2132" i="582"/>
  <c r="D2132" i="582" s="1"/>
  <c r="B2132" i="582"/>
  <c r="C2132" i="582"/>
  <c r="A2133" i="582"/>
  <c r="D2133" i="582" s="1"/>
  <c r="B2133" i="582"/>
  <c r="C2133" i="582"/>
  <c r="A2134" i="582"/>
  <c r="D2134" i="582" s="1"/>
  <c r="B2134" i="582"/>
  <c r="C2134" i="582"/>
  <c r="A2135" i="582"/>
  <c r="D2135" i="582" s="1"/>
  <c r="B2135" i="582"/>
  <c r="C2135" i="582"/>
  <c r="A2136" i="582"/>
  <c r="D2136" i="582" s="1"/>
  <c r="B2136" i="582"/>
  <c r="C2136" i="582"/>
  <c r="A2137" i="582"/>
  <c r="D2137" i="582" s="1"/>
  <c r="B2137" i="582"/>
  <c r="C2137" i="582"/>
  <c r="A2138" i="582"/>
  <c r="D2138" i="582" s="1"/>
  <c r="B2138" i="582"/>
  <c r="C2138" i="582"/>
  <c r="A2139" i="582"/>
  <c r="D2139" i="582" s="1"/>
  <c r="B2139" i="582"/>
  <c r="C2139" i="582"/>
  <c r="A2140" i="582"/>
  <c r="D2140" i="582" s="1"/>
  <c r="B2140" i="582"/>
  <c r="C2140" i="582"/>
  <c r="A2141" i="582"/>
  <c r="D2141" i="582" s="1"/>
  <c r="B2141" i="582"/>
  <c r="C2141" i="582"/>
  <c r="A2142" i="582"/>
  <c r="D2142" i="582" s="1"/>
  <c r="B2142" i="582"/>
  <c r="C2142" i="582"/>
  <c r="A2143" i="582"/>
  <c r="D2143" i="582" s="1"/>
  <c r="B2143" i="582"/>
  <c r="C2143" i="582"/>
  <c r="A2144" i="582"/>
  <c r="D2144" i="582" s="1"/>
  <c r="B2144" i="582"/>
  <c r="C2144" i="582"/>
  <c r="A2145" i="582"/>
  <c r="D2145" i="582" s="1"/>
  <c r="B2145" i="582"/>
  <c r="C2145" i="582"/>
  <c r="A2146" i="582"/>
  <c r="D2146" i="582" s="1"/>
  <c r="B2146" i="582"/>
  <c r="C2146" i="582"/>
  <c r="A2147" i="582"/>
  <c r="D2147" i="582" s="1"/>
  <c r="B2147" i="582"/>
  <c r="C2147" i="582"/>
  <c r="A2148" i="582"/>
  <c r="D2148" i="582" s="1"/>
  <c r="B2148" i="582"/>
  <c r="C2148" i="582"/>
  <c r="A2149" i="582"/>
  <c r="D2149" i="582" s="1"/>
  <c r="B2149" i="582"/>
  <c r="C2149" i="582"/>
  <c r="A2150" i="582"/>
  <c r="D2150" i="582" s="1"/>
  <c r="B2150" i="582"/>
  <c r="C2150" i="582"/>
  <c r="A2151" i="582"/>
  <c r="D2151" i="582" s="1"/>
  <c r="B2151" i="582"/>
  <c r="C2151" i="582"/>
  <c r="A2152" i="582"/>
  <c r="D2152" i="582" s="1"/>
  <c r="B2152" i="582"/>
  <c r="C2152" i="582"/>
  <c r="A2153" i="582"/>
  <c r="D2153" i="582" s="1"/>
  <c r="B2153" i="582"/>
  <c r="C2153" i="582"/>
  <c r="A2154" i="582"/>
  <c r="D2154" i="582" s="1"/>
  <c r="B2154" i="582"/>
  <c r="C2154" i="582"/>
  <c r="A2155" i="582"/>
  <c r="D2155" i="582" s="1"/>
  <c r="B2155" i="582"/>
  <c r="C2155" i="582"/>
  <c r="A2156" i="582"/>
  <c r="D2156" i="582" s="1"/>
  <c r="B2156" i="582"/>
  <c r="C2156" i="582"/>
  <c r="A2157" i="582"/>
  <c r="D2157" i="582" s="1"/>
  <c r="B2157" i="582"/>
  <c r="C2157" i="582"/>
  <c r="A2158" i="582"/>
  <c r="D2158" i="582" s="1"/>
  <c r="B2158" i="582"/>
  <c r="C2158" i="582"/>
  <c r="A2159" i="582"/>
  <c r="D2159" i="582" s="1"/>
  <c r="B2159" i="582"/>
  <c r="C2159" i="582"/>
  <c r="A2160" i="582"/>
  <c r="D2160" i="582" s="1"/>
  <c r="B2160" i="582"/>
  <c r="C2160" i="582"/>
  <c r="A2161" i="582"/>
  <c r="D2161" i="582" s="1"/>
  <c r="B2161" i="582"/>
  <c r="C2161" i="582"/>
  <c r="A2162" i="582"/>
  <c r="D2162" i="582" s="1"/>
  <c r="B2162" i="582"/>
  <c r="C2162" i="582"/>
  <c r="A2163" i="582"/>
  <c r="D2163" i="582" s="1"/>
  <c r="B2163" i="582"/>
  <c r="C2163" i="582"/>
  <c r="A2164" i="582"/>
  <c r="D2164" i="582" s="1"/>
  <c r="B2164" i="582"/>
  <c r="C2164" i="582"/>
  <c r="A2165" i="582"/>
  <c r="D2165" i="582" s="1"/>
  <c r="B2165" i="582"/>
  <c r="C2165" i="582"/>
  <c r="A2166" i="582"/>
  <c r="D2166" i="582" s="1"/>
  <c r="B2166" i="582"/>
  <c r="C2166" i="582"/>
  <c r="A2167" i="582"/>
  <c r="D2167" i="582" s="1"/>
  <c r="B2167" i="582"/>
  <c r="C2167" i="582"/>
  <c r="A2168" i="582"/>
  <c r="D2168" i="582" s="1"/>
  <c r="B2168" i="582"/>
  <c r="C2168" i="582"/>
  <c r="A2169" i="582"/>
  <c r="D2169" i="582" s="1"/>
  <c r="B2169" i="582"/>
  <c r="C2169" i="582"/>
  <c r="A2170" i="582"/>
  <c r="D2170" i="582" s="1"/>
  <c r="B2170" i="582"/>
  <c r="C2170" i="582"/>
  <c r="A2171" i="582"/>
  <c r="D2171" i="582" s="1"/>
  <c r="B2171" i="582"/>
  <c r="C2171" i="582"/>
  <c r="A2172" i="582"/>
  <c r="D2172" i="582" s="1"/>
  <c r="B2172" i="582"/>
  <c r="C2172" i="582"/>
  <c r="A2173" i="582"/>
  <c r="D2173" i="582" s="1"/>
  <c r="B2173" i="582"/>
  <c r="C2173" i="582"/>
  <c r="A2174" i="582"/>
  <c r="D2174" i="582" s="1"/>
  <c r="B2174" i="582"/>
  <c r="C2174" i="582"/>
  <c r="A2175" i="582"/>
  <c r="D2175" i="582" s="1"/>
  <c r="B2175" i="582"/>
  <c r="C2175" i="582"/>
  <c r="A2176" i="582"/>
  <c r="D2176" i="582" s="1"/>
  <c r="B2176" i="582"/>
  <c r="C2176" i="582"/>
  <c r="A2177" i="582"/>
  <c r="D2177" i="582" s="1"/>
  <c r="B2177" i="582"/>
  <c r="C2177" i="582"/>
  <c r="A2178" i="582"/>
  <c r="D2178" i="582" s="1"/>
  <c r="B2178" i="582"/>
  <c r="C2178" i="582"/>
  <c r="A2179" i="582"/>
  <c r="D2179" i="582" s="1"/>
  <c r="B2179" i="582"/>
  <c r="C2179" i="582"/>
  <c r="A2180" i="582"/>
  <c r="D2180" i="582" s="1"/>
  <c r="B2180" i="582"/>
  <c r="C2180" i="582"/>
  <c r="A2181" i="582"/>
  <c r="D2181" i="582" s="1"/>
  <c r="B2181" i="582"/>
  <c r="C2181" i="582"/>
  <c r="A2182" i="582"/>
  <c r="D2182" i="582" s="1"/>
  <c r="B2182" i="582"/>
  <c r="C2182" i="582"/>
  <c r="A2183" i="582"/>
  <c r="D2183" i="582" s="1"/>
  <c r="B2183" i="582"/>
  <c r="C2183" i="582"/>
  <c r="A2184" i="582"/>
  <c r="D2184" i="582" s="1"/>
  <c r="B2184" i="582"/>
  <c r="C2184" i="582"/>
  <c r="A2185" i="582"/>
  <c r="D2185" i="582" s="1"/>
  <c r="B2185" i="582"/>
  <c r="C2185" i="582"/>
  <c r="A2186" i="582"/>
  <c r="D2186" i="582" s="1"/>
  <c r="B2186" i="582"/>
  <c r="C2186" i="582"/>
  <c r="A2187" i="582"/>
  <c r="D2187" i="582" s="1"/>
  <c r="B2187" i="582"/>
  <c r="C2187" i="582"/>
  <c r="A2188" i="582"/>
  <c r="D2188" i="582" s="1"/>
  <c r="B2188" i="582"/>
  <c r="C2188" i="582"/>
  <c r="A2189" i="582"/>
  <c r="D2189" i="582" s="1"/>
  <c r="B2189" i="582"/>
  <c r="C2189" i="582"/>
  <c r="A2190" i="582"/>
  <c r="D2190" i="582" s="1"/>
  <c r="B2190" i="582"/>
  <c r="C2190" i="582"/>
  <c r="A2191" i="582"/>
  <c r="D2191" i="582" s="1"/>
  <c r="B2191" i="582"/>
  <c r="C2191" i="582"/>
  <c r="A2192" i="582"/>
  <c r="D2192" i="582" s="1"/>
  <c r="B2192" i="582"/>
  <c r="C2192" i="582"/>
  <c r="A2193" i="582"/>
  <c r="D2193" i="582" s="1"/>
  <c r="B2193" i="582"/>
  <c r="C2193" i="582"/>
  <c r="A2194" i="582"/>
  <c r="D2194" i="582" s="1"/>
  <c r="B2194" i="582"/>
  <c r="C2194" i="582"/>
  <c r="A2195" i="582"/>
  <c r="D2195" i="582" s="1"/>
  <c r="B2195" i="582"/>
  <c r="C2195" i="582"/>
  <c r="A2196" i="582"/>
  <c r="D2196" i="582" s="1"/>
  <c r="B2196" i="582"/>
  <c r="C2196" i="582"/>
  <c r="A2197" i="582"/>
  <c r="D2197" i="582" s="1"/>
  <c r="B2197" i="582"/>
  <c r="C2197" i="582"/>
  <c r="A2198" i="582"/>
  <c r="D2198" i="582" s="1"/>
  <c r="B2198" i="582"/>
  <c r="C2198" i="582"/>
  <c r="A2199" i="582"/>
  <c r="D2199" i="582" s="1"/>
  <c r="B2199" i="582"/>
  <c r="C2199" i="582"/>
  <c r="A2200" i="582"/>
  <c r="D2200" i="582" s="1"/>
  <c r="B2200" i="582"/>
  <c r="C2200" i="582"/>
  <c r="A2201" i="582"/>
  <c r="D2201" i="582" s="1"/>
  <c r="B2201" i="582"/>
  <c r="C2201" i="582"/>
  <c r="A2202" i="582"/>
  <c r="D2202" i="582" s="1"/>
  <c r="B2202" i="582"/>
  <c r="C2202" i="582"/>
  <c r="A2203" i="582"/>
  <c r="D2203" i="582" s="1"/>
  <c r="B2203" i="582"/>
  <c r="A1703" i="582"/>
  <c r="D1703" i="582" s="1"/>
  <c r="B1703" i="582"/>
  <c r="C1703" i="582"/>
  <c r="A1704" i="582"/>
  <c r="D1704" i="582" s="1"/>
  <c r="B1704" i="582"/>
  <c r="C1704" i="582"/>
  <c r="A1705" i="582"/>
  <c r="D1705" i="582" s="1"/>
  <c r="B1705" i="582"/>
  <c r="C1705" i="582"/>
  <c r="A1706" i="582"/>
  <c r="D1706" i="582" s="1"/>
  <c r="B1706" i="582"/>
  <c r="C1706" i="582"/>
  <c r="A1707" i="582"/>
  <c r="D1707" i="582" s="1"/>
  <c r="B1707" i="582"/>
  <c r="C1707" i="582"/>
  <c r="A1708" i="582"/>
  <c r="D1708" i="582" s="1"/>
  <c r="B1708" i="582"/>
  <c r="C1708" i="582"/>
  <c r="A1709" i="582"/>
  <c r="D1709" i="582" s="1"/>
  <c r="B1709" i="582"/>
  <c r="C1709" i="582"/>
  <c r="A1710" i="582"/>
  <c r="D1710" i="582" s="1"/>
  <c r="B1710" i="582"/>
  <c r="C1710" i="582"/>
  <c r="A1711" i="582"/>
  <c r="D1711" i="582" s="1"/>
  <c r="B1711" i="582"/>
  <c r="C1711" i="582"/>
  <c r="A1712" i="582"/>
  <c r="D1712" i="582" s="1"/>
  <c r="B1712" i="582"/>
  <c r="C1712" i="582"/>
  <c r="A1713" i="582"/>
  <c r="D1713" i="582" s="1"/>
  <c r="B1713" i="582"/>
  <c r="C1713" i="582"/>
  <c r="A1714" i="582"/>
  <c r="D1714" i="582" s="1"/>
  <c r="B1714" i="582"/>
  <c r="C1714" i="582"/>
  <c r="A1715" i="582"/>
  <c r="D1715" i="582" s="1"/>
  <c r="B1715" i="582"/>
  <c r="C1715" i="582"/>
  <c r="A1716" i="582"/>
  <c r="D1716" i="582" s="1"/>
  <c r="B1716" i="582"/>
  <c r="C1716" i="582"/>
  <c r="A1717" i="582"/>
  <c r="D1717" i="582" s="1"/>
  <c r="B1717" i="582"/>
  <c r="C1717" i="582"/>
  <c r="A1718" i="582"/>
  <c r="D1718" i="582" s="1"/>
  <c r="B1718" i="582"/>
  <c r="C1718" i="582"/>
  <c r="A1719" i="582"/>
  <c r="D1719" i="582" s="1"/>
  <c r="B1719" i="582"/>
  <c r="C1719" i="582"/>
  <c r="A1720" i="582"/>
  <c r="D1720" i="582" s="1"/>
  <c r="B1720" i="582"/>
  <c r="C1720" i="582"/>
  <c r="A1721" i="582"/>
  <c r="D1721" i="582" s="1"/>
  <c r="B1721" i="582"/>
  <c r="C1721" i="582"/>
  <c r="A1722" i="582"/>
  <c r="D1722" i="582" s="1"/>
  <c r="B1722" i="582"/>
  <c r="C1722" i="582"/>
  <c r="A1723" i="582"/>
  <c r="D1723" i="582" s="1"/>
  <c r="B1723" i="582"/>
  <c r="C1723" i="582"/>
  <c r="A1724" i="582"/>
  <c r="D1724" i="582" s="1"/>
  <c r="B1724" i="582"/>
  <c r="C1724" i="582"/>
  <c r="A1725" i="582"/>
  <c r="D1725" i="582" s="1"/>
  <c r="B1725" i="582"/>
  <c r="C1725" i="582"/>
  <c r="A1726" i="582"/>
  <c r="D1726" i="582" s="1"/>
  <c r="B1726" i="582"/>
  <c r="C1726" i="582"/>
  <c r="A1727" i="582"/>
  <c r="D1727" i="582" s="1"/>
  <c r="B1727" i="582"/>
  <c r="C1727" i="582"/>
  <c r="A1728" i="582"/>
  <c r="D1728" i="582" s="1"/>
  <c r="B1728" i="582"/>
  <c r="C1728" i="582"/>
  <c r="A1729" i="582"/>
  <c r="D1729" i="582" s="1"/>
  <c r="B1729" i="582"/>
  <c r="C1729" i="582"/>
  <c r="A1730" i="582"/>
  <c r="D1730" i="582" s="1"/>
  <c r="B1730" i="582"/>
  <c r="C1730" i="582"/>
  <c r="A1731" i="582"/>
  <c r="D1731" i="582" s="1"/>
  <c r="B1731" i="582"/>
  <c r="C1731" i="582"/>
  <c r="A1732" i="582"/>
  <c r="D1732" i="582" s="1"/>
  <c r="B1732" i="582"/>
  <c r="C1732" i="582"/>
  <c r="A1733" i="582"/>
  <c r="D1733" i="582" s="1"/>
  <c r="B1733" i="582"/>
  <c r="C1733" i="582"/>
  <c r="A1734" i="582"/>
  <c r="D1734" i="582" s="1"/>
  <c r="B1734" i="582"/>
  <c r="C1734" i="582"/>
  <c r="A1735" i="582"/>
  <c r="D1735" i="582" s="1"/>
  <c r="B1735" i="582"/>
  <c r="C1735" i="582"/>
  <c r="A1736" i="582"/>
  <c r="D1736" i="582" s="1"/>
  <c r="B1736" i="582"/>
  <c r="C1736" i="582"/>
  <c r="A1737" i="582"/>
  <c r="D1737" i="582" s="1"/>
  <c r="B1737" i="582"/>
  <c r="C1737" i="582"/>
  <c r="A1738" i="582"/>
  <c r="D1738" i="582" s="1"/>
  <c r="B1738" i="582"/>
  <c r="C1738" i="582"/>
  <c r="A1739" i="582"/>
  <c r="D1739" i="582" s="1"/>
  <c r="B1739" i="582"/>
  <c r="C1739" i="582"/>
  <c r="A1740" i="582"/>
  <c r="D1740" i="582" s="1"/>
  <c r="B1740" i="582"/>
  <c r="C1740" i="582"/>
  <c r="A1741" i="582"/>
  <c r="D1741" i="582" s="1"/>
  <c r="B1741" i="582"/>
  <c r="C1741" i="582"/>
  <c r="A1742" i="582"/>
  <c r="D1742" i="582" s="1"/>
  <c r="B1742" i="582"/>
  <c r="C1742" i="582"/>
  <c r="A1743" i="582"/>
  <c r="D1743" i="582" s="1"/>
  <c r="B1743" i="582"/>
  <c r="C1743" i="582"/>
  <c r="A1744" i="582"/>
  <c r="D1744" i="582" s="1"/>
  <c r="B1744" i="582"/>
  <c r="C1744" i="582"/>
  <c r="A1745" i="582"/>
  <c r="D1745" i="582" s="1"/>
  <c r="B1745" i="582"/>
  <c r="C1745" i="582"/>
  <c r="A1746" i="582"/>
  <c r="D1746" i="582" s="1"/>
  <c r="B1746" i="582"/>
  <c r="C1746" i="582"/>
  <c r="A1747" i="582"/>
  <c r="D1747" i="582" s="1"/>
  <c r="B1747" i="582"/>
  <c r="C1747" i="582"/>
  <c r="A1748" i="582"/>
  <c r="D1748" i="582" s="1"/>
  <c r="B1748" i="582"/>
  <c r="C1748" i="582"/>
  <c r="A1749" i="582"/>
  <c r="D1749" i="582" s="1"/>
  <c r="B1749" i="582"/>
  <c r="C1749" i="582"/>
  <c r="A1750" i="582"/>
  <c r="D1750" i="582" s="1"/>
  <c r="B1750" i="582"/>
  <c r="C1750" i="582"/>
  <c r="A1751" i="582"/>
  <c r="D1751" i="582" s="1"/>
  <c r="B1751" i="582"/>
  <c r="C1751" i="582"/>
  <c r="A1752" i="582"/>
  <c r="D1752" i="582" s="1"/>
  <c r="B1752" i="582"/>
  <c r="C1752" i="582"/>
  <c r="A1753" i="582"/>
  <c r="D1753" i="582" s="1"/>
  <c r="B1753" i="582"/>
  <c r="C1753" i="582"/>
  <c r="A1754" i="582"/>
  <c r="D1754" i="582" s="1"/>
  <c r="B1754" i="582"/>
  <c r="C1754" i="582"/>
  <c r="A1755" i="582"/>
  <c r="D1755" i="582" s="1"/>
  <c r="B1755" i="582"/>
  <c r="C1755" i="582"/>
  <c r="A1756" i="582"/>
  <c r="D1756" i="582" s="1"/>
  <c r="B1756" i="582"/>
  <c r="C1756" i="582"/>
  <c r="A1757" i="582"/>
  <c r="D1757" i="582" s="1"/>
  <c r="B1757" i="582"/>
  <c r="C1757" i="582"/>
  <c r="A1758" i="582"/>
  <c r="D1758" i="582" s="1"/>
  <c r="B1758" i="582"/>
  <c r="C1758" i="582"/>
  <c r="A1759" i="582"/>
  <c r="D1759" i="582" s="1"/>
  <c r="B1759" i="582"/>
  <c r="C1759" i="582"/>
  <c r="A1760" i="582"/>
  <c r="D1760" i="582" s="1"/>
  <c r="B1760" i="582"/>
  <c r="C1760" i="582"/>
  <c r="A1761" i="582"/>
  <c r="D1761" i="582" s="1"/>
  <c r="B1761" i="582"/>
  <c r="C1761" i="582"/>
  <c r="A1762" i="582"/>
  <c r="D1762" i="582" s="1"/>
  <c r="B1762" i="582"/>
  <c r="C1762" i="582"/>
  <c r="A1763" i="582"/>
  <c r="D1763" i="582" s="1"/>
  <c r="B1763" i="582"/>
  <c r="C1763" i="582"/>
  <c r="A1764" i="582"/>
  <c r="D1764" i="582" s="1"/>
  <c r="B1764" i="582"/>
  <c r="C1764" i="582"/>
  <c r="A1765" i="582"/>
  <c r="D1765" i="582" s="1"/>
  <c r="B1765" i="582"/>
  <c r="C1765" i="582"/>
  <c r="A1766" i="582"/>
  <c r="D1766" i="582" s="1"/>
  <c r="B1766" i="582"/>
  <c r="C1766" i="582"/>
  <c r="A1767" i="582"/>
  <c r="D1767" i="582" s="1"/>
  <c r="B1767" i="582"/>
  <c r="C1767" i="582"/>
  <c r="A1768" i="582"/>
  <c r="D1768" i="582" s="1"/>
  <c r="B1768" i="582"/>
  <c r="C1768" i="582"/>
  <c r="A1769" i="582"/>
  <c r="D1769" i="582" s="1"/>
  <c r="B1769" i="582"/>
  <c r="C1769" i="582"/>
  <c r="A1770" i="582"/>
  <c r="D1770" i="582" s="1"/>
  <c r="B1770" i="582"/>
  <c r="C1770" i="582"/>
  <c r="A1771" i="582"/>
  <c r="D1771" i="582" s="1"/>
  <c r="B1771" i="582"/>
  <c r="C1771" i="582"/>
  <c r="A1772" i="582"/>
  <c r="D1772" i="582" s="1"/>
  <c r="B1772" i="582"/>
  <c r="C1772" i="582"/>
  <c r="A1773" i="582"/>
  <c r="D1773" i="582" s="1"/>
  <c r="B1773" i="582"/>
  <c r="C1773" i="582"/>
  <c r="A1774" i="582"/>
  <c r="D1774" i="582" s="1"/>
  <c r="B1774" i="582"/>
  <c r="C1774" i="582"/>
  <c r="A1775" i="582"/>
  <c r="D1775" i="582" s="1"/>
  <c r="B1775" i="582"/>
  <c r="C1775" i="582"/>
  <c r="A1776" i="582"/>
  <c r="D1776" i="582" s="1"/>
  <c r="B1776" i="582"/>
  <c r="C1776" i="582"/>
  <c r="A1777" i="582"/>
  <c r="D1777" i="582" s="1"/>
  <c r="B1777" i="582"/>
  <c r="C1777" i="582"/>
  <c r="A1778" i="582"/>
  <c r="D1778" i="582" s="1"/>
  <c r="B1778" i="582"/>
  <c r="C1778" i="582"/>
  <c r="A1779" i="582"/>
  <c r="D1779" i="582" s="1"/>
  <c r="B1779" i="582"/>
  <c r="C1779" i="582"/>
  <c r="A1780" i="582"/>
  <c r="D1780" i="582" s="1"/>
  <c r="B1780" i="582"/>
  <c r="C1780" i="582"/>
  <c r="A1781" i="582"/>
  <c r="D1781" i="582" s="1"/>
  <c r="B1781" i="582"/>
  <c r="C1781" i="582"/>
  <c r="A1782" i="582"/>
  <c r="D1782" i="582" s="1"/>
  <c r="B1782" i="582"/>
  <c r="C1782" i="582"/>
  <c r="A1783" i="582"/>
  <c r="D1783" i="582" s="1"/>
  <c r="B1783" i="582"/>
  <c r="C1783" i="582"/>
  <c r="A1784" i="582"/>
  <c r="D1784" i="582" s="1"/>
  <c r="B1784" i="582"/>
  <c r="C1784" i="582"/>
  <c r="A1785" i="582"/>
  <c r="D1785" i="582" s="1"/>
  <c r="B1785" i="582"/>
  <c r="C1785" i="582"/>
  <c r="A1786" i="582"/>
  <c r="D1786" i="582" s="1"/>
  <c r="B1786" i="582"/>
  <c r="C1786" i="582"/>
  <c r="A1787" i="582"/>
  <c r="D1787" i="582" s="1"/>
  <c r="B1787" i="582"/>
  <c r="C1787" i="582"/>
  <c r="A1788" i="582"/>
  <c r="D1788" i="582" s="1"/>
  <c r="B1788" i="582"/>
  <c r="C1788" i="582"/>
  <c r="A1789" i="582"/>
  <c r="D1789" i="582" s="1"/>
  <c r="B1789" i="582"/>
  <c r="C1789" i="582"/>
  <c r="A1790" i="582"/>
  <c r="D1790" i="582" s="1"/>
  <c r="B1790" i="582"/>
  <c r="C1790" i="582"/>
  <c r="A1791" i="582"/>
  <c r="D1791" i="582" s="1"/>
  <c r="B1791" i="582"/>
  <c r="C1791" i="582"/>
  <c r="A1792" i="582"/>
  <c r="D1792" i="582" s="1"/>
  <c r="B1792" i="582"/>
  <c r="C1792" i="582"/>
  <c r="A1793" i="582"/>
  <c r="D1793" i="582" s="1"/>
  <c r="B1793" i="582"/>
  <c r="C1793" i="582"/>
  <c r="A1794" i="582"/>
  <c r="D1794" i="582" s="1"/>
  <c r="B1794" i="582"/>
  <c r="C1794" i="582"/>
  <c r="A1795" i="582"/>
  <c r="D1795" i="582" s="1"/>
  <c r="B1795" i="582"/>
  <c r="C1795" i="582"/>
  <c r="A1796" i="582"/>
  <c r="D1796" i="582" s="1"/>
  <c r="B1796" i="582"/>
  <c r="C1796" i="582"/>
  <c r="A1797" i="582"/>
  <c r="D1797" i="582" s="1"/>
  <c r="B1797" i="582"/>
  <c r="C1797" i="582"/>
  <c r="A1798" i="582"/>
  <c r="D1798" i="582" s="1"/>
  <c r="B1798" i="582"/>
  <c r="C1798" i="582"/>
  <c r="A1799" i="582"/>
  <c r="D1799" i="582" s="1"/>
  <c r="B1799" i="582"/>
  <c r="C1799" i="582"/>
  <c r="A1800" i="582"/>
  <c r="D1800" i="582" s="1"/>
  <c r="B1800" i="582"/>
  <c r="C1800" i="582"/>
  <c r="A1801" i="582"/>
  <c r="D1801" i="582" s="1"/>
  <c r="B1801" i="582"/>
  <c r="C1801" i="582"/>
  <c r="A1802" i="582"/>
  <c r="D1802" i="582" s="1"/>
  <c r="B1802" i="582"/>
  <c r="C1802" i="582"/>
  <c r="A1803" i="582"/>
  <c r="D1803" i="582" s="1"/>
  <c r="B1803" i="582"/>
  <c r="C1803" i="582"/>
  <c r="A1804" i="582"/>
  <c r="D1804" i="582" s="1"/>
  <c r="B1804" i="582"/>
  <c r="C1804" i="582"/>
  <c r="A1805" i="582"/>
  <c r="D1805" i="582" s="1"/>
  <c r="B1805" i="582"/>
  <c r="C1805" i="582"/>
  <c r="A1806" i="582"/>
  <c r="D1806" i="582" s="1"/>
  <c r="B1806" i="582"/>
  <c r="C1806" i="582"/>
  <c r="A1807" i="582"/>
  <c r="D1807" i="582" s="1"/>
  <c r="B1807" i="582"/>
  <c r="C1807" i="582"/>
  <c r="A1808" i="582"/>
  <c r="D1808" i="582" s="1"/>
  <c r="B1808" i="582"/>
  <c r="C1808" i="582"/>
  <c r="A1809" i="582"/>
  <c r="D1809" i="582" s="1"/>
  <c r="B1809" i="582"/>
  <c r="C1809" i="582"/>
  <c r="A1810" i="582"/>
  <c r="D1810" i="582" s="1"/>
  <c r="B1810" i="582"/>
  <c r="C1810" i="582"/>
  <c r="A1811" i="582"/>
  <c r="D1811" i="582" s="1"/>
  <c r="B1811" i="582"/>
  <c r="C1811" i="582"/>
  <c r="A1812" i="582"/>
  <c r="D1812" i="582" s="1"/>
  <c r="B1812" i="582"/>
  <c r="C1812" i="582"/>
  <c r="A1813" i="582"/>
  <c r="D1813" i="582" s="1"/>
  <c r="B1813" i="582"/>
  <c r="C1813" i="582"/>
  <c r="A1814" i="582"/>
  <c r="D1814" i="582" s="1"/>
  <c r="B1814" i="582"/>
  <c r="C1814" i="582"/>
  <c r="A1815" i="582"/>
  <c r="D1815" i="582" s="1"/>
  <c r="B1815" i="582"/>
  <c r="C1815" i="582"/>
  <c r="A1816" i="582"/>
  <c r="D1816" i="582" s="1"/>
  <c r="B1816" i="582"/>
  <c r="C1816" i="582"/>
  <c r="A1817" i="582"/>
  <c r="D1817" i="582" s="1"/>
  <c r="B1817" i="582"/>
  <c r="C1817" i="582"/>
  <c r="A1818" i="582"/>
  <c r="D1818" i="582" s="1"/>
  <c r="B1818" i="582"/>
  <c r="C1818" i="582"/>
  <c r="A1819" i="582"/>
  <c r="D1819" i="582" s="1"/>
  <c r="B1819" i="582"/>
  <c r="C1819" i="582"/>
  <c r="A1820" i="582"/>
  <c r="D1820" i="582" s="1"/>
  <c r="B1820" i="582"/>
  <c r="C1820" i="582"/>
  <c r="A1821" i="582"/>
  <c r="D1821" i="582" s="1"/>
  <c r="B1821" i="582"/>
  <c r="C1821" i="582"/>
  <c r="A1822" i="582"/>
  <c r="D1822" i="582" s="1"/>
  <c r="B1822" i="582"/>
  <c r="C1822" i="582"/>
  <c r="A1823" i="582"/>
  <c r="D1823" i="582" s="1"/>
  <c r="B1823" i="582"/>
  <c r="C1823" i="582"/>
  <c r="A1824" i="582"/>
  <c r="D1824" i="582" s="1"/>
  <c r="B1824" i="582"/>
  <c r="C1824" i="582"/>
  <c r="A1825" i="582"/>
  <c r="D1825" i="582" s="1"/>
  <c r="B1825" i="582"/>
  <c r="C1825" i="582"/>
  <c r="A1826" i="582"/>
  <c r="D1826" i="582" s="1"/>
  <c r="B1826" i="582"/>
  <c r="C1826" i="582"/>
  <c r="A1827" i="582"/>
  <c r="D1827" i="582" s="1"/>
  <c r="B1827" i="582"/>
  <c r="C1827" i="582"/>
  <c r="A1828" i="582"/>
  <c r="D1828" i="582" s="1"/>
  <c r="B1828" i="582"/>
  <c r="C1828" i="582"/>
  <c r="A1829" i="582"/>
  <c r="D1829" i="582" s="1"/>
  <c r="B1829" i="582"/>
  <c r="C1829" i="582"/>
  <c r="A1830" i="582"/>
  <c r="D1830" i="582" s="1"/>
  <c r="B1830" i="582"/>
  <c r="C1830" i="582"/>
  <c r="A1831" i="582"/>
  <c r="D1831" i="582" s="1"/>
  <c r="B1831" i="582"/>
  <c r="C1831" i="582"/>
  <c r="A1832" i="582"/>
  <c r="D1832" i="582" s="1"/>
  <c r="B1832" i="582"/>
  <c r="C1832" i="582"/>
  <c r="A1833" i="582"/>
  <c r="D1833" i="582" s="1"/>
  <c r="B1833" i="582"/>
  <c r="C1833" i="582"/>
  <c r="A1834" i="582"/>
  <c r="D1834" i="582" s="1"/>
  <c r="B1834" i="582"/>
  <c r="C1834" i="582"/>
  <c r="A1835" i="582"/>
  <c r="D1835" i="582" s="1"/>
  <c r="B1835" i="582"/>
  <c r="C1835" i="582"/>
  <c r="A1836" i="582"/>
  <c r="D1836" i="582" s="1"/>
  <c r="B1836" i="582"/>
  <c r="C1836" i="582"/>
  <c r="A1837" i="582"/>
  <c r="D1837" i="582" s="1"/>
  <c r="B1837" i="582"/>
  <c r="C1837" i="582"/>
  <c r="A1838" i="582"/>
  <c r="D1838" i="582" s="1"/>
  <c r="B1838" i="582"/>
  <c r="C1838" i="582"/>
  <c r="A1839" i="582"/>
  <c r="D1839" i="582" s="1"/>
  <c r="B1839" i="582"/>
  <c r="C1839" i="582"/>
  <c r="A1840" i="582"/>
  <c r="D1840" i="582" s="1"/>
  <c r="B1840" i="582"/>
  <c r="C1840" i="582"/>
  <c r="A1841" i="582"/>
  <c r="D1841" i="582" s="1"/>
  <c r="B1841" i="582"/>
  <c r="C1841" i="582"/>
  <c r="A1842" i="582"/>
  <c r="D1842" i="582" s="1"/>
  <c r="B1842" i="582"/>
  <c r="C1842" i="582"/>
  <c r="A1843" i="582"/>
  <c r="D1843" i="582" s="1"/>
  <c r="B1843" i="582"/>
  <c r="C1843" i="582"/>
  <c r="A1844" i="582"/>
  <c r="D1844" i="582" s="1"/>
  <c r="B1844" i="582"/>
  <c r="C1844" i="582"/>
  <c r="A1845" i="582"/>
  <c r="D1845" i="582" s="1"/>
  <c r="B1845" i="582"/>
  <c r="C1845" i="582"/>
  <c r="A1846" i="582"/>
  <c r="D1846" i="582" s="1"/>
  <c r="B1846" i="582"/>
  <c r="C1846" i="582"/>
  <c r="A1847" i="582"/>
  <c r="D1847" i="582" s="1"/>
  <c r="B1847" i="582"/>
  <c r="C1847" i="582"/>
  <c r="A1848" i="582"/>
  <c r="D1848" i="582" s="1"/>
  <c r="B1848" i="582"/>
  <c r="C1848" i="582"/>
  <c r="A1849" i="582"/>
  <c r="D1849" i="582" s="1"/>
  <c r="B1849" i="582"/>
  <c r="C1849" i="582"/>
  <c r="A1850" i="582"/>
  <c r="D1850" i="582" s="1"/>
  <c r="B1850" i="582"/>
  <c r="C1850" i="582"/>
  <c r="A1851" i="582"/>
  <c r="D1851" i="582" s="1"/>
  <c r="B1851" i="582"/>
  <c r="C1851" i="582"/>
  <c r="A1852" i="582"/>
  <c r="D1852" i="582" s="1"/>
  <c r="B1852" i="582"/>
  <c r="C1852" i="582"/>
  <c r="A1853" i="582"/>
  <c r="D1853" i="582" s="1"/>
  <c r="B1853" i="582"/>
  <c r="C1853" i="582"/>
  <c r="A1854" i="582"/>
  <c r="D1854" i="582" s="1"/>
  <c r="B1854" i="582"/>
  <c r="C1854" i="582"/>
  <c r="A1855" i="582"/>
  <c r="D1855" i="582" s="1"/>
  <c r="B1855" i="582"/>
  <c r="C1855" i="582"/>
  <c r="A1856" i="582"/>
  <c r="D1856" i="582" s="1"/>
  <c r="B1856" i="582"/>
  <c r="C1856" i="582"/>
  <c r="A1857" i="582"/>
  <c r="D1857" i="582" s="1"/>
  <c r="B1857" i="582"/>
  <c r="C1857" i="582"/>
  <c r="A1858" i="582"/>
  <c r="D1858" i="582" s="1"/>
  <c r="B1858" i="582"/>
  <c r="C1858" i="582"/>
  <c r="A1859" i="582"/>
  <c r="D1859" i="582" s="1"/>
  <c r="B1859" i="582"/>
  <c r="C1859" i="582"/>
  <c r="A1860" i="582"/>
  <c r="D1860" i="582" s="1"/>
  <c r="B1860" i="582"/>
  <c r="C1860" i="582"/>
  <c r="A1861" i="582"/>
  <c r="D1861" i="582" s="1"/>
  <c r="B1861" i="582"/>
  <c r="C1861" i="582"/>
  <c r="A1862" i="582"/>
  <c r="D1862" i="582" s="1"/>
  <c r="B1862" i="582"/>
  <c r="C1862" i="582"/>
  <c r="A1863" i="582"/>
  <c r="D1863" i="582" s="1"/>
  <c r="B1863" i="582"/>
  <c r="C1863" i="582"/>
  <c r="A1864" i="582"/>
  <c r="D1864" i="582" s="1"/>
  <c r="B1864" i="582"/>
  <c r="C1864" i="582"/>
  <c r="A1865" i="582"/>
  <c r="D1865" i="582" s="1"/>
  <c r="B1865" i="582"/>
  <c r="C1865" i="582"/>
  <c r="A1866" i="582"/>
  <c r="D1866" i="582" s="1"/>
  <c r="B1866" i="582"/>
  <c r="C1866" i="582"/>
  <c r="A1867" i="582"/>
  <c r="D1867" i="582" s="1"/>
  <c r="B1867" i="582"/>
  <c r="C1867" i="582"/>
  <c r="A1868" i="582"/>
  <c r="D1868" i="582" s="1"/>
  <c r="B1868" i="582"/>
  <c r="C1868" i="582"/>
  <c r="A1869" i="582"/>
  <c r="D1869" i="582" s="1"/>
  <c r="B1869" i="582"/>
  <c r="C1869" i="582"/>
  <c r="A1870" i="582"/>
  <c r="D1870" i="582" s="1"/>
  <c r="B1870" i="582"/>
  <c r="C1870" i="582"/>
  <c r="A1871" i="582"/>
  <c r="D1871" i="582" s="1"/>
  <c r="B1871" i="582"/>
  <c r="C1871" i="582"/>
  <c r="A1872" i="582"/>
  <c r="D1872" i="582" s="1"/>
  <c r="B1872" i="582"/>
  <c r="C1872" i="582"/>
  <c r="A1873" i="582"/>
  <c r="D1873" i="582" s="1"/>
  <c r="B1873" i="582"/>
  <c r="C1873" i="582"/>
  <c r="A1874" i="582"/>
  <c r="D1874" i="582" s="1"/>
  <c r="B1874" i="582"/>
  <c r="C1874" i="582"/>
  <c r="A1875" i="582"/>
  <c r="D1875" i="582" s="1"/>
  <c r="B1875" i="582"/>
  <c r="C1875" i="582"/>
  <c r="A1876" i="582"/>
  <c r="D1876" i="582" s="1"/>
  <c r="B1876" i="582"/>
  <c r="C1876" i="582"/>
  <c r="A1877" i="582"/>
  <c r="D1877" i="582" s="1"/>
  <c r="B1877" i="582"/>
  <c r="C1877" i="582"/>
  <c r="A1878" i="582"/>
  <c r="D1878" i="582" s="1"/>
  <c r="B1878" i="582"/>
  <c r="C1878" i="582"/>
  <c r="A1879" i="582"/>
  <c r="D1879" i="582" s="1"/>
  <c r="B1879" i="582"/>
  <c r="C1879" i="582"/>
  <c r="A1880" i="582"/>
  <c r="D1880" i="582" s="1"/>
  <c r="B1880" i="582"/>
  <c r="C1880" i="582"/>
  <c r="A1881" i="582"/>
  <c r="D1881" i="582" s="1"/>
  <c r="B1881" i="582"/>
  <c r="C1881" i="582"/>
  <c r="A1882" i="582"/>
  <c r="D1882" i="582" s="1"/>
  <c r="B1882" i="582"/>
  <c r="C1882" i="582"/>
  <c r="A1883" i="582"/>
  <c r="D1883" i="582" s="1"/>
  <c r="B1883" i="582"/>
  <c r="C1883" i="582"/>
  <c r="A1884" i="582"/>
  <c r="D1884" i="582" s="1"/>
  <c r="B1884" i="582"/>
  <c r="C1884" i="582"/>
  <c r="A1885" i="582"/>
  <c r="D1885" i="582" s="1"/>
  <c r="B1885" i="582"/>
  <c r="C1885" i="582"/>
  <c r="A1886" i="582"/>
  <c r="D1886" i="582" s="1"/>
  <c r="B1886" i="582"/>
  <c r="C1886" i="582"/>
  <c r="A1887" i="582"/>
  <c r="D1887" i="582" s="1"/>
  <c r="B1887" i="582"/>
  <c r="C1887" i="582"/>
  <c r="A1888" i="582"/>
  <c r="D1888" i="582" s="1"/>
  <c r="B1888" i="582"/>
  <c r="C1888" i="582"/>
  <c r="A1889" i="582"/>
  <c r="D1889" i="582" s="1"/>
  <c r="B1889" i="582"/>
  <c r="C1889" i="582"/>
  <c r="A1890" i="582"/>
  <c r="D1890" i="582" s="1"/>
  <c r="B1890" i="582"/>
  <c r="C1890" i="582"/>
  <c r="A1891" i="582"/>
  <c r="D1891" i="582" s="1"/>
  <c r="B1891" i="582"/>
  <c r="C1891" i="582"/>
  <c r="A1892" i="582"/>
  <c r="D1892" i="582" s="1"/>
  <c r="B1892" i="582"/>
  <c r="C1892" i="582"/>
  <c r="A1893" i="582"/>
  <c r="D1893" i="582" s="1"/>
  <c r="B1893" i="582"/>
  <c r="C1893" i="582"/>
  <c r="A1894" i="582"/>
  <c r="D1894" i="582" s="1"/>
  <c r="B1894" i="582"/>
  <c r="C1894" i="582"/>
  <c r="A1895" i="582"/>
  <c r="D1895" i="582" s="1"/>
  <c r="B1895" i="582"/>
  <c r="C1895" i="582"/>
  <c r="A1896" i="582"/>
  <c r="D1896" i="582" s="1"/>
  <c r="B1896" i="582"/>
  <c r="C1896" i="582"/>
  <c r="A1897" i="582"/>
  <c r="D1897" i="582" s="1"/>
  <c r="B1897" i="582"/>
  <c r="C1897" i="582"/>
  <c r="A1898" i="582"/>
  <c r="D1898" i="582" s="1"/>
  <c r="B1898" i="582"/>
  <c r="C1898" i="582"/>
  <c r="A1899" i="582"/>
  <c r="D1899" i="582" s="1"/>
  <c r="B1899" i="582"/>
  <c r="C1899" i="582"/>
  <c r="A1900" i="582"/>
  <c r="D1900" i="582" s="1"/>
  <c r="B1900" i="582"/>
  <c r="C1900" i="582"/>
  <c r="A1901" i="582"/>
  <c r="D1901" i="582" s="1"/>
  <c r="B1901" i="582"/>
  <c r="C1901" i="582"/>
  <c r="A1902" i="582"/>
  <c r="D1902" i="582" s="1"/>
  <c r="B1902" i="582"/>
  <c r="C1902" i="582"/>
  <c r="A1903" i="582"/>
  <c r="D1903" i="582" s="1"/>
  <c r="B1903" i="582"/>
  <c r="C1903" i="582"/>
  <c r="A1904" i="582"/>
  <c r="D1904" i="582" s="1"/>
  <c r="B1904" i="582"/>
  <c r="C1904" i="582"/>
  <c r="A1905" i="582"/>
  <c r="D1905" i="582" s="1"/>
  <c r="B1905" i="582"/>
  <c r="C1905" i="582"/>
  <c r="A1906" i="582"/>
  <c r="D1906" i="582" s="1"/>
  <c r="B1906" i="582"/>
  <c r="C1906" i="582"/>
  <c r="A1907" i="582"/>
  <c r="D1907" i="582" s="1"/>
  <c r="B1907" i="582"/>
  <c r="C1907" i="582"/>
  <c r="A1908" i="582"/>
  <c r="D1908" i="582" s="1"/>
  <c r="B1908" i="582"/>
  <c r="C1908" i="582"/>
  <c r="A1909" i="582"/>
  <c r="D1909" i="582" s="1"/>
  <c r="B1909" i="582"/>
  <c r="C1909" i="582"/>
  <c r="A1910" i="582"/>
  <c r="D1910" i="582" s="1"/>
  <c r="B1910" i="582"/>
  <c r="C1910" i="582"/>
  <c r="A1911" i="582"/>
  <c r="D1911" i="582" s="1"/>
  <c r="B1911" i="582"/>
  <c r="C1911" i="582"/>
  <c r="A1912" i="582"/>
  <c r="D1912" i="582" s="1"/>
  <c r="B1912" i="582"/>
  <c r="C1912" i="582"/>
  <c r="A1913" i="582"/>
  <c r="D1913" i="582" s="1"/>
  <c r="B1913" i="582"/>
  <c r="C1913" i="582"/>
  <c r="A1914" i="582"/>
  <c r="D1914" i="582" s="1"/>
  <c r="B1914" i="582"/>
  <c r="C1914" i="582"/>
  <c r="A1915" i="582"/>
  <c r="D1915" i="582" s="1"/>
  <c r="B1915" i="582"/>
  <c r="C1915" i="582"/>
  <c r="A1916" i="582"/>
  <c r="D1916" i="582" s="1"/>
  <c r="B1916" i="582"/>
  <c r="C1916" i="582"/>
  <c r="A1917" i="582"/>
  <c r="D1917" i="582" s="1"/>
  <c r="B1917" i="582"/>
  <c r="C1917" i="582"/>
  <c r="A1918" i="582"/>
  <c r="D1918" i="582" s="1"/>
  <c r="B1918" i="582"/>
  <c r="C1918" i="582"/>
  <c r="A1919" i="582"/>
  <c r="D1919" i="582" s="1"/>
  <c r="B1919" i="582"/>
  <c r="C1919" i="582"/>
  <c r="A1920" i="582"/>
  <c r="D1920" i="582" s="1"/>
  <c r="B1920" i="582"/>
  <c r="C1920" i="582"/>
  <c r="A1921" i="582"/>
  <c r="D1921" i="582" s="1"/>
  <c r="B1921" i="582"/>
  <c r="C1921" i="582"/>
  <c r="A1922" i="582"/>
  <c r="D1922" i="582" s="1"/>
  <c r="B1922" i="582"/>
  <c r="C1922" i="582"/>
  <c r="A1923" i="582"/>
  <c r="D1923" i="582" s="1"/>
  <c r="B1923" i="582"/>
  <c r="C1923" i="582"/>
  <c r="A1924" i="582"/>
  <c r="D1924" i="582" s="1"/>
  <c r="B1924" i="582"/>
  <c r="C1924" i="582"/>
  <c r="A1925" i="582"/>
  <c r="D1925" i="582" s="1"/>
  <c r="B1925" i="582"/>
  <c r="C1925" i="582"/>
  <c r="A1926" i="582"/>
  <c r="D1926" i="582" s="1"/>
  <c r="B1926" i="582"/>
  <c r="C1926" i="582"/>
  <c r="A1927" i="582"/>
  <c r="D1927" i="582" s="1"/>
  <c r="B1927" i="582"/>
  <c r="C1927" i="582"/>
  <c r="A1928" i="582"/>
  <c r="D1928" i="582" s="1"/>
  <c r="B1928" i="582"/>
  <c r="C1928" i="582"/>
  <c r="A1929" i="582"/>
  <c r="D1929" i="582" s="1"/>
  <c r="B1929" i="582"/>
  <c r="C1929" i="582"/>
  <c r="A1930" i="582"/>
  <c r="D1930" i="582" s="1"/>
  <c r="B1930" i="582"/>
  <c r="C1930" i="582"/>
  <c r="A1931" i="582"/>
  <c r="D1931" i="582" s="1"/>
  <c r="B1931" i="582"/>
  <c r="C1931" i="582"/>
  <c r="A1932" i="582"/>
  <c r="D1932" i="582" s="1"/>
  <c r="B1932" i="582"/>
  <c r="C1932" i="582"/>
  <c r="A1933" i="582"/>
  <c r="D1933" i="582" s="1"/>
  <c r="B1933" i="582"/>
  <c r="C1933" i="582"/>
  <c r="A1934" i="582"/>
  <c r="D1934" i="582" s="1"/>
  <c r="B1934" i="582"/>
  <c r="C1934" i="582"/>
  <c r="A1935" i="582"/>
  <c r="D1935" i="582" s="1"/>
  <c r="B1935" i="582"/>
  <c r="C1935" i="582"/>
  <c r="A1936" i="582"/>
  <c r="D1936" i="582" s="1"/>
  <c r="B1936" i="582"/>
  <c r="C1936" i="582"/>
  <c r="A1937" i="582"/>
  <c r="D1937" i="582" s="1"/>
  <c r="B1937" i="582"/>
  <c r="C1937" i="582"/>
  <c r="A1938" i="582"/>
  <c r="D1938" i="582" s="1"/>
  <c r="B1938" i="582"/>
  <c r="C1938" i="582"/>
  <c r="A1939" i="582"/>
  <c r="D1939" i="582" s="1"/>
  <c r="B1939" i="582"/>
  <c r="C1939" i="582"/>
  <c r="A1940" i="582"/>
  <c r="D1940" i="582" s="1"/>
  <c r="B1940" i="582"/>
  <c r="C1940" i="582"/>
  <c r="A1941" i="582"/>
  <c r="D1941" i="582" s="1"/>
  <c r="B1941" i="582"/>
  <c r="C1941" i="582"/>
  <c r="A1942" i="582"/>
  <c r="D1942" i="582" s="1"/>
  <c r="B1942" i="582"/>
  <c r="C1942" i="582"/>
  <c r="A1943" i="582"/>
  <c r="D1943" i="582" s="1"/>
  <c r="B1943" i="582"/>
  <c r="C1943" i="582"/>
  <c r="A1944" i="582"/>
  <c r="D1944" i="582" s="1"/>
  <c r="B1944" i="582"/>
  <c r="C1944" i="582"/>
  <c r="A1945" i="582"/>
  <c r="D1945" i="582" s="1"/>
  <c r="B1945" i="582"/>
  <c r="C1945" i="582"/>
  <c r="A1946" i="582"/>
  <c r="D1946" i="582" s="1"/>
  <c r="B1946" i="582"/>
  <c r="C1946" i="582"/>
  <c r="A1947" i="582"/>
  <c r="D1947" i="582" s="1"/>
  <c r="B1947" i="582"/>
  <c r="C1947" i="582"/>
  <c r="A1948" i="582"/>
  <c r="D1948" i="582" s="1"/>
  <c r="B1948" i="582"/>
  <c r="C1948" i="582"/>
  <c r="A1949" i="582"/>
  <c r="D1949" i="582" s="1"/>
  <c r="B1949" i="582"/>
  <c r="C1949" i="582"/>
  <c r="A1950" i="582"/>
  <c r="D1950" i="582" s="1"/>
  <c r="B1950" i="582"/>
  <c r="C1950" i="582"/>
  <c r="A1951" i="582"/>
  <c r="D1951" i="582" s="1"/>
  <c r="B1951" i="582"/>
  <c r="C1951" i="582"/>
  <c r="A1952" i="582"/>
  <c r="D1952" i="582" s="1"/>
  <c r="B1952" i="582"/>
  <c r="C1952" i="582"/>
  <c r="A1953" i="582"/>
  <c r="D1953" i="582" s="1"/>
  <c r="A1453" i="582"/>
  <c r="D1453" i="582" s="1"/>
  <c r="B1453" i="582"/>
  <c r="C1453" i="582"/>
  <c r="A1454" i="582"/>
  <c r="D1454" i="582" s="1"/>
  <c r="B1454" i="582"/>
  <c r="C1454" i="582"/>
  <c r="A1455" i="582"/>
  <c r="D1455" i="582" s="1"/>
  <c r="B1455" i="582"/>
  <c r="C1455" i="582"/>
  <c r="A1456" i="582"/>
  <c r="D1456" i="582" s="1"/>
  <c r="B1456" i="582"/>
  <c r="C1456" i="582"/>
  <c r="A1457" i="582"/>
  <c r="D1457" i="582" s="1"/>
  <c r="B1457" i="582"/>
  <c r="C1457" i="582"/>
  <c r="A1458" i="582"/>
  <c r="D1458" i="582" s="1"/>
  <c r="B1458" i="582"/>
  <c r="C1458" i="582"/>
  <c r="A1459" i="582"/>
  <c r="D1459" i="582" s="1"/>
  <c r="B1459" i="582"/>
  <c r="C1459" i="582"/>
  <c r="A1460" i="582"/>
  <c r="D1460" i="582" s="1"/>
  <c r="B1460" i="582"/>
  <c r="C1460" i="582"/>
  <c r="A1461" i="582"/>
  <c r="D1461" i="582" s="1"/>
  <c r="B1461" i="582"/>
  <c r="C1461" i="582"/>
  <c r="A1462" i="582"/>
  <c r="D1462" i="582" s="1"/>
  <c r="B1462" i="582"/>
  <c r="C1462" i="582"/>
  <c r="A1463" i="582"/>
  <c r="D1463" i="582" s="1"/>
  <c r="B1463" i="582"/>
  <c r="C1463" i="582"/>
  <c r="A1464" i="582"/>
  <c r="D1464" i="582" s="1"/>
  <c r="B1464" i="582"/>
  <c r="C1464" i="582"/>
  <c r="A1465" i="582"/>
  <c r="D1465" i="582" s="1"/>
  <c r="B1465" i="582"/>
  <c r="C1465" i="582"/>
  <c r="A1466" i="582"/>
  <c r="D1466" i="582" s="1"/>
  <c r="B1466" i="582"/>
  <c r="C1466" i="582"/>
  <c r="A1467" i="582"/>
  <c r="D1467" i="582" s="1"/>
  <c r="B1467" i="582"/>
  <c r="C1467" i="582"/>
  <c r="A1468" i="582"/>
  <c r="D1468" i="582" s="1"/>
  <c r="B1468" i="582"/>
  <c r="C1468" i="582"/>
  <c r="A1469" i="582"/>
  <c r="D1469" i="582" s="1"/>
  <c r="B1469" i="582"/>
  <c r="C1469" i="582"/>
  <c r="A1470" i="582"/>
  <c r="D1470" i="582" s="1"/>
  <c r="B1470" i="582"/>
  <c r="C1470" i="582"/>
  <c r="A1471" i="582"/>
  <c r="D1471" i="582" s="1"/>
  <c r="B1471" i="582"/>
  <c r="C1471" i="582"/>
  <c r="A1472" i="582"/>
  <c r="D1472" i="582" s="1"/>
  <c r="B1472" i="582"/>
  <c r="C1472" i="582"/>
  <c r="A1473" i="582"/>
  <c r="D1473" i="582" s="1"/>
  <c r="B1473" i="582"/>
  <c r="C1473" i="582"/>
  <c r="A1474" i="582"/>
  <c r="D1474" i="582" s="1"/>
  <c r="B1474" i="582"/>
  <c r="C1474" i="582"/>
  <c r="A1475" i="582"/>
  <c r="D1475" i="582" s="1"/>
  <c r="B1475" i="582"/>
  <c r="C1475" i="582"/>
  <c r="A1476" i="582"/>
  <c r="D1476" i="582" s="1"/>
  <c r="B1476" i="582"/>
  <c r="C1476" i="582"/>
  <c r="A1477" i="582"/>
  <c r="D1477" i="582" s="1"/>
  <c r="B1477" i="582"/>
  <c r="C1477" i="582"/>
  <c r="A1478" i="582"/>
  <c r="D1478" i="582" s="1"/>
  <c r="B1478" i="582"/>
  <c r="C1478" i="582"/>
  <c r="A1479" i="582"/>
  <c r="D1479" i="582" s="1"/>
  <c r="B1479" i="582"/>
  <c r="C1479" i="582"/>
  <c r="A1480" i="582"/>
  <c r="D1480" i="582" s="1"/>
  <c r="B1480" i="582"/>
  <c r="C1480" i="582"/>
  <c r="A1481" i="582"/>
  <c r="D1481" i="582" s="1"/>
  <c r="B1481" i="582"/>
  <c r="C1481" i="582"/>
  <c r="A1482" i="582"/>
  <c r="D1482" i="582" s="1"/>
  <c r="B1482" i="582"/>
  <c r="C1482" i="582"/>
  <c r="A1483" i="582"/>
  <c r="D1483" i="582" s="1"/>
  <c r="B1483" i="582"/>
  <c r="C1483" i="582"/>
  <c r="A1484" i="582"/>
  <c r="D1484" i="582" s="1"/>
  <c r="B1484" i="582"/>
  <c r="C1484" i="582"/>
  <c r="A1485" i="582"/>
  <c r="D1485" i="582" s="1"/>
  <c r="B1485" i="582"/>
  <c r="C1485" i="582"/>
  <c r="A1486" i="582"/>
  <c r="D1486" i="582" s="1"/>
  <c r="B1486" i="582"/>
  <c r="C1486" i="582"/>
  <c r="A1487" i="582"/>
  <c r="D1487" i="582" s="1"/>
  <c r="B1487" i="582"/>
  <c r="C1487" i="582"/>
  <c r="A1488" i="582"/>
  <c r="D1488" i="582" s="1"/>
  <c r="B1488" i="582"/>
  <c r="C1488" i="582"/>
  <c r="A1489" i="582"/>
  <c r="D1489" i="582" s="1"/>
  <c r="B1489" i="582"/>
  <c r="C1489" i="582"/>
  <c r="A1490" i="582"/>
  <c r="D1490" i="582" s="1"/>
  <c r="B1490" i="582"/>
  <c r="C1490" i="582"/>
  <c r="A1491" i="582"/>
  <c r="D1491" i="582" s="1"/>
  <c r="B1491" i="582"/>
  <c r="C1491" i="582"/>
  <c r="A1492" i="582"/>
  <c r="D1492" i="582" s="1"/>
  <c r="B1492" i="582"/>
  <c r="C1492" i="582"/>
  <c r="A1493" i="582"/>
  <c r="D1493" i="582" s="1"/>
  <c r="B1493" i="582"/>
  <c r="C1493" i="582"/>
  <c r="A1494" i="582"/>
  <c r="D1494" i="582" s="1"/>
  <c r="B1494" i="582"/>
  <c r="C1494" i="582"/>
  <c r="A1495" i="582"/>
  <c r="D1495" i="582" s="1"/>
  <c r="B1495" i="582"/>
  <c r="C1495" i="582"/>
  <c r="A1496" i="582"/>
  <c r="D1496" i="582" s="1"/>
  <c r="B1496" i="582"/>
  <c r="C1496" i="582"/>
  <c r="A1497" i="582"/>
  <c r="D1497" i="582" s="1"/>
  <c r="B1497" i="582"/>
  <c r="C1497" i="582"/>
  <c r="A1498" i="582"/>
  <c r="D1498" i="582" s="1"/>
  <c r="B1498" i="582"/>
  <c r="C1498" i="582"/>
  <c r="A1499" i="582"/>
  <c r="D1499" i="582" s="1"/>
  <c r="B1499" i="582"/>
  <c r="C1499" i="582"/>
  <c r="A1500" i="582"/>
  <c r="D1500" i="582" s="1"/>
  <c r="B1500" i="582"/>
  <c r="C1500" i="582"/>
  <c r="A1501" i="582"/>
  <c r="D1501" i="582" s="1"/>
  <c r="B1501" i="582"/>
  <c r="C1501" i="582"/>
  <c r="A1502" i="582"/>
  <c r="D1502" i="582" s="1"/>
  <c r="B1502" i="582"/>
  <c r="C1502" i="582"/>
  <c r="A1503" i="582"/>
  <c r="D1503" i="582" s="1"/>
  <c r="B1503" i="582"/>
  <c r="C1503" i="582"/>
  <c r="A1504" i="582"/>
  <c r="D1504" i="582" s="1"/>
  <c r="B1504" i="582"/>
  <c r="C1504" i="582"/>
  <c r="A1505" i="582"/>
  <c r="D1505" i="582" s="1"/>
  <c r="B1505" i="582"/>
  <c r="C1505" i="582"/>
  <c r="A1506" i="582"/>
  <c r="D1506" i="582" s="1"/>
  <c r="B1506" i="582"/>
  <c r="C1506" i="582"/>
  <c r="A1507" i="582"/>
  <c r="D1507" i="582" s="1"/>
  <c r="B1507" i="582"/>
  <c r="C1507" i="582"/>
  <c r="A1508" i="582"/>
  <c r="D1508" i="582" s="1"/>
  <c r="B1508" i="582"/>
  <c r="C1508" i="582"/>
  <c r="A1509" i="582"/>
  <c r="D1509" i="582" s="1"/>
  <c r="B1509" i="582"/>
  <c r="C1509" i="582"/>
  <c r="A1510" i="582"/>
  <c r="D1510" i="582" s="1"/>
  <c r="B1510" i="582"/>
  <c r="C1510" i="582"/>
  <c r="A1511" i="582"/>
  <c r="D1511" i="582" s="1"/>
  <c r="B1511" i="582"/>
  <c r="C1511" i="582"/>
  <c r="A1512" i="582"/>
  <c r="D1512" i="582" s="1"/>
  <c r="B1512" i="582"/>
  <c r="C1512" i="582"/>
  <c r="A1513" i="582"/>
  <c r="D1513" i="582" s="1"/>
  <c r="B1513" i="582"/>
  <c r="C1513" i="582"/>
  <c r="A1514" i="582"/>
  <c r="D1514" i="582" s="1"/>
  <c r="B1514" i="582"/>
  <c r="C1514" i="582"/>
  <c r="A1515" i="582"/>
  <c r="D1515" i="582" s="1"/>
  <c r="B1515" i="582"/>
  <c r="C1515" i="582"/>
  <c r="A1516" i="582"/>
  <c r="D1516" i="582" s="1"/>
  <c r="B1516" i="582"/>
  <c r="C1516" i="582"/>
  <c r="A1517" i="582"/>
  <c r="D1517" i="582" s="1"/>
  <c r="B1517" i="582"/>
  <c r="C1517" i="582"/>
  <c r="A1518" i="582"/>
  <c r="D1518" i="582" s="1"/>
  <c r="B1518" i="582"/>
  <c r="C1518" i="582"/>
  <c r="A1519" i="582"/>
  <c r="D1519" i="582" s="1"/>
  <c r="B1519" i="582"/>
  <c r="C1519" i="582"/>
  <c r="A1520" i="582"/>
  <c r="D1520" i="582" s="1"/>
  <c r="B1520" i="582"/>
  <c r="C1520" i="582"/>
  <c r="A1521" i="582"/>
  <c r="D1521" i="582" s="1"/>
  <c r="B1521" i="582"/>
  <c r="C1521" i="582"/>
  <c r="A1522" i="582"/>
  <c r="D1522" i="582" s="1"/>
  <c r="B1522" i="582"/>
  <c r="C1522" i="582"/>
  <c r="A1523" i="582"/>
  <c r="D1523" i="582" s="1"/>
  <c r="B1523" i="582"/>
  <c r="C1523" i="582"/>
  <c r="A1524" i="582"/>
  <c r="D1524" i="582" s="1"/>
  <c r="B1524" i="582"/>
  <c r="C1524" i="582"/>
  <c r="A1525" i="582"/>
  <c r="D1525" i="582" s="1"/>
  <c r="B1525" i="582"/>
  <c r="C1525" i="582"/>
  <c r="A1526" i="582"/>
  <c r="D1526" i="582" s="1"/>
  <c r="B1526" i="582"/>
  <c r="C1526" i="582"/>
  <c r="A1527" i="582"/>
  <c r="D1527" i="582" s="1"/>
  <c r="B1527" i="582"/>
  <c r="C1527" i="582"/>
  <c r="A1528" i="582"/>
  <c r="D1528" i="582" s="1"/>
  <c r="B1528" i="582"/>
  <c r="C1528" i="582"/>
  <c r="A1529" i="582"/>
  <c r="D1529" i="582" s="1"/>
  <c r="B1529" i="582"/>
  <c r="C1529" i="582"/>
  <c r="A1530" i="582"/>
  <c r="D1530" i="582" s="1"/>
  <c r="B1530" i="582"/>
  <c r="C1530" i="582"/>
  <c r="A1531" i="582"/>
  <c r="D1531" i="582" s="1"/>
  <c r="B1531" i="582"/>
  <c r="C1531" i="582"/>
  <c r="A1532" i="582"/>
  <c r="D1532" i="582" s="1"/>
  <c r="B1532" i="582"/>
  <c r="C1532" i="582"/>
  <c r="A1533" i="582"/>
  <c r="D1533" i="582" s="1"/>
  <c r="B1533" i="582"/>
  <c r="C1533" i="582"/>
  <c r="A1534" i="582"/>
  <c r="D1534" i="582" s="1"/>
  <c r="B1534" i="582"/>
  <c r="C1534" i="582"/>
  <c r="A1535" i="582"/>
  <c r="D1535" i="582" s="1"/>
  <c r="B1535" i="582"/>
  <c r="C1535" i="582"/>
  <c r="A1536" i="582"/>
  <c r="D1536" i="582" s="1"/>
  <c r="B1536" i="582"/>
  <c r="C1536" i="582"/>
  <c r="A1537" i="582"/>
  <c r="D1537" i="582" s="1"/>
  <c r="B1537" i="582"/>
  <c r="C1537" i="582"/>
  <c r="A1538" i="582"/>
  <c r="D1538" i="582" s="1"/>
  <c r="B1538" i="582"/>
  <c r="C1538" i="582"/>
  <c r="A1539" i="582"/>
  <c r="D1539" i="582" s="1"/>
  <c r="B1539" i="582"/>
  <c r="C1539" i="582"/>
  <c r="A1540" i="582"/>
  <c r="D1540" i="582" s="1"/>
  <c r="B1540" i="582"/>
  <c r="C1540" i="582"/>
  <c r="A1541" i="582"/>
  <c r="D1541" i="582" s="1"/>
  <c r="B1541" i="582"/>
  <c r="C1541" i="582"/>
  <c r="A1542" i="582"/>
  <c r="D1542" i="582" s="1"/>
  <c r="B1542" i="582"/>
  <c r="C1542" i="582"/>
  <c r="A1543" i="582"/>
  <c r="D1543" i="582" s="1"/>
  <c r="B1543" i="582"/>
  <c r="C1543" i="582"/>
  <c r="A1544" i="582"/>
  <c r="D1544" i="582" s="1"/>
  <c r="B1544" i="582"/>
  <c r="C1544" i="582"/>
  <c r="A1545" i="582"/>
  <c r="D1545" i="582" s="1"/>
  <c r="B1545" i="582"/>
  <c r="C1545" i="582"/>
  <c r="A1546" i="582"/>
  <c r="D1546" i="582" s="1"/>
  <c r="B1546" i="582"/>
  <c r="C1546" i="582"/>
  <c r="A1547" i="582"/>
  <c r="D1547" i="582" s="1"/>
  <c r="B1547" i="582"/>
  <c r="C1547" i="582"/>
  <c r="A1548" i="582"/>
  <c r="D1548" i="582" s="1"/>
  <c r="B1548" i="582"/>
  <c r="C1548" i="582"/>
  <c r="A1549" i="582"/>
  <c r="D1549" i="582" s="1"/>
  <c r="B1549" i="582"/>
  <c r="C1549" i="582"/>
  <c r="A1550" i="582"/>
  <c r="D1550" i="582" s="1"/>
  <c r="B1550" i="582"/>
  <c r="C1550" i="582"/>
  <c r="A1551" i="582"/>
  <c r="D1551" i="582" s="1"/>
  <c r="B1551" i="582"/>
  <c r="C1551" i="582"/>
  <c r="A1552" i="582"/>
  <c r="D1552" i="582" s="1"/>
  <c r="B1552" i="582"/>
  <c r="C1552" i="582"/>
  <c r="A1553" i="582"/>
  <c r="D1553" i="582" s="1"/>
  <c r="B1553" i="582"/>
  <c r="C1553" i="582"/>
  <c r="A1554" i="582"/>
  <c r="D1554" i="582" s="1"/>
  <c r="B1554" i="582"/>
  <c r="C1554" i="582"/>
  <c r="A1555" i="582"/>
  <c r="D1555" i="582" s="1"/>
  <c r="B1555" i="582"/>
  <c r="C1555" i="582"/>
  <c r="A1556" i="582"/>
  <c r="D1556" i="582" s="1"/>
  <c r="B1556" i="582"/>
  <c r="C1556" i="582"/>
  <c r="A1557" i="582"/>
  <c r="D1557" i="582" s="1"/>
  <c r="B1557" i="582"/>
  <c r="C1557" i="582"/>
  <c r="A1558" i="582"/>
  <c r="D1558" i="582" s="1"/>
  <c r="B1558" i="582"/>
  <c r="C1558" i="582"/>
  <c r="A1559" i="582"/>
  <c r="D1559" i="582" s="1"/>
  <c r="B1559" i="582"/>
  <c r="C1559" i="582"/>
  <c r="A1560" i="582"/>
  <c r="D1560" i="582" s="1"/>
  <c r="B1560" i="582"/>
  <c r="C1560" i="582"/>
  <c r="A1561" i="582"/>
  <c r="D1561" i="582" s="1"/>
  <c r="B1561" i="582"/>
  <c r="C1561" i="582"/>
  <c r="A1562" i="582"/>
  <c r="D1562" i="582" s="1"/>
  <c r="B1562" i="582"/>
  <c r="C1562" i="582"/>
  <c r="A1563" i="582"/>
  <c r="D1563" i="582" s="1"/>
  <c r="B1563" i="582"/>
  <c r="C1563" i="582"/>
  <c r="A1564" i="582"/>
  <c r="D1564" i="582" s="1"/>
  <c r="B1564" i="582"/>
  <c r="C1564" i="582"/>
  <c r="A1565" i="582"/>
  <c r="D1565" i="582" s="1"/>
  <c r="B1565" i="582"/>
  <c r="C1565" i="582"/>
  <c r="A1566" i="582"/>
  <c r="D1566" i="582" s="1"/>
  <c r="B1566" i="582"/>
  <c r="C1566" i="582"/>
  <c r="A1567" i="582"/>
  <c r="D1567" i="582" s="1"/>
  <c r="B1567" i="582"/>
  <c r="C1567" i="582"/>
  <c r="A1568" i="582"/>
  <c r="D1568" i="582" s="1"/>
  <c r="B1568" i="582"/>
  <c r="C1568" i="582"/>
  <c r="A1569" i="582"/>
  <c r="D1569" i="582" s="1"/>
  <c r="B1569" i="582"/>
  <c r="C1569" i="582"/>
  <c r="A1570" i="582"/>
  <c r="D1570" i="582" s="1"/>
  <c r="B1570" i="582"/>
  <c r="C1570" i="582"/>
  <c r="A1571" i="582"/>
  <c r="D1571" i="582" s="1"/>
  <c r="B1571" i="582"/>
  <c r="C1571" i="582"/>
  <c r="A1572" i="582"/>
  <c r="D1572" i="582" s="1"/>
  <c r="B1572" i="582"/>
  <c r="C1572" i="582"/>
  <c r="A1573" i="582"/>
  <c r="D1573" i="582" s="1"/>
  <c r="B1573" i="582"/>
  <c r="C1573" i="582"/>
  <c r="A1574" i="582"/>
  <c r="D1574" i="582" s="1"/>
  <c r="B1574" i="582"/>
  <c r="C1574" i="582"/>
  <c r="A1575" i="582"/>
  <c r="D1575" i="582" s="1"/>
  <c r="B1575" i="582"/>
  <c r="C1575" i="582"/>
  <c r="A1576" i="582"/>
  <c r="D1576" i="582" s="1"/>
  <c r="B1576" i="582"/>
  <c r="C1576" i="582"/>
  <c r="A1577" i="582"/>
  <c r="D1577" i="582" s="1"/>
  <c r="B1577" i="582"/>
  <c r="C1577" i="582"/>
  <c r="A1578" i="582"/>
  <c r="D1578" i="582" s="1"/>
  <c r="B1578" i="582"/>
  <c r="C1578" i="582"/>
  <c r="A1579" i="582"/>
  <c r="D1579" i="582" s="1"/>
  <c r="B1579" i="582"/>
  <c r="C1579" i="582"/>
  <c r="A1580" i="582"/>
  <c r="D1580" i="582" s="1"/>
  <c r="B1580" i="582"/>
  <c r="C1580" i="582"/>
  <c r="A1581" i="582"/>
  <c r="D1581" i="582" s="1"/>
  <c r="B1581" i="582"/>
  <c r="C1581" i="582"/>
  <c r="A1582" i="582"/>
  <c r="D1582" i="582" s="1"/>
  <c r="B1582" i="582"/>
  <c r="C1582" i="582"/>
  <c r="A1583" i="582"/>
  <c r="D1583" i="582" s="1"/>
  <c r="B1583" i="582"/>
  <c r="C1583" i="582"/>
  <c r="A1584" i="582"/>
  <c r="D1584" i="582" s="1"/>
  <c r="B1584" i="582"/>
  <c r="C1584" i="582"/>
  <c r="A1585" i="582"/>
  <c r="D1585" i="582" s="1"/>
  <c r="B1585" i="582"/>
  <c r="C1585" i="582"/>
  <c r="A1586" i="582"/>
  <c r="D1586" i="582" s="1"/>
  <c r="B1586" i="582"/>
  <c r="C1586" i="582"/>
  <c r="A1587" i="582"/>
  <c r="D1587" i="582" s="1"/>
  <c r="B1587" i="582"/>
  <c r="C1587" i="582"/>
  <c r="A1588" i="582"/>
  <c r="D1588" i="582" s="1"/>
  <c r="B1588" i="582"/>
  <c r="C1588" i="582"/>
  <c r="A1589" i="582"/>
  <c r="D1589" i="582" s="1"/>
  <c r="B1589" i="582"/>
  <c r="C1589" i="582"/>
  <c r="A1590" i="582"/>
  <c r="D1590" i="582" s="1"/>
  <c r="B1590" i="582"/>
  <c r="C1590" i="582"/>
  <c r="A1591" i="582"/>
  <c r="D1591" i="582" s="1"/>
  <c r="B1591" i="582"/>
  <c r="C1591" i="582"/>
  <c r="A1592" i="582"/>
  <c r="D1592" i="582" s="1"/>
  <c r="B1592" i="582"/>
  <c r="C1592" i="582"/>
  <c r="A1593" i="582"/>
  <c r="D1593" i="582" s="1"/>
  <c r="B1593" i="582"/>
  <c r="C1593" i="582"/>
  <c r="A1594" i="582"/>
  <c r="D1594" i="582" s="1"/>
  <c r="B1594" i="582"/>
  <c r="C1594" i="582"/>
  <c r="A1595" i="582"/>
  <c r="D1595" i="582" s="1"/>
  <c r="B1595" i="582"/>
  <c r="C1595" i="582"/>
  <c r="A1596" i="582"/>
  <c r="D1596" i="582" s="1"/>
  <c r="B1596" i="582"/>
  <c r="C1596" i="582"/>
  <c r="A1597" i="582"/>
  <c r="D1597" i="582" s="1"/>
  <c r="B1597" i="582"/>
  <c r="C1597" i="582"/>
  <c r="A1598" i="582"/>
  <c r="D1598" i="582" s="1"/>
  <c r="B1598" i="582"/>
  <c r="C1598" i="582"/>
  <c r="A1599" i="582"/>
  <c r="D1599" i="582" s="1"/>
  <c r="B1599" i="582"/>
  <c r="C1599" i="582"/>
  <c r="A1600" i="582"/>
  <c r="D1600" i="582" s="1"/>
  <c r="B1600" i="582"/>
  <c r="C1600" i="582"/>
  <c r="A1601" i="582"/>
  <c r="D1601" i="582" s="1"/>
  <c r="B1601" i="582"/>
  <c r="C1601" i="582"/>
  <c r="A1602" i="582"/>
  <c r="D1602" i="582" s="1"/>
  <c r="B1602" i="582"/>
  <c r="C1602" i="582"/>
  <c r="A1603" i="582"/>
  <c r="D1603" i="582" s="1"/>
  <c r="B1603" i="582"/>
  <c r="C1603" i="582"/>
  <c r="A1604" i="582"/>
  <c r="D1604" i="582" s="1"/>
  <c r="B1604" i="582"/>
  <c r="C1604" i="582"/>
  <c r="A1605" i="582"/>
  <c r="D1605" i="582" s="1"/>
  <c r="B1605" i="582"/>
  <c r="C1605" i="582"/>
  <c r="A1606" i="582"/>
  <c r="D1606" i="582" s="1"/>
  <c r="B1606" i="582"/>
  <c r="C1606" i="582"/>
  <c r="A1607" i="582"/>
  <c r="D1607" i="582" s="1"/>
  <c r="B1607" i="582"/>
  <c r="C1607" i="582"/>
  <c r="A1608" i="582"/>
  <c r="D1608" i="582" s="1"/>
  <c r="B1608" i="582"/>
  <c r="C1608" i="582"/>
  <c r="A1609" i="582"/>
  <c r="D1609" i="582" s="1"/>
  <c r="B1609" i="582"/>
  <c r="C1609" i="582"/>
  <c r="A1610" i="582"/>
  <c r="D1610" i="582" s="1"/>
  <c r="B1610" i="582"/>
  <c r="C1610" i="582"/>
  <c r="A1611" i="582"/>
  <c r="D1611" i="582" s="1"/>
  <c r="B1611" i="582"/>
  <c r="C1611" i="582"/>
  <c r="A1612" i="582"/>
  <c r="D1612" i="582" s="1"/>
  <c r="B1612" i="582"/>
  <c r="C1612" i="582"/>
  <c r="A1613" i="582"/>
  <c r="D1613" i="582" s="1"/>
  <c r="B1613" i="582"/>
  <c r="C1613" i="582"/>
  <c r="A1614" i="582"/>
  <c r="D1614" i="582" s="1"/>
  <c r="B1614" i="582"/>
  <c r="C1614" i="582"/>
  <c r="A1615" i="582"/>
  <c r="D1615" i="582" s="1"/>
  <c r="B1615" i="582"/>
  <c r="C1615" i="582"/>
  <c r="A1616" i="582"/>
  <c r="D1616" i="582" s="1"/>
  <c r="B1616" i="582"/>
  <c r="C1616" i="582"/>
  <c r="A1617" i="582"/>
  <c r="D1617" i="582" s="1"/>
  <c r="B1617" i="582"/>
  <c r="C1617" i="582"/>
  <c r="A1618" i="582"/>
  <c r="D1618" i="582" s="1"/>
  <c r="B1618" i="582"/>
  <c r="C1618" i="582"/>
  <c r="A1619" i="582"/>
  <c r="D1619" i="582" s="1"/>
  <c r="B1619" i="582"/>
  <c r="C1619" i="582"/>
  <c r="A1620" i="582"/>
  <c r="D1620" i="582" s="1"/>
  <c r="B1620" i="582"/>
  <c r="C1620" i="582"/>
  <c r="A1621" i="582"/>
  <c r="D1621" i="582" s="1"/>
  <c r="B1621" i="582"/>
  <c r="C1621" i="582"/>
  <c r="A1622" i="582"/>
  <c r="D1622" i="582" s="1"/>
  <c r="B1622" i="582"/>
  <c r="C1622" i="582"/>
  <c r="A1623" i="582"/>
  <c r="D1623" i="582" s="1"/>
  <c r="B1623" i="582"/>
  <c r="C1623" i="582"/>
  <c r="A1624" i="582"/>
  <c r="D1624" i="582" s="1"/>
  <c r="B1624" i="582"/>
  <c r="C1624" i="582"/>
  <c r="A1625" i="582"/>
  <c r="D1625" i="582" s="1"/>
  <c r="B1625" i="582"/>
  <c r="C1625" i="582"/>
  <c r="A1626" i="582"/>
  <c r="D1626" i="582" s="1"/>
  <c r="B1626" i="582"/>
  <c r="C1626" i="582"/>
  <c r="A1627" i="582"/>
  <c r="D1627" i="582" s="1"/>
  <c r="B1627" i="582"/>
  <c r="C1627" i="582"/>
  <c r="A1628" i="582"/>
  <c r="D1628" i="582" s="1"/>
  <c r="B1628" i="582"/>
  <c r="C1628" i="582"/>
  <c r="A1629" i="582"/>
  <c r="D1629" i="582" s="1"/>
  <c r="B1629" i="582"/>
  <c r="C1629" i="582"/>
  <c r="A1630" i="582"/>
  <c r="D1630" i="582" s="1"/>
  <c r="B1630" i="582"/>
  <c r="C1630" i="582"/>
  <c r="A1631" i="582"/>
  <c r="D1631" i="582" s="1"/>
  <c r="B1631" i="582"/>
  <c r="C1631" i="582"/>
  <c r="A1632" i="582"/>
  <c r="D1632" i="582" s="1"/>
  <c r="B1632" i="582"/>
  <c r="C1632" i="582"/>
  <c r="A1633" i="582"/>
  <c r="D1633" i="582" s="1"/>
  <c r="B1633" i="582"/>
  <c r="C1633" i="582"/>
  <c r="A1634" i="582"/>
  <c r="D1634" i="582" s="1"/>
  <c r="B1634" i="582"/>
  <c r="C1634" i="582"/>
  <c r="A1635" i="582"/>
  <c r="D1635" i="582" s="1"/>
  <c r="B1635" i="582"/>
  <c r="C1635" i="582"/>
  <c r="A1636" i="582"/>
  <c r="D1636" i="582" s="1"/>
  <c r="B1636" i="582"/>
  <c r="C1636" i="582"/>
  <c r="A1637" i="582"/>
  <c r="D1637" i="582" s="1"/>
  <c r="B1637" i="582"/>
  <c r="C1637" i="582"/>
  <c r="A1638" i="582"/>
  <c r="D1638" i="582" s="1"/>
  <c r="B1638" i="582"/>
  <c r="C1638" i="582"/>
  <c r="A1639" i="582"/>
  <c r="D1639" i="582" s="1"/>
  <c r="B1639" i="582"/>
  <c r="C1639" i="582"/>
  <c r="A1640" i="582"/>
  <c r="D1640" i="582" s="1"/>
  <c r="B1640" i="582"/>
  <c r="C1640" i="582"/>
  <c r="A1641" i="582"/>
  <c r="D1641" i="582" s="1"/>
  <c r="B1641" i="582"/>
  <c r="C1641" i="582"/>
  <c r="A1642" i="582"/>
  <c r="D1642" i="582" s="1"/>
  <c r="B1642" i="582"/>
  <c r="C1642" i="582"/>
  <c r="A1643" i="582"/>
  <c r="D1643" i="582" s="1"/>
  <c r="B1643" i="582"/>
  <c r="C1643" i="582"/>
  <c r="A1644" i="582"/>
  <c r="D1644" i="582" s="1"/>
  <c r="B1644" i="582"/>
  <c r="C1644" i="582"/>
  <c r="A1645" i="582"/>
  <c r="D1645" i="582" s="1"/>
  <c r="B1645" i="582"/>
  <c r="C1645" i="582"/>
  <c r="A1646" i="582"/>
  <c r="D1646" i="582" s="1"/>
  <c r="B1646" i="582"/>
  <c r="C1646" i="582"/>
  <c r="A1647" i="582"/>
  <c r="D1647" i="582" s="1"/>
  <c r="B1647" i="582"/>
  <c r="C1647" i="582"/>
  <c r="A1648" i="582"/>
  <c r="D1648" i="582" s="1"/>
  <c r="B1648" i="582"/>
  <c r="C1648" i="582"/>
  <c r="A1649" i="582"/>
  <c r="D1649" i="582" s="1"/>
  <c r="B1649" i="582"/>
  <c r="C1649" i="582"/>
  <c r="A1650" i="582"/>
  <c r="D1650" i="582" s="1"/>
  <c r="B1650" i="582"/>
  <c r="C1650" i="582"/>
  <c r="A1651" i="582"/>
  <c r="D1651" i="582" s="1"/>
  <c r="B1651" i="582"/>
  <c r="C1651" i="582"/>
  <c r="A1652" i="582"/>
  <c r="D1652" i="582" s="1"/>
  <c r="B1652" i="582"/>
  <c r="C1652" i="582"/>
  <c r="A1653" i="582"/>
  <c r="D1653" i="582" s="1"/>
  <c r="B1653" i="582"/>
  <c r="C1653" i="582"/>
  <c r="A1654" i="582"/>
  <c r="D1654" i="582" s="1"/>
  <c r="B1654" i="582"/>
  <c r="C1654" i="582"/>
  <c r="A1655" i="582"/>
  <c r="D1655" i="582" s="1"/>
  <c r="B1655" i="582"/>
  <c r="C1655" i="582"/>
  <c r="A1656" i="582"/>
  <c r="D1656" i="582" s="1"/>
  <c r="B1656" i="582"/>
  <c r="C1656" i="582"/>
  <c r="A1657" i="582"/>
  <c r="D1657" i="582" s="1"/>
  <c r="B1657" i="582"/>
  <c r="C1657" i="582"/>
  <c r="A1658" i="582"/>
  <c r="D1658" i="582" s="1"/>
  <c r="B1658" i="582"/>
  <c r="C1658" i="582"/>
  <c r="A1659" i="582"/>
  <c r="D1659" i="582" s="1"/>
  <c r="B1659" i="582"/>
  <c r="C1659" i="582"/>
  <c r="A1660" i="582"/>
  <c r="D1660" i="582" s="1"/>
  <c r="B1660" i="582"/>
  <c r="C1660" i="582"/>
  <c r="A1661" i="582"/>
  <c r="D1661" i="582" s="1"/>
  <c r="B1661" i="582"/>
  <c r="C1661" i="582"/>
  <c r="A1662" i="582"/>
  <c r="D1662" i="582" s="1"/>
  <c r="B1662" i="582"/>
  <c r="C1662" i="582"/>
  <c r="A1663" i="582"/>
  <c r="D1663" i="582" s="1"/>
  <c r="B1663" i="582"/>
  <c r="C1663" i="582"/>
  <c r="A1664" i="582"/>
  <c r="D1664" i="582" s="1"/>
  <c r="B1664" i="582"/>
  <c r="C1664" i="582"/>
  <c r="A1665" i="582"/>
  <c r="D1665" i="582" s="1"/>
  <c r="B1665" i="582"/>
  <c r="C1665" i="582"/>
  <c r="A1666" i="582"/>
  <c r="D1666" i="582" s="1"/>
  <c r="B1666" i="582"/>
  <c r="C1666" i="582"/>
  <c r="A1667" i="582"/>
  <c r="D1667" i="582" s="1"/>
  <c r="B1667" i="582"/>
  <c r="C1667" i="582"/>
  <c r="A1668" i="582"/>
  <c r="D1668" i="582" s="1"/>
  <c r="B1668" i="582"/>
  <c r="C1668" i="582"/>
  <c r="A1669" i="582"/>
  <c r="D1669" i="582" s="1"/>
  <c r="B1669" i="582"/>
  <c r="C1669" i="582"/>
  <c r="A1670" i="582"/>
  <c r="D1670" i="582" s="1"/>
  <c r="B1670" i="582"/>
  <c r="C1670" i="582"/>
  <c r="A1671" i="582"/>
  <c r="D1671" i="582" s="1"/>
  <c r="B1671" i="582"/>
  <c r="C1671" i="582"/>
  <c r="A1672" i="582"/>
  <c r="D1672" i="582" s="1"/>
  <c r="B1672" i="582"/>
  <c r="C1672" i="582"/>
  <c r="A1673" i="582"/>
  <c r="D1673" i="582" s="1"/>
  <c r="B1673" i="582"/>
  <c r="C1673" i="582"/>
  <c r="A1674" i="582"/>
  <c r="D1674" i="582" s="1"/>
  <c r="B1674" i="582"/>
  <c r="C1674" i="582"/>
  <c r="A1675" i="582"/>
  <c r="D1675" i="582" s="1"/>
  <c r="B1675" i="582"/>
  <c r="C1675" i="582"/>
  <c r="A1676" i="582"/>
  <c r="D1676" i="582" s="1"/>
  <c r="B1676" i="582"/>
  <c r="C1676" i="582"/>
  <c r="A1677" i="582"/>
  <c r="D1677" i="582" s="1"/>
  <c r="B1677" i="582"/>
  <c r="C1677" i="582"/>
  <c r="A1678" i="582"/>
  <c r="D1678" i="582" s="1"/>
  <c r="B1678" i="582"/>
  <c r="C1678" i="582"/>
  <c r="A1679" i="582"/>
  <c r="D1679" i="582" s="1"/>
  <c r="B1679" i="582"/>
  <c r="C1679" i="582"/>
  <c r="A1680" i="582"/>
  <c r="D1680" i="582" s="1"/>
  <c r="B1680" i="582"/>
  <c r="C1680" i="582"/>
  <c r="A1681" i="582"/>
  <c r="D1681" i="582" s="1"/>
  <c r="B1681" i="582"/>
  <c r="C1681" i="582"/>
  <c r="A1682" i="582"/>
  <c r="D1682" i="582" s="1"/>
  <c r="B1682" i="582"/>
  <c r="C1682" i="582"/>
  <c r="A1683" i="582"/>
  <c r="D1683" i="582" s="1"/>
  <c r="B1683" i="582"/>
  <c r="C1683" i="582"/>
  <c r="A1684" i="582"/>
  <c r="D1684" i="582" s="1"/>
  <c r="B1684" i="582"/>
  <c r="C1684" i="582"/>
  <c r="A1685" i="582"/>
  <c r="D1685" i="582" s="1"/>
  <c r="B1685" i="582"/>
  <c r="C1685" i="582"/>
  <c r="A1686" i="582"/>
  <c r="D1686" i="582" s="1"/>
  <c r="B1686" i="582"/>
  <c r="C1686" i="582"/>
  <c r="A1687" i="582"/>
  <c r="D1687" i="582" s="1"/>
  <c r="B1687" i="582"/>
  <c r="C1687" i="582"/>
  <c r="A1688" i="582"/>
  <c r="D1688" i="582" s="1"/>
  <c r="B1688" i="582"/>
  <c r="C1688" i="582"/>
  <c r="A1689" i="582"/>
  <c r="D1689" i="582" s="1"/>
  <c r="B1689" i="582"/>
  <c r="C1689" i="582"/>
  <c r="A1690" i="582"/>
  <c r="D1690" i="582" s="1"/>
  <c r="B1690" i="582"/>
  <c r="C1690" i="582"/>
  <c r="A1691" i="582"/>
  <c r="D1691" i="582" s="1"/>
  <c r="B1691" i="582"/>
  <c r="C1691" i="582"/>
  <c r="A1692" i="582"/>
  <c r="D1692" i="582" s="1"/>
  <c r="B1692" i="582"/>
  <c r="C1692" i="582"/>
  <c r="A1693" i="582"/>
  <c r="D1693" i="582" s="1"/>
  <c r="B1693" i="582"/>
  <c r="C1693" i="582"/>
  <c r="A1694" i="582"/>
  <c r="D1694" i="582" s="1"/>
  <c r="B1694" i="582"/>
  <c r="C1694" i="582"/>
  <c r="A1695" i="582"/>
  <c r="D1695" i="582" s="1"/>
  <c r="B1695" i="582"/>
  <c r="C1695" i="582"/>
  <c r="A1696" i="582"/>
  <c r="D1696" i="582" s="1"/>
  <c r="B1696" i="582"/>
  <c r="C1696" i="582"/>
  <c r="A1697" i="582"/>
  <c r="D1697" i="582" s="1"/>
  <c r="B1697" i="582"/>
  <c r="C1697" i="582"/>
  <c r="A1698" i="582"/>
  <c r="D1698" i="582" s="1"/>
  <c r="B1698" i="582"/>
  <c r="C1698" i="582"/>
  <c r="A1699" i="582"/>
  <c r="D1699" i="582" s="1"/>
  <c r="B1699" i="582"/>
  <c r="C1699" i="582"/>
  <c r="A1700" i="582"/>
  <c r="D1700" i="582" s="1"/>
  <c r="B1700" i="582"/>
  <c r="C1700" i="582"/>
  <c r="A1701" i="582"/>
  <c r="D1701" i="582" s="1"/>
  <c r="B1701" i="582"/>
  <c r="C1701" i="582"/>
  <c r="A1702" i="582"/>
  <c r="D1702" i="582" s="1"/>
  <c r="B1702" i="582"/>
  <c r="C1702" i="582"/>
  <c r="C1202" i="582"/>
  <c r="A1203" i="582"/>
  <c r="D1203" i="582" s="1"/>
  <c r="B1203" i="582"/>
  <c r="C1203" i="582"/>
  <c r="A1204" i="582"/>
  <c r="D1204" i="582" s="1"/>
  <c r="B1204" i="582"/>
  <c r="C1204" i="582"/>
  <c r="A1205" i="582"/>
  <c r="D1205" i="582" s="1"/>
  <c r="B1205" i="582"/>
  <c r="C1205" i="582"/>
  <c r="A1206" i="582"/>
  <c r="D1206" i="582" s="1"/>
  <c r="B1206" i="582"/>
  <c r="C1206" i="582"/>
  <c r="A1207" i="582"/>
  <c r="D1207" i="582" s="1"/>
  <c r="B1207" i="582"/>
  <c r="C1207" i="582"/>
  <c r="A1208" i="582"/>
  <c r="D1208" i="582" s="1"/>
  <c r="B1208" i="582"/>
  <c r="C1208" i="582"/>
  <c r="A1209" i="582"/>
  <c r="D1209" i="582" s="1"/>
  <c r="B1209" i="582"/>
  <c r="C1209" i="582"/>
  <c r="A1210" i="582"/>
  <c r="D1210" i="582" s="1"/>
  <c r="B1210" i="582"/>
  <c r="C1210" i="582"/>
  <c r="A1211" i="582"/>
  <c r="D1211" i="582" s="1"/>
  <c r="B1211" i="582"/>
  <c r="C1211" i="582"/>
  <c r="A1212" i="582"/>
  <c r="D1212" i="582" s="1"/>
  <c r="B1212" i="582"/>
  <c r="C1212" i="582"/>
  <c r="A1213" i="582"/>
  <c r="D1213" i="582" s="1"/>
  <c r="B1213" i="582"/>
  <c r="C1213" i="582"/>
  <c r="A1214" i="582"/>
  <c r="D1214" i="582" s="1"/>
  <c r="B1214" i="582"/>
  <c r="C1214" i="582"/>
  <c r="A1215" i="582"/>
  <c r="D1215" i="582" s="1"/>
  <c r="B1215" i="582"/>
  <c r="C1215" i="582"/>
  <c r="A1216" i="582"/>
  <c r="D1216" i="582" s="1"/>
  <c r="B1216" i="582"/>
  <c r="C1216" i="582"/>
  <c r="A1217" i="582"/>
  <c r="D1217" i="582" s="1"/>
  <c r="B1217" i="582"/>
  <c r="C1217" i="582"/>
  <c r="A1218" i="582"/>
  <c r="D1218" i="582" s="1"/>
  <c r="B1218" i="582"/>
  <c r="C1218" i="582"/>
  <c r="A1219" i="582"/>
  <c r="D1219" i="582" s="1"/>
  <c r="B1219" i="582"/>
  <c r="C1219" i="582"/>
  <c r="A1220" i="582"/>
  <c r="D1220" i="582" s="1"/>
  <c r="B1220" i="582"/>
  <c r="C1220" i="582"/>
  <c r="A1221" i="582"/>
  <c r="D1221" i="582" s="1"/>
  <c r="B1221" i="582"/>
  <c r="C1221" i="582"/>
  <c r="A1222" i="582"/>
  <c r="D1222" i="582" s="1"/>
  <c r="B1222" i="582"/>
  <c r="C1222" i="582"/>
  <c r="A1223" i="582"/>
  <c r="D1223" i="582" s="1"/>
  <c r="B1223" i="582"/>
  <c r="C1223" i="582"/>
  <c r="A1224" i="582"/>
  <c r="D1224" i="582" s="1"/>
  <c r="B1224" i="582"/>
  <c r="C1224" i="582"/>
  <c r="A1225" i="582"/>
  <c r="D1225" i="582" s="1"/>
  <c r="B1225" i="582"/>
  <c r="C1225" i="582"/>
  <c r="A1226" i="582"/>
  <c r="D1226" i="582" s="1"/>
  <c r="B1226" i="582"/>
  <c r="C1226" i="582"/>
  <c r="A1227" i="582"/>
  <c r="D1227" i="582" s="1"/>
  <c r="B1227" i="582"/>
  <c r="C1227" i="582"/>
  <c r="A1228" i="582"/>
  <c r="D1228" i="582" s="1"/>
  <c r="B1228" i="582"/>
  <c r="C1228" i="582"/>
  <c r="A1229" i="582"/>
  <c r="D1229" i="582" s="1"/>
  <c r="B1229" i="582"/>
  <c r="C1229" i="582"/>
  <c r="A1230" i="582"/>
  <c r="D1230" i="582" s="1"/>
  <c r="B1230" i="582"/>
  <c r="C1230" i="582"/>
  <c r="A1231" i="582"/>
  <c r="D1231" i="582" s="1"/>
  <c r="B1231" i="582"/>
  <c r="C1231" i="582"/>
  <c r="A1232" i="582"/>
  <c r="D1232" i="582" s="1"/>
  <c r="B1232" i="582"/>
  <c r="C1232" i="582"/>
  <c r="A1233" i="582"/>
  <c r="D1233" i="582" s="1"/>
  <c r="B1233" i="582"/>
  <c r="C1233" i="582"/>
  <c r="A1234" i="582"/>
  <c r="D1234" i="582" s="1"/>
  <c r="B1234" i="582"/>
  <c r="C1234" i="582"/>
  <c r="A1235" i="582"/>
  <c r="D1235" i="582" s="1"/>
  <c r="B1235" i="582"/>
  <c r="C1235" i="582"/>
  <c r="A1236" i="582"/>
  <c r="D1236" i="582" s="1"/>
  <c r="B1236" i="582"/>
  <c r="C1236" i="582"/>
  <c r="A1237" i="582"/>
  <c r="D1237" i="582" s="1"/>
  <c r="B1237" i="582"/>
  <c r="C1237" i="582"/>
  <c r="A1238" i="582"/>
  <c r="D1238" i="582" s="1"/>
  <c r="B1238" i="582"/>
  <c r="C1238" i="582"/>
  <c r="A1239" i="582"/>
  <c r="D1239" i="582" s="1"/>
  <c r="B1239" i="582"/>
  <c r="C1239" i="582"/>
  <c r="A1240" i="582"/>
  <c r="D1240" i="582" s="1"/>
  <c r="B1240" i="582"/>
  <c r="C1240" i="582"/>
  <c r="A1241" i="582"/>
  <c r="D1241" i="582" s="1"/>
  <c r="B1241" i="582"/>
  <c r="C1241" i="582"/>
  <c r="A1242" i="582"/>
  <c r="D1242" i="582" s="1"/>
  <c r="B1242" i="582"/>
  <c r="C1242" i="582"/>
  <c r="A1243" i="582"/>
  <c r="D1243" i="582" s="1"/>
  <c r="B1243" i="582"/>
  <c r="C1243" i="582"/>
  <c r="A1244" i="582"/>
  <c r="D1244" i="582" s="1"/>
  <c r="B1244" i="582"/>
  <c r="C1244" i="582"/>
  <c r="A1245" i="582"/>
  <c r="D1245" i="582" s="1"/>
  <c r="B1245" i="582"/>
  <c r="C1245" i="582"/>
  <c r="A1246" i="582"/>
  <c r="D1246" i="582" s="1"/>
  <c r="B1246" i="582"/>
  <c r="C1246" i="582"/>
  <c r="A1247" i="582"/>
  <c r="D1247" i="582" s="1"/>
  <c r="B1247" i="582"/>
  <c r="C1247" i="582"/>
  <c r="A1248" i="582"/>
  <c r="D1248" i="582" s="1"/>
  <c r="B1248" i="582"/>
  <c r="C1248" i="582"/>
  <c r="A1249" i="582"/>
  <c r="D1249" i="582" s="1"/>
  <c r="B1249" i="582"/>
  <c r="C1249" i="582"/>
  <c r="A1250" i="582"/>
  <c r="D1250" i="582" s="1"/>
  <c r="B1250" i="582"/>
  <c r="C1250" i="582"/>
  <c r="A1251" i="582"/>
  <c r="D1251" i="582" s="1"/>
  <c r="B1251" i="582"/>
  <c r="C1251" i="582"/>
  <c r="A1252" i="582"/>
  <c r="D1252" i="582" s="1"/>
  <c r="B1252" i="582"/>
  <c r="C1252" i="582"/>
  <c r="A1253" i="582"/>
  <c r="D1253" i="582" s="1"/>
  <c r="B1253" i="582"/>
  <c r="C1253" i="582"/>
  <c r="A1254" i="582"/>
  <c r="D1254" i="582" s="1"/>
  <c r="B1254" i="582"/>
  <c r="C1254" i="582"/>
  <c r="A1255" i="582"/>
  <c r="D1255" i="582" s="1"/>
  <c r="B1255" i="582"/>
  <c r="C1255" i="582"/>
  <c r="A1256" i="582"/>
  <c r="D1256" i="582" s="1"/>
  <c r="B1256" i="582"/>
  <c r="C1256" i="582"/>
  <c r="A1257" i="582"/>
  <c r="D1257" i="582" s="1"/>
  <c r="B1257" i="582"/>
  <c r="C1257" i="582"/>
  <c r="A1258" i="582"/>
  <c r="D1258" i="582" s="1"/>
  <c r="B1258" i="582"/>
  <c r="C1258" i="582"/>
  <c r="A1259" i="582"/>
  <c r="D1259" i="582" s="1"/>
  <c r="B1259" i="582"/>
  <c r="C1259" i="582"/>
  <c r="A1260" i="582"/>
  <c r="D1260" i="582" s="1"/>
  <c r="B1260" i="582"/>
  <c r="C1260" i="582"/>
  <c r="A1261" i="582"/>
  <c r="D1261" i="582" s="1"/>
  <c r="B1261" i="582"/>
  <c r="C1261" i="582"/>
  <c r="A1262" i="582"/>
  <c r="D1262" i="582" s="1"/>
  <c r="B1262" i="582"/>
  <c r="C1262" i="582"/>
  <c r="A1263" i="582"/>
  <c r="D1263" i="582" s="1"/>
  <c r="B1263" i="582"/>
  <c r="C1263" i="582"/>
  <c r="A1264" i="582"/>
  <c r="D1264" i="582" s="1"/>
  <c r="B1264" i="582"/>
  <c r="C1264" i="582"/>
  <c r="A1265" i="582"/>
  <c r="D1265" i="582" s="1"/>
  <c r="B1265" i="582"/>
  <c r="C1265" i="582"/>
  <c r="A1266" i="582"/>
  <c r="D1266" i="582" s="1"/>
  <c r="B1266" i="582"/>
  <c r="C1266" i="582"/>
  <c r="A1267" i="582"/>
  <c r="D1267" i="582" s="1"/>
  <c r="B1267" i="582"/>
  <c r="C1267" i="582"/>
  <c r="A1268" i="582"/>
  <c r="D1268" i="582" s="1"/>
  <c r="B1268" i="582"/>
  <c r="C1268" i="582"/>
  <c r="A1269" i="582"/>
  <c r="D1269" i="582" s="1"/>
  <c r="B1269" i="582"/>
  <c r="C1269" i="582"/>
  <c r="A1270" i="582"/>
  <c r="D1270" i="582" s="1"/>
  <c r="B1270" i="582"/>
  <c r="C1270" i="582"/>
  <c r="A1271" i="582"/>
  <c r="D1271" i="582" s="1"/>
  <c r="B1271" i="582"/>
  <c r="C1271" i="582"/>
  <c r="A1272" i="582"/>
  <c r="D1272" i="582" s="1"/>
  <c r="B1272" i="582"/>
  <c r="C1272" i="582"/>
  <c r="A1273" i="582"/>
  <c r="D1273" i="582" s="1"/>
  <c r="B1273" i="582"/>
  <c r="C1273" i="582"/>
  <c r="A1274" i="582"/>
  <c r="D1274" i="582" s="1"/>
  <c r="B1274" i="582"/>
  <c r="C1274" i="582"/>
  <c r="A1275" i="582"/>
  <c r="D1275" i="582" s="1"/>
  <c r="B1275" i="582"/>
  <c r="C1275" i="582"/>
  <c r="A1276" i="582"/>
  <c r="D1276" i="582" s="1"/>
  <c r="B1276" i="582"/>
  <c r="C1276" i="582"/>
  <c r="A1277" i="582"/>
  <c r="D1277" i="582" s="1"/>
  <c r="B1277" i="582"/>
  <c r="C1277" i="582"/>
  <c r="A1278" i="582"/>
  <c r="D1278" i="582" s="1"/>
  <c r="B1278" i="582"/>
  <c r="C1278" i="582"/>
  <c r="A1279" i="582"/>
  <c r="D1279" i="582" s="1"/>
  <c r="B1279" i="582"/>
  <c r="C1279" i="582"/>
  <c r="A1280" i="582"/>
  <c r="D1280" i="582" s="1"/>
  <c r="B1280" i="582"/>
  <c r="C1280" i="582"/>
  <c r="A1281" i="582"/>
  <c r="D1281" i="582" s="1"/>
  <c r="B1281" i="582"/>
  <c r="C1281" i="582"/>
  <c r="A1282" i="582"/>
  <c r="D1282" i="582" s="1"/>
  <c r="B1282" i="582"/>
  <c r="C1282" i="582"/>
  <c r="A1283" i="582"/>
  <c r="D1283" i="582" s="1"/>
  <c r="B1283" i="582"/>
  <c r="C1283" i="582"/>
  <c r="A1284" i="582"/>
  <c r="D1284" i="582" s="1"/>
  <c r="B1284" i="582"/>
  <c r="C1284" i="582"/>
  <c r="A1285" i="582"/>
  <c r="D1285" i="582" s="1"/>
  <c r="B1285" i="582"/>
  <c r="C1285" i="582"/>
  <c r="A1286" i="582"/>
  <c r="D1286" i="582" s="1"/>
  <c r="B1286" i="582"/>
  <c r="C1286" i="582"/>
  <c r="A1287" i="582"/>
  <c r="D1287" i="582" s="1"/>
  <c r="B1287" i="582"/>
  <c r="C1287" i="582"/>
  <c r="A1288" i="582"/>
  <c r="D1288" i="582" s="1"/>
  <c r="B1288" i="582"/>
  <c r="C1288" i="582"/>
  <c r="A1289" i="582"/>
  <c r="D1289" i="582" s="1"/>
  <c r="B1289" i="582"/>
  <c r="C1289" i="582"/>
  <c r="A1290" i="582"/>
  <c r="D1290" i="582" s="1"/>
  <c r="B1290" i="582"/>
  <c r="C1290" i="582"/>
  <c r="A1291" i="582"/>
  <c r="D1291" i="582" s="1"/>
  <c r="B1291" i="582"/>
  <c r="C1291" i="582"/>
  <c r="A1292" i="582"/>
  <c r="D1292" i="582" s="1"/>
  <c r="B1292" i="582"/>
  <c r="C1292" i="582"/>
  <c r="A1293" i="582"/>
  <c r="D1293" i="582" s="1"/>
  <c r="B1293" i="582"/>
  <c r="C1293" i="582"/>
  <c r="A1294" i="582"/>
  <c r="D1294" i="582" s="1"/>
  <c r="B1294" i="582"/>
  <c r="C1294" i="582"/>
  <c r="A1295" i="582"/>
  <c r="D1295" i="582" s="1"/>
  <c r="B1295" i="582"/>
  <c r="C1295" i="582"/>
  <c r="A1296" i="582"/>
  <c r="D1296" i="582" s="1"/>
  <c r="B1296" i="582"/>
  <c r="C1296" i="582"/>
  <c r="A1297" i="582"/>
  <c r="D1297" i="582" s="1"/>
  <c r="B1297" i="582"/>
  <c r="C1297" i="582"/>
  <c r="A1298" i="582"/>
  <c r="D1298" i="582" s="1"/>
  <c r="B1298" i="582"/>
  <c r="C1298" i="582"/>
  <c r="A1299" i="582"/>
  <c r="D1299" i="582" s="1"/>
  <c r="B1299" i="582"/>
  <c r="C1299" i="582"/>
  <c r="A1300" i="582"/>
  <c r="D1300" i="582" s="1"/>
  <c r="B1300" i="582"/>
  <c r="C1300" i="582"/>
  <c r="A1301" i="582"/>
  <c r="D1301" i="582" s="1"/>
  <c r="B1301" i="582"/>
  <c r="C1301" i="582"/>
  <c r="A1302" i="582"/>
  <c r="D1302" i="582" s="1"/>
  <c r="B1302" i="582"/>
  <c r="C1302" i="582"/>
  <c r="A1303" i="582"/>
  <c r="D1303" i="582" s="1"/>
  <c r="B1303" i="582"/>
  <c r="C1303" i="582"/>
  <c r="A1304" i="582"/>
  <c r="D1304" i="582" s="1"/>
  <c r="B1304" i="582"/>
  <c r="C1304" i="582"/>
  <c r="A1305" i="582"/>
  <c r="D1305" i="582" s="1"/>
  <c r="B1305" i="582"/>
  <c r="C1305" i="582"/>
  <c r="A1306" i="582"/>
  <c r="D1306" i="582" s="1"/>
  <c r="B1306" i="582"/>
  <c r="C1306" i="582"/>
  <c r="A1307" i="582"/>
  <c r="D1307" i="582" s="1"/>
  <c r="B1307" i="582"/>
  <c r="C1307" i="582"/>
  <c r="A1308" i="582"/>
  <c r="D1308" i="582" s="1"/>
  <c r="B1308" i="582"/>
  <c r="C1308" i="582"/>
  <c r="A1309" i="582"/>
  <c r="D1309" i="582" s="1"/>
  <c r="B1309" i="582"/>
  <c r="C1309" i="582"/>
  <c r="A1310" i="582"/>
  <c r="D1310" i="582" s="1"/>
  <c r="B1310" i="582"/>
  <c r="C1310" i="582"/>
  <c r="A1311" i="582"/>
  <c r="D1311" i="582" s="1"/>
  <c r="B1311" i="582"/>
  <c r="C1311" i="582"/>
  <c r="A1312" i="582"/>
  <c r="D1312" i="582" s="1"/>
  <c r="B1312" i="582"/>
  <c r="C1312" i="582"/>
  <c r="A1313" i="582"/>
  <c r="D1313" i="582" s="1"/>
  <c r="B1313" i="582"/>
  <c r="C1313" i="582"/>
  <c r="A1314" i="582"/>
  <c r="D1314" i="582" s="1"/>
  <c r="B1314" i="582"/>
  <c r="C1314" i="582"/>
  <c r="A1315" i="582"/>
  <c r="D1315" i="582" s="1"/>
  <c r="B1315" i="582"/>
  <c r="C1315" i="582"/>
  <c r="A1316" i="582"/>
  <c r="D1316" i="582" s="1"/>
  <c r="B1316" i="582"/>
  <c r="C1316" i="582"/>
  <c r="A1317" i="582"/>
  <c r="D1317" i="582" s="1"/>
  <c r="B1317" i="582"/>
  <c r="C1317" i="582"/>
  <c r="A1318" i="582"/>
  <c r="D1318" i="582" s="1"/>
  <c r="B1318" i="582"/>
  <c r="C1318" i="582"/>
  <c r="A1319" i="582"/>
  <c r="D1319" i="582" s="1"/>
  <c r="B1319" i="582"/>
  <c r="C1319" i="582"/>
  <c r="A1320" i="582"/>
  <c r="D1320" i="582" s="1"/>
  <c r="B1320" i="582"/>
  <c r="C1320" i="582"/>
  <c r="A1321" i="582"/>
  <c r="D1321" i="582" s="1"/>
  <c r="B1321" i="582"/>
  <c r="C1321" i="582"/>
  <c r="A1322" i="582"/>
  <c r="D1322" i="582" s="1"/>
  <c r="B1322" i="582"/>
  <c r="C1322" i="582"/>
  <c r="A1323" i="582"/>
  <c r="D1323" i="582" s="1"/>
  <c r="B1323" i="582"/>
  <c r="C1323" i="582"/>
  <c r="A1324" i="582"/>
  <c r="D1324" i="582" s="1"/>
  <c r="B1324" i="582"/>
  <c r="C1324" i="582"/>
  <c r="A1325" i="582"/>
  <c r="D1325" i="582" s="1"/>
  <c r="B1325" i="582"/>
  <c r="C1325" i="582"/>
  <c r="A1326" i="582"/>
  <c r="D1326" i="582" s="1"/>
  <c r="B1326" i="582"/>
  <c r="C1326" i="582"/>
  <c r="A1327" i="582"/>
  <c r="D1327" i="582" s="1"/>
  <c r="B1327" i="582"/>
  <c r="C1327" i="582"/>
  <c r="A1328" i="582"/>
  <c r="D1328" i="582" s="1"/>
  <c r="B1328" i="582"/>
  <c r="C1328" i="582"/>
  <c r="A1329" i="582"/>
  <c r="D1329" i="582" s="1"/>
  <c r="B1329" i="582"/>
  <c r="C1329" i="582"/>
  <c r="A1330" i="582"/>
  <c r="D1330" i="582" s="1"/>
  <c r="B1330" i="582"/>
  <c r="C1330" i="582"/>
  <c r="A1331" i="582"/>
  <c r="D1331" i="582" s="1"/>
  <c r="B1331" i="582"/>
  <c r="C1331" i="582"/>
  <c r="A1332" i="582"/>
  <c r="D1332" i="582" s="1"/>
  <c r="B1332" i="582"/>
  <c r="C1332" i="582"/>
  <c r="A1333" i="582"/>
  <c r="D1333" i="582" s="1"/>
  <c r="B1333" i="582"/>
  <c r="C1333" i="582"/>
  <c r="A1334" i="582"/>
  <c r="D1334" i="582" s="1"/>
  <c r="B1334" i="582"/>
  <c r="C1334" i="582"/>
  <c r="A1335" i="582"/>
  <c r="D1335" i="582" s="1"/>
  <c r="B1335" i="582"/>
  <c r="C1335" i="582"/>
  <c r="A1336" i="582"/>
  <c r="D1336" i="582" s="1"/>
  <c r="B1336" i="582"/>
  <c r="C1336" i="582"/>
  <c r="A1337" i="582"/>
  <c r="D1337" i="582" s="1"/>
  <c r="B1337" i="582"/>
  <c r="C1337" i="582"/>
  <c r="A1338" i="582"/>
  <c r="D1338" i="582" s="1"/>
  <c r="B1338" i="582"/>
  <c r="C1338" i="582"/>
  <c r="A1339" i="582"/>
  <c r="D1339" i="582" s="1"/>
  <c r="B1339" i="582"/>
  <c r="C1339" i="582"/>
  <c r="A1340" i="582"/>
  <c r="D1340" i="582" s="1"/>
  <c r="B1340" i="582"/>
  <c r="C1340" i="582"/>
  <c r="A1341" i="582"/>
  <c r="D1341" i="582" s="1"/>
  <c r="B1341" i="582"/>
  <c r="C1341" i="582"/>
  <c r="A1342" i="582"/>
  <c r="D1342" i="582" s="1"/>
  <c r="B1342" i="582"/>
  <c r="C1342" i="582"/>
  <c r="A1343" i="582"/>
  <c r="D1343" i="582" s="1"/>
  <c r="B1343" i="582"/>
  <c r="C1343" i="582"/>
  <c r="A1344" i="582"/>
  <c r="D1344" i="582" s="1"/>
  <c r="B1344" i="582"/>
  <c r="C1344" i="582"/>
  <c r="A1345" i="582"/>
  <c r="D1345" i="582" s="1"/>
  <c r="B1345" i="582"/>
  <c r="C1345" i="582"/>
  <c r="A1346" i="582"/>
  <c r="D1346" i="582" s="1"/>
  <c r="B1346" i="582"/>
  <c r="C1346" i="582"/>
  <c r="A1347" i="582"/>
  <c r="D1347" i="582" s="1"/>
  <c r="B1347" i="582"/>
  <c r="C1347" i="582"/>
  <c r="A1348" i="582"/>
  <c r="D1348" i="582" s="1"/>
  <c r="B1348" i="582"/>
  <c r="C1348" i="582"/>
  <c r="A1349" i="582"/>
  <c r="D1349" i="582" s="1"/>
  <c r="B1349" i="582"/>
  <c r="C1349" i="582"/>
  <c r="A1350" i="582"/>
  <c r="D1350" i="582" s="1"/>
  <c r="B1350" i="582"/>
  <c r="C1350" i="582"/>
  <c r="A1351" i="582"/>
  <c r="D1351" i="582" s="1"/>
  <c r="B1351" i="582"/>
  <c r="C1351" i="582"/>
  <c r="A1352" i="582"/>
  <c r="D1352" i="582" s="1"/>
  <c r="B1352" i="582"/>
  <c r="C1352" i="582"/>
  <c r="A1353" i="582"/>
  <c r="D1353" i="582" s="1"/>
  <c r="B1353" i="582"/>
  <c r="C1353" i="582"/>
  <c r="A1354" i="582"/>
  <c r="D1354" i="582" s="1"/>
  <c r="B1354" i="582"/>
  <c r="C1354" i="582"/>
  <c r="A1355" i="582"/>
  <c r="D1355" i="582" s="1"/>
  <c r="B1355" i="582"/>
  <c r="C1355" i="582"/>
  <c r="A1356" i="582"/>
  <c r="D1356" i="582" s="1"/>
  <c r="B1356" i="582"/>
  <c r="C1356" i="582"/>
  <c r="A1357" i="582"/>
  <c r="D1357" i="582" s="1"/>
  <c r="B1357" i="582"/>
  <c r="C1357" i="582"/>
  <c r="A1358" i="582"/>
  <c r="D1358" i="582" s="1"/>
  <c r="B1358" i="582"/>
  <c r="C1358" i="582"/>
  <c r="A1359" i="582"/>
  <c r="D1359" i="582" s="1"/>
  <c r="B1359" i="582"/>
  <c r="C1359" i="582"/>
  <c r="A1360" i="582"/>
  <c r="D1360" i="582" s="1"/>
  <c r="B1360" i="582"/>
  <c r="C1360" i="582"/>
  <c r="A1361" i="582"/>
  <c r="D1361" i="582" s="1"/>
  <c r="B1361" i="582"/>
  <c r="C1361" i="582"/>
  <c r="A1362" i="582"/>
  <c r="D1362" i="582" s="1"/>
  <c r="B1362" i="582"/>
  <c r="C1362" i="582"/>
  <c r="A1363" i="582"/>
  <c r="D1363" i="582" s="1"/>
  <c r="B1363" i="582"/>
  <c r="C1363" i="582"/>
  <c r="A1364" i="582"/>
  <c r="D1364" i="582" s="1"/>
  <c r="B1364" i="582"/>
  <c r="C1364" i="582"/>
  <c r="A1365" i="582"/>
  <c r="D1365" i="582" s="1"/>
  <c r="B1365" i="582"/>
  <c r="C1365" i="582"/>
  <c r="A1366" i="582"/>
  <c r="D1366" i="582" s="1"/>
  <c r="B1366" i="582"/>
  <c r="C1366" i="582"/>
  <c r="A1367" i="582"/>
  <c r="D1367" i="582" s="1"/>
  <c r="B1367" i="582"/>
  <c r="C1367" i="582"/>
  <c r="A1368" i="582"/>
  <c r="D1368" i="582" s="1"/>
  <c r="B1368" i="582"/>
  <c r="C1368" i="582"/>
  <c r="A1369" i="582"/>
  <c r="D1369" i="582" s="1"/>
  <c r="B1369" i="582"/>
  <c r="C1369" i="582"/>
  <c r="A1370" i="582"/>
  <c r="D1370" i="582" s="1"/>
  <c r="B1370" i="582"/>
  <c r="C1370" i="582"/>
  <c r="A1371" i="582"/>
  <c r="D1371" i="582" s="1"/>
  <c r="B1371" i="582"/>
  <c r="C1371" i="582"/>
  <c r="A1372" i="582"/>
  <c r="D1372" i="582" s="1"/>
  <c r="B1372" i="582"/>
  <c r="C1372" i="582"/>
  <c r="A1373" i="582"/>
  <c r="D1373" i="582" s="1"/>
  <c r="B1373" i="582"/>
  <c r="C1373" i="582"/>
  <c r="A1374" i="582"/>
  <c r="D1374" i="582" s="1"/>
  <c r="B1374" i="582"/>
  <c r="C1374" i="582"/>
  <c r="A1375" i="582"/>
  <c r="D1375" i="582" s="1"/>
  <c r="B1375" i="582"/>
  <c r="C1375" i="582"/>
  <c r="A1376" i="582"/>
  <c r="D1376" i="582" s="1"/>
  <c r="B1376" i="582"/>
  <c r="C1376" i="582"/>
  <c r="A1377" i="582"/>
  <c r="D1377" i="582" s="1"/>
  <c r="B1377" i="582"/>
  <c r="C1377" i="582"/>
  <c r="A1378" i="582"/>
  <c r="D1378" i="582" s="1"/>
  <c r="B1378" i="582"/>
  <c r="C1378" i="582"/>
  <c r="A1379" i="582"/>
  <c r="D1379" i="582" s="1"/>
  <c r="B1379" i="582"/>
  <c r="C1379" i="582"/>
  <c r="A1380" i="582"/>
  <c r="D1380" i="582" s="1"/>
  <c r="B1380" i="582"/>
  <c r="C1380" i="582"/>
  <c r="A1381" i="582"/>
  <c r="D1381" i="582" s="1"/>
  <c r="B1381" i="582"/>
  <c r="C1381" i="582"/>
  <c r="A1382" i="582"/>
  <c r="D1382" i="582" s="1"/>
  <c r="B1382" i="582"/>
  <c r="C1382" i="582"/>
  <c r="A1383" i="582"/>
  <c r="D1383" i="582" s="1"/>
  <c r="B1383" i="582"/>
  <c r="C1383" i="582"/>
  <c r="A1384" i="582"/>
  <c r="D1384" i="582" s="1"/>
  <c r="B1384" i="582"/>
  <c r="C1384" i="582"/>
  <c r="A1385" i="582"/>
  <c r="D1385" i="582" s="1"/>
  <c r="B1385" i="582"/>
  <c r="C1385" i="582"/>
  <c r="A1386" i="582"/>
  <c r="D1386" i="582" s="1"/>
  <c r="B1386" i="582"/>
  <c r="C1386" i="582"/>
  <c r="A1387" i="582"/>
  <c r="D1387" i="582" s="1"/>
  <c r="B1387" i="582"/>
  <c r="C1387" i="582"/>
  <c r="A1388" i="582"/>
  <c r="D1388" i="582" s="1"/>
  <c r="B1388" i="582"/>
  <c r="C1388" i="582"/>
  <c r="A1389" i="582"/>
  <c r="D1389" i="582" s="1"/>
  <c r="B1389" i="582"/>
  <c r="C1389" i="582"/>
  <c r="A1390" i="582"/>
  <c r="D1390" i="582" s="1"/>
  <c r="B1390" i="582"/>
  <c r="C1390" i="582"/>
  <c r="A1391" i="582"/>
  <c r="D1391" i="582" s="1"/>
  <c r="B1391" i="582"/>
  <c r="C1391" i="582"/>
  <c r="A1392" i="582"/>
  <c r="D1392" i="582" s="1"/>
  <c r="B1392" i="582"/>
  <c r="C1392" i="582"/>
  <c r="A1393" i="582"/>
  <c r="D1393" i="582" s="1"/>
  <c r="B1393" i="582"/>
  <c r="C1393" i="582"/>
  <c r="A1394" i="582"/>
  <c r="D1394" i="582" s="1"/>
  <c r="B1394" i="582"/>
  <c r="C1394" i="582"/>
  <c r="A1395" i="582"/>
  <c r="D1395" i="582" s="1"/>
  <c r="B1395" i="582"/>
  <c r="C1395" i="582"/>
  <c r="A1396" i="582"/>
  <c r="D1396" i="582" s="1"/>
  <c r="B1396" i="582"/>
  <c r="C1396" i="582"/>
  <c r="A1397" i="582"/>
  <c r="D1397" i="582" s="1"/>
  <c r="B1397" i="582"/>
  <c r="C1397" i="582"/>
  <c r="A1398" i="582"/>
  <c r="D1398" i="582" s="1"/>
  <c r="B1398" i="582"/>
  <c r="C1398" i="582"/>
  <c r="A1399" i="582"/>
  <c r="D1399" i="582" s="1"/>
  <c r="B1399" i="582"/>
  <c r="C1399" i="582"/>
  <c r="A1400" i="582"/>
  <c r="D1400" i="582" s="1"/>
  <c r="B1400" i="582"/>
  <c r="C1400" i="582"/>
  <c r="A1401" i="582"/>
  <c r="D1401" i="582" s="1"/>
  <c r="B1401" i="582"/>
  <c r="C1401" i="582"/>
  <c r="A1402" i="582"/>
  <c r="D1402" i="582" s="1"/>
  <c r="B1402" i="582"/>
  <c r="C1402" i="582"/>
  <c r="A1403" i="582"/>
  <c r="D1403" i="582" s="1"/>
  <c r="B1403" i="582"/>
  <c r="C1403" i="582"/>
  <c r="A1404" i="582"/>
  <c r="D1404" i="582" s="1"/>
  <c r="B1404" i="582"/>
  <c r="C1404" i="582"/>
  <c r="A1405" i="582"/>
  <c r="D1405" i="582" s="1"/>
  <c r="B1405" i="582"/>
  <c r="C1405" i="582"/>
  <c r="A1406" i="582"/>
  <c r="D1406" i="582" s="1"/>
  <c r="B1406" i="582"/>
  <c r="C1406" i="582"/>
  <c r="A1407" i="582"/>
  <c r="D1407" i="582" s="1"/>
  <c r="B1407" i="582"/>
  <c r="C1407" i="582"/>
  <c r="A1408" i="582"/>
  <c r="D1408" i="582" s="1"/>
  <c r="B1408" i="582"/>
  <c r="C1408" i="582"/>
  <c r="A1409" i="582"/>
  <c r="D1409" i="582" s="1"/>
  <c r="B1409" i="582"/>
  <c r="C1409" i="582"/>
  <c r="A1410" i="582"/>
  <c r="D1410" i="582" s="1"/>
  <c r="B1410" i="582"/>
  <c r="C1410" i="582"/>
  <c r="A1411" i="582"/>
  <c r="D1411" i="582" s="1"/>
  <c r="B1411" i="582"/>
  <c r="C1411" i="582"/>
  <c r="A1412" i="582"/>
  <c r="D1412" i="582" s="1"/>
  <c r="B1412" i="582"/>
  <c r="C1412" i="582"/>
  <c r="A1413" i="582"/>
  <c r="D1413" i="582" s="1"/>
  <c r="B1413" i="582"/>
  <c r="C1413" i="582"/>
  <c r="A1414" i="582"/>
  <c r="D1414" i="582" s="1"/>
  <c r="B1414" i="582"/>
  <c r="C1414" i="582"/>
  <c r="A1415" i="582"/>
  <c r="D1415" i="582" s="1"/>
  <c r="B1415" i="582"/>
  <c r="C1415" i="582"/>
  <c r="A1416" i="582"/>
  <c r="D1416" i="582" s="1"/>
  <c r="B1416" i="582"/>
  <c r="C1416" i="582"/>
  <c r="A1417" i="582"/>
  <c r="D1417" i="582" s="1"/>
  <c r="B1417" i="582"/>
  <c r="C1417" i="582"/>
  <c r="A1418" i="582"/>
  <c r="D1418" i="582" s="1"/>
  <c r="B1418" i="582"/>
  <c r="C1418" i="582"/>
  <c r="A1419" i="582"/>
  <c r="D1419" i="582" s="1"/>
  <c r="B1419" i="582"/>
  <c r="C1419" i="582"/>
  <c r="A1420" i="582"/>
  <c r="D1420" i="582" s="1"/>
  <c r="B1420" i="582"/>
  <c r="C1420" i="582"/>
  <c r="A1421" i="582"/>
  <c r="D1421" i="582" s="1"/>
  <c r="B1421" i="582"/>
  <c r="C1421" i="582"/>
  <c r="A1422" i="582"/>
  <c r="D1422" i="582" s="1"/>
  <c r="B1422" i="582"/>
  <c r="C1422" i="582"/>
  <c r="A1423" i="582"/>
  <c r="D1423" i="582" s="1"/>
  <c r="B1423" i="582"/>
  <c r="C1423" i="582"/>
  <c r="A1424" i="582"/>
  <c r="D1424" i="582" s="1"/>
  <c r="B1424" i="582"/>
  <c r="C1424" i="582"/>
  <c r="A1425" i="582"/>
  <c r="D1425" i="582" s="1"/>
  <c r="B1425" i="582"/>
  <c r="C1425" i="582"/>
  <c r="A1426" i="582"/>
  <c r="D1426" i="582" s="1"/>
  <c r="B1426" i="582"/>
  <c r="C1426" i="582"/>
  <c r="A1427" i="582"/>
  <c r="D1427" i="582" s="1"/>
  <c r="B1427" i="582"/>
  <c r="C1427" i="582"/>
  <c r="A1428" i="582"/>
  <c r="D1428" i="582" s="1"/>
  <c r="B1428" i="582"/>
  <c r="C1428" i="582"/>
  <c r="A1429" i="582"/>
  <c r="D1429" i="582" s="1"/>
  <c r="B1429" i="582"/>
  <c r="C1429" i="582"/>
  <c r="A1430" i="582"/>
  <c r="D1430" i="582" s="1"/>
  <c r="B1430" i="582"/>
  <c r="C1430" i="582"/>
  <c r="A1431" i="582"/>
  <c r="D1431" i="582" s="1"/>
  <c r="B1431" i="582"/>
  <c r="C1431" i="582"/>
  <c r="A1432" i="582"/>
  <c r="D1432" i="582" s="1"/>
  <c r="B1432" i="582"/>
  <c r="C1432" i="582"/>
  <c r="A1433" i="582"/>
  <c r="D1433" i="582" s="1"/>
  <c r="B1433" i="582"/>
  <c r="C1433" i="582"/>
  <c r="A1434" i="582"/>
  <c r="D1434" i="582" s="1"/>
  <c r="B1434" i="582"/>
  <c r="C1434" i="582"/>
  <c r="A1435" i="582"/>
  <c r="D1435" i="582" s="1"/>
  <c r="B1435" i="582"/>
  <c r="C1435" i="582"/>
  <c r="A1436" i="582"/>
  <c r="D1436" i="582" s="1"/>
  <c r="B1436" i="582"/>
  <c r="C1436" i="582"/>
  <c r="A1437" i="582"/>
  <c r="D1437" i="582" s="1"/>
  <c r="B1437" i="582"/>
  <c r="C1437" i="582"/>
  <c r="A1438" i="582"/>
  <c r="D1438" i="582" s="1"/>
  <c r="B1438" i="582"/>
  <c r="C1438" i="582"/>
  <c r="A1439" i="582"/>
  <c r="D1439" i="582" s="1"/>
  <c r="B1439" i="582"/>
  <c r="C1439" i="582"/>
  <c r="A1440" i="582"/>
  <c r="D1440" i="582" s="1"/>
  <c r="B1440" i="582"/>
  <c r="C1440" i="582"/>
  <c r="A1441" i="582"/>
  <c r="D1441" i="582" s="1"/>
  <c r="B1441" i="582"/>
  <c r="C1441" i="582"/>
  <c r="A1442" i="582"/>
  <c r="D1442" i="582" s="1"/>
  <c r="B1442" i="582"/>
  <c r="C1442" i="582"/>
  <c r="A1443" i="582"/>
  <c r="D1443" i="582" s="1"/>
  <c r="B1443" i="582"/>
  <c r="C1443" i="582"/>
  <c r="A1444" i="582"/>
  <c r="D1444" i="582" s="1"/>
  <c r="B1444" i="582"/>
  <c r="C1444" i="582"/>
  <c r="A1445" i="582"/>
  <c r="D1445" i="582" s="1"/>
  <c r="B1445" i="582"/>
  <c r="C1445" i="582"/>
  <c r="A1446" i="582"/>
  <c r="D1446" i="582" s="1"/>
  <c r="B1446" i="582"/>
  <c r="C1446" i="582"/>
  <c r="A1447" i="582"/>
  <c r="D1447" i="582" s="1"/>
  <c r="B1447" i="582"/>
  <c r="C1447" i="582"/>
  <c r="A1448" i="582"/>
  <c r="D1448" i="582" s="1"/>
  <c r="B1448" i="582"/>
  <c r="C1448" i="582"/>
  <c r="A1449" i="582"/>
  <c r="D1449" i="582" s="1"/>
  <c r="B1449" i="582"/>
  <c r="C1449" i="582"/>
  <c r="A1450" i="582"/>
  <c r="D1450" i="582" s="1"/>
  <c r="B1450" i="582"/>
  <c r="C1450" i="582"/>
  <c r="A1451" i="582"/>
  <c r="D1451" i="582" s="1"/>
  <c r="B1451" i="582"/>
  <c r="C1451" i="582"/>
  <c r="A1452" i="582"/>
  <c r="D1452" i="582" s="1"/>
  <c r="B1452" i="582"/>
  <c r="C1452" i="582"/>
  <c r="B952" i="582"/>
  <c r="C952" i="582"/>
  <c r="A953" i="582"/>
  <c r="D953" i="582" s="1"/>
  <c r="B953" i="582"/>
  <c r="C953" i="582"/>
  <c r="A954" i="582"/>
  <c r="D954" i="582" s="1"/>
  <c r="B954" i="582"/>
  <c r="C954" i="582"/>
  <c r="A955" i="582"/>
  <c r="D955" i="582" s="1"/>
  <c r="B955" i="582"/>
  <c r="C955" i="582"/>
  <c r="A956" i="582"/>
  <c r="D956" i="582" s="1"/>
  <c r="B956" i="582"/>
  <c r="C956" i="582"/>
  <c r="A957" i="582"/>
  <c r="D957" i="582" s="1"/>
  <c r="B957" i="582"/>
  <c r="C957" i="582"/>
  <c r="A958" i="582"/>
  <c r="D958" i="582" s="1"/>
  <c r="B958" i="582"/>
  <c r="C958" i="582"/>
  <c r="A959" i="582"/>
  <c r="D959" i="582" s="1"/>
  <c r="B959" i="582"/>
  <c r="C959" i="582"/>
  <c r="A960" i="582"/>
  <c r="D960" i="582" s="1"/>
  <c r="B960" i="582"/>
  <c r="C960" i="582"/>
  <c r="A961" i="582"/>
  <c r="D961" i="582" s="1"/>
  <c r="B961" i="582"/>
  <c r="C961" i="582"/>
  <c r="A962" i="582"/>
  <c r="D962" i="582" s="1"/>
  <c r="B962" i="582"/>
  <c r="C962" i="582"/>
  <c r="A963" i="582"/>
  <c r="D963" i="582" s="1"/>
  <c r="B963" i="582"/>
  <c r="C963" i="582"/>
  <c r="A964" i="582"/>
  <c r="D964" i="582" s="1"/>
  <c r="B964" i="582"/>
  <c r="C964" i="582"/>
  <c r="A965" i="582"/>
  <c r="D965" i="582" s="1"/>
  <c r="B965" i="582"/>
  <c r="C965" i="582"/>
  <c r="A966" i="582"/>
  <c r="D966" i="582" s="1"/>
  <c r="B966" i="582"/>
  <c r="C966" i="582"/>
  <c r="A967" i="582"/>
  <c r="D967" i="582" s="1"/>
  <c r="B967" i="582"/>
  <c r="C967" i="582"/>
  <c r="A968" i="582"/>
  <c r="D968" i="582" s="1"/>
  <c r="B968" i="582"/>
  <c r="C968" i="582"/>
  <c r="A969" i="582"/>
  <c r="D969" i="582" s="1"/>
  <c r="B969" i="582"/>
  <c r="C969" i="582"/>
  <c r="A970" i="582"/>
  <c r="D970" i="582" s="1"/>
  <c r="B970" i="582"/>
  <c r="C970" i="582"/>
  <c r="A971" i="582"/>
  <c r="D971" i="582" s="1"/>
  <c r="B971" i="582"/>
  <c r="C971" i="582"/>
  <c r="A972" i="582"/>
  <c r="D972" i="582" s="1"/>
  <c r="B972" i="582"/>
  <c r="C972" i="582"/>
  <c r="A973" i="582"/>
  <c r="D973" i="582" s="1"/>
  <c r="B973" i="582"/>
  <c r="C973" i="582"/>
  <c r="A974" i="582"/>
  <c r="D974" i="582" s="1"/>
  <c r="B974" i="582"/>
  <c r="C974" i="582"/>
  <c r="A975" i="582"/>
  <c r="D975" i="582" s="1"/>
  <c r="B975" i="582"/>
  <c r="C975" i="582"/>
  <c r="A976" i="582"/>
  <c r="D976" i="582" s="1"/>
  <c r="B976" i="582"/>
  <c r="C976" i="582"/>
  <c r="A977" i="582"/>
  <c r="D977" i="582" s="1"/>
  <c r="B977" i="582"/>
  <c r="C977" i="582"/>
  <c r="A978" i="582"/>
  <c r="D978" i="582" s="1"/>
  <c r="B978" i="582"/>
  <c r="C978" i="582"/>
  <c r="A979" i="582"/>
  <c r="D979" i="582" s="1"/>
  <c r="B979" i="582"/>
  <c r="C979" i="582"/>
  <c r="A980" i="582"/>
  <c r="D980" i="582" s="1"/>
  <c r="B980" i="582"/>
  <c r="C980" i="582"/>
  <c r="A981" i="582"/>
  <c r="D981" i="582" s="1"/>
  <c r="B981" i="582"/>
  <c r="C981" i="582"/>
  <c r="A982" i="582"/>
  <c r="D982" i="582" s="1"/>
  <c r="B982" i="582"/>
  <c r="C982" i="582"/>
  <c r="A983" i="582"/>
  <c r="D983" i="582" s="1"/>
  <c r="B983" i="582"/>
  <c r="C983" i="582"/>
  <c r="A984" i="582"/>
  <c r="D984" i="582" s="1"/>
  <c r="B984" i="582"/>
  <c r="C984" i="582"/>
  <c r="A985" i="582"/>
  <c r="D985" i="582" s="1"/>
  <c r="B985" i="582"/>
  <c r="C985" i="582"/>
  <c r="A986" i="582"/>
  <c r="D986" i="582" s="1"/>
  <c r="B986" i="582"/>
  <c r="C986" i="582"/>
  <c r="A987" i="582"/>
  <c r="D987" i="582" s="1"/>
  <c r="B987" i="582"/>
  <c r="C987" i="582"/>
  <c r="A988" i="582"/>
  <c r="D988" i="582" s="1"/>
  <c r="B988" i="582"/>
  <c r="C988" i="582"/>
  <c r="A989" i="582"/>
  <c r="D989" i="582" s="1"/>
  <c r="B989" i="582"/>
  <c r="C989" i="582"/>
  <c r="A990" i="582"/>
  <c r="D990" i="582" s="1"/>
  <c r="B990" i="582"/>
  <c r="C990" i="582"/>
  <c r="A991" i="582"/>
  <c r="D991" i="582" s="1"/>
  <c r="B991" i="582"/>
  <c r="C991" i="582"/>
  <c r="A992" i="582"/>
  <c r="D992" i="582" s="1"/>
  <c r="B992" i="582"/>
  <c r="C992" i="582"/>
  <c r="A993" i="582"/>
  <c r="D993" i="582" s="1"/>
  <c r="B993" i="582"/>
  <c r="C993" i="582"/>
  <c r="A994" i="582"/>
  <c r="D994" i="582" s="1"/>
  <c r="B994" i="582"/>
  <c r="C994" i="582"/>
  <c r="A995" i="582"/>
  <c r="D995" i="582" s="1"/>
  <c r="B995" i="582"/>
  <c r="C995" i="582"/>
  <c r="A996" i="582"/>
  <c r="D996" i="582" s="1"/>
  <c r="B996" i="582"/>
  <c r="C996" i="582"/>
  <c r="A997" i="582"/>
  <c r="D997" i="582" s="1"/>
  <c r="B997" i="582"/>
  <c r="C997" i="582"/>
  <c r="A998" i="582"/>
  <c r="D998" i="582" s="1"/>
  <c r="B998" i="582"/>
  <c r="C998" i="582"/>
  <c r="A999" i="582"/>
  <c r="D999" i="582" s="1"/>
  <c r="B999" i="582"/>
  <c r="C999" i="582"/>
  <c r="A1000" i="582"/>
  <c r="D1000" i="582" s="1"/>
  <c r="B1000" i="582"/>
  <c r="C1000" i="582"/>
  <c r="A1001" i="582"/>
  <c r="D1001" i="582" s="1"/>
  <c r="B1001" i="582"/>
  <c r="C1001" i="582"/>
  <c r="A1002" i="582"/>
  <c r="D1002" i="582" s="1"/>
  <c r="B1002" i="582"/>
  <c r="C1002" i="582"/>
  <c r="A1003" i="582"/>
  <c r="D1003" i="582" s="1"/>
  <c r="B1003" i="582"/>
  <c r="C1003" i="582"/>
  <c r="A1004" i="582"/>
  <c r="D1004" i="582" s="1"/>
  <c r="B1004" i="582"/>
  <c r="C1004" i="582"/>
  <c r="A1005" i="582"/>
  <c r="D1005" i="582" s="1"/>
  <c r="B1005" i="582"/>
  <c r="C1005" i="582"/>
  <c r="A1006" i="582"/>
  <c r="D1006" i="582" s="1"/>
  <c r="B1006" i="582"/>
  <c r="C1006" i="582"/>
  <c r="A1007" i="582"/>
  <c r="D1007" i="582" s="1"/>
  <c r="B1007" i="582"/>
  <c r="C1007" i="582"/>
  <c r="A1008" i="582"/>
  <c r="D1008" i="582" s="1"/>
  <c r="B1008" i="582"/>
  <c r="C1008" i="582"/>
  <c r="A1009" i="582"/>
  <c r="D1009" i="582" s="1"/>
  <c r="B1009" i="582"/>
  <c r="C1009" i="582"/>
  <c r="A1010" i="582"/>
  <c r="D1010" i="582" s="1"/>
  <c r="B1010" i="582"/>
  <c r="C1010" i="582"/>
  <c r="A1011" i="582"/>
  <c r="D1011" i="582" s="1"/>
  <c r="B1011" i="582"/>
  <c r="C1011" i="582"/>
  <c r="A1012" i="582"/>
  <c r="D1012" i="582" s="1"/>
  <c r="B1012" i="582"/>
  <c r="C1012" i="582"/>
  <c r="A1013" i="582"/>
  <c r="D1013" i="582" s="1"/>
  <c r="B1013" i="582"/>
  <c r="C1013" i="582"/>
  <c r="A1014" i="582"/>
  <c r="D1014" i="582" s="1"/>
  <c r="B1014" i="582"/>
  <c r="C1014" i="582"/>
  <c r="A1015" i="582"/>
  <c r="D1015" i="582" s="1"/>
  <c r="B1015" i="582"/>
  <c r="C1015" i="582"/>
  <c r="A1016" i="582"/>
  <c r="D1016" i="582" s="1"/>
  <c r="B1016" i="582"/>
  <c r="C1016" i="582"/>
  <c r="A1017" i="582"/>
  <c r="D1017" i="582" s="1"/>
  <c r="B1017" i="582"/>
  <c r="C1017" i="582"/>
  <c r="A1018" i="582"/>
  <c r="D1018" i="582" s="1"/>
  <c r="B1018" i="582"/>
  <c r="C1018" i="582"/>
  <c r="A1019" i="582"/>
  <c r="D1019" i="582" s="1"/>
  <c r="B1019" i="582"/>
  <c r="C1019" i="582"/>
  <c r="A1020" i="582"/>
  <c r="D1020" i="582" s="1"/>
  <c r="B1020" i="582"/>
  <c r="C1020" i="582"/>
  <c r="A1021" i="582"/>
  <c r="D1021" i="582" s="1"/>
  <c r="B1021" i="582"/>
  <c r="C1021" i="582"/>
  <c r="A1022" i="582"/>
  <c r="D1022" i="582" s="1"/>
  <c r="B1022" i="582"/>
  <c r="C1022" i="582"/>
  <c r="A1023" i="582"/>
  <c r="D1023" i="582" s="1"/>
  <c r="B1023" i="582"/>
  <c r="C1023" i="582"/>
  <c r="A1024" i="582"/>
  <c r="D1024" i="582" s="1"/>
  <c r="B1024" i="582"/>
  <c r="C1024" i="582"/>
  <c r="A1025" i="582"/>
  <c r="D1025" i="582" s="1"/>
  <c r="B1025" i="582"/>
  <c r="C1025" i="582"/>
  <c r="A1026" i="582"/>
  <c r="D1026" i="582" s="1"/>
  <c r="B1026" i="582"/>
  <c r="C1026" i="582"/>
  <c r="A1027" i="582"/>
  <c r="D1027" i="582" s="1"/>
  <c r="B1027" i="582"/>
  <c r="C1027" i="582"/>
  <c r="A1028" i="582"/>
  <c r="D1028" i="582" s="1"/>
  <c r="B1028" i="582"/>
  <c r="C1028" i="582"/>
  <c r="A1029" i="582"/>
  <c r="D1029" i="582" s="1"/>
  <c r="B1029" i="582"/>
  <c r="C1029" i="582"/>
  <c r="A1030" i="582"/>
  <c r="D1030" i="582" s="1"/>
  <c r="B1030" i="582"/>
  <c r="C1030" i="582"/>
  <c r="A1031" i="582"/>
  <c r="D1031" i="582" s="1"/>
  <c r="B1031" i="582"/>
  <c r="C1031" i="582"/>
  <c r="A1032" i="582"/>
  <c r="D1032" i="582" s="1"/>
  <c r="B1032" i="582"/>
  <c r="C1032" i="582"/>
  <c r="A1033" i="582"/>
  <c r="D1033" i="582" s="1"/>
  <c r="B1033" i="582"/>
  <c r="C1033" i="582"/>
  <c r="A1034" i="582"/>
  <c r="D1034" i="582" s="1"/>
  <c r="B1034" i="582"/>
  <c r="C1034" i="582"/>
  <c r="A1035" i="582"/>
  <c r="D1035" i="582" s="1"/>
  <c r="B1035" i="582"/>
  <c r="C1035" i="582"/>
  <c r="A1036" i="582"/>
  <c r="D1036" i="582" s="1"/>
  <c r="B1036" i="582"/>
  <c r="C1036" i="582"/>
  <c r="A1037" i="582"/>
  <c r="D1037" i="582" s="1"/>
  <c r="B1037" i="582"/>
  <c r="C1037" i="582"/>
  <c r="A1038" i="582"/>
  <c r="D1038" i="582" s="1"/>
  <c r="B1038" i="582"/>
  <c r="C1038" i="582"/>
  <c r="A1039" i="582"/>
  <c r="D1039" i="582" s="1"/>
  <c r="B1039" i="582"/>
  <c r="C1039" i="582"/>
  <c r="A1040" i="582"/>
  <c r="D1040" i="582" s="1"/>
  <c r="B1040" i="582"/>
  <c r="C1040" i="582"/>
  <c r="A1041" i="582"/>
  <c r="D1041" i="582" s="1"/>
  <c r="B1041" i="582"/>
  <c r="C1041" i="582"/>
  <c r="A1042" i="582"/>
  <c r="D1042" i="582" s="1"/>
  <c r="B1042" i="582"/>
  <c r="C1042" i="582"/>
  <c r="A1043" i="582"/>
  <c r="D1043" i="582" s="1"/>
  <c r="B1043" i="582"/>
  <c r="C1043" i="582"/>
  <c r="A1044" i="582"/>
  <c r="D1044" i="582" s="1"/>
  <c r="B1044" i="582"/>
  <c r="C1044" i="582"/>
  <c r="A1045" i="582"/>
  <c r="D1045" i="582" s="1"/>
  <c r="B1045" i="582"/>
  <c r="C1045" i="582"/>
  <c r="A1046" i="582"/>
  <c r="D1046" i="582" s="1"/>
  <c r="B1046" i="582"/>
  <c r="C1046" i="582"/>
  <c r="A1047" i="582"/>
  <c r="D1047" i="582" s="1"/>
  <c r="B1047" i="582"/>
  <c r="C1047" i="582"/>
  <c r="A1048" i="582"/>
  <c r="D1048" i="582" s="1"/>
  <c r="B1048" i="582"/>
  <c r="C1048" i="582"/>
  <c r="A1049" i="582"/>
  <c r="D1049" i="582" s="1"/>
  <c r="B1049" i="582"/>
  <c r="C1049" i="582"/>
  <c r="A1050" i="582"/>
  <c r="D1050" i="582" s="1"/>
  <c r="B1050" i="582"/>
  <c r="C1050" i="582"/>
  <c r="A1051" i="582"/>
  <c r="D1051" i="582" s="1"/>
  <c r="B1051" i="582"/>
  <c r="C1051" i="582"/>
  <c r="A1052" i="582"/>
  <c r="D1052" i="582" s="1"/>
  <c r="B1052" i="582"/>
  <c r="C1052" i="582"/>
  <c r="A1053" i="582"/>
  <c r="D1053" i="582" s="1"/>
  <c r="B1053" i="582"/>
  <c r="C1053" i="582"/>
  <c r="A1054" i="582"/>
  <c r="D1054" i="582" s="1"/>
  <c r="B1054" i="582"/>
  <c r="C1054" i="582"/>
  <c r="A1055" i="582"/>
  <c r="D1055" i="582" s="1"/>
  <c r="B1055" i="582"/>
  <c r="C1055" i="582"/>
  <c r="A1056" i="582"/>
  <c r="D1056" i="582" s="1"/>
  <c r="B1056" i="582"/>
  <c r="C1056" i="582"/>
  <c r="A1057" i="582"/>
  <c r="D1057" i="582" s="1"/>
  <c r="B1057" i="582"/>
  <c r="C1057" i="582"/>
  <c r="A1058" i="582"/>
  <c r="D1058" i="582" s="1"/>
  <c r="B1058" i="582"/>
  <c r="C1058" i="582"/>
  <c r="A1059" i="582"/>
  <c r="D1059" i="582" s="1"/>
  <c r="B1059" i="582"/>
  <c r="C1059" i="582"/>
  <c r="A1060" i="582"/>
  <c r="D1060" i="582" s="1"/>
  <c r="B1060" i="582"/>
  <c r="C1060" i="582"/>
  <c r="A1061" i="582"/>
  <c r="D1061" i="582" s="1"/>
  <c r="B1061" i="582"/>
  <c r="C1061" i="582"/>
  <c r="A1062" i="582"/>
  <c r="D1062" i="582" s="1"/>
  <c r="B1062" i="582"/>
  <c r="C1062" i="582"/>
  <c r="A1063" i="582"/>
  <c r="D1063" i="582" s="1"/>
  <c r="B1063" i="582"/>
  <c r="C1063" i="582"/>
  <c r="A1064" i="582"/>
  <c r="D1064" i="582" s="1"/>
  <c r="B1064" i="582"/>
  <c r="C1064" i="582"/>
  <c r="A1065" i="582"/>
  <c r="D1065" i="582" s="1"/>
  <c r="B1065" i="582"/>
  <c r="C1065" i="582"/>
  <c r="A1066" i="582"/>
  <c r="D1066" i="582" s="1"/>
  <c r="B1066" i="582"/>
  <c r="C1066" i="582"/>
  <c r="A1067" i="582"/>
  <c r="D1067" i="582" s="1"/>
  <c r="B1067" i="582"/>
  <c r="C1067" i="582"/>
  <c r="A1068" i="582"/>
  <c r="D1068" i="582" s="1"/>
  <c r="B1068" i="582"/>
  <c r="C1068" i="582"/>
  <c r="A1069" i="582"/>
  <c r="D1069" i="582" s="1"/>
  <c r="B1069" i="582"/>
  <c r="C1069" i="582"/>
  <c r="A1070" i="582"/>
  <c r="D1070" i="582" s="1"/>
  <c r="B1070" i="582"/>
  <c r="C1070" i="582"/>
  <c r="A1071" i="582"/>
  <c r="D1071" i="582" s="1"/>
  <c r="B1071" i="582"/>
  <c r="C1071" i="582"/>
  <c r="A1072" i="582"/>
  <c r="D1072" i="582" s="1"/>
  <c r="B1072" i="582"/>
  <c r="C1072" i="582"/>
  <c r="A1073" i="582"/>
  <c r="D1073" i="582" s="1"/>
  <c r="B1073" i="582"/>
  <c r="C1073" i="582"/>
  <c r="A1074" i="582"/>
  <c r="D1074" i="582" s="1"/>
  <c r="B1074" i="582"/>
  <c r="C1074" i="582"/>
  <c r="A1075" i="582"/>
  <c r="D1075" i="582" s="1"/>
  <c r="B1075" i="582"/>
  <c r="C1075" i="582"/>
  <c r="A1076" i="582"/>
  <c r="D1076" i="582" s="1"/>
  <c r="B1076" i="582"/>
  <c r="C1076" i="582"/>
  <c r="A1077" i="582"/>
  <c r="D1077" i="582" s="1"/>
  <c r="B1077" i="582"/>
  <c r="C1077" i="582"/>
  <c r="A1078" i="582"/>
  <c r="D1078" i="582" s="1"/>
  <c r="B1078" i="582"/>
  <c r="C1078" i="582"/>
  <c r="A1079" i="582"/>
  <c r="D1079" i="582" s="1"/>
  <c r="B1079" i="582"/>
  <c r="C1079" i="582"/>
  <c r="A1080" i="582"/>
  <c r="D1080" i="582" s="1"/>
  <c r="B1080" i="582"/>
  <c r="C1080" i="582"/>
  <c r="A1081" i="582"/>
  <c r="D1081" i="582" s="1"/>
  <c r="B1081" i="582"/>
  <c r="C1081" i="582"/>
  <c r="A1082" i="582"/>
  <c r="D1082" i="582" s="1"/>
  <c r="B1082" i="582"/>
  <c r="C1082" i="582"/>
  <c r="A1083" i="582"/>
  <c r="D1083" i="582" s="1"/>
  <c r="B1083" i="582"/>
  <c r="C1083" i="582"/>
  <c r="A1084" i="582"/>
  <c r="D1084" i="582" s="1"/>
  <c r="B1084" i="582"/>
  <c r="C1084" i="582"/>
  <c r="A1085" i="582"/>
  <c r="D1085" i="582" s="1"/>
  <c r="B1085" i="582"/>
  <c r="C1085" i="582"/>
  <c r="A1086" i="582"/>
  <c r="D1086" i="582" s="1"/>
  <c r="B1086" i="582"/>
  <c r="C1086" i="582"/>
  <c r="A1087" i="582"/>
  <c r="D1087" i="582" s="1"/>
  <c r="B1087" i="582"/>
  <c r="C1087" i="582"/>
  <c r="A1088" i="582"/>
  <c r="D1088" i="582" s="1"/>
  <c r="B1088" i="582"/>
  <c r="C1088" i="582"/>
  <c r="A1089" i="582"/>
  <c r="D1089" i="582" s="1"/>
  <c r="B1089" i="582"/>
  <c r="C1089" i="582"/>
  <c r="A1090" i="582"/>
  <c r="D1090" i="582" s="1"/>
  <c r="B1090" i="582"/>
  <c r="C1090" i="582"/>
  <c r="A1091" i="582"/>
  <c r="D1091" i="582" s="1"/>
  <c r="B1091" i="582"/>
  <c r="C1091" i="582"/>
  <c r="A1092" i="582"/>
  <c r="D1092" i="582" s="1"/>
  <c r="B1092" i="582"/>
  <c r="C1092" i="582"/>
  <c r="A1093" i="582"/>
  <c r="D1093" i="582" s="1"/>
  <c r="B1093" i="582"/>
  <c r="C1093" i="582"/>
  <c r="A1094" i="582"/>
  <c r="D1094" i="582" s="1"/>
  <c r="B1094" i="582"/>
  <c r="C1094" i="582"/>
  <c r="A1095" i="582"/>
  <c r="D1095" i="582" s="1"/>
  <c r="B1095" i="582"/>
  <c r="C1095" i="582"/>
  <c r="A1096" i="582"/>
  <c r="D1096" i="582" s="1"/>
  <c r="B1096" i="582"/>
  <c r="C1096" i="582"/>
  <c r="A1097" i="582"/>
  <c r="D1097" i="582" s="1"/>
  <c r="B1097" i="582"/>
  <c r="C1097" i="582"/>
  <c r="A1098" i="582"/>
  <c r="D1098" i="582" s="1"/>
  <c r="B1098" i="582"/>
  <c r="C1098" i="582"/>
  <c r="A1099" i="582"/>
  <c r="D1099" i="582" s="1"/>
  <c r="B1099" i="582"/>
  <c r="C1099" i="582"/>
  <c r="A1100" i="582"/>
  <c r="D1100" i="582" s="1"/>
  <c r="B1100" i="582"/>
  <c r="C1100" i="582"/>
  <c r="A1101" i="582"/>
  <c r="D1101" i="582" s="1"/>
  <c r="B1101" i="582"/>
  <c r="C1101" i="582"/>
  <c r="A1102" i="582"/>
  <c r="D1102" i="582" s="1"/>
  <c r="B1102" i="582"/>
  <c r="C1102" i="582"/>
  <c r="A1103" i="582"/>
  <c r="D1103" i="582" s="1"/>
  <c r="B1103" i="582"/>
  <c r="C1103" i="582"/>
  <c r="A1104" i="582"/>
  <c r="D1104" i="582" s="1"/>
  <c r="B1104" i="582"/>
  <c r="C1104" i="582"/>
  <c r="A1105" i="582"/>
  <c r="D1105" i="582" s="1"/>
  <c r="B1105" i="582"/>
  <c r="C1105" i="582"/>
  <c r="A1106" i="582"/>
  <c r="D1106" i="582" s="1"/>
  <c r="B1106" i="582"/>
  <c r="C1106" i="582"/>
  <c r="A1107" i="582"/>
  <c r="D1107" i="582" s="1"/>
  <c r="B1107" i="582"/>
  <c r="C1107" i="582"/>
  <c r="A1108" i="582"/>
  <c r="D1108" i="582" s="1"/>
  <c r="B1108" i="582"/>
  <c r="C1108" i="582"/>
  <c r="A1109" i="582"/>
  <c r="D1109" i="582" s="1"/>
  <c r="B1109" i="582"/>
  <c r="C1109" i="582"/>
  <c r="A1110" i="582"/>
  <c r="D1110" i="582" s="1"/>
  <c r="B1110" i="582"/>
  <c r="C1110" i="582"/>
  <c r="A1111" i="582"/>
  <c r="D1111" i="582" s="1"/>
  <c r="B1111" i="582"/>
  <c r="C1111" i="582"/>
  <c r="A1112" i="582"/>
  <c r="D1112" i="582" s="1"/>
  <c r="B1112" i="582"/>
  <c r="C1112" i="582"/>
  <c r="A1113" i="582"/>
  <c r="D1113" i="582" s="1"/>
  <c r="B1113" i="582"/>
  <c r="C1113" i="582"/>
  <c r="A1114" i="582"/>
  <c r="D1114" i="582" s="1"/>
  <c r="B1114" i="582"/>
  <c r="C1114" i="582"/>
  <c r="A1115" i="582"/>
  <c r="D1115" i="582" s="1"/>
  <c r="B1115" i="582"/>
  <c r="C1115" i="582"/>
  <c r="A1116" i="582"/>
  <c r="D1116" i="582" s="1"/>
  <c r="B1116" i="582"/>
  <c r="C1116" i="582"/>
  <c r="A1117" i="582"/>
  <c r="D1117" i="582" s="1"/>
  <c r="B1117" i="582"/>
  <c r="C1117" i="582"/>
  <c r="A1118" i="582"/>
  <c r="D1118" i="582" s="1"/>
  <c r="B1118" i="582"/>
  <c r="C1118" i="582"/>
  <c r="A1119" i="582"/>
  <c r="D1119" i="582" s="1"/>
  <c r="B1119" i="582"/>
  <c r="C1119" i="582"/>
  <c r="A1120" i="582"/>
  <c r="D1120" i="582" s="1"/>
  <c r="B1120" i="582"/>
  <c r="C1120" i="582"/>
  <c r="A1121" i="582"/>
  <c r="D1121" i="582" s="1"/>
  <c r="B1121" i="582"/>
  <c r="C1121" i="582"/>
  <c r="A1122" i="582"/>
  <c r="D1122" i="582" s="1"/>
  <c r="B1122" i="582"/>
  <c r="C1122" i="582"/>
  <c r="A1123" i="582"/>
  <c r="D1123" i="582" s="1"/>
  <c r="B1123" i="582"/>
  <c r="C1123" i="582"/>
  <c r="A1124" i="582"/>
  <c r="D1124" i="582" s="1"/>
  <c r="B1124" i="582"/>
  <c r="C1124" i="582"/>
  <c r="A1125" i="582"/>
  <c r="D1125" i="582" s="1"/>
  <c r="B1125" i="582"/>
  <c r="C1125" i="582"/>
  <c r="A1126" i="582"/>
  <c r="D1126" i="582" s="1"/>
  <c r="B1126" i="582"/>
  <c r="C1126" i="582"/>
  <c r="A1127" i="582"/>
  <c r="D1127" i="582" s="1"/>
  <c r="B1127" i="582"/>
  <c r="C1127" i="582"/>
  <c r="A1128" i="582"/>
  <c r="D1128" i="582" s="1"/>
  <c r="B1128" i="582"/>
  <c r="C1128" i="582"/>
  <c r="A1129" i="582"/>
  <c r="D1129" i="582" s="1"/>
  <c r="B1129" i="582"/>
  <c r="C1129" i="582"/>
  <c r="A1130" i="582"/>
  <c r="D1130" i="582" s="1"/>
  <c r="B1130" i="582"/>
  <c r="C1130" i="582"/>
  <c r="A1131" i="582"/>
  <c r="D1131" i="582" s="1"/>
  <c r="B1131" i="582"/>
  <c r="C1131" i="582"/>
  <c r="A1132" i="582"/>
  <c r="D1132" i="582" s="1"/>
  <c r="B1132" i="582"/>
  <c r="C1132" i="582"/>
  <c r="A1133" i="582"/>
  <c r="D1133" i="582" s="1"/>
  <c r="B1133" i="582"/>
  <c r="C1133" i="582"/>
  <c r="A1134" i="582"/>
  <c r="D1134" i="582" s="1"/>
  <c r="B1134" i="582"/>
  <c r="C1134" i="582"/>
  <c r="A1135" i="582"/>
  <c r="D1135" i="582" s="1"/>
  <c r="B1135" i="582"/>
  <c r="C1135" i="582"/>
  <c r="A1136" i="582"/>
  <c r="D1136" i="582" s="1"/>
  <c r="B1136" i="582"/>
  <c r="C1136" i="582"/>
  <c r="A1137" i="582"/>
  <c r="D1137" i="582" s="1"/>
  <c r="B1137" i="582"/>
  <c r="C1137" i="582"/>
  <c r="A1138" i="582"/>
  <c r="D1138" i="582" s="1"/>
  <c r="B1138" i="582"/>
  <c r="C1138" i="582"/>
  <c r="A1139" i="582"/>
  <c r="D1139" i="582" s="1"/>
  <c r="B1139" i="582"/>
  <c r="C1139" i="582"/>
  <c r="A1140" i="582"/>
  <c r="D1140" i="582" s="1"/>
  <c r="B1140" i="582"/>
  <c r="C1140" i="582"/>
  <c r="A1141" i="582"/>
  <c r="D1141" i="582" s="1"/>
  <c r="B1141" i="582"/>
  <c r="C1141" i="582"/>
  <c r="A1142" i="582"/>
  <c r="D1142" i="582" s="1"/>
  <c r="B1142" i="582"/>
  <c r="C1142" i="582"/>
  <c r="A1143" i="582"/>
  <c r="D1143" i="582" s="1"/>
  <c r="B1143" i="582"/>
  <c r="C1143" i="582"/>
  <c r="A1144" i="582"/>
  <c r="D1144" i="582" s="1"/>
  <c r="B1144" i="582"/>
  <c r="C1144" i="582"/>
  <c r="A1145" i="582"/>
  <c r="D1145" i="582" s="1"/>
  <c r="B1145" i="582"/>
  <c r="C1145" i="582"/>
  <c r="A1146" i="582"/>
  <c r="D1146" i="582" s="1"/>
  <c r="B1146" i="582"/>
  <c r="C1146" i="582"/>
  <c r="A1147" i="582"/>
  <c r="D1147" i="582" s="1"/>
  <c r="B1147" i="582"/>
  <c r="C1147" i="582"/>
  <c r="A1148" i="582"/>
  <c r="D1148" i="582" s="1"/>
  <c r="B1148" i="582"/>
  <c r="C1148" i="582"/>
  <c r="A1149" i="582"/>
  <c r="D1149" i="582" s="1"/>
  <c r="B1149" i="582"/>
  <c r="C1149" i="582"/>
  <c r="A1150" i="582"/>
  <c r="D1150" i="582" s="1"/>
  <c r="B1150" i="582"/>
  <c r="C1150" i="582"/>
  <c r="A1151" i="582"/>
  <c r="D1151" i="582" s="1"/>
  <c r="B1151" i="582"/>
  <c r="C1151" i="582"/>
  <c r="A1152" i="582"/>
  <c r="D1152" i="582" s="1"/>
  <c r="B1152" i="582"/>
  <c r="C1152" i="582"/>
  <c r="A1153" i="582"/>
  <c r="D1153" i="582" s="1"/>
  <c r="B1153" i="582"/>
  <c r="C1153" i="582"/>
  <c r="A1154" i="582"/>
  <c r="D1154" i="582" s="1"/>
  <c r="B1154" i="582"/>
  <c r="C1154" i="582"/>
  <c r="A1155" i="582"/>
  <c r="D1155" i="582" s="1"/>
  <c r="B1155" i="582"/>
  <c r="C1155" i="582"/>
  <c r="A1156" i="582"/>
  <c r="D1156" i="582" s="1"/>
  <c r="B1156" i="582"/>
  <c r="C1156" i="582"/>
  <c r="A1157" i="582"/>
  <c r="D1157" i="582" s="1"/>
  <c r="B1157" i="582"/>
  <c r="C1157" i="582"/>
  <c r="A1158" i="582"/>
  <c r="D1158" i="582" s="1"/>
  <c r="B1158" i="582"/>
  <c r="C1158" i="582"/>
  <c r="A1159" i="582"/>
  <c r="D1159" i="582" s="1"/>
  <c r="B1159" i="582"/>
  <c r="C1159" i="582"/>
  <c r="A1160" i="582"/>
  <c r="D1160" i="582" s="1"/>
  <c r="B1160" i="582"/>
  <c r="C1160" i="582"/>
  <c r="A1161" i="582"/>
  <c r="D1161" i="582" s="1"/>
  <c r="B1161" i="582"/>
  <c r="C1161" i="582"/>
  <c r="A1162" i="582"/>
  <c r="D1162" i="582" s="1"/>
  <c r="B1162" i="582"/>
  <c r="C1162" i="582"/>
  <c r="A1163" i="582"/>
  <c r="D1163" i="582" s="1"/>
  <c r="B1163" i="582"/>
  <c r="C1163" i="582"/>
  <c r="A1164" i="582"/>
  <c r="D1164" i="582" s="1"/>
  <c r="B1164" i="582"/>
  <c r="C1164" i="582"/>
  <c r="A1165" i="582"/>
  <c r="D1165" i="582" s="1"/>
  <c r="B1165" i="582"/>
  <c r="C1165" i="582"/>
  <c r="A1166" i="582"/>
  <c r="D1166" i="582" s="1"/>
  <c r="B1166" i="582"/>
  <c r="C1166" i="582"/>
  <c r="A1167" i="582"/>
  <c r="D1167" i="582" s="1"/>
  <c r="B1167" i="582"/>
  <c r="C1167" i="582"/>
  <c r="A1168" i="582"/>
  <c r="D1168" i="582" s="1"/>
  <c r="B1168" i="582"/>
  <c r="C1168" i="582"/>
  <c r="A1169" i="582"/>
  <c r="D1169" i="582" s="1"/>
  <c r="B1169" i="582"/>
  <c r="C1169" i="582"/>
  <c r="A1170" i="582"/>
  <c r="D1170" i="582" s="1"/>
  <c r="B1170" i="582"/>
  <c r="C1170" i="582"/>
  <c r="A1171" i="582"/>
  <c r="D1171" i="582" s="1"/>
  <c r="B1171" i="582"/>
  <c r="C1171" i="582"/>
  <c r="A1172" i="582"/>
  <c r="D1172" i="582" s="1"/>
  <c r="B1172" i="582"/>
  <c r="C1172" i="582"/>
  <c r="A1173" i="582"/>
  <c r="D1173" i="582" s="1"/>
  <c r="B1173" i="582"/>
  <c r="C1173" i="582"/>
  <c r="A1174" i="582"/>
  <c r="D1174" i="582" s="1"/>
  <c r="B1174" i="582"/>
  <c r="C1174" i="582"/>
  <c r="A1175" i="582"/>
  <c r="D1175" i="582" s="1"/>
  <c r="B1175" i="582"/>
  <c r="C1175" i="582"/>
  <c r="A1176" i="582"/>
  <c r="D1176" i="582" s="1"/>
  <c r="B1176" i="582"/>
  <c r="C1176" i="582"/>
  <c r="A1177" i="582"/>
  <c r="D1177" i="582" s="1"/>
  <c r="B1177" i="582"/>
  <c r="C1177" i="582"/>
  <c r="A1178" i="582"/>
  <c r="D1178" i="582" s="1"/>
  <c r="B1178" i="582"/>
  <c r="C1178" i="582"/>
  <c r="A1179" i="582"/>
  <c r="D1179" i="582" s="1"/>
  <c r="B1179" i="582"/>
  <c r="C1179" i="582"/>
  <c r="A1180" i="582"/>
  <c r="D1180" i="582" s="1"/>
  <c r="B1180" i="582"/>
  <c r="C1180" i="582"/>
  <c r="A1181" i="582"/>
  <c r="D1181" i="582" s="1"/>
  <c r="B1181" i="582"/>
  <c r="C1181" i="582"/>
  <c r="A1182" i="582"/>
  <c r="D1182" i="582" s="1"/>
  <c r="B1182" i="582"/>
  <c r="C1182" i="582"/>
  <c r="A1183" i="582"/>
  <c r="D1183" i="582" s="1"/>
  <c r="B1183" i="582"/>
  <c r="C1183" i="582"/>
  <c r="A1184" i="582"/>
  <c r="D1184" i="582" s="1"/>
  <c r="B1184" i="582"/>
  <c r="C1184" i="582"/>
  <c r="A1185" i="582"/>
  <c r="D1185" i="582" s="1"/>
  <c r="B1185" i="582"/>
  <c r="C1185" i="582"/>
  <c r="A1186" i="582"/>
  <c r="D1186" i="582" s="1"/>
  <c r="B1186" i="582"/>
  <c r="C1186" i="582"/>
  <c r="A1187" i="582"/>
  <c r="D1187" i="582" s="1"/>
  <c r="B1187" i="582"/>
  <c r="C1187" i="582"/>
  <c r="A1188" i="582"/>
  <c r="D1188" i="582" s="1"/>
  <c r="B1188" i="582"/>
  <c r="C1188" i="582"/>
  <c r="A1189" i="582"/>
  <c r="D1189" i="582" s="1"/>
  <c r="B1189" i="582"/>
  <c r="C1189" i="582"/>
  <c r="A1190" i="582"/>
  <c r="D1190" i="582" s="1"/>
  <c r="B1190" i="582"/>
  <c r="C1190" i="582"/>
  <c r="A1191" i="582"/>
  <c r="D1191" i="582" s="1"/>
  <c r="B1191" i="582"/>
  <c r="C1191" i="582"/>
  <c r="A1192" i="582"/>
  <c r="D1192" i="582" s="1"/>
  <c r="B1192" i="582"/>
  <c r="C1192" i="582"/>
  <c r="A1193" i="582"/>
  <c r="D1193" i="582" s="1"/>
  <c r="B1193" i="582"/>
  <c r="C1193" i="582"/>
  <c r="A1194" i="582"/>
  <c r="D1194" i="582" s="1"/>
  <c r="B1194" i="582"/>
  <c r="C1194" i="582"/>
  <c r="A1195" i="582"/>
  <c r="D1195" i="582" s="1"/>
  <c r="B1195" i="582"/>
  <c r="C1195" i="582"/>
  <c r="A1196" i="582"/>
  <c r="D1196" i="582" s="1"/>
  <c r="B1196" i="582"/>
  <c r="C1196" i="582"/>
  <c r="A1197" i="582"/>
  <c r="D1197" i="582" s="1"/>
  <c r="B1197" i="582"/>
  <c r="C1197" i="582"/>
  <c r="A1198" i="582"/>
  <c r="D1198" i="582" s="1"/>
  <c r="B1198" i="582"/>
  <c r="C1198" i="582"/>
  <c r="A1199" i="582"/>
  <c r="D1199" i="582" s="1"/>
  <c r="B1199" i="582"/>
  <c r="C1199" i="582"/>
  <c r="A1200" i="582"/>
  <c r="D1200" i="582" s="1"/>
  <c r="B1200" i="582"/>
  <c r="C1200" i="582"/>
  <c r="A1201" i="582"/>
  <c r="D1201" i="582" s="1"/>
  <c r="B1201" i="582"/>
  <c r="C1201" i="582"/>
  <c r="A1202" i="582"/>
  <c r="D1202" i="582" s="1"/>
  <c r="B1202" i="582"/>
  <c r="A702" i="582"/>
  <c r="D702" i="582" s="1"/>
  <c r="B702" i="582"/>
  <c r="C702" i="582"/>
  <c r="A703" i="582"/>
  <c r="D703" i="582" s="1"/>
  <c r="B703" i="582"/>
  <c r="C703" i="582"/>
  <c r="A704" i="582"/>
  <c r="D704" i="582" s="1"/>
  <c r="B704" i="582"/>
  <c r="C704" i="582"/>
  <c r="A705" i="582"/>
  <c r="D705" i="582" s="1"/>
  <c r="B705" i="582"/>
  <c r="C705" i="582"/>
  <c r="A706" i="582"/>
  <c r="D706" i="582" s="1"/>
  <c r="B706" i="582"/>
  <c r="C706" i="582"/>
  <c r="A707" i="582"/>
  <c r="D707" i="582" s="1"/>
  <c r="B707" i="582"/>
  <c r="C707" i="582"/>
  <c r="A708" i="582"/>
  <c r="D708" i="582" s="1"/>
  <c r="B708" i="582"/>
  <c r="C708" i="582"/>
  <c r="A709" i="582"/>
  <c r="D709" i="582" s="1"/>
  <c r="B709" i="582"/>
  <c r="C709" i="582"/>
  <c r="A710" i="582"/>
  <c r="D710" i="582" s="1"/>
  <c r="B710" i="582"/>
  <c r="C710" i="582"/>
  <c r="A711" i="582"/>
  <c r="D711" i="582" s="1"/>
  <c r="B711" i="582"/>
  <c r="C711" i="582"/>
  <c r="A712" i="582"/>
  <c r="D712" i="582" s="1"/>
  <c r="B712" i="582"/>
  <c r="C712" i="582"/>
  <c r="A713" i="582"/>
  <c r="D713" i="582" s="1"/>
  <c r="B713" i="582"/>
  <c r="C713" i="582"/>
  <c r="A714" i="582"/>
  <c r="D714" i="582" s="1"/>
  <c r="B714" i="582"/>
  <c r="C714" i="582"/>
  <c r="A715" i="582"/>
  <c r="D715" i="582" s="1"/>
  <c r="B715" i="582"/>
  <c r="C715" i="582"/>
  <c r="A716" i="582"/>
  <c r="D716" i="582" s="1"/>
  <c r="B716" i="582"/>
  <c r="C716" i="582"/>
  <c r="A717" i="582"/>
  <c r="D717" i="582" s="1"/>
  <c r="B717" i="582"/>
  <c r="C717" i="582"/>
  <c r="A718" i="582"/>
  <c r="D718" i="582" s="1"/>
  <c r="B718" i="582"/>
  <c r="C718" i="582"/>
  <c r="A719" i="582"/>
  <c r="D719" i="582" s="1"/>
  <c r="B719" i="582"/>
  <c r="C719" i="582"/>
  <c r="A720" i="582"/>
  <c r="D720" i="582" s="1"/>
  <c r="B720" i="582"/>
  <c r="C720" i="582"/>
  <c r="A721" i="582"/>
  <c r="D721" i="582" s="1"/>
  <c r="B721" i="582"/>
  <c r="C721" i="582"/>
  <c r="A722" i="582"/>
  <c r="D722" i="582" s="1"/>
  <c r="B722" i="582"/>
  <c r="C722" i="582"/>
  <c r="A723" i="582"/>
  <c r="D723" i="582" s="1"/>
  <c r="B723" i="582"/>
  <c r="C723" i="582"/>
  <c r="A724" i="582"/>
  <c r="D724" i="582" s="1"/>
  <c r="B724" i="582"/>
  <c r="C724" i="582"/>
  <c r="A725" i="582"/>
  <c r="D725" i="582" s="1"/>
  <c r="B725" i="582"/>
  <c r="C725" i="582"/>
  <c r="A726" i="582"/>
  <c r="D726" i="582" s="1"/>
  <c r="B726" i="582"/>
  <c r="C726" i="582"/>
  <c r="A727" i="582"/>
  <c r="D727" i="582" s="1"/>
  <c r="B727" i="582"/>
  <c r="C727" i="582"/>
  <c r="A728" i="582"/>
  <c r="D728" i="582" s="1"/>
  <c r="B728" i="582"/>
  <c r="C728" i="582"/>
  <c r="A729" i="582"/>
  <c r="D729" i="582" s="1"/>
  <c r="B729" i="582"/>
  <c r="C729" i="582"/>
  <c r="A730" i="582"/>
  <c r="D730" i="582" s="1"/>
  <c r="B730" i="582"/>
  <c r="C730" i="582"/>
  <c r="A731" i="582"/>
  <c r="D731" i="582" s="1"/>
  <c r="B731" i="582"/>
  <c r="C731" i="582"/>
  <c r="A732" i="582"/>
  <c r="D732" i="582" s="1"/>
  <c r="B732" i="582"/>
  <c r="C732" i="582"/>
  <c r="A733" i="582"/>
  <c r="D733" i="582" s="1"/>
  <c r="B733" i="582"/>
  <c r="C733" i="582"/>
  <c r="A734" i="582"/>
  <c r="D734" i="582" s="1"/>
  <c r="B734" i="582"/>
  <c r="C734" i="582"/>
  <c r="A735" i="582"/>
  <c r="D735" i="582" s="1"/>
  <c r="B735" i="582"/>
  <c r="C735" i="582"/>
  <c r="A736" i="582"/>
  <c r="D736" i="582" s="1"/>
  <c r="B736" i="582"/>
  <c r="C736" i="582"/>
  <c r="A737" i="582"/>
  <c r="D737" i="582" s="1"/>
  <c r="B737" i="582"/>
  <c r="C737" i="582"/>
  <c r="A738" i="582"/>
  <c r="D738" i="582" s="1"/>
  <c r="B738" i="582"/>
  <c r="C738" i="582"/>
  <c r="A739" i="582"/>
  <c r="D739" i="582" s="1"/>
  <c r="B739" i="582"/>
  <c r="C739" i="582"/>
  <c r="A740" i="582"/>
  <c r="D740" i="582" s="1"/>
  <c r="B740" i="582"/>
  <c r="C740" i="582"/>
  <c r="A741" i="582"/>
  <c r="D741" i="582" s="1"/>
  <c r="B741" i="582"/>
  <c r="C741" i="582"/>
  <c r="A742" i="582"/>
  <c r="D742" i="582" s="1"/>
  <c r="B742" i="582"/>
  <c r="C742" i="582"/>
  <c r="A743" i="582"/>
  <c r="D743" i="582" s="1"/>
  <c r="B743" i="582"/>
  <c r="C743" i="582"/>
  <c r="A744" i="582"/>
  <c r="D744" i="582" s="1"/>
  <c r="B744" i="582"/>
  <c r="C744" i="582"/>
  <c r="A745" i="582"/>
  <c r="D745" i="582" s="1"/>
  <c r="B745" i="582"/>
  <c r="C745" i="582"/>
  <c r="A746" i="582"/>
  <c r="D746" i="582" s="1"/>
  <c r="B746" i="582"/>
  <c r="C746" i="582"/>
  <c r="A747" i="582"/>
  <c r="D747" i="582" s="1"/>
  <c r="B747" i="582"/>
  <c r="C747" i="582"/>
  <c r="A748" i="582"/>
  <c r="D748" i="582" s="1"/>
  <c r="B748" i="582"/>
  <c r="C748" i="582"/>
  <c r="A749" i="582"/>
  <c r="D749" i="582" s="1"/>
  <c r="B749" i="582"/>
  <c r="C749" i="582"/>
  <c r="A750" i="582"/>
  <c r="D750" i="582" s="1"/>
  <c r="B750" i="582"/>
  <c r="C750" i="582"/>
  <c r="A751" i="582"/>
  <c r="D751" i="582" s="1"/>
  <c r="B751" i="582"/>
  <c r="C751" i="582"/>
  <c r="A752" i="582"/>
  <c r="D752" i="582" s="1"/>
  <c r="B752" i="582"/>
  <c r="C752" i="582"/>
  <c r="A753" i="582"/>
  <c r="D753" i="582" s="1"/>
  <c r="B753" i="582"/>
  <c r="C753" i="582"/>
  <c r="A754" i="582"/>
  <c r="D754" i="582" s="1"/>
  <c r="B754" i="582"/>
  <c r="C754" i="582"/>
  <c r="A755" i="582"/>
  <c r="D755" i="582" s="1"/>
  <c r="B755" i="582"/>
  <c r="C755" i="582"/>
  <c r="A756" i="582"/>
  <c r="D756" i="582" s="1"/>
  <c r="B756" i="582"/>
  <c r="C756" i="582"/>
  <c r="A757" i="582"/>
  <c r="D757" i="582" s="1"/>
  <c r="B757" i="582"/>
  <c r="C757" i="582"/>
  <c r="A758" i="582"/>
  <c r="D758" i="582" s="1"/>
  <c r="B758" i="582"/>
  <c r="C758" i="582"/>
  <c r="A759" i="582"/>
  <c r="D759" i="582" s="1"/>
  <c r="B759" i="582"/>
  <c r="C759" i="582"/>
  <c r="A760" i="582"/>
  <c r="D760" i="582" s="1"/>
  <c r="B760" i="582"/>
  <c r="C760" i="582"/>
  <c r="A761" i="582"/>
  <c r="D761" i="582" s="1"/>
  <c r="B761" i="582"/>
  <c r="C761" i="582"/>
  <c r="A762" i="582"/>
  <c r="D762" i="582" s="1"/>
  <c r="B762" i="582"/>
  <c r="C762" i="582"/>
  <c r="A763" i="582"/>
  <c r="D763" i="582" s="1"/>
  <c r="B763" i="582"/>
  <c r="C763" i="582"/>
  <c r="A764" i="582"/>
  <c r="D764" i="582" s="1"/>
  <c r="B764" i="582"/>
  <c r="C764" i="582"/>
  <c r="A765" i="582"/>
  <c r="D765" i="582" s="1"/>
  <c r="B765" i="582"/>
  <c r="C765" i="582"/>
  <c r="A766" i="582"/>
  <c r="D766" i="582" s="1"/>
  <c r="B766" i="582"/>
  <c r="C766" i="582"/>
  <c r="A767" i="582"/>
  <c r="D767" i="582" s="1"/>
  <c r="B767" i="582"/>
  <c r="C767" i="582"/>
  <c r="A768" i="582"/>
  <c r="D768" i="582" s="1"/>
  <c r="B768" i="582"/>
  <c r="C768" i="582"/>
  <c r="A769" i="582"/>
  <c r="D769" i="582" s="1"/>
  <c r="B769" i="582"/>
  <c r="C769" i="582"/>
  <c r="A770" i="582"/>
  <c r="D770" i="582" s="1"/>
  <c r="B770" i="582"/>
  <c r="C770" i="582"/>
  <c r="A771" i="582"/>
  <c r="D771" i="582" s="1"/>
  <c r="B771" i="582"/>
  <c r="C771" i="582"/>
  <c r="A772" i="582"/>
  <c r="D772" i="582" s="1"/>
  <c r="B772" i="582"/>
  <c r="C772" i="582"/>
  <c r="A773" i="582"/>
  <c r="D773" i="582" s="1"/>
  <c r="B773" i="582"/>
  <c r="C773" i="582"/>
  <c r="A774" i="582"/>
  <c r="D774" i="582" s="1"/>
  <c r="B774" i="582"/>
  <c r="C774" i="582"/>
  <c r="A775" i="582"/>
  <c r="D775" i="582" s="1"/>
  <c r="B775" i="582"/>
  <c r="C775" i="582"/>
  <c r="A776" i="582"/>
  <c r="D776" i="582" s="1"/>
  <c r="B776" i="582"/>
  <c r="C776" i="582"/>
  <c r="A777" i="582"/>
  <c r="D777" i="582" s="1"/>
  <c r="B777" i="582"/>
  <c r="C777" i="582"/>
  <c r="A778" i="582"/>
  <c r="D778" i="582" s="1"/>
  <c r="B778" i="582"/>
  <c r="C778" i="582"/>
  <c r="A779" i="582"/>
  <c r="D779" i="582" s="1"/>
  <c r="B779" i="582"/>
  <c r="C779" i="582"/>
  <c r="A780" i="582"/>
  <c r="D780" i="582" s="1"/>
  <c r="B780" i="582"/>
  <c r="C780" i="582"/>
  <c r="A781" i="582"/>
  <c r="D781" i="582" s="1"/>
  <c r="B781" i="582"/>
  <c r="C781" i="582"/>
  <c r="A782" i="582"/>
  <c r="D782" i="582" s="1"/>
  <c r="B782" i="582"/>
  <c r="C782" i="582"/>
  <c r="A783" i="582"/>
  <c r="D783" i="582" s="1"/>
  <c r="B783" i="582"/>
  <c r="C783" i="582"/>
  <c r="A784" i="582"/>
  <c r="D784" i="582" s="1"/>
  <c r="B784" i="582"/>
  <c r="C784" i="582"/>
  <c r="A785" i="582"/>
  <c r="D785" i="582" s="1"/>
  <c r="B785" i="582"/>
  <c r="C785" i="582"/>
  <c r="A786" i="582"/>
  <c r="D786" i="582" s="1"/>
  <c r="B786" i="582"/>
  <c r="C786" i="582"/>
  <c r="A787" i="582"/>
  <c r="D787" i="582" s="1"/>
  <c r="B787" i="582"/>
  <c r="C787" i="582"/>
  <c r="A788" i="582"/>
  <c r="D788" i="582" s="1"/>
  <c r="B788" i="582"/>
  <c r="C788" i="582"/>
  <c r="A789" i="582"/>
  <c r="D789" i="582" s="1"/>
  <c r="B789" i="582"/>
  <c r="C789" i="582"/>
  <c r="A790" i="582"/>
  <c r="D790" i="582" s="1"/>
  <c r="B790" i="582"/>
  <c r="C790" i="582"/>
  <c r="A791" i="582"/>
  <c r="D791" i="582" s="1"/>
  <c r="B791" i="582"/>
  <c r="C791" i="582"/>
  <c r="A792" i="582"/>
  <c r="D792" i="582" s="1"/>
  <c r="B792" i="582"/>
  <c r="C792" i="582"/>
  <c r="A793" i="582"/>
  <c r="D793" i="582" s="1"/>
  <c r="B793" i="582"/>
  <c r="C793" i="582"/>
  <c r="A794" i="582"/>
  <c r="D794" i="582" s="1"/>
  <c r="B794" i="582"/>
  <c r="C794" i="582"/>
  <c r="A795" i="582"/>
  <c r="D795" i="582" s="1"/>
  <c r="B795" i="582"/>
  <c r="C795" i="582"/>
  <c r="A796" i="582"/>
  <c r="D796" i="582" s="1"/>
  <c r="B796" i="582"/>
  <c r="C796" i="582"/>
  <c r="A797" i="582"/>
  <c r="D797" i="582" s="1"/>
  <c r="B797" i="582"/>
  <c r="C797" i="582"/>
  <c r="A798" i="582"/>
  <c r="D798" i="582" s="1"/>
  <c r="B798" i="582"/>
  <c r="C798" i="582"/>
  <c r="A799" i="582"/>
  <c r="D799" i="582" s="1"/>
  <c r="B799" i="582"/>
  <c r="C799" i="582"/>
  <c r="A800" i="582"/>
  <c r="D800" i="582" s="1"/>
  <c r="B800" i="582"/>
  <c r="C800" i="582"/>
  <c r="A801" i="582"/>
  <c r="D801" i="582" s="1"/>
  <c r="B801" i="582"/>
  <c r="C801" i="582"/>
  <c r="A802" i="582"/>
  <c r="D802" i="582" s="1"/>
  <c r="B802" i="582"/>
  <c r="C802" i="582"/>
  <c r="A803" i="582"/>
  <c r="D803" i="582" s="1"/>
  <c r="B803" i="582"/>
  <c r="C803" i="582"/>
  <c r="A804" i="582"/>
  <c r="D804" i="582" s="1"/>
  <c r="B804" i="582"/>
  <c r="C804" i="582"/>
  <c r="A805" i="582"/>
  <c r="D805" i="582" s="1"/>
  <c r="B805" i="582"/>
  <c r="C805" i="582"/>
  <c r="A806" i="582"/>
  <c r="D806" i="582" s="1"/>
  <c r="B806" i="582"/>
  <c r="C806" i="582"/>
  <c r="A807" i="582"/>
  <c r="D807" i="582" s="1"/>
  <c r="B807" i="582"/>
  <c r="C807" i="582"/>
  <c r="A808" i="582"/>
  <c r="D808" i="582" s="1"/>
  <c r="B808" i="582"/>
  <c r="C808" i="582"/>
  <c r="A809" i="582"/>
  <c r="D809" i="582" s="1"/>
  <c r="B809" i="582"/>
  <c r="C809" i="582"/>
  <c r="A810" i="582"/>
  <c r="D810" i="582" s="1"/>
  <c r="B810" i="582"/>
  <c r="C810" i="582"/>
  <c r="A811" i="582"/>
  <c r="D811" i="582" s="1"/>
  <c r="B811" i="582"/>
  <c r="C811" i="582"/>
  <c r="A812" i="582"/>
  <c r="D812" i="582" s="1"/>
  <c r="B812" i="582"/>
  <c r="C812" i="582"/>
  <c r="A813" i="582"/>
  <c r="D813" i="582" s="1"/>
  <c r="B813" i="582"/>
  <c r="C813" i="582"/>
  <c r="A814" i="582"/>
  <c r="D814" i="582" s="1"/>
  <c r="B814" i="582"/>
  <c r="C814" i="582"/>
  <c r="A815" i="582"/>
  <c r="D815" i="582" s="1"/>
  <c r="B815" i="582"/>
  <c r="C815" i="582"/>
  <c r="A816" i="582"/>
  <c r="D816" i="582" s="1"/>
  <c r="B816" i="582"/>
  <c r="C816" i="582"/>
  <c r="A817" i="582"/>
  <c r="D817" i="582" s="1"/>
  <c r="B817" i="582"/>
  <c r="C817" i="582"/>
  <c r="A818" i="582"/>
  <c r="D818" i="582" s="1"/>
  <c r="B818" i="582"/>
  <c r="C818" i="582"/>
  <c r="A819" i="582"/>
  <c r="D819" i="582" s="1"/>
  <c r="B819" i="582"/>
  <c r="C819" i="582"/>
  <c r="A820" i="582"/>
  <c r="D820" i="582" s="1"/>
  <c r="B820" i="582"/>
  <c r="C820" i="582"/>
  <c r="A821" i="582"/>
  <c r="D821" i="582" s="1"/>
  <c r="B821" i="582"/>
  <c r="C821" i="582"/>
  <c r="A822" i="582"/>
  <c r="D822" i="582" s="1"/>
  <c r="B822" i="582"/>
  <c r="C822" i="582"/>
  <c r="A823" i="582"/>
  <c r="D823" i="582" s="1"/>
  <c r="B823" i="582"/>
  <c r="C823" i="582"/>
  <c r="A824" i="582"/>
  <c r="D824" i="582" s="1"/>
  <c r="B824" i="582"/>
  <c r="C824" i="582"/>
  <c r="A825" i="582"/>
  <c r="D825" i="582" s="1"/>
  <c r="B825" i="582"/>
  <c r="C825" i="582"/>
  <c r="A826" i="582"/>
  <c r="D826" i="582" s="1"/>
  <c r="B826" i="582"/>
  <c r="C826" i="582"/>
  <c r="A827" i="582"/>
  <c r="D827" i="582" s="1"/>
  <c r="B827" i="582"/>
  <c r="C827" i="582"/>
  <c r="A828" i="582"/>
  <c r="D828" i="582" s="1"/>
  <c r="B828" i="582"/>
  <c r="C828" i="582"/>
  <c r="A829" i="582"/>
  <c r="D829" i="582" s="1"/>
  <c r="B829" i="582"/>
  <c r="C829" i="582"/>
  <c r="A830" i="582"/>
  <c r="D830" i="582" s="1"/>
  <c r="B830" i="582"/>
  <c r="C830" i="582"/>
  <c r="A831" i="582"/>
  <c r="D831" i="582" s="1"/>
  <c r="B831" i="582"/>
  <c r="C831" i="582"/>
  <c r="A832" i="582"/>
  <c r="D832" i="582" s="1"/>
  <c r="B832" i="582"/>
  <c r="C832" i="582"/>
  <c r="A833" i="582"/>
  <c r="D833" i="582" s="1"/>
  <c r="B833" i="582"/>
  <c r="C833" i="582"/>
  <c r="A834" i="582"/>
  <c r="D834" i="582" s="1"/>
  <c r="B834" i="582"/>
  <c r="C834" i="582"/>
  <c r="A835" i="582"/>
  <c r="D835" i="582" s="1"/>
  <c r="B835" i="582"/>
  <c r="C835" i="582"/>
  <c r="A836" i="582"/>
  <c r="D836" i="582" s="1"/>
  <c r="B836" i="582"/>
  <c r="C836" i="582"/>
  <c r="A837" i="582"/>
  <c r="D837" i="582" s="1"/>
  <c r="B837" i="582"/>
  <c r="C837" i="582"/>
  <c r="A838" i="582"/>
  <c r="D838" i="582" s="1"/>
  <c r="B838" i="582"/>
  <c r="C838" i="582"/>
  <c r="A839" i="582"/>
  <c r="D839" i="582" s="1"/>
  <c r="B839" i="582"/>
  <c r="C839" i="582"/>
  <c r="A840" i="582"/>
  <c r="D840" i="582" s="1"/>
  <c r="B840" i="582"/>
  <c r="C840" i="582"/>
  <c r="A841" i="582"/>
  <c r="D841" i="582" s="1"/>
  <c r="B841" i="582"/>
  <c r="C841" i="582"/>
  <c r="A842" i="582"/>
  <c r="D842" i="582" s="1"/>
  <c r="B842" i="582"/>
  <c r="C842" i="582"/>
  <c r="A843" i="582"/>
  <c r="D843" i="582" s="1"/>
  <c r="B843" i="582"/>
  <c r="C843" i="582"/>
  <c r="A844" i="582"/>
  <c r="D844" i="582" s="1"/>
  <c r="B844" i="582"/>
  <c r="C844" i="582"/>
  <c r="A845" i="582"/>
  <c r="D845" i="582" s="1"/>
  <c r="B845" i="582"/>
  <c r="C845" i="582"/>
  <c r="A846" i="582"/>
  <c r="D846" i="582" s="1"/>
  <c r="B846" i="582"/>
  <c r="C846" i="582"/>
  <c r="A847" i="582"/>
  <c r="D847" i="582" s="1"/>
  <c r="B847" i="582"/>
  <c r="C847" i="582"/>
  <c r="A848" i="582"/>
  <c r="D848" i="582" s="1"/>
  <c r="B848" i="582"/>
  <c r="C848" i="582"/>
  <c r="A849" i="582"/>
  <c r="D849" i="582" s="1"/>
  <c r="B849" i="582"/>
  <c r="C849" i="582"/>
  <c r="A850" i="582"/>
  <c r="D850" i="582" s="1"/>
  <c r="B850" i="582"/>
  <c r="C850" i="582"/>
  <c r="A851" i="582"/>
  <c r="D851" i="582" s="1"/>
  <c r="B851" i="582"/>
  <c r="C851" i="582"/>
  <c r="A852" i="582"/>
  <c r="D852" i="582" s="1"/>
  <c r="B852" i="582"/>
  <c r="C852" i="582"/>
  <c r="A853" i="582"/>
  <c r="D853" i="582" s="1"/>
  <c r="B853" i="582"/>
  <c r="C853" i="582"/>
  <c r="A854" i="582"/>
  <c r="D854" i="582" s="1"/>
  <c r="B854" i="582"/>
  <c r="C854" i="582"/>
  <c r="A855" i="582"/>
  <c r="D855" i="582" s="1"/>
  <c r="B855" i="582"/>
  <c r="C855" i="582"/>
  <c r="A856" i="582"/>
  <c r="D856" i="582" s="1"/>
  <c r="B856" i="582"/>
  <c r="C856" i="582"/>
  <c r="A857" i="582"/>
  <c r="D857" i="582" s="1"/>
  <c r="B857" i="582"/>
  <c r="C857" i="582"/>
  <c r="A858" i="582"/>
  <c r="D858" i="582" s="1"/>
  <c r="B858" i="582"/>
  <c r="C858" i="582"/>
  <c r="A859" i="582"/>
  <c r="D859" i="582" s="1"/>
  <c r="B859" i="582"/>
  <c r="C859" i="582"/>
  <c r="A860" i="582"/>
  <c r="D860" i="582" s="1"/>
  <c r="B860" i="582"/>
  <c r="C860" i="582"/>
  <c r="A861" i="582"/>
  <c r="D861" i="582" s="1"/>
  <c r="B861" i="582"/>
  <c r="C861" i="582"/>
  <c r="A862" i="582"/>
  <c r="D862" i="582" s="1"/>
  <c r="B862" i="582"/>
  <c r="C862" i="582"/>
  <c r="A863" i="582"/>
  <c r="D863" i="582" s="1"/>
  <c r="B863" i="582"/>
  <c r="C863" i="582"/>
  <c r="A864" i="582"/>
  <c r="D864" i="582" s="1"/>
  <c r="B864" i="582"/>
  <c r="C864" i="582"/>
  <c r="A865" i="582"/>
  <c r="D865" i="582" s="1"/>
  <c r="B865" i="582"/>
  <c r="C865" i="582"/>
  <c r="A866" i="582"/>
  <c r="D866" i="582" s="1"/>
  <c r="B866" i="582"/>
  <c r="C866" i="582"/>
  <c r="A867" i="582"/>
  <c r="D867" i="582" s="1"/>
  <c r="B867" i="582"/>
  <c r="C867" i="582"/>
  <c r="A868" i="582"/>
  <c r="D868" i="582" s="1"/>
  <c r="B868" i="582"/>
  <c r="C868" i="582"/>
  <c r="A869" i="582"/>
  <c r="D869" i="582" s="1"/>
  <c r="B869" i="582"/>
  <c r="C869" i="582"/>
  <c r="A870" i="582"/>
  <c r="D870" i="582" s="1"/>
  <c r="B870" i="582"/>
  <c r="C870" i="582"/>
  <c r="A871" i="582"/>
  <c r="D871" i="582" s="1"/>
  <c r="B871" i="582"/>
  <c r="C871" i="582"/>
  <c r="A872" i="582"/>
  <c r="D872" i="582" s="1"/>
  <c r="B872" i="582"/>
  <c r="C872" i="582"/>
  <c r="A873" i="582"/>
  <c r="D873" i="582" s="1"/>
  <c r="B873" i="582"/>
  <c r="C873" i="582"/>
  <c r="A874" i="582"/>
  <c r="D874" i="582" s="1"/>
  <c r="B874" i="582"/>
  <c r="C874" i="582"/>
  <c r="A875" i="582"/>
  <c r="D875" i="582" s="1"/>
  <c r="B875" i="582"/>
  <c r="C875" i="582"/>
  <c r="A876" i="582"/>
  <c r="D876" i="582" s="1"/>
  <c r="B876" i="582"/>
  <c r="C876" i="582"/>
  <c r="A877" i="582"/>
  <c r="D877" i="582" s="1"/>
  <c r="B877" i="582"/>
  <c r="C877" i="582"/>
  <c r="A878" i="582"/>
  <c r="D878" i="582" s="1"/>
  <c r="B878" i="582"/>
  <c r="C878" i="582"/>
  <c r="A879" i="582"/>
  <c r="D879" i="582" s="1"/>
  <c r="B879" i="582"/>
  <c r="C879" i="582"/>
  <c r="A880" i="582"/>
  <c r="D880" i="582" s="1"/>
  <c r="B880" i="582"/>
  <c r="C880" i="582"/>
  <c r="A881" i="582"/>
  <c r="D881" i="582" s="1"/>
  <c r="B881" i="582"/>
  <c r="C881" i="582"/>
  <c r="A882" i="582"/>
  <c r="D882" i="582" s="1"/>
  <c r="B882" i="582"/>
  <c r="C882" i="582"/>
  <c r="A883" i="582"/>
  <c r="D883" i="582" s="1"/>
  <c r="B883" i="582"/>
  <c r="C883" i="582"/>
  <c r="A884" i="582"/>
  <c r="D884" i="582" s="1"/>
  <c r="B884" i="582"/>
  <c r="C884" i="582"/>
  <c r="A885" i="582"/>
  <c r="D885" i="582" s="1"/>
  <c r="B885" i="582"/>
  <c r="C885" i="582"/>
  <c r="A886" i="582"/>
  <c r="D886" i="582" s="1"/>
  <c r="B886" i="582"/>
  <c r="C886" i="582"/>
  <c r="A887" i="582"/>
  <c r="D887" i="582" s="1"/>
  <c r="B887" i="582"/>
  <c r="C887" i="582"/>
  <c r="A888" i="582"/>
  <c r="D888" i="582" s="1"/>
  <c r="B888" i="582"/>
  <c r="C888" i="582"/>
  <c r="A889" i="582"/>
  <c r="D889" i="582" s="1"/>
  <c r="B889" i="582"/>
  <c r="C889" i="582"/>
  <c r="A890" i="582"/>
  <c r="D890" i="582" s="1"/>
  <c r="B890" i="582"/>
  <c r="C890" i="582"/>
  <c r="A891" i="582"/>
  <c r="D891" i="582" s="1"/>
  <c r="B891" i="582"/>
  <c r="C891" i="582"/>
  <c r="A892" i="582"/>
  <c r="D892" i="582" s="1"/>
  <c r="B892" i="582"/>
  <c r="C892" i="582"/>
  <c r="A893" i="582"/>
  <c r="D893" i="582" s="1"/>
  <c r="B893" i="582"/>
  <c r="C893" i="582"/>
  <c r="A894" i="582"/>
  <c r="D894" i="582" s="1"/>
  <c r="B894" i="582"/>
  <c r="C894" i="582"/>
  <c r="A895" i="582"/>
  <c r="D895" i="582" s="1"/>
  <c r="B895" i="582"/>
  <c r="C895" i="582"/>
  <c r="A896" i="582"/>
  <c r="D896" i="582" s="1"/>
  <c r="B896" i="582"/>
  <c r="C896" i="582"/>
  <c r="A897" i="582"/>
  <c r="D897" i="582" s="1"/>
  <c r="B897" i="582"/>
  <c r="C897" i="582"/>
  <c r="A898" i="582"/>
  <c r="D898" i="582" s="1"/>
  <c r="B898" i="582"/>
  <c r="C898" i="582"/>
  <c r="A899" i="582"/>
  <c r="D899" i="582" s="1"/>
  <c r="B899" i="582"/>
  <c r="C899" i="582"/>
  <c r="A900" i="582"/>
  <c r="D900" i="582" s="1"/>
  <c r="B900" i="582"/>
  <c r="C900" i="582"/>
  <c r="A901" i="582"/>
  <c r="D901" i="582" s="1"/>
  <c r="B901" i="582"/>
  <c r="C901" i="582"/>
  <c r="A902" i="582"/>
  <c r="D902" i="582" s="1"/>
  <c r="B902" i="582"/>
  <c r="C902" i="582"/>
  <c r="A903" i="582"/>
  <c r="D903" i="582" s="1"/>
  <c r="B903" i="582"/>
  <c r="C903" i="582"/>
  <c r="A904" i="582"/>
  <c r="D904" i="582" s="1"/>
  <c r="B904" i="582"/>
  <c r="C904" i="582"/>
  <c r="A905" i="582"/>
  <c r="D905" i="582" s="1"/>
  <c r="B905" i="582"/>
  <c r="C905" i="582"/>
  <c r="A906" i="582"/>
  <c r="D906" i="582" s="1"/>
  <c r="B906" i="582"/>
  <c r="C906" i="582"/>
  <c r="A907" i="582"/>
  <c r="D907" i="582" s="1"/>
  <c r="B907" i="582"/>
  <c r="C907" i="582"/>
  <c r="A908" i="582"/>
  <c r="D908" i="582" s="1"/>
  <c r="B908" i="582"/>
  <c r="C908" i="582"/>
  <c r="A909" i="582"/>
  <c r="D909" i="582" s="1"/>
  <c r="B909" i="582"/>
  <c r="C909" i="582"/>
  <c r="A910" i="582"/>
  <c r="D910" i="582" s="1"/>
  <c r="B910" i="582"/>
  <c r="C910" i="582"/>
  <c r="A911" i="582"/>
  <c r="D911" i="582" s="1"/>
  <c r="B911" i="582"/>
  <c r="C911" i="582"/>
  <c r="A912" i="582"/>
  <c r="D912" i="582" s="1"/>
  <c r="B912" i="582"/>
  <c r="C912" i="582"/>
  <c r="A913" i="582"/>
  <c r="D913" i="582" s="1"/>
  <c r="B913" i="582"/>
  <c r="C913" i="582"/>
  <c r="A914" i="582"/>
  <c r="D914" i="582" s="1"/>
  <c r="B914" i="582"/>
  <c r="C914" i="582"/>
  <c r="A915" i="582"/>
  <c r="D915" i="582" s="1"/>
  <c r="B915" i="582"/>
  <c r="C915" i="582"/>
  <c r="A916" i="582"/>
  <c r="D916" i="582" s="1"/>
  <c r="B916" i="582"/>
  <c r="C916" i="582"/>
  <c r="A917" i="582"/>
  <c r="D917" i="582" s="1"/>
  <c r="B917" i="582"/>
  <c r="C917" i="582"/>
  <c r="A918" i="582"/>
  <c r="D918" i="582" s="1"/>
  <c r="B918" i="582"/>
  <c r="C918" i="582"/>
  <c r="A919" i="582"/>
  <c r="D919" i="582" s="1"/>
  <c r="B919" i="582"/>
  <c r="C919" i="582"/>
  <c r="A920" i="582"/>
  <c r="D920" i="582" s="1"/>
  <c r="B920" i="582"/>
  <c r="C920" i="582"/>
  <c r="A921" i="582"/>
  <c r="D921" i="582" s="1"/>
  <c r="B921" i="582"/>
  <c r="C921" i="582"/>
  <c r="A922" i="582"/>
  <c r="D922" i="582" s="1"/>
  <c r="B922" i="582"/>
  <c r="C922" i="582"/>
  <c r="A923" i="582"/>
  <c r="D923" i="582" s="1"/>
  <c r="B923" i="582"/>
  <c r="C923" i="582"/>
  <c r="A924" i="582"/>
  <c r="D924" i="582" s="1"/>
  <c r="B924" i="582"/>
  <c r="C924" i="582"/>
  <c r="A925" i="582"/>
  <c r="D925" i="582" s="1"/>
  <c r="B925" i="582"/>
  <c r="C925" i="582"/>
  <c r="A926" i="582"/>
  <c r="D926" i="582" s="1"/>
  <c r="B926" i="582"/>
  <c r="C926" i="582"/>
  <c r="A927" i="582"/>
  <c r="D927" i="582" s="1"/>
  <c r="B927" i="582"/>
  <c r="C927" i="582"/>
  <c r="A928" i="582"/>
  <c r="D928" i="582" s="1"/>
  <c r="B928" i="582"/>
  <c r="C928" i="582"/>
  <c r="A929" i="582"/>
  <c r="D929" i="582" s="1"/>
  <c r="B929" i="582"/>
  <c r="C929" i="582"/>
  <c r="A930" i="582"/>
  <c r="D930" i="582" s="1"/>
  <c r="B930" i="582"/>
  <c r="C930" i="582"/>
  <c r="A931" i="582"/>
  <c r="D931" i="582" s="1"/>
  <c r="B931" i="582"/>
  <c r="C931" i="582"/>
  <c r="A932" i="582"/>
  <c r="D932" i="582" s="1"/>
  <c r="B932" i="582"/>
  <c r="C932" i="582"/>
  <c r="A933" i="582"/>
  <c r="D933" i="582" s="1"/>
  <c r="B933" i="582"/>
  <c r="C933" i="582"/>
  <c r="A934" i="582"/>
  <c r="D934" i="582" s="1"/>
  <c r="B934" i="582"/>
  <c r="C934" i="582"/>
  <c r="A935" i="582"/>
  <c r="D935" i="582" s="1"/>
  <c r="B935" i="582"/>
  <c r="C935" i="582"/>
  <c r="A936" i="582"/>
  <c r="D936" i="582" s="1"/>
  <c r="B936" i="582"/>
  <c r="C936" i="582"/>
  <c r="A937" i="582"/>
  <c r="D937" i="582" s="1"/>
  <c r="B937" i="582"/>
  <c r="C937" i="582"/>
  <c r="A938" i="582"/>
  <c r="D938" i="582" s="1"/>
  <c r="B938" i="582"/>
  <c r="C938" i="582"/>
  <c r="A939" i="582"/>
  <c r="D939" i="582" s="1"/>
  <c r="B939" i="582"/>
  <c r="C939" i="582"/>
  <c r="A940" i="582"/>
  <c r="D940" i="582" s="1"/>
  <c r="B940" i="582"/>
  <c r="C940" i="582"/>
  <c r="A941" i="582"/>
  <c r="D941" i="582" s="1"/>
  <c r="B941" i="582"/>
  <c r="C941" i="582"/>
  <c r="A942" i="582"/>
  <c r="D942" i="582" s="1"/>
  <c r="B942" i="582"/>
  <c r="C942" i="582"/>
  <c r="A943" i="582"/>
  <c r="D943" i="582" s="1"/>
  <c r="B943" i="582"/>
  <c r="C943" i="582"/>
  <c r="A944" i="582"/>
  <c r="D944" i="582" s="1"/>
  <c r="B944" i="582"/>
  <c r="C944" i="582"/>
  <c r="A945" i="582"/>
  <c r="D945" i="582" s="1"/>
  <c r="B945" i="582"/>
  <c r="C945" i="582"/>
  <c r="A946" i="582"/>
  <c r="D946" i="582" s="1"/>
  <c r="B946" i="582"/>
  <c r="C946" i="582"/>
  <c r="A947" i="582"/>
  <c r="D947" i="582" s="1"/>
  <c r="B947" i="582"/>
  <c r="C947" i="582"/>
  <c r="A948" i="582"/>
  <c r="D948" i="582" s="1"/>
  <c r="B948" i="582"/>
  <c r="C948" i="582"/>
  <c r="A949" i="582"/>
  <c r="D949" i="582" s="1"/>
  <c r="B949" i="582"/>
  <c r="C949" i="582"/>
  <c r="A950" i="582"/>
  <c r="D950" i="582" s="1"/>
  <c r="B950" i="582"/>
  <c r="C950" i="582"/>
  <c r="A951" i="582"/>
  <c r="D951" i="582" s="1"/>
  <c r="B951" i="582"/>
  <c r="C951" i="582"/>
  <c r="A952" i="582"/>
  <c r="D952" i="582" s="1"/>
  <c r="A452" i="582"/>
  <c r="D452" i="582" s="1"/>
  <c r="B452" i="582"/>
  <c r="C452" i="582"/>
  <c r="A453" i="582"/>
  <c r="D453" i="582" s="1"/>
  <c r="B453" i="582"/>
  <c r="C453" i="582"/>
  <c r="A454" i="582"/>
  <c r="D454" i="582" s="1"/>
  <c r="B454" i="582"/>
  <c r="C454" i="582"/>
  <c r="A455" i="582"/>
  <c r="D455" i="582" s="1"/>
  <c r="B455" i="582"/>
  <c r="C455" i="582"/>
  <c r="A456" i="582"/>
  <c r="D456" i="582" s="1"/>
  <c r="B456" i="582"/>
  <c r="C456" i="582"/>
  <c r="A457" i="582"/>
  <c r="D457" i="582" s="1"/>
  <c r="B457" i="582"/>
  <c r="C457" i="582"/>
  <c r="A458" i="582"/>
  <c r="D458" i="582" s="1"/>
  <c r="B458" i="582"/>
  <c r="C458" i="582"/>
  <c r="A459" i="582"/>
  <c r="D459" i="582" s="1"/>
  <c r="B459" i="582"/>
  <c r="C459" i="582"/>
  <c r="A460" i="582"/>
  <c r="D460" i="582" s="1"/>
  <c r="B460" i="582"/>
  <c r="C460" i="582"/>
  <c r="A461" i="582"/>
  <c r="D461" i="582" s="1"/>
  <c r="B461" i="582"/>
  <c r="C461" i="582"/>
  <c r="A462" i="582"/>
  <c r="D462" i="582" s="1"/>
  <c r="B462" i="582"/>
  <c r="C462" i="582"/>
  <c r="A463" i="582"/>
  <c r="D463" i="582" s="1"/>
  <c r="B463" i="582"/>
  <c r="C463" i="582"/>
  <c r="A464" i="582"/>
  <c r="D464" i="582" s="1"/>
  <c r="B464" i="582"/>
  <c r="C464" i="582"/>
  <c r="A465" i="582"/>
  <c r="D465" i="582" s="1"/>
  <c r="B465" i="582"/>
  <c r="C465" i="582"/>
  <c r="A466" i="582"/>
  <c r="D466" i="582" s="1"/>
  <c r="B466" i="582"/>
  <c r="C466" i="582"/>
  <c r="A467" i="582"/>
  <c r="D467" i="582" s="1"/>
  <c r="B467" i="582"/>
  <c r="C467" i="582"/>
  <c r="A468" i="582"/>
  <c r="D468" i="582" s="1"/>
  <c r="B468" i="582"/>
  <c r="C468" i="582"/>
  <c r="A469" i="582"/>
  <c r="D469" i="582" s="1"/>
  <c r="B469" i="582"/>
  <c r="C469" i="582"/>
  <c r="A470" i="582"/>
  <c r="D470" i="582" s="1"/>
  <c r="B470" i="582"/>
  <c r="C470" i="582"/>
  <c r="A471" i="582"/>
  <c r="D471" i="582" s="1"/>
  <c r="B471" i="582"/>
  <c r="C471" i="582"/>
  <c r="A472" i="582"/>
  <c r="D472" i="582" s="1"/>
  <c r="B472" i="582"/>
  <c r="C472" i="582"/>
  <c r="A473" i="582"/>
  <c r="D473" i="582" s="1"/>
  <c r="B473" i="582"/>
  <c r="C473" i="582"/>
  <c r="A474" i="582"/>
  <c r="D474" i="582" s="1"/>
  <c r="B474" i="582"/>
  <c r="C474" i="582"/>
  <c r="A475" i="582"/>
  <c r="D475" i="582" s="1"/>
  <c r="B475" i="582"/>
  <c r="C475" i="582"/>
  <c r="A476" i="582"/>
  <c r="D476" i="582" s="1"/>
  <c r="B476" i="582"/>
  <c r="C476" i="582"/>
  <c r="A477" i="582"/>
  <c r="D477" i="582" s="1"/>
  <c r="B477" i="582"/>
  <c r="C477" i="582"/>
  <c r="A478" i="582"/>
  <c r="D478" i="582" s="1"/>
  <c r="B478" i="582"/>
  <c r="C478" i="582"/>
  <c r="A479" i="582"/>
  <c r="D479" i="582" s="1"/>
  <c r="B479" i="582"/>
  <c r="C479" i="582"/>
  <c r="A480" i="582"/>
  <c r="D480" i="582" s="1"/>
  <c r="B480" i="582"/>
  <c r="C480" i="582"/>
  <c r="A481" i="582"/>
  <c r="D481" i="582" s="1"/>
  <c r="B481" i="582"/>
  <c r="C481" i="582"/>
  <c r="A482" i="582"/>
  <c r="D482" i="582" s="1"/>
  <c r="B482" i="582"/>
  <c r="C482" i="582"/>
  <c r="A483" i="582"/>
  <c r="D483" i="582" s="1"/>
  <c r="B483" i="582"/>
  <c r="C483" i="582"/>
  <c r="A484" i="582"/>
  <c r="D484" i="582" s="1"/>
  <c r="B484" i="582"/>
  <c r="C484" i="582"/>
  <c r="A485" i="582"/>
  <c r="D485" i="582" s="1"/>
  <c r="B485" i="582"/>
  <c r="C485" i="582"/>
  <c r="A486" i="582"/>
  <c r="D486" i="582" s="1"/>
  <c r="B486" i="582"/>
  <c r="C486" i="582"/>
  <c r="A487" i="582"/>
  <c r="D487" i="582" s="1"/>
  <c r="B487" i="582"/>
  <c r="C487" i="582"/>
  <c r="A488" i="582"/>
  <c r="D488" i="582" s="1"/>
  <c r="B488" i="582"/>
  <c r="C488" i="582"/>
  <c r="A489" i="582"/>
  <c r="D489" i="582" s="1"/>
  <c r="B489" i="582"/>
  <c r="C489" i="582"/>
  <c r="A490" i="582"/>
  <c r="D490" i="582" s="1"/>
  <c r="B490" i="582"/>
  <c r="C490" i="582"/>
  <c r="A491" i="582"/>
  <c r="D491" i="582" s="1"/>
  <c r="B491" i="582"/>
  <c r="C491" i="582"/>
  <c r="A492" i="582"/>
  <c r="D492" i="582" s="1"/>
  <c r="B492" i="582"/>
  <c r="C492" i="582"/>
  <c r="A493" i="582"/>
  <c r="D493" i="582" s="1"/>
  <c r="B493" i="582"/>
  <c r="C493" i="582"/>
  <c r="A494" i="582"/>
  <c r="D494" i="582" s="1"/>
  <c r="B494" i="582"/>
  <c r="C494" i="582"/>
  <c r="A495" i="582"/>
  <c r="D495" i="582" s="1"/>
  <c r="B495" i="582"/>
  <c r="C495" i="582"/>
  <c r="A496" i="582"/>
  <c r="D496" i="582" s="1"/>
  <c r="B496" i="582"/>
  <c r="C496" i="582"/>
  <c r="A497" i="582"/>
  <c r="D497" i="582" s="1"/>
  <c r="B497" i="582"/>
  <c r="C497" i="582"/>
  <c r="A498" i="582"/>
  <c r="D498" i="582" s="1"/>
  <c r="B498" i="582"/>
  <c r="C498" i="582"/>
  <c r="A499" i="582"/>
  <c r="D499" i="582" s="1"/>
  <c r="B499" i="582"/>
  <c r="C499" i="582"/>
  <c r="A500" i="582"/>
  <c r="D500" i="582" s="1"/>
  <c r="B500" i="582"/>
  <c r="C500" i="582"/>
  <c r="A501" i="582"/>
  <c r="D501" i="582" s="1"/>
  <c r="B501" i="582"/>
  <c r="C501" i="582"/>
  <c r="A502" i="582"/>
  <c r="D502" i="582" s="1"/>
  <c r="B502" i="582"/>
  <c r="C502" i="582"/>
  <c r="A503" i="582"/>
  <c r="D503" i="582" s="1"/>
  <c r="B503" i="582"/>
  <c r="C503" i="582"/>
  <c r="A504" i="582"/>
  <c r="D504" i="582" s="1"/>
  <c r="B504" i="582"/>
  <c r="C504" i="582"/>
  <c r="A505" i="582"/>
  <c r="D505" i="582" s="1"/>
  <c r="B505" i="582"/>
  <c r="C505" i="582"/>
  <c r="A506" i="582"/>
  <c r="D506" i="582" s="1"/>
  <c r="B506" i="582"/>
  <c r="C506" i="582"/>
  <c r="A507" i="582"/>
  <c r="D507" i="582" s="1"/>
  <c r="B507" i="582"/>
  <c r="C507" i="582"/>
  <c r="A508" i="582"/>
  <c r="D508" i="582" s="1"/>
  <c r="B508" i="582"/>
  <c r="C508" i="582"/>
  <c r="A509" i="582"/>
  <c r="D509" i="582" s="1"/>
  <c r="B509" i="582"/>
  <c r="C509" i="582"/>
  <c r="A510" i="582"/>
  <c r="D510" i="582" s="1"/>
  <c r="B510" i="582"/>
  <c r="C510" i="582"/>
  <c r="A511" i="582"/>
  <c r="D511" i="582" s="1"/>
  <c r="B511" i="582"/>
  <c r="C511" i="582"/>
  <c r="A512" i="582"/>
  <c r="D512" i="582" s="1"/>
  <c r="B512" i="582"/>
  <c r="C512" i="582"/>
  <c r="A513" i="582"/>
  <c r="D513" i="582" s="1"/>
  <c r="B513" i="582"/>
  <c r="C513" i="582"/>
  <c r="A514" i="582"/>
  <c r="D514" i="582" s="1"/>
  <c r="B514" i="582"/>
  <c r="C514" i="582"/>
  <c r="A515" i="582"/>
  <c r="D515" i="582" s="1"/>
  <c r="B515" i="582"/>
  <c r="C515" i="582"/>
  <c r="A516" i="582"/>
  <c r="D516" i="582" s="1"/>
  <c r="B516" i="582"/>
  <c r="C516" i="582"/>
  <c r="A517" i="582"/>
  <c r="D517" i="582" s="1"/>
  <c r="B517" i="582"/>
  <c r="C517" i="582"/>
  <c r="A518" i="582"/>
  <c r="D518" i="582" s="1"/>
  <c r="B518" i="582"/>
  <c r="C518" i="582"/>
  <c r="A519" i="582"/>
  <c r="D519" i="582" s="1"/>
  <c r="B519" i="582"/>
  <c r="C519" i="582"/>
  <c r="A520" i="582"/>
  <c r="D520" i="582" s="1"/>
  <c r="B520" i="582"/>
  <c r="C520" i="582"/>
  <c r="A521" i="582"/>
  <c r="D521" i="582" s="1"/>
  <c r="B521" i="582"/>
  <c r="C521" i="582"/>
  <c r="A522" i="582"/>
  <c r="D522" i="582" s="1"/>
  <c r="B522" i="582"/>
  <c r="C522" i="582"/>
  <c r="A523" i="582"/>
  <c r="D523" i="582" s="1"/>
  <c r="B523" i="582"/>
  <c r="C523" i="582"/>
  <c r="A524" i="582"/>
  <c r="D524" i="582" s="1"/>
  <c r="B524" i="582"/>
  <c r="C524" i="582"/>
  <c r="A525" i="582"/>
  <c r="D525" i="582" s="1"/>
  <c r="B525" i="582"/>
  <c r="C525" i="582"/>
  <c r="A526" i="582"/>
  <c r="D526" i="582" s="1"/>
  <c r="B526" i="582"/>
  <c r="C526" i="582"/>
  <c r="A527" i="582"/>
  <c r="D527" i="582" s="1"/>
  <c r="B527" i="582"/>
  <c r="C527" i="582"/>
  <c r="A528" i="582"/>
  <c r="D528" i="582" s="1"/>
  <c r="B528" i="582"/>
  <c r="C528" i="582"/>
  <c r="A529" i="582"/>
  <c r="D529" i="582" s="1"/>
  <c r="B529" i="582"/>
  <c r="C529" i="582"/>
  <c r="A530" i="582"/>
  <c r="D530" i="582" s="1"/>
  <c r="B530" i="582"/>
  <c r="C530" i="582"/>
  <c r="A531" i="582"/>
  <c r="D531" i="582" s="1"/>
  <c r="B531" i="582"/>
  <c r="C531" i="582"/>
  <c r="A532" i="582"/>
  <c r="D532" i="582" s="1"/>
  <c r="B532" i="582"/>
  <c r="C532" i="582"/>
  <c r="A533" i="582"/>
  <c r="D533" i="582" s="1"/>
  <c r="B533" i="582"/>
  <c r="C533" i="582"/>
  <c r="A534" i="582"/>
  <c r="D534" i="582" s="1"/>
  <c r="B534" i="582"/>
  <c r="C534" i="582"/>
  <c r="A535" i="582"/>
  <c r="D535" i="582" s="1"/>
  <c r="B535" i="582"/>
  <c r="C535" i="582"/>
  <c r="A536" i="582"/>
  <c r="D536" i="582" s="1"/>
  <c r="B536" i="582"/>
  <c r="C536" i="582"/>
  <c r="A537" i="582"/>
  <c r="D537" i="582" s="1"/>
  <c r="B537" i="582"/>
  <c r="C537" i="582"/>
  <c r="A538" i="582"/>
  <c r="D538" i="582" s="1"/>
  <c r="B538" i="582"/>
  <c r="C538" i="582"/>
  <c r="A539" i="582"/>
  <c r="D539" i="582" s="1"/>
  <c r="B539" i="582"/>
  <c r="C539" i="582"/>
  <c r="A540" i="582"/>
  <c r="D540" i="582" s="1"/>
  <c r="B540" i="582"/>
  <c r="C540" i="582"/>
  <c r="A541" i="582"/>
  <c r="D541" i="582" s="1"/>
  <c r="B541" i="582"/>
  <c r="C541" i="582"/>
  <c r="A542" i="582"/>
  <c r="D542" i="582" s="1"/>
  <c r="B542" i="582"/>
  <c r="C542" i="582"/>
  <c r="A543" i="582"/>
  <c r="D543" i="582" s="1"/>
  <c r="B543" i="582"/>
  <c r="C543" i="582"/>
  <c r="A544" i="582"/>
  <c r="D544" i="582" s="1"/>
  <c r="B544" i="582"/>
  <c r="C544" i="582"/>
  <c r="A545" i="582"/>
  <c r="D545" i="582" s="1"/>
  <c r="B545" i="582"/>
  <c r="C545" i="582"/>
  <c r="A546" i="582"/>
  <c r="D546" i="582" s="1"/>
  <c r="B546" i="582"/>
  <c r="C546" i="582"/>
  <c r="A547" i="582"/>
  <c r="D547" i="582" s="1"/>
  <c r="B547" i="582"/>
  <c r="C547" i="582"/>
  <c r="A548" i="582"/>
  <c r="D548" i="582" s="1"/>
  <c r="B548" i="582"/>
  <c r="C548" i="582"/>
  <c r="A549" i="582"/>
  <c r="D549" i="582" s="1"/>
  <c r="B549" i="582"/>
  <c r="C549" i="582"/>
  <c r="A550" i="582"/>
  <c r="D550" i="582" s="1"/>
  <c r="B550" i="582"/>
  <c r="C550" i="582"/>
  <c r="A551" i="582"/>
  <c r="D551" i="582" s="1"/>
  <c r="B551" i="582"/>
  <c r="C551" i="582"/>
  <c r="A552" i="582"/>
  <c r="D552" i="582" s="1"/>
  <c r="B552" i="582"/>
  <c r="C552" i="582"/>
  <c r="A553" i="582"/>
  <c r="D553" i="582" s="1"/>
  <c r="B553" i="582"/>
  <c r="C553" i="582"/>
  <c r="A554" i="582"/>
  <c r="D554" i="582" s="1"/>
  <c r="B554" i="582"/>
  <c r="C554" i="582"/>
  <c r="A555" i="582"/>
  <c r="D555" i="582" s="1"/>
  <c r="B555" i="582"/>
  <c r="C555" i="582"/>
  <c r="A556" i="582"/>
  <c r="D556" i="582" s="1"/>
  <c r="B556" i="582"/>
  <c r="C556" i="582"/>
  <c r="A557" i="582"/>
  <c r="D557" i="582" s="1"/>
  <c r="B557" i="582"/>
  <c r="C557" i="582"/>
  <c r="A558" i="582"/>
  <c r="D558" i="582" s="1"/>
  <c r="B558" i="582"/>
  <c r="C558" i="582"/>
  <c r="A559" i="582"/>
  <c r="D559" i="582" s="1"/>
  <c r="B559" i="582"/>
  <c r="C559" i="582"/>
  <c r="A560" i="582"/>
  <c r="D560" i="582" s="1"/>
  <c r="B560" i="582"/>
  <c r="C560" i="582"/>
  <c r="A561" i="582"/>
  <c r="D561" i="582" s="1"/>
  <c r="B561" i="582"/>
  <c r="C561" i="582"/>
  <c r="A562" i="582"/>
  <c r="D562" i="582" s="1"/>
  <c r="B562" i="582"/>
  <c r="C562" i="582"/>
  <c r="A563" i="582"/>
  <c r="D563" i="582" s="1"/>
  <c r="B563" i="582"/>
  <c r="C563" i="582"/>
  <c r="A564" i="582"/>
  <c r="D564" i="582" s="1"/>
  <c r="B564" i="582"/>
  <c r="C564" i="582"/>
  <c r="A565" i="582"/>
  <c r="D565" i="582" s="1"/>
  <c r="B565" i="582"/>
  <c r="C565" i="582"/>
  <c r="A566" i="582"/>
  <c r="D566" i="582" s="1"/>
  <c r="B566" i="582"/>
  <c r="C566" i="582"/>
  <c r="A567" i="582"/>
  <c r="D567" i="582" s="1"/>
  <c r="B567" i="582"/>
  <c r="C567" i="582"/>
  <c r="A568" i="582"/>
  <c r="D568" i="582" s="1"/>
  <c r="B568" i="582"/>
  <c r="C568" i="582"/>
  <c r="A569" i="582"/>
  <c r="D569" i="582" s="1"/>
  <c r="B569" i="582"/>
  <c r="C569" i="582"/>
  <c r="A570" i="582"/>
  <c r="D570" i="582" s="1"/>
  <c r="B570" i="582"/>
  <c r="C570" i="582"/>
  <c r="A571" i="582"/>
  <c r="D571" i="582" s="1"/>
  <c r="B571" i="582"/>
  <c r="C571" i="582"/>
  <c r="A572" i="582"/>
  <c r="D572" i="582" s="1"/>
  <c r="B572" i="582"/>
  <c r="C572" i="582"/>
  <c r="A573" i="582"/>
  <c r="D573" i="582" s="1"/>
  <c r="B573" i="582"/>
  <c r="C573" i="582"/>
  <c r="A574" i="582"/>
  <c r="D574" i="582" s="1"/>
  <c r="B574" i="582"/>
  <c r="C574" i="582"/>
  <c r="A575" i="582"/>
  <c r="D575" i="582" s="1"/>
  <c r="B575" i="582"/>
  <c r="C575" i="582"/>
  <c r="A576" i="582"/>
  <c r="D576" i="582" s="1"/>
  <c r="B576" i="582"/>
  <c r="C576" i="582"/>
  <c r="A577" i="582"/>
  <c r="D577" i="582" s="1"/>
  <c r="B577" i="582"/>
  <c r="C577" i="582"/>
  <c r="A578" i="582"/>
  <c r="D578" i="582" s="1"/>
  <c r="B578" i="582"/>
  <c r="C578" i="582"/>
  <c r="A579" i="582"/>
  <c r="D579" i="582" s="1"/>
  <c r="B579" i="582"/>
  <c r="C579" i="582"/>
  <c r="A580" i="582"/>
  <c r="D580" i="582" s="1"/>
  <c r="B580" i="582"/>
  <c r="C580" i="582"/>
  <c r="A581" i="582"/>
  <c r="D581" i="582" s="1"/>
  <c r="B581" i="582"/>
  <c r="C581" i="582"/>
  <c r="A582" i="582"/>
  <c r="D582" i="582" s="1"/>
  <c r="B582" i="582"/>
  <c r="C582" i="582"/>
  <c r="A583" i="582"/>
  <c r="D583" i="582" s="1"/>
  <c r="B583" i="582"/>
  <c r="C583" i="582"/>
  <c r="A584" i="582"/>
  <c r="D584" i="582" s="1"/>
  <c r="B584" i="582"/>
  <c r="C584" i="582"/>
  <c r="A585" i="582"/>
  <c r="D585" i="582" s="1"/>
  <c r="B585" i="582"/>
  <c r="C585" i="582"/>
  <c r="A586" i="582"/>
  <c r="D586" i="582" s="1"/>
  <c r="B586" i="582"/>
  <c r="C586" i="582"/>
  <c r="A587" i="582"/>
  <c r="D587" i="582" s="1"/>
  <c r="B587" i="582"/>
  <c r="C587" i="582"/>
  <c r="A588" i="582"/>
  <c r="D588" i="582" s="1"/>
  <c r="B588" i="582"/>
  <c r="C588" i="582"/>
  <c r="A589" i="582"/>
  <c r="D589" i="582" s="1"/>
  <c r="B589" i="582"/>
  <c r="C589" i="582"/>
  <c r="A590" i="582"/>
  <c r="D590" i="582" s="1"/>
  <c r="B590" i="582"/>
  <c r="C590" i="582"/>
  <c r="A591" i="582"/>
  <c r="D591" i="582" s="1"/>
  <c r="B591" i="582"/>
  <c r="C591" i="582"/>
  <c r="A592" i="582"/>
  <c r="D592" i="582" s="1"/>
  <c r="B592" i="582"/>
  <c r="C592" i="582"/>
  <c r="A593" i="582"/>
  <c r="D593" i="582" s="1"/>
  <c r="B593" i="582"/>
  <c r="C593" i="582"/>
  <c r="A594" i="582"/>
  <c r="D594" i="582" s="1"/>
  <c r="B594" i="582"/>
  <c r="C594" i="582"/>
  <c r="A595" i="582"/>
  <c r="D595" i="582" s="1"/>
  <c r="B595" i="582"/>
  <c r="C595" i="582"/>
  <c r="A596" i="582"/>
  <c r="D596" i="582" s="1"/>
  <c r="B596" i="582"/>
  <c r="C596" i="582"/>
  <c r="A597" i="582"/>
  <c r="D597" i="582" s="1"/>
  <c r="B597" i="582"/>
  <c r="C597" i="582"/>
  <c r="A598" i="582"/>
  <c r="D598" i="582" s="1"/>
  <c r="B598" i="582"/>
  <c r="C598" i="582"/>
  <c r="A599" i="582"/>
  <c r="D599" i="582" s="1"/>
  <c r="B599" i="582"/>
  <c r="C599" i="582"/>
  <c r="A600" i="582"/>
  <c r="D600" i="582" s="1"/>
  <c r="B600" i="582"/>
  <c r="C600" i="582"/>
  <c r="A601" i="582"/>
  <c r="D601" i="582" s="1"/>
  <c r="B601" i="582"/>
  <c r="C601" i="582"/>
  <c r="A602" i="582"/>
  <c r="D602" i="582" s="1"/>
  <c r="B602" i="582"/>
  <c r="C602" i="582"/>
  <c r="A603" i="582"/>
  <c r="D603" i="582" s="1"/>
  <c r="B603" i="582"/>
  <c r="C603" i="582"/>
  <c r="A604" i="582"/>
  <c r="D604" i="582" s="1"/>
  <c r="B604" i="582"/>
  <c r="C604" i="582"/>
  <c r="A605" i="582"/>
  <c r="D605" i="582" s="1"/>
  <c r="B605" i="582"/>
  <c r="C605" i="582"/>
  <c r="A606" i="582"/>
  <c r="D606" i="582" s="1"/>
  <c r="B606" i="582"/>
  <c r="C606" i="582"/>
  <c r="A607" i="582"/>
  <c r="D607" i="582" s="1"/>
  <c r="B607" i="582"/>
  <c r="C607" i="582"/>
  <c r="A608" i="582"/>
  <c r="D608" i="582" s="1"/>
  <c r="B608" i="582"/>
  <c r="C608" i="582"/>
  <c r="A609" i="582"/>
  <c r="D609" i="582" s="1"/>
  <c r="B609" i="582"/>
  <c r="C609" i="582"/>
  <c r="A610" i="582"/>
  <c r="D610" i="582" s="1"/>
  <c r="B610" i="582"/>
  <c r="C610" i="582"/>
  <c r="A611" i="582"/>
  <c r="D611" i="582" s="1"/>
  <c r="B611" i="582"/>
  <c r="C611" i="582"/>
  <c r="A612" i="582"/>
  <c r="D612" i="582" s="1"/>
  <c r="B612" i="582"/>
  <c r="C612" i="582"/>
  <c r="A613" i="582"/>
  <c r="D613" i="582" s="1"/>
  <c r="B613" i="582"/>
  <c r="C613" i="582"/>
  <c r="A614" i="582"/>
  <c r="D614" i="582" s="1"/>
  <c r="B614" i="582"/>
  <c r="C614" i="582"/>
  <c r="A615" i="582"/>
  <c r="D615" i="582" s="1"/>
  <c r="B615" i="582"/>
  <c r="C615" i="582"/>
  <c r="A616" i="582"/>
  <c r="D616" i="582" s="1"/>
  <c r="B616" i="582"/>
  <c r="C616" i="582"/>
  <c r="A617" i="582"/>
  <c r="D617" i="582" s="1"/>
  <c r="B617" i="582"/>
  <c r="C617" i="582"/>
  <c r="A618" i="582"/>
  <c r="D618" i="582" s="1"/>
  <c r="B618" i="582"/>
  <c r="C618" i="582"/>
  <c r="A619" i="582"/>
  <c r="D619" i="582" s="1"/>
  <c r="B619" i="582"/>
  <c r="C619" i="582"/>
  <c r="A620" i="582"/>
  <c r="D620" i="582" s="1"/>
  <c r="B620" i="582"/>
  <c r="C620" i="582"/>
  <c r="A621" i="582"/>
  <c r="D621" i="582" s="1"/>
  <c r="B621" i="582"/>
  <c r="C621" i="582"/>
  <c r="A622" i="582"/>
  <c r="D622" i="582" s="1"/>
  <c r="B622" i="582"/>
  <c r="C622" i="582"/>
  <c r="A623" i="582"/>
  <c r="D623" i="582" s="1"/>
  <c r="B623" i="582"/>
  <c r="C623" i="582"/>
  <c r="A624" i="582"/>
  <c r="D624" i="582" s="1"/>
  <c r="B624" i="582"/>
  <c r="C624" i="582"/>
  <c r="A625" i="582"/>
  <c r="D625" i="582" s="1"/>
  <c r="B625" i="582"/>
  <c r="C625" i="582"/>
  <c r="A626" i="582"/>
  <c r="D626" i="582" s="1"/>
  <c r="B626" i="582"/>
  <c r="C626" i="582"/>
  <c r="A627" i="582"/>
  <c r="D627" i="582" s="1"/>
  <c r="B627" i="582"/>
  <c r="C627" i="582"/>
  <c r="A628" i="582"/>
  <c r="D628" i="582" s="1"/>
  <c r="B628" i="582"/>
  <c r="C628" i="582"/>
  <c r="A629" i="582"/>
  <c r="D629" i="582" s="1"/>
  <c r="B629" i="582"/>
  <c r="C629" i="582"/>
  <c r="A630" i="582"/>
  <c r="D630" i="582" s="1"/>
  <c r="B630" i="582"/>
  <c r="C630" i="582"/>
  <c r="A631" i="582"/>
  <c r="D631" i="582" s="1"/>
  <c r="B631" i="582"/>
  <c r="C631" i="582"/>
  <c r="A632" i="582"/>
  <c r="D632" i="582" s="1"/>
  <c r="B632" i="582"/>
  <c r="C632" i="582"/>
  <c r="A633" i="582"/>
  <c r="D633" i="582" s="1"/>
  <c r="B633" i="582"/>
  <c r="C633" i="582"/>
  <c r="A634" i="582"/>
  <c r="D634" i="582" s="1"/>
  <c r="B634" i="582"/>
  <c r="C634" i="582"/>
  <c r="A635" i="582"/>
  <c r="D635" i="582" s="1"/>
  <c r="B635" i="582"/>
  <c r="C635" i="582"/>
  <c r="A636" i="582"/>
  <c r="D636" i="582" s="1"/>
  <c r="B636" i="582"/>
  <c r="C636" i="582"/>
  <c r="A637" i="582"/>
  <c r="D637" i="582" s="1"/>
  <c r="B637" i="582"/>
  <c r="C637" i="582"/>
  <c r="A638" i="582"/>
  <c r="D638" i="582" s="1"/>
  <c r="B638" i="582"/>
  <c r="C638" i="582"/>
  <c r="A639" i="582"/>
  <c r="D639" i="582" s="1"/>
  <c r="B639" i="582"/>
  <c r="C639" i="582"/>
  <c r="A640" i="582"/>
  <c r="D640" i="582" s="1"/>
  <c r="B640" i="582"/>
  <c r="C640" i="582"/>
  <c r="A641" i="582"/>
  <c r="D641" i="582" s="1"/>
  <c r="B641" i="582"/>
  <c r="C641" i="582"/>
  <c r="A642" i="582"/>
  <c r="D642" i="582" s="1"/>
  <c r="B642" i="582"/>
  <c r="C642" i="582"/>
  <c r="A643" i="582"/>
  <c r="D643" i="582" s="1"/>
  <c r="B643" i="582"/>
  <c r="C643" i="582"/>
  <c r="A644" i="582"/>
  <c r="D644" i="582" s="1"/>
  <c r="B644" i="582"/>
  <c r="C644" i="582"/>
  <c r="A645" i="582"/>
  <c r="D645" i="582" s="1"/>
  <c r="B645" i="582"/>
  <c r="C645" i="582"/>
  <c r="A646" i="582"/>
  <c r="D646" i="582" s="1"/>
  <c r="B646" i="582"/>
  <c r="C646" i="582"/>
  <c r="A647" i="582"/>
  <c r="D647" i="582" s="1"/>
  <c r="B647" i="582"/>
  <c r="C647" i="582"/>
  <c r="A648" i="582"/>
  <c r="D648" i="582" s="1"/>
  <c r="B648" i="582"/>
  <c r="C648" i="582"/>
  <c r="A649" i="582"/>
  <c r="D649" i="582" s="1"/>
  <c r="B649" i="582"/>
  <c r="C649" i="582"/>
  <c r="A650" i="582"/>
  <c r="D650" i="582" s="1"/>
  <c r="B650" i="582"/>
  <c r="C650" i="582"/>
  <c r="A651" i="582"/>
  <c r="D651" i="582" s="1"/>
  <c r="B651" i="582"/>
  <c r="C651" i="582"/>
  <c r="A652" i="582"/>
  <c r="D652" i="582" s="1"/>
  <c r="B652" i="582"/>
  <c r="C652" i="582"/>
  <c r="A653" i="582"/>
  <c r="D653" i="582" s="1"/>
  <c r="B653" i="582"/>
  <c r="C653" i="582"/>
  <c r="A654" i="582"/>
  <c r="D654" i="582" s="1"/>
  <c r="B654" i="582"/>
  <c r="C654" i="582"/>
  <c r="A655" i="582"/>
  <c r="D655" i="582" s="1"/>
  <c r="B655" i="582"/>
  <c r="C655" i="582"/>
  <c r="A656" i="582"/>
  <c r="D656" i="582" s="1"/>
  <c r="B656" i="582"/>
  <c r="C656" i="582"/>
  <c r="A657" i="582"/>
  <c r="D657" i="582" s="1"/>
  <c r="B657" i="582"/>
  <c r="C657" i="582"/>
  <c r="A658" i="582"/>
  <c r="D658" i="582" s="1"/>
  <c r="B658" i="582"/>
  <c r="C658" i="582"/>
  <c r="A659" i="582"/>
  <c r="D659" i="582" s="1"/>
  <c r="B659" i="582"/>
  <c r="C659" i="582"/>
  <c r="A660" i="582"/>
  <c r="D660" i="582" s="1"/>
  <c r="B660" i="582"/>
  <c r="C660" i="582"/>
  <c r="A661" i="582"/>
  <c r="D661" i="582" s="1"/>
  <c r="B661" i="582"/>
  <c r="C661" i="582"/>
  <c r="A662" i="582"/>
  <c r="D662" i="582" s="1"/>
  <c r="B662" i="582"/>
  <c r="C662" i="582"/>
  <c r="A663" i="582"/>
  <c r="D663" i="582" s="1"/>
  <c r="B663" i="582"/>
  <c r="C663" i="582"/>
  <c r="A664" i="582"/>
  <c r="D664" i="582" s="1"/>
  <c r="B664" i="582"/>
  <c r="C664" i="582"/>
  <c r="A665" i="582"/>
  <c r="D665" i="582" s="1"/>
  <c r="B665" i="582"/>
  <c r="C665" i="582"/>
  <c r="A666" i="582"/>
  <c r="D666" i="582" s="1"/>
  <c r="B666" i="582"/>
  <c r="C666" i="582"/>
  <c r="A667" i="582"/>
  <c r="D667" i="582" s="1"/>
  <c r="B667" i="582"/>
  <c r="C667" i="582"/>
  <c r="A668" i="582"/>
  <c r="D668" i="582" s="1"/>
  <c r="B668" i="582"/>
  <c r="C668" i="582"/>
  <c r="A669" i="582"/>
  <c r="D669" i="582" s="1"/>
  <c r="B669" i="582"/>
  <c r="C669" i="582"/>
  <c r="A670" i="582"/>
  <c r="D670" i="582" s="1"/>
  <c r="B670" i="582"/>
  <c r="C670" i="582"/>
  <c r="A671" i="582"/>
  <c r="D671" i="582" s="1"/>
  <c r="B671" i="582"/>
  <c r="C671" i="582"/>
  <c r="A672" i="582"/>
  <c r="D672" i="582" s="1"/>
  <c r="B672" i="582"/>
  <c r="C672" i="582"/>
  <c r="A673" i="582"/>
  <c r="D673" i="582" s="1"/>
  <c r="B673" i="582"/>
  <c r="C673" i="582"/>
  <c r="A674" i="582"/>
  <c r="D674" i="582" s="1"/>
  <c r="B674" i="582"/>
  <c r="C674" i="582"/>
  <c r="A675" i="582"/>
  <c r="D675" i="582" s="1"/>
  <c r="B675" i="582"/>
  <c r="C675" i="582"/>
  <c r="A676" i="582"/>
  <c r="D676" i="582" s="1"/>
  <c r="B676" i="582"/>
  <c r="C676" i="582"/>
  <c r="A677" i="582"/>
  <c r="D677" i="582" s="1"/>
  <c r="B677" i="582"/>
  <c r="C677" i="582"/>
  <c r="A678" i="582"/>
  <c r="D678" i="582" s="1"/>
  <c r="B678" i="582"/>
  <c r="C678" i="582"/>
  <c r="A679" i="582"/>
  <c r="D679" i="582" s="1"/>
  <c r="B679" i="582"/>
  <c r="C679" i="582"/>
  <c r="A680" i="582"/>
  <c r="D680" i="582" s="1"/>
  <c r="B680" i="582"/>
  <c r="C680" i="582"/>
  <c r="A681" i="582"/>
  <c r="D681" i="582" s="1"/>
  <c r="B681" i="582"/>
  <c r="C681" i="582"/>
  <c r="A682" i="582"/>
  <c r="D682" i="582" s="1"/>
  <c r="B682" i="582"/>
  <c r="C682" i="582"/>
  <c r="A683" i="582"/>
  <c r="D683" i="582" s="1"/>
  <c r="B683" i="582"/>
  <c r="C683" i="582"/>
  <c r="A684" i="582"/>
  <c r="D684" i="582" s="1"/>
  <c r="B684" i="582"/>
  <c r="C684" i="582"/>
  <c r="A685" i="582"/>
  <c r="D685" i="582" s="1"/>
  <c r="B685" i="582"/>
  <c r="C685" i="582"/>
  <c r="A686" i="582"/>
  <c r="D686" i="582" s="1"/>
  <c r="B686" i="582"/>
  <c r="C686" i="582"/>
  <c r="A687" i="582"/>
  <c r="D687" i="582" s="1"/>
  <c r="B687" i="582"/>
  <c r="C687" i="582"/>
  <c r="A688" i="582"/>
  <c r="D688" i="582" s="1"/>
  <c r="B688" i="582"/>
  <c r="C688" i="582"/>
  <c r="A689" i="582"/>
  <c r="D689" i="582" s="1"/>
  <c r="B689" i="582"/>
  <c r="C689" i="582"/>
  <c r="A690" i="582"/>
  <c r="D690" i="582" s="1"/>
  <c r="B690" i="582"/>
  <c r="C690" i="582"/>
  <c r="A691" i="582"/>
  <c r="D691" i="582" s="1"/>
  <c r="B691" i="582"/>
  <c r="C691" i="582"/>
  <c r="A692" i="582"/>
  <c r="D692" i="582" s="1"/>
  <c r="B692" i="582"/>
  <c r="C692" i="582"/>
  <c r="A693" i="582"/>
  <c r="D693" i="582" s="1"/>
  <c r="B693" i="582"/>
  <c r="C693" i="582"/>
  <c r="A694" i="582"/>
  <c r="D694" i="582" s="1"/>
  <c r="B694" i="582"/>
  <c r="C694" i="582"/>
  <c r="A695" i="582"/>
  <c r="D695" i="582" s="1"/>
  <c r="B695" i="582"/>
  <c r="C695" i="582"/>
  <c r="A696" i="582"/>
  <c r="D696" i="582" s="1"/>
  <c r="B696" i="582"/>
  <c r="C696" i="582"/>
  <c r="A697" i="582"/>
  <c r="D697" i="582" s="1"/>
  <c r="B697" i="582"/>
  <c r="C697" i="582"/>
  <c r="A698" i="582"/>
  <c r="D698" i="582" s="1"/>
  <c r="B698" i="582"/>
  <c r="C698" i="582"/>
  <c r="A699" i="582"/>
  <c r="D699" i="582" s="1"/>
  <c r="B699" i="582"/>
  <c r="C699" i="582"/>
  <c r="A700" i="582"/>
  <c r="D700" i="582" s="1"/>
  <c r="B700" i="582"/>
  <c r="C700" i="582"/>
  <c r="A701" i="582"/>
  <c r="D701" i="582" s="1"/>
  <c r="B701" i="582"/>
  <c r="C701" i="582"/>
  <c r="D5" i="582"/>
  <c r="D6" i="582"/>
  <c r="D7" i="582"/>
  <c r="D8" i="582"/>
  <c r="D9" i="582"/>
  <c r="D10" i="582"/>
  <c r="D11" i="582"/>
  <c r="D12" i="582"/>
  <c r="D13" i="582"/>
  <c r="D14" i="582"/>
  <c r="D15" i="582"/>
  <c r="D16" i="582"/>
  <c r="D17" i="582"/>
  <c r="D18" i="582"/>
  <c r="D19" i="582"/>
  <c r="D20" i="582"/>
  <c r="D21" i="582"/>
  <c r="D22" i="582"/>
  <c r="D23" i="582"/>
  <c r="D24" i="582"/>
  <c r="D25" i="582"/>
  <c r="D26" i="582"/>
  <c r="D27" i="582"/>
  <c r="D28" i="582"/>
  <c r="D29" i="582"/>
  <c r="D30" i="582"/>
  <c r="D31" i="582"/>
  <c r="D32" i="582"/>
  <c r="D33" i="582"/>
  <c r="D34" i="582"/>
  <c r="D35" i="582"/>
  <c r="D36" i="582"/>
  <c r="D37" i="582"/>
  <c r="D38" i="582"/>
  <c r="D39" i="582"/>
  <c r="D40" i="582"/>
  <c r="D41" i="582"/>
  <c r="D42" i="582"/>
  <c r="D43" i="582"/>
  <c r="D44" i="582"/>
  <c r="D45" i="582"/>
  <c r="D46" i="582"/>
  <c r="D47" i="582"/>
  <c r="D48" i="582"/>
  <c r="D49" i="582"/>
  <c r="D50" i="582"/>
  <c r="D51" i="582"/>
  <c r="D52" i="582"/>
  <c r="D53" i="582"/>
  <c r="D54" i="582"/>
  <c r="D55" i="582"/>
  <c r="D56" i="582"/>
  <c r="D57" i="582"/>
  <c r="D58" i="582"/>
  <c r="D59" i="582"/>
  <c r="D60" i="582"/>
  <c r="D61" i="582"/>
  <c r="D62" i="582"/>
  <c r="D63" i="582"/>
  <c r="D64" i="582"/>
  <c r="D65" i="582"/>
  <c r="D66" i="582"/>
  <c r="D67" i="582"/>
  <c r="D68" i="582"/>
  <c r="D69" i="582"/>
  <c r="D70" i="582"/>
  <c r="D71" i="582"/>
  <c r="D72" i="582"/>
  <c r="D73" i="582"/>
  <c r="D74" i="582"/>
  <c r="D75" i="582"/>
  <c r="D76" i="582"/>
  <c r="D77" i="582"/>
  <c r="D78" i="582"/>
  <c r="D79" i="582"/>
  <c r="D80" i="582"/>
  <c r="D81" i="582"/>
  <c r="D82" i="582"/>
  <c r="D83" i="582"/>
  <c r="D84" i="582"/>
  <c r="D85" i="582"/>
  <c r="D86" i="582"/>
  <c r="D87" i="582"/>
  <c r="D88" i="582"/>
  <c r="D89" i="582"/>
  <c r="D90" i="582"/>
  <c r="D91" i="582"/>
  <c r="D92" i="582"/>
  <c r="D93" i="582"/>
  <c r="D94" i="582"/>
  <c r="D95" i="582"/>
  <c r="D96" i="582"/>
  <c r="D97" i="582"/>
  <c r="D98" i="582"/>
  <c r="D99" i="582"/>
  <c r="D100" i="582"/>
  <c r="D101" i="582"/>
  <c r="D102" i="582"/>
  <c r="D103" i="582"/>
  <c r="D104" i="582"/>
  <c r="D105" i="582"/>
  <c r="D106" i="582"/>
  <c r="D107" i="582"/>
  <c r="D108" i="582"/>
  <c r="D109" i="582"/>
  <c r="D110" i="582"/>
  <c r="D111" i="582"/>
  <c r="D112" i="582"/>
  <c r="D113" i="582"/>
  <c r="D114" i="582"/>
  <c r="D115" i="582"/>
  <c r="D116" i="582"/>
  <c r="D117" i="582"/>
  <c r="D118" i="582"/>
  <c r="D119" i="582"/>
  <c r="D120" i="582"/>
  <c r="D121" i="582"/>
  <c r="D122" i="582"/>
  <c r="D123" i="582"/>
  <c r="D124" i="582"/>
  <c r="D125" i="582"/>
  <c r="D126" i="582"/>
  <c r="D127" i="582"/>
  <c r="D128" i="582"/>
  <c r="D129" i="582"/>
  <c r="D130" i="582"/>
  <c r="D131" i="582"/>
  <c r="D132" i="582"/>
  <c r="D133" i="582"/>
  <c r="D134" i="582"/>
  <c r="D135" i="582"/>
  <c r="D136" i="582"/>
  <c r="D137" i="582"/>
  <c r="D138" i="582"/>
  <c r="D139" i="582"/>
  <c r="D140" i="582"/>
  <c r="D141" i="582"/>
  <c r="D142" i="582"/>
  <c r="D143" i="582"/>
  <c r="D144" i="582"/>
  <c r="D145" i="582"/>
  <c r="D146" i="582"/>
  <c r="D147" i="582"/>
  <c r="D148" i="582"/>
  <c r="D149" i="582"/>
  <c r="D150" i="582"/>
  <c r="D151" i="582"/>
  <c r="D152" i="582"/>
  <c r="D153" i="582"/>
  <c r="D154" i="582"/>
  <c r="D155" i="582"/>
  <c r="D156" i="582"/>
  <c r="D157" i="582"/>
  <c r="D158" i="582"/>
  <c r="D159" i="582"/>
  <c r="D160" i="582"/>
  <c r="D161" i="582"/>
  <c r="D162" i="582"/>
  <c r="D163" i="582"/>
  <c r="D164" i="582"/>
  <c r="D165" i="582"/>
  <c r="D166" i="582"/>
  <c r="D167" i="582"/>
  <c r="D168" i="582"/>
  <c r="D169" i="582"/>
  <c r="D170" i="582"/>
  <c r="D171" i="582"/>
  <c r="D172" i="582"/>
  <c r="D173" i="582"/>
  <c r="D174" i="582"/>
  <c r="D175" i="582"/>
  <c r="D176" i="582"/>
  <c r="D177" i="582"/>
  <c r="D178" i="582"/>
  <c r="D179" i="582"/>
  <c r="D180" i="582"/>
  <c r="D181" i="582"/>
  <c r="D182" i="582"/>
  <c r="D183" i="582"/>
  <c r="D184" i="582"/>
  <c r="D185" i="582"/>
  <c r="D186" i="582"/>
  <c r="D187" i="582"/>
  <c r="D188" i="582"/>
  <c r="D189" i="582"/>
  <c r="D190" i="582"/>
  <c r="D191" i="582"/>
  <c r="D192" i="582"/>
  <c r="D193" i="582"/>
  <c r="D194" i="582"/>
  <c r="D195" i="582"/>
  <c r="D196" i="582"/>
  <c r="D197" i="582"/>
  <c r="D198" i="582"/>
  <c r="D199" i="582"/>
  <c r="D200" i="582"/>
  <c r="D201" i="582"/>
  <c r="D202" i="582"/>
  <c r="D203" i="582"/>
  <c r="D204" i="582"/>
  <c r="D205" i="582"/>
  <c r="D206" i="582"/>
  <c r="D207" i="582"/>
  <c r="D208" i="582"/>
  <c r="D209" i="582"/>
  <c r="D210" i="582"/>
  <c r="D211" i="582"/>
  <c r="D212" i="582"/>
  <c r="D213" i="582"/>
  <c r="D214" i="582"/>
  <c r="D215" i="582"/>
  <c r="D216" i="582"/>
  <c r="D217" i="582"/>
  <c r="D218" i="582"/>
  <c r="D219" i="582"/>
  <c r="D220" i="582"/>
  <c r="D221" i="582"/>
  <c r="D222" i="582"/>
  <c r="D223" i="582"/>
  <c r="D224" i="582"/>
  <c r="D225" i="582"/>
  <c r="D226" i="582"/>
  <c r="D227" i="582"/>
  <c r="D228" i="582"/>
  <c r="D229" i="582"/>
  <c r="D230" i="582"/>
  <c r="D231" i="582"/>
  <c r="D232" i="582"/>
  <c r="D233" i="582"/>
  <c r="D234" i="582"/>
  <c r="D235" i="582"/>
  <c r="D236" i="582"/>
  <c r="D237" i="582"/>
  <c r="D238" i="582"/>
  <c r="D239" i="582"/>
  <c r="D240" i="582"/>
  <c r="D241" i="582"/>
  <c r="D242" i="582"/>
  <c r="D243" i="582"/>
  <c r="D244" i="582"/>
  <c r="D245" i="582"/>
  <c r="D246" i="582"/>
  <c r="D247" i="582"/>
  <c r="D248" i="582"/>
  <c r="D249" i="582"/>
  <c r="D250" i="582"/>
  <c r="D251" i="582"/>
  <c r="D252" i="582"/>
  <c r="D253" i="582"/>
  <c r="D254" i="582"/>
  <c r="D255" i="582"/>
  <c r="D256" i="582"/>
  <c r="D257" i="582"/>
  <c r="D258" i="582"/>
  <c r="D259" i="582"/>
  <c r="D260" i="582"/>
  <c r="D261" i="582"/>
  <c r="D262" i="582"/>
  <c r="D263" i="582"/>
  <c r="D264" i="582"/>
  <c r="D265" i="582"/>
  <c r="D266" i="582"/>
  <c r="D267" i="582"/>
  <c r="A268" i="582"/>
  <c r="D268" i="582" s="1"/>
  <c r="A269" i="582"/>
  <c r="D269" i="582" s="1"/>
  <c r="A270" i="582"/>
  <c r="D270" i="582" s="1"/>
  <c r="A271" i="582"/>
  <c r="D271" i="582" s="1"/>
  <c r="A272" i="582"/>
  <c r="D272" i="582" s="1"/>
  <c r="A273" i="582"/>
  <c r="D273" i="582" s="1"/>
  <c r="A274" i="582"/>
  <c r="D274" i="582" s="1"/>
  <c r="A275" i="582"/>
  <c r="D275" i="582" s="1"/>
  <c r="A276" i="582"/>
  <c r="D276" i="582" s="1"/>
  <c r="A277" i="582"/>
  <c r="D277" i="582" s="1"/>
  <c r="A278" i="582"/>
  <c r="D278" i="582" s="1"/>
  <c r="A279" i="582"/>
  <c r="D279" i="582" s="1"/>
  <c r="A280" i="582"/>
  <c r="D280" i="582" s="1"/>
  <c r="A281" i="582"/>
  <c r="D281" i="582" s="1"/>
  <c r="A282" i="582"/>
  <c r="D282" i="582" s="1"/>
  <c r="A283" i="582"/>
  <c r="D283" i="582" s="1"/>
  <c r="A284" i="582"/>
  <c r="D284" i="582" s="1"/>
  <c r="A285" i="582"/>
  <c r="D285" i="582" s="1"/>
  <c r="A286" i="582"/>
  <c r="D286" i="582" s="1"/>
  <c r="A287" i="582"/>
  <c r="D287" i="582" s="1"/>
  <c r="A288" i="582"/>
  <c r="D288" i="582" s="1"/>
  <c r="A289" i="582"/>
  <c r="D289" i="582" s="1"/>
  <c r="A290" i="582"/>
  <c r="D290" i="582" s="1"/>
  <c r="A291" i="582"/>
  <c r="D291" i="582" s="1"/>
  <c r="A292" i="582"/>
  <c r="D292" i="582" s="1"/>
  <c r="A293" i="582"/>
  <c r="D293" i="582" s="1"/>
  <c r="A294" i="582"/>
  <c r="D294" i="582" s="1"/>
  <c r="A295" i="582"/>
  <c r="D295" i="582" s="1"/>
  <c r="A296" i="582"/>
  <c r="D296" i="582" s="1"/>
  <c r="A297" i="582"/>
  <c r="D297" i="582" s="1"/>
  <c r="A298" i="582"/>
  <c r="D298" i="582" s="1"/>
  <c r="A299" i="582"/>
  <c r="D299" i="582" s="1"/>
  <c r="A300" i="582"/>
  <c r="D300" i="582" s="1"/>
  <c r="A301" i="582"/>
  <c r="D301" i="582" s="1"/>
  <c r="A302" i="582"/>
  <c r="D302" i="582" s="1"/>
  <c r="A303" i="582"/>
  <c r="D303" i="582" s="1"/>
  <c r="A304" i="582"/>
  <c r="D304" i="582" s="1"/>
  <c r="A305" i="582"/>
  <c r="D305" i="582" s="1"/>
  <c r="A306" i="582"/>
  <c r="D306" i="582" s="1"/>
  <c r="A307" i="582"/>
  <c r="D307" i="582" s="1"/>
  <c r="A308" i="582"/>
  <c r="D308" i="582" s="1"/>
  <c r="A309" i="582"/>
  <c r="D309" i="582" s="1"/>
  <c r="A310" i="582"/>
  <c r="D310" i="582" s="1"/>
  <c r="A311" i="582"/>
  <c r="D311" i="582" s="1"/>
  <c r="A312" i="582"/>
  <c r="D312" i="582" s="1"/>
  <c r="A313" i="582"/>
  <c r="D313" i="582" s="1"/>
  <c r="A314" i="582"/>
  <c r="D314" i="582" s="1"/>
  <c r="A315" i="582"/>
  <c r="D315" i="582" s="1"/>
  <c r="A316" i="582"/>
  <c r="D316" i="582" s="1"/>
  <c r="A317" i="582"/>
  <c r="D317" i="582" s="1"/>
  <c r="A318" i="582"/>
  <c r="D318" i="582" s="1"/>
  <c r="A319" i="582"/>
  <c r="D319" i="582" s="1"/>
  <c r="A320" i="582"/>
  <c r="D320" i="582" s="1"/>
  <c r="A321" i="582"/>
  <c r="D321" i="582" s="1"/>
  <c r="A322" i="582"/>
  <c r="D322" i="582" s="1"/>
  <c r="A323" i="582"/>
  <c r="D323" i="582" s="1"/>
  <c r="A324" i="582"/>
  <c r="D324" i="582" s="1"/>
  <c r="A325" i="582"/>
  <c r="D325" i="582" s="1"/>
  <c r="A326" i="582"/>
  <c r="D326" i="582" s="1"/>
  <c r="A327" i="582"/>
  <c r="D327" i="582" s="1"/>
  <c r="A328" i="582"/>
  <c r="D328" i="582" s="1"/>
  <c r="A329" i="582"/>
  <c r="D329" i="582" s="1"/>
  <c r="A330" i="582"/>
  <c r="D330" i="582" s="1"/>
  <c r="A331" i="582"/>
  <c r="D331" i="582" s="1"/>
  <c r="A332" i="582"/>
  <c r="D332" i="582" s="1"/>
  <c r="A333" i="582"/>
  <c r="D333" i="582" s="1"/>
  <c r="A334" i="582"/>
  <c r="D334" i="582" s="1"/>
  <c r="A335" i="582"/>
  <c r="D335" i="582" s="1"/>
  <c r="A336" i="582"/>
  <c r="D336" i="582" s="1"/>
  <c r="A337" i="582"/>
  <c r="D337" i="582" s="1"/>
  <c r="A338" i="582"/>
  <c r="D338" i="582" s="1"/>
  <c r="A339" i="582"/>
  <c r="D339" i="582" s="1"/>
  <c r="A340" i="582"/>
  <c r="D340" i="582" s="1"/>
  <c r="A341" i="582"/>
  <c r="D341" i="582" s="1"/>
  <c r="A342" i="582"/>
  <c r="D342" i="582" s="1"/>
  <c r="A343" i="582"/>
  <c r="D343" i="582" s="1"/>
  <c r="A344" i="582"/>
  <c r="D344" i="582" s="1"/>
  <c r="A345" i="582"/>
  <c r="D345" i="582" s="1"/>
  <c r="A346" i="582"/>
  <c r="D346" i="582" s="1"/>
  <c r="A347" i="582"/>
  <c r="D347" i="582" s="1"/>
  <c r="A348" i="582"/>
  <c r="D348" i="582" s="1"/>
  <c r="A349" i="582"/>
  <c r="D349" i="582" s="1"/>
  <c r="A350" i="582"/>
  <c r="D350" i="582" s="1"/>
  <c r="A351" i="582"/>
  <c r="D351" i="582" s="1"/>
  <c r="A352" i="582"/>
  <c r="D352" i="582" s="1"/>
  <c r="A353" i="582"/>
  <c r="D353" i="582" s="1"/>
  <c r="A354" i="582"/>
  <c r="D354" i="582" s="1"/>
  <c r="A355" i="582"/>
  <c r="D355" i="582" s="1"/>
  <c r="A356" i="582"/>
  <c r="D356" i="582" s="1"/>
  <c r="A357" i="582"/>
  <c r="D357" i="582" s="1"/>
  <c r="A358" i="582"/>
  <c r="D358" i="582" s="1"/>
  <c r="A359" i="582"/>
  <c r="D359" i="582" s="1"/>
  <c r="A360" i="582"/>
  <c r="D360" i="582" s="1"/>
  <c r="A361" i="582"/>
  <c r="D361" i="582" s="1"/>
  <c r="A362" i="582"/>
  <c r="D362" i="582" s="1"/>
  <c r="A363" i="582"/>
  <c r="D363" i="582" s="1"/>
  <c r="A364" i="582"/>
  <c r="D364" i="582" s="1"/>
  <c r="A365" i="582"/>
  <c r="D365" i="582" s="1"/>
  <c r="A366" i="582"/>
  <c r="D366" i="582" s="1"/>
  <c r="A367" i="582"/>
  <c r="D367" i="582" s="1"/>
  <c r="A368" i="582"/>
  <c r="D368" i="582" s="1"/>
  <c r="A369" i="582"/>
  <c r="D369" i="582" s="1"/>
  <c r="A370" i="582"/>
  <c r="D370" i="582" s="1"/>
  <c r="A371" i="582"/>
  <c r="D371" i="582" s="1"/>
  <c r="A372" i="582"/>
  <c r="D372" i="582" s="1"/>
  <c r="A373" i="582"/>
  <c r="D373" i="582" s="1"/>
  <c r="A374" i="582"/>
  <c r="D374" i="582" s="1"/>
  <c r="A375" i="582"/>
  <c r="D375" i="582" s="1"/>
  <c r="A376" i="582"/>
  <c r="D376" i="582" s="1"/>
  <c r="A377" i="582"/>
  <c r="D377" i="582" s="1"/>
  <c r="A378" i="582"/>
  <c r="D378" i="582" s="1"/>
  <c r="A379" i="582"/>
  <c r="D379" i="582" s="1"/>
  <c r="A380" i="582"/>
  <c r="D380" i="582" s="1"/>
  <c r="A381" i="582"/>
  <c r="D381" i="582" s="1"/>
  <c r="A382" i="582"/>
  <c r="D382" i="582" s="1"/>
  <c r="A383" i="582"/>
  <c r="D383" i="582" s="1"/>
  <c r="A384" i="582"/>
  <c r="D384" i="582" s="1"/>
  <c r="A385" i="582"/>
  <c r="D385" i="582" s="1"/>
  <c r="A386" i="582"/>
  <c r="D386" i="582" s="1"/>
  <c r="A387" i="582"/>
  <c r="D387" i="582" s="1"/>
  <c r="A388" i="582"/>
  <c r="D388" i="582" s="1"/>
  <c r="A389" i="582"/>
  <c r="D389" i="582" s="1"/>
  <c r="A390" i="582"/>
  <c r="D390" i="582" s="1"/>
  <c r="A391" i="582"/>
  <c r="D391" i="582" s="1"/>
  <c r="A392" i="582"/>
  <c r="D392" i="582" s="1"/>
  <c r="A393" i="582"/>
  <c r="D393" i="582" s="1"/>
  <c r="A394" i="582"/>
  <c r="D394" i="582" s="1"/>
  <c r="A395" i="582"/>
  <c r="D395" i="582" s="1"/>
  <c r="A396" i="582"/>
  <c r="D396" i="582" s="1"/>
  <c r="A397" i="582"/>
  <c r="D397" i="582" s="1"/>
  <c r="A398" i="582"/>
  <c r="D398" i="582" s="1"/>
  <c r="A399" i="582"/>
  <c r="D399" i="582" s="1"/>
  <c r="A400" i="582"/>
  <c r="D400" i="582" s="1"/>
  <c r="A401" i="582"/>
  <c r="D401" i="582" s="1"/>
  <c r="A402" i="582"/>
  <c r="D402" i="582" s="1"/>
  <c r="A403" i="582"/>
  <c r="D403" i="582" s="1"/>
  <c r="A404" i="582"/>
  <c r="D404" i="582" s="1"/>
  <c r="A405" i="582"/>
  <c r="D405" i="582" s="1"/>
  <c r="A406" i="582"/>
  <c r="D406" i="582" s="1"/>
  <c r="A407" i="582"/>
  <c r="D407" i="582" s="1"/>
  <c r="A408" i="582"/>
  <c r="D408" i="582" s="1"/>
  <c r="A409" i="582"/>
  <c r="D409" i="582" s="1"/>
  <c r="A410" i="582"/>
  <c r="D410" i="582" s="1"/>
  <c r="A411" i="582"/>
  <c r="D411" i="582" s="1"/>
  <c r="A412" i="582"/>
  <c r="D412" i="582" s="1"/>
  <c r="A413" i="582"/>
  <c r="D413" i="582" s="1"/>
  <c r="A414" i="582"/>
  <c r="D414" i="582" s="1"/>
  <c r="A415" i="582"/>
  <c r="D415" i="582" s="1"/>
  <c r="A416" i="582"/>
  <c r="D416" i="582" s="1"/>
  <c r="A417" i="582"/>
  <c r="D417" i="582" s="1"/>
  <c r="A418" i="582"/>
  <c r="D418" i="582" s="1"/>
  <c r="A419" i="582"/>
  <c r="D419" i="582" s="1"/>
  <c r="A420" i="582"/>
  <c r="D420" i="582" s="1"/>
  <c r="A421" i="582"/>
  <c r="D421" i="582" s="1"/>
  <c r="A422" i="582"/>
  <c r="D422" i="582" s="1"/>
  <c r="A423" i="582"/>
  <c r="D423" i="582" s="1"/>
  <c r="A424" i="582"/>
  <c r="D424" i="582" s="1"/>
  <c r="A425" i="582"/>
  <c r="D425" i="582" s="1"/>
  <c r="A426" i="582"/>
  <c r="D426" i="582" s="1"/>
  <c r="A427" i="582"/>
  <c r="D427" i="582" s="1"/>
  <c r="A428" i="582"/>
  <c r="D428" i="582" s="1"/>
  <c r="A429" i="582"/>
  <c r="D429" i="582" s="1"/>
  <c r="A430" i="582"/>
  <c r="D430" i="582" s="1"/>
  <c r="A431" i="582"/>
  <c r="D431" i="582" s="1"/>
  <c r="A432" i="582"/>
  <c r="D432" i="582" s="1"/>
  <c r="A433" i="582"/>
  <c r="D433" i="582" s="1"/>
  <c r="A434" i="582"/>
  <c r="D434" i="582" s="1"/>
  <c r="A435" i="582"/>
  <c r="D435" i="582" s="1"/>
  <c r="A436" i="582"/>
  <c r="D436" i="582" s="1"/>
  <c r="A437" i="582"/>
  <c r="D437" i="582" s="1"/>
  <c r="A438" i="582"/>
  <c r="D438" i="582" s="1"/>
  <c r="A439" i="582"/>
  <c r="D439" i="582" s="1"/>
  <c r="A440" i="582"/>
  <c r="D440" i="582" s="1"/>
  <c r="A441" i="582"/>
  <c r="D441" i="582" s="1"/>
  <c r="A442" i="582"/>
  <c r="D442" i="582" s="1"/>
  <c r="A443" i="582"/>
  <c r="D443" i="582" s="1"/>
  <c r="A444" i="582"/>
  <c r="D444" i="582" s="1"/>
  <c r="A445" i="582"/>
  <c r="D445" i="582" s="1"/>
  <c r="A446" i="582"/>
  <c r="D446" i="582" s="1"/>
  <c r="A447" i="582"/>
  <c r="D447" i="582" s="1"/>
  <c r="A448" i="582"/>
  <c r="D448" i="582" s="1"/>
  <c r="A449" i="582"/>
  <c r="D449" i="582" s="1"/>
  <c r="A450" i="582"/>
  <c r="D450" i="582" s="1"/>
  <c r="A451" i="582"/>
  <c r="D451" i="582" s="1"/>
  <c r="C267" i="582"/>
  <c r="C268" i="582"/>
  <c r="C269" i="582"/>
  <c r="C270" i="582"/>
  <c r="C271" i="582"/>
  <c r="C272" i="582"/>
  <c r="C273" i="582"/>
  <c r="C274" i="582"/>
  <c r="C275" i="582"/>
  <c r="C276" i="582"/>
  <c r="C277" i="582"/>
  <c r="C278" i="582"/>
  <c r="C279" i="582"/>
  <c r="C280" i="582"/>
  <c r="C281" i="582"/>
  <c r="C282" i="582"/>
  <c r="C283" i="582"/>
  <c r="C284" i="582"/>
  <c r="C285" i="582"/>
  <c r="C286" i="582"/>
  <c r="C287" i="582"/>
  <c r="C288" i="582"/>
  <c r="C289" i="582"/>
  <c r="C290" i="582"/>
  <c r="C291" i="582"/>
  <c r="C292" i="582"/>
  <c r="C293" i="582"/>
  <c r="C294" i="582"/>
  <c r="C295" i="582"/>
  <c r="C296" i="582"/>
  <c r="C297" i="582"/>
  <c r="C298" i="582"/>
  <c r="C299" i="582"/>
  <c r="C300" i="582"/>
  <c r="C301" i="582"/>
  <c r="C302" i="582"/>
  <c r="C303" i="582"/>
  <c r="C304" i="582"/>
  <c r="C305" i="582"/>
  <c r="C306" i="582"/>
  <c r="C307" i="582"/>
  <c r="C308" i="582"/>
  <c r="C309" i="582"/>
  <c r="C310" i="582"/>
  <c r="C311" i="582"/>
  <c r="C312" i="582"/>
  <c r="C313" i="582"/>
  <c r="C314" i="582"/>
  <c r="C315" i="582"/>
  <c r="C316" i="582"/>
  <c r="C317" i="582"/>
  <c r="C318" i="582"/>
  <c r="C319" i="582"/>
  <c r="C320" i="582"/>
  <c r="C321" i="582"/>
  <c r="C322" i="582"/>
  <c r="C323" i="582"/>
  <c r="C324" i="582"/>
  <c r="C325" i="582"/>
  <c r="C326" i="582"/>
  <c r="C327" i="582"/>
  <c r="C328" i="582"/>
  <c r="C329" i="582"/>
  <c r="C330" i="582"/>
  <c r="C331" i="582"/>
  <c r="C332" i="582"/>
  <c r="C333" i="582"/>
  <c r="C334" i="582"/>
  <c r="C335" i="582"/>
  <c r="C336" i="582"/>
  <c r="C337" i="582"/>
  <c r="C338" i="582"/>
  <c r="C339" i="582"/>
  <c r="C340" i="582"/>
  <c r="C341" i="582"/>
  <c r="C342" i="582"/>
  <c r="C343" i="582"/>
  <c r="C344" i="582"/>
  <c r="C345" i="582"/>
  <c r="C346" i="582"/>
  <c r="C347" i="582"/>
  <c r="C348" i="582"/>
  <c r="C349" i="582"/>
  <c r="C350" i="582"/>
  <c r="C351" i="582"/>
  <c r="C352" i="582"/>
  <c r="C353" i="582"/>
  <c r="C354" i="582"/>
  <c r="C355" i="582"/>
  <c r="C356" i="582"/>
  <c r="C357" i="582"/>
  <c r="C358" i="582"/>
  <c r="C359" i="582"/>
  <c r="C360" i="582"/>
  <c r="C361" i="582"/>
  <c r="C362" i="582"/>
  <c r="C363" i="582"/>
  <c r="C364" i="582"/>
  <c r="C365" i="582"/>
  <c r="C366" i="582"/>
  <c r="C367" i="582"/>
  <c r="C368" i="582"/>
  <c r="C369" i="582"/>
  <c r="C370" i="582"/>
  <c r="C371" i="582"/>
  <c r="C372" i="582"/>
  <c r="C373" i="582"/>
  <c r="C374" i="582"/>
  <c r="C375" i="582"/>
  <c r="C376" i="582"/>
  <c r="C377" i="582"/>
  <c r="C378" i="582"/>
  <c r="C379" i="582"/>
  <c r="C380" i="582"/>
  <c r="C381" i="582"/>
  <c r="C382" i="582"/>
  <c r="C383" i="582"/>
  <c r="C384" i="582"/>
  <c r="C385" i="582"/>
  <c r="C386" i="582"/>
  <c r="C387" i="582"/>
  <c r="C388" i="582"/>
  <c r="C389" i="582"/>
  <c r="C390" i="582"/>
  <c r="C391" i="582"/>
  <c r="C392" i="582"/>
  <c r="C393" i="582"/>
  <c r="C394" i="582"/>
  <c r="C395" i="582"/>
  <c r="C396" i="582"/>
  <c r="C397" i="582"/>
  <c r="C398" i="582"/>
  <c r="C399" i="582"/>
  <c r="C400" i="582"/>
  <c r="C401" i="582"/>
  <c r="C402" i="582"/>
  <c r="C403" i="582"/>
  <c r="C404" i="582"/>
  <c r="C405" i="582"/>
  <c r="C406" i="582"/>
  <c r="C407" i="582"/>
  <c r="C408" i="582"/>
  <c r="C409" i="582"/>
  <c r="C410" i="582"/>
  <c r="C411" i="582"/>
  <c r="C412" i="582"/>
  <c r="C413" i="582"/>
  <c r="C414" i="582"/>
  <c r="C415" i="582"/>
  <c r="C416" i="582"/>
  <c r="C417" i="582"/>
  <c r="C418" i="582"/>
  <c r="C419" i="582"/>
  <c r="C420" i="582"/>
  <c r="C421" i="582"/>
  <c r="C422" i="582"/>
  <c r="C423" i="582"/>
  <c r="C424" i="582"/>
  <c r="C425" i="582"/>
  <c r="C426" i="582"/>
  <c r="C427" i="582"/>
  <c r="C428" i="582"/>
  <c r="C429" i="582"/>
  <c r="C430" i="582"/>
  <c r="C431" i="582"/>
  <c r="C432" i="582"/>
  <c r="C433" i="582"/>
  <c r="C434" i="582"/>
  <c r="C435" i="582"/>
  <c r="C436" i="582"/>
  <c r="C437" i="582"/>
  <c r="C438" i="582"/>
  <c r="C439" i="582"/>
  <c r="C440" i="582"/>
  <c r="C441" i="582"/>
  <c r="C442" i="582"/>
  <c r="C443" i="582"/>
  <c r="C444" i="582"/>
  <c r="C445" i="582"/>
  <c r="C446" i="582"/>
  <c r="C447" i="582"/>
  <c r="C448" i="582"/>
  <c r="C449" i="582"/>
  <c r="C450" i="582"/>
  <c r="C451" i="582"/>
  <c r="B268" i="582"/>
  <c r="B269" i="582"/>
  <c r="B270" i="582"/>
  <c r="B271" i="582"/>
  <c r="B272" i="582"/>
  <c r="B273" i="582"/>
  <c r="B274" i="582"/>
  <c r="B275" i="582"/>
  <c r="B276" i="582"/>
  <c r="B277" i="582"/>
  <c r="B278" i="582"/>
  <c r="B279" i="582"/>
  <c r="B280" i="582"/>
  <c r="B281" i="582"/>
  <c r="B282" i="582"/>
  <c r="B283" i="582"/>
  <c r="B284" i="582"/>
  <c r="B285" i="582"/>
  <c r="B286" i="582"/>
  <c r="B287" i="582"/>
  <c r="B288" i="582"/>
  <c r="B289" i="582"/>
  <c r="B290" i="582"/>
  <c r="B291" i="582"/>
  <c r="B292" i="582"/>
  <c r="B293" i="582"/>
  <c r="B294" i="582"/>
  <c r="B295" i="582"/>
  <c r="B296" i="582"/>
  <c r="B297" i="582"/>
  <c r="B298" i="582"/>
  <c r="B299" i="582"/>
  <c r="B300" i="582"/>
  <c r="B301" i="582"/>
  <c r="B302" i="582"/>
  <c r="B303" i="582"/>
  <c r="B304" i="582"/>
  <c r="B305" i="582"/>
  <c r="B306" i="582"/>
  <c r="B307" i="582"/>
  <c r="B308" i="582"/>
  <c r="B309" i="582"/>
  <c r="B310" i="582"/>
  <c r="B311" i="582"/>
  <c r="B312" i="582"/>
  <c r="B313" i="582"/>
  <c r="B314" i="582"/>
  <c r="B315" i="582"/>
  <c r="B316" i="582"/>
  <c r="B317" i="582"/>
  <c r="B318" i="582"/>
  <c r="B319" i="582"/>
  <c r="B320" i="582"/>
  <c r="B321" i="582"/>
  <c r="B322" i="582"/>
  <c r="B323" i="582"/>
  <c r="B324" i="582"/>
  <c r="B325" i="582"/>
  <c r="B326" i="582"/>
  <c r="B327" i="582"/>
  <c r="B328" i="582"/>
  <c r="B329" i="582"/>
  <c r="B330" i="582"/>
  <c r="B331" i="582"/>
  <c r="B332" i="582"/>
  <c r="B333" i="582"/>
  <c r="B334" i="582"/>
  <c r="B335" i="582"/>
  <c r="B336" i="582"/>
  <c r="B337" i="582"/>
  <c r="B338" i="582"/>
  <c r="B339" i="582"/>
  <c r="B340" i="582"/>
  <c r="B341" i="582"/>
  <c r="B342" i="582"/>
  <c r="B343" i="582"/>
  <c r="B344" i="582"/>
  <c r="B345" i="582"/>
  <c r="B346" i="582"/>
  <c r="B347" i="582"/>
  <c r="B348" i="582"/>
  <c r="B349" i="582"/>
  <c r="B350" i="582"/>
  <c r="B351" i="582"/>
  <c r="B352" i="582"/>
  <c r="B353" i="582"/>
  <c r="B354" i="582"/>
  <c r="B355" i="582"/>
  <c r="B356" i="582"/>
  <c r="B357" i="582"/>
  <c r="B358" i="582"/>
  <c r="B359" i="582"/>
  <c r="B360" i="582"/>
  <c r="B361" i="582"/>
  <c r="B362" i="582"/>
  <c r="B363" i="582"/>
  <c r="B364" i="582"/>
  <c r="B365" i="582"/>
  <c r="B366" i="582"/>
  <c r="B367" i="582"/>
  <c r="B368" i="582"/>
  <c r="B369" i="582"/>
  <c r="B370" i="582"/>
  <c r="B371" i="582"/>
  <c r="B372" i="582"/>
  <c r="B373" i="582"/>
  <c r="B374" i="582"/>
  <c r="B375" i="582"/>
  <c r="B376" i="582"/>
  <c r="B377" i="582"/>
  <c r="B378" i="582"/>
  <c r="B379" i="582"/>
  <c r="B380" i="582"/>
  <c r="B381" i="582"/>
  <c r="B382" i="582"/>
  <c r="B383" i="582"/>
  <c r="B384" i="582"/>
  <c r="B385" i="582"/>
  <c r="B386" i="582"/>
  <c r="B387" i="582"/>
  <c r="B388" i="582"/>
  <c r="B389" i="582"/>
  <c r="B390" i="582"/>
  <c r="B391" i="582"/>
  <c r="B392" i="582"/>
  <c r="B393" i="582"/>
  <c r="B394" i="582"/>
  <c r="B395" i="582"/>
  <c r="B396" i="582"/>
  <c r="B397" i="582"/>
  <c r="B398" i="582"/>
  <c r="B399" i="582"/>
  <c r="B400" i="582"/>
  <c r="B401" i="582"/>
  <c r="B402" i="582"/>
  <c r="B403" i="582"/>
  <c r="B404" i="582"/>
  <c r="B405" i="582"/>
  <c r="B406" i="582"/>
  <c r="B407" i="582"/>
  <c r="B408" i="582"/>
  <c r="B409" i="582"/>
  <c r="B410" i="582"/>
  <c r="B411" i="582"/>
  <c r="B412" i="582"/>
  <c r="B413" i="582"/>
  <c r="B414" i="582"/>
  <c r="B415" i="582"/>
  <c r="B416" i="582"/>
  <c r="B417" i="582"/>
  <c r="B418" i="582"/>
  <c r="B419" i="582"/>
  <c r="B420" i="582"/>
  <c r="B421" i="582"/>
  <c r="B422" i="582"/>
  <c r="B423" i="582"/>
  <c r="B424" i="582"/>
  <c r="B425" i="582"/>
  <c r="B426" i="582"/>
  <c r="B427" i="582"/>
  <c r="B428" i="582"/>
  <c r="B429" i="582"/>
  <c r="B430" i="582"/>
  <c r="B431" i="582"/>
  <c r="B432" i="582"/>
  <c r="B433" i="582"/>
  <c r="B434" i="582"/>
  <c r="B435" i="582"/>
  <c r="B436" i="582"/>
  <c r="B437" i="582"/>
  <c r="B438" i="582"/>
  <c r="B439" i="582"/>
  <c r="B440" i="582"/>
  <c r="B441" i="582"/>
  <c r="B442" i="582"/>
  <c r="B443" i="582"/>
  <c r="B444" i="582"/>
  <c r="B445" i="582"/>
  <c r="B446" i="582"/>
  <c r="B447" i="582"/>
  <c r="B448" i="582"/>
  <c r="B449" i="582"/>
  <c r="B450" i="582"/>
  <c r="B451" i="582"/>
  <c r="A4" i="582"/>
  <c r="K77" i="256" l="1"/>
  <c r="I77" i="256" s="1"/>
  <c r="H34" i="184"/>
  <c r="G108" i="256"/>
  <c r="M56" i="176"/>
  <c r="M63" i="176" s="1"/>
  <c r="L52" i="176"/>
  <c r="L56" i="176" s="1"/>
  <c r="L63" i="176" s="1"/>
  <c r="M76" i="176"/>
  <c r="R76" i="176" s="1"/>
  <c r="W76" i="176" s="1"/>
  <c r="E19" i="163"/>
  <c r="B27" i="176"/>
  <c r="R22" i="176"/>
  <c r="W22" i="176" s="1"/>
  <c r="I27" i="176"/>
  <c r="D27" i="176"/>
  <c r="K103" i="256"/>
  <c r="I103" i="256" s="1"/>
  <c r="I116" i="256" s="1"/>
  <c r="E19" i="184"/>
  <c r="G109" i="256"/>
  <c r="G8" i="256"/>
  <c r="O63" i="176"/>
  <c r="D106" i="256"/>
  <c r="E106" i="256"/>
  <c r="F106" i="256"/>
  <c r="F27" i="176"/>
  <c r="U56" i="176"/>
  <c r="U81" i="176"/>
  <c r="G99" i="256"/>
  <c r="H17" i="184"/>
  <c r="T56" i="176"/>
  <c r="T63" i="176" s="1"/>
  <c r="K45" i="176"/>
  <c r="R45" i="176" s="1"/>
  <c r="W45" i="176" s="1"/>
  <c r="E52" i="176"/>
  <c r="E56" i="176" s="1"/>
  <c r="E63" i="176" s="1"/>
  <c r="K81" i="176"/>
  <c r="N27" i="176"/>
  <c r="O4" i="177"/>
  <c r="O8" i="177" s="1"/>
  <c r="B20" i="152" s="1"/>
  <c r="F20" i="152" s="1"/>
  <c r="G96" i="256"/>
  <c r="E37" i="163"/>
  <c r="E47" i="163" s="1"/>
  <c r="D36" i="256"/>
  <c r="D40" i="256" s="1"/>
  <c r="D12" i="256" s="1"/>
  <c r="F36" i="256"/>
  <c r="F40" i="256" s="1"/>
  <c r="F12" i="256" s="1"/>
  <c r="N81" i="176"/>
  <c r="N56" i="176"/>
  <c r="G23" i="256"/>
  <c r="T72" i="176"/>
  <c r="W72" i="176" s="1"/>
  <c r="H4" i="177"/>
  <c r="A13" i="177"/>
  <c r="A304" i="177" s="1"/>
  <c r="Q27" i="176"/>
  <c r="G5" i="177"/>
  <c r="G4" i="177"/>
  <c r="Q56" i="176"/>
  <c r="K46" i="176"/>
  <c r="R46" i="176" s="1"/>
  <c r="W46" i="176" s="1"/>
  <c r="R24" i="176"/>
  <c r="W24" i="176" s="1"/>
  <c r="O27" i="176"/>
  <c r="G82" i="256"/>
  <c r="G105" i="256"/>
  <c r="G31" i="256"/>
  <c r="R35" i="176"/>
  <c r="W35" i="176" s="1"/>
  <c r="T27" i="176"/>
  <c r="M81" i="176"/>
  <c r="D52" i="176"/>
  <c r="F52" i="176"/>
  <c r="C41" i="176"/>
  <c r="C27" i="176"/>
  <c r="D15" i="152" s="1"/>
  <c r="G56" i="256"/>
  <c r="G115" i="256"/>
  <c r="G85" i="256"/>
  <c r="E43" i="184"/>
  <c r="G52" i="176"/>
  <c r="G27" i="176"/>
  <c r="G55" i="256"/>
  <c r="F11" i="152"/>
  <c r="M27" i="176"/>
  <c r="K4" i="177"/>
  <c r="K8" i="177" s="1"/>
  <c r="G113" i="256"/>
  <c r="D2" i="582"/>
  <c r="C3" i="582"/>
  <c r="N71" i="176"/>
  <c r="R71" i="176" s="1"/>
  <c r="W71" i="176" s="1"/>
  <c r="R61" i="176"/>
  <c r="W61" i="176" s="1"/>
  <c r="G80" i="256"/>
  <c r="E116" i="256"/>
  <c r="E17" i="256" s="1"/>
  <c r="R21" i="176"/>
  <c r="W21" i="176" s="1"/>
  <c r="J25" i="176"/>
  <c r="J27" i="176" s="1"/>
  <c r="J44" i="176"/>
  <c r="P4" i="177"/>
  <c r="P8" i="177" s="1"/>
  <c r="A119" i="177"/>
  <c r="F116" i="256"/>
  <c r="F17" i="256" s="1"/>
  <c r="I52" i="176"/>
  <c r="I56" i="176" s="1"/>
  <c r="I63" i="176" s="1"/>
  <c r="I67" i="176" s="1"/>
  <c r="I74" i="176" s="1"/>
  <c r="I78" i="176" s="1"/>
  <c r="F56" i="176"/>
  <c r="F63" i="176" s="1"/>
  <c r="D56" i="176"/>
  <c r="D63" i="176" s="1"/>
  <c r="G7" i="256"/>
  <c r="C52" i="176"/>
  <c r="G106" i="256"/>
  <c r="F13" i="187"/>
  <c r="F17" i="187" s="1"/>
  <c r="P56" i="176"/>
  <c r="P63" i="176" s="1"/>
  <c r="P81" i="176"/>
  <c r="G73" i="256"/>
  <c r="E21" i="163"/>
  <c r="N63" i="176"/>
  <c r="N67" i="176" s="1"/>
  <c r="N74" i="176" s="1"/>
  <c r="N78" i="176" s="1"/>
  <c r="E25" i="176"/>
  <c r="E27" i="176" s="1"/>
  <c r="R19" i="176"/>
  <c r="E45" i="184"/>
  <c r="H27" i="176"/>
  <c r="R14" i="176"/>
  <c r="W14" i="176" s="1"/>
  <c r="W15" i="176" s="1"/>
  <c r="L15" i="176"/>
  <c r="L27" i="176" s="1"/>
  <c r="R44" i="176"/>
  <c r="W44" i="176" s="1"/>
  <c r="R31" i="176"/>
  <c r="W31" i="176" s="1"/>
  <c r="K25" i="176"/>
  <c r="K27" i="176" s="1"/>
  <c r="R18" i="176"/>
  <c r="W18" i="176" s="1"/>
  <c r="P27" i="176"/>
  <c r="G56" i="176"/>
  <c r="G63" i="176" s="1"/>
  <c r="G67" i="176" s="1"/>
  <c r="G74" i="176" s="1"/>
  <c r="G78" i="176" s="1"/>
  <c r="D116" i="256"/>
  <c r="D17" i="256" s="1"/>
  <c r="G81" i="256"/>
  <c r="B52" i="176"/>
  <c r="B56" i="176" s="1"/>
  <c r="G47" i="256"/>
  <c r="E68" i="256"/>
  <c r="E6" i="256" s="1"/>
  <c r="E10" i="256" s="1"/>
  <c r="E14" i="256" s="1"/>
  <c r="H52" i="176"/>
  <c r="H56" i="176" s="1"/>
  <c r="H63" i="176" s="1"/>
  <c r="G110" i="256"/>
  <c r="G90" i="256"/>
  <c r="R58" i="176"/>
  <c r="D68" i="256"/>
  <c r="D6" i="256" s="1"/>
  <c r="Q4" i="177"/>
  <c r="A122" i="177"/>
  <c r="F68" i="256"/>
  <c r="F6" i="256" s="1"/>
  <c r="F10" i="256" s="1"/>
  <c r="H43" i="184"/>
  <c r="G86" i="256"/>
  <c r="H19" i="184"/>
  <c r="F67" i="176" l="1"/>
  <c r="F74" i="176" s="1"/>
  <c r="F78" i="176" s="1"/>
  <c r="M67" i="176"/>
  <c r="M74" i="176" s="1"/>
  <c r="M78" i="176" s="1"/>
  <c r="D67" i="176"/>
  <c r="D74" i="176" s="1"/>
  <c r="D78" i="176" s="1"/>
  <c r="C15" i="152"/>
  <c r="O67" i="176"/>
  <c r="O74" i="176" s="1"/>
  <c r="O78" i="176" s="1"/>
  <c r="E49" i="163"/>
  <c r="C56" i="176"/>
  <c r="D9" i="152" s="1"/>
  <c r="D13" i="152" s="1"/>
  <c r="D17" i="152" s="1"/>
  <c r="G68" i="256"/>
  <c r="T69" i="176"/>
  <c r="T74" i="176" s="1"/>
  <c r="T78" i="176" s="1"/>
  <c r="Q67" i="176"/>
  <c r="Q74" i="176" s="1"/>
  <c r="Q78" i="176" s="1"/>
  <c r="G12" i="256"/>
  <c r="I13" i="256" s="1"/>
  <c r="C81" i="176"/>
  <c r="R81" i="176" s="1"/>
  <c r="R41" i="176"/>
  <c r="W41" i="176" s="1"/>
  <c r="H8" i="177"/>
  <c r="D20" i="152" s="1"/>
  <c r="R4" i="177"/>
  <c r="R8" i="177" s="1"/>
  <c r="G116" i="256"/>
  <c r="P67" i="176"/>
  <c r="P74" i="176" s="1"/>
  <c r="P78" i="176" s="1"/>
  <c r="R15" i="176"/>
  <c r="K52" i="176"/>
  <c r="K56" i="176" s="1"/>
  <c r="K63" i="176" s="1"/>
  <c r="K67" i="176" s="1"/>
  <c r="K74" i="176" s="1"/>
  <c r="K78" i="176" s="1"/>
  <c r="R25" i="176"/>
  <c r="S25" i="176" s="1"/>
  <c r="F14" i="256"/>
  <c r="G36" i="256"/>
  <c r="G40" i="256" s="1"/>
  <c r="C9" i="152"/>
  <c r="C13" i="152" s="1"/>
  <c r="B63" i="176"/>
  <c r="G6" i="256"/>
  <c r="G10" i="256" s="1"/>
  <c r="D10" i="256"/>
  <c r="D14" i="256" s="1"/>
  <c r="L67" i="176"/>
  <c r="L74" i="176" s="1"/>
  <c r="L78" i="176" s="1"/>
  <c r="H45" i="184"/>
  <c r="U19" i="176"/>
  <c r="U25" i="176" s="1"/>
  <c r="U27" i="176" s="1"/>
  <c r="U69" i="176" s="1"/>
  <c r="H67" i="176"/>
  <c r="H74" i="176" s="1"/>
  <c r="H78" i="176" s="1"/>
  <c r="E15" i="152"/>
  <c r="E67" i="176"/>
  <c r="E74" i="176" s="1"/>
  <c r="E78" i="176" s="1"/>
  <c r="B15" i="152"/>
  <c r="G17" i="256"/>
  <c r="I18" i="256" s="1"/>
  <c r="J52" i="176"/>
  <c r="K5" i="177"/>
  <c r="I5" i="177"/>
  <c r="H5" i="177"/>
  <c r="O5" i="177"/>
  <c r="M5" i="177"/>
  <c r="L5" i="177"/>
  <c r="N5" i="177"/>
  <c r="N8" i="177" s="1"/>
  <c r="E20" i="152" s="1"/>
  <c r="J5" i="177"/>
  <c r="Q8" i="177"/>
  <c r="C17" i="152" l="1"/>
  <c r="C63" i="176"/>
  <c r="C67" i="176" s="1"/>
  <c r="C74" i="176" s="1"/>
  <c r="C78" i="176" s="1"/>
  <c r="R52" i="176"/>
  <c r="W52" i="176" s="1"/>
  <c r="J56" i="176"/>
  <c r="J63" i="176" s="1"/>
  <c r="J67" i="176" s="1"/>
  <c r="J74" i="176" s="1"/>
  <c r="J78" i="176" s="1"/>
  <c r="R27" i="176"/>
  <c r="F15" i="152"/>
  <c r="W19" i="176"/>
  <c r="W25" i="176" s="1"/>
  <c r="W27" i="176" s="1"/>
  <c r="B9" i="152"/>
  <c r="U74" i="176"/>
  <c r="U78" i="176" s="1"/>
  <c r="W69" i="176"/>
  <c r="B67" i="176"/>
  <c r="B74" i="176" s="1"/>
  <c r="B78" i="176" s="1"/>
  <c r="R56" i="176"/>
  <c r="W56" i="176" s="1"/>
  <c r="E9" i="152"/>
  <c r="E13" i="152" s="1"/>
  <c r="E17" i="152" s="1"/>
  <c r="B13" i="152"/>
  <c r="Q5" i="177"/>
  <c r="R5" i="177"/>
  <c r="I11" i="256"/>
  <c r="G14" i="256"/>
  <c r="I15" i="256" s="1"/>
  <c r="R63" i="176" l="1"/>
  <c r="R67" i="176" s="1"/>
  <c r="W67" i="176" s="1"/>
  <c r="W74" i="176" s="1"/>
  <c r="W78" i="176" s="1"/>
  <c r="F9" i="152"/>
  <c r="F13" i="152"/>
  <c r="F17" i="152" s="1"/>
  <c r="B17" i="152"/>
  <c r="S63" i="176" l="1"/>
  <c r="W63" i="176" s="1"/>
  <c r="R74" i="176"/>
  <c r="R78" i="176" s="1"/>
</calcChain>
</file>

<file path=xl/comments1.xml><?xml version="1.0" encoding="utf-8"?>
<comments xmlns="http://schemas.openxmlformats.org/spreadsheetml/2006/main">
  <authors>
    <author>greenn</author>
  </authors>
  <commentList>
    <comment ref="D8" authorId="0" shapeId="0">
      <text>
        <r>
          <rPr>
            <b/>
            <sz val="8"/>
            <color indexed="81"/>
            <rFont val="Tahoma"/>
            <family val="2"/>
          </rPr>
          <t>greenn:</t>
        </r>
        <r>
          <rPr>
            <sz val="8"/>
            <color indexed="81"/>
            <rFont val="Tahoma"/>
            <family val="2"/>
          </rPr>
          <t xml:space="preserve">
32301   
33203     231 &amp; 321
30113    TB value includes £3k Auto Smart cleaning and other sundries
30113     512 reallocated via monthly pool car journal see Prepayments
32302     
38101     All cost centres
32502     7 Day catering vending equipment lease (£390 x 12)
Rob C transfer £75,978 from Account 33203 to Supplies &amp; Services as not under operating lease</t>
        </r>
      </text>
    </comment>
    <comment ref="D9" authorId="0" shapeId="0">
      <text>
        <r>
          <rPr>
            <b/>
            <sz val="8"/>
            <color indexed="81"/>
            <rFont val="Tahoma"/>
            <family val="2"/>
          </rPr>
          <t>greenn:</t>
        </r>
        <r>
          <rPr>
            <sz val="8"/>
            <color indexed="81"/>
            <rFont val="Tahoma"/>
            <family val="2"/>
          </rPr>
          <t xml:space="preserve">
39211 Rents payable 331 &amp; 332 &amp; 334</t>
        </r>
      </text>
    </comment>
    <comment ref="D12" authorId="0" shapeId="0">
      <text>
        <r>
          <rPr>
            <b/>
            <sz val="6"/>
            <color indexed="81"/>
            <rFont val="Tahoma"/>
            <family val="2"/>
          </rPr>
          <t>greenn:</t>
        </r>
        <r>
          <rPr>
            <sz val="8"/>
            <color indexed="81"/>
            <rFont val="Tahoma"/>
            <family val="2"/>
          </rPr>
          <t xml:space="preserve">
32101   32102   32103   32104   33101   33106   33107   33108   33111   33112         33116   36106   36107   39207   39203   39221   39222   39225   39231   39253       
39271   39272   39350   39355   39520   39555   39590   39370   33124   33125        33128   32505   39104   33204   33205   33217   33216   32401   32402   32405     
32302   32303   32500   32501   32502   32503   32509   32510   32511   32512          32513   33117   33120   33121   39811   39223   39228   39229   39261   39501        39502   39504   39508   39510   39515   39516   39518   39519   39521   39523        39525   39527   39528   39529   39530   39531   39533   39534   39554   39591     39592   39606   39607   39608   39524   39536   39701   39810   33127   39506   39507   less equipment costs from 32502 (7 day catering £390 x 12)
Rob C transfer £75,978 from Account 33203 relating to CapGemini costs not under operating lease</t>
        </r>
      </text>
    </comment>
    <comment ref="D13" authorId="0" shapeId="0">
      <text>
        <r>
          <rPr>
            <b/>
            <sz val="8"/>
            <color indexed="81"/>
            <rFont val="Tahoma"/>
            <family val="2"/>
          </rPr>
          <t>greenn:</t>
        </r>
        <r>
          <rPr>
            <sz val="8"/>
            <color indexed="81"/>
            <rFont val="Tahoma"/>
            <family val="2"/>
          </rPr>
          <t xml:space="preserve">
31101   31113    
39213   31102            
31114   31201      
31202   39361              </t>
        </r>
      </text>
    </comment>
    <comment ref="D14" authorId="0" shapeId="0">
      <text>
        <r>
          <rPr>
            <b/>
            <sz val="8"/>
            <color indexed="81"/>
            <rFont val="Tahoma"/>
            <family val="2"/>
          </rPr>
          <t>greenn:</t>
        </r>
        <r>
          <rPr>
            <sz val="8"/>
            <color indexed="81"/>
            <rFont val="Tahoma"/>
            <family val="2"/>
          </rPr>
          <t xml:space="preserve">
NED Salaries £61,075.99 
NED Soc Sec  £4,954.17
NED NIC PSA  £710.58
20117   20303   20307   20308   21101           
23101   23201   23202   32201   32202   
32203   32204   32205   32206   33122           
33123   33160   34102   34104   34120   </t>
        </r>
      </text>
    </comment>
    <comment ref="D15" authorId="0" shapeId="0">
      <text>
        <r>
          <rPr>
            <b/>
            <sz val="8"/>
            <color indexed="81"/>
            <rFont val="Tahoma"/>
            <family val="2"/>
          </rPr>
          <t>greenn:</t>
        </r>
        <r>
          <rPr>
            <sz val="8"/>
            <color indexed="81"/>
            <rFont val="Tahoma"/>
            <family val="2"/>
          </rPr>
          <t xml:space="preserve">
30101  to  30113  30115   30116   30121   30122
less lease vehicle costs in 30113 (£47,435.97) and in 30122 (£37,317.83)</t>
        </r>
      </text>
    </comment>
    <comment ref="D16" authorId="0" shapeId="0">
      <text>
        <r>
          <rPr>
            <b/>
            <sz val="8"/>
            <color indexed="81"/>
            <rFont val="Tahoma"/>
            <family val="2"/>
          </rPr>
          <t>greenn:</t>
        </r>
        <r>
          <rPr>
            <sz val="8"/>
            <color indexed="81"/>
            <rFont val="Tahoma"/>
            <family val="2"/>
          </rPr>
          <t xml:space="preserve">
33103  47,500.00
</t>
        </r>
      </text>
    </comment>
  </commentList>
</comments>
</file>

<file path=xl/comments2.xml><?xml version="1.0" encoding="utf-8"?>
<comments xmlns="http://schemas.openxmlformats.org/spreadsheetml/2006/main">
  <authors>
    <author>greenn</author>
  </authors>
  <commentList>
    <comment ref="F8" authorId="0" shapeId="0">
      <text>
        <r>
          <rPr>
            <b/>
            <sz val="8"/>
            <color indexed="81"/>
            <rFont val="Tahoma"/>
            <family val="2"/>
          </rPr>
          <t>greenn:</t>
        </r>
        <r>
          <rPr>
            <sz val="8"/>
            <color indexed="81"/>
            <rFont val="Tahoma"/>
            <family val="2"/>
          </rPr>
          <t xml:space="preserve">
32301   
33203     231 &amp; 321
30113    TB value includes £3k Auto Smart cleaning and other sundries
30113     512 reallocated via monthly pool car journal see Prepayments
32302     
38101     All cost centres
32502     7 Day catering vending equipment lease (£390 x 12)
Rob C transfer £75,978 from Account 33203 to Supplies &amp; Services as not under operating lease</t>
        </r>
      </text>
    </comment>
    <comment ref="F9" authorId="0" shapeId="0">
      <text>
        <r>
          <rPr>
            <b/>
            <sz val="8"/>
            <color indexed="81"/>
            <rFont val="Tahoma"/>
            <family val="2"/>
          </rPr>
          <t>greenn:</t>
        </r>
        <r>
          <rPr>
            <sz val="8"/>
            <color indexed="81"/>
            <rFont val="Tahoma"/>
            <family val="2"/>
          </rPr>
          <t xml:space="preserve">
39211 Rents payable 331 &amp; 332 &amp; 334</t>
        </r>
      </text>
    </comment>
    <comment ref="F12" authorId="0" shapeId="0">
      <text>
        <r>
          <rPr>
            <b/>
            <sz val="6"/>
            <color indexed="81"/>
            <rFont val="Tahoma"/>
            <family val="2"/>
          </rPr>
          <t>greenn:</t>
        </r>
        <r>
          <rPr>
            <sz val="8"/>
            <color indexed="81"/>
            <rFont val="Tahoma"/>
            <family val="2"/>
          </rPr>
          <t xml:space="preserve">
32101   32102   32103   32104   33101   33106   33107   33108   33111   33112         33116   36106   36107   39207   39203   39221   39222   39225   39231   39253       
39271   39272   39350   39355   39520   39555   39590   39370   33124   33125        33128   32505   39104   33204   33205   33217   33216   32401   32402   32405     
32302   32303   32500   32501   32502   32503   32509   32510   32511   32512          32513   33117   33120   33121   39811   39223   39228   39229   39261   39501        39502   39504   39508   39510   39515   39516   39518   39519   39521   39523        39525   39527   39528   39529   39530   39531   39533   39534   39554   39591     39592   39606   39607   39608   39524   39536   39701   39810   33127   39506   39507   less equipment costs from 32502 (7 day catering £390 x 12)
Rob C transfer £75,978 from Account 33203 relating to CapGemini costs not under operating lease</t>
        </r>
      </text>
    </comment>
    <comment ref="F13" authorId="0" shapeId="0">
      <text>
        <r>
          <rPr>
            <b/>
            <sz val="8"/>
            <color indexed="81"/>
            <rFont val="Tahoma"/>
            <family val="2"/>
          </rPr>
          <t>greenn:</t>
        </r>
        <r>
          <rPr>
            <sz val="8"/>
            <color indexed="81"/>
            <rFont val="Tahoma"/>
            <family val="2"/>
          </rPr>
          <t xml:space="preserve">
31101   31113    
39213   31102            
31114   31201      
31202   39361              </t>
        </r>
      </text>
    </comment>
    <comment ref="F14" authorId="0" shapeId="0">
      <text>
        <r>
          <rPr>
            <b/>
            <sz val="8"/>
            <color indexed="81"/>
            <rFont val="Tahoma"/>
            <family val="2"/>
          </rPr>
          <t>greenn:</t>
        </r>
        <r>
          <rPr>
            <sz val="8"/>
            <color indexed="81"/>
            <rFont val="Tahoma"/>
            <family val="2"/>
          </rPr>
          <t xml:space="preserve">
NED Salaries £61,075.99 
NED Soc Sec  £4,954.17
NED NIC PSA  £710.58
20117   20303   20307   20308   21101           
23101   23201   23202   32201   32202   
32203   32204   32205   32206   33122           
33123   33160   34102   34104   34120   </t>
        </r>
      </text>
    </comment>
    <comment ref="F15" authorId="0" shapeId="0">
      <text>
        <r>
          <rPr>
            <b/>
            <sz val="8"/>
            <color indexed="81"/>
            <rFont val="Tahoma"/>
            <family val="2"/>
          </rPr>
          <t>greenn:</t>
        </r>
        <r>
          <rPr>
            <sz val="8"/>
            <color indexed="81"/>
            <rFont val="Tahoma"/>
            <family val="2"/>
          </rPr>
          <t xml:space="preserve">
30101  to  30113  30115   30116   30121   30122
less lease vehicle costs in 30113 (£47,435.97) and in 30122 (£37,317.83)</t>
        </r>
      </text>
    </comment>
    <comment ref="F16" authorId="0" shapeId="0">
      <text>
        <r>
          <rPr>
            <b/>
            <sz val="8"/>
            <color indexed="81"/>
            <rFont val="Tahoma"/>
            <family val="2"/>
          </rPr>
          <t>greenn:</t>
        </r>
        <r>
          <rPr>
            <sz val="8"/>
            <color indexed="81"/>
            <rFont val="Tahoma"/>
            <family val="2"/>
          </rPr>
          <t xml:space="preserve">
33103  47,500.00
</t>
        </r>
      </text>
    </comment>
  </commentList>
</comments>
</file>

<file path=xl/sharedStrings.xml><?xml version="1.0" encoding="utf-8"?>
<sst xmlns="http://schemas.openxmlformats.org/spreadsheetml/2006/main" count="3014" uniqueCount="1585">
  <si>
    <t>Non-current liabilities:</t>
  </si>
  <si>
    <t>Total non-current liabilities</t>
  </si>
  <si>
    <t>&gt;&gt;Summary Report 2</t>
  </si>
  <si>
    <t>TIP MANAGEMENT-CREATED</t>
  </si>
  <si>
    <t>TIP MANAGEMENT-UNWINDING</t>
  </si>
  <si>
    <t>SUB PUMP STATN MAINT-UTILISED</t>
  </si>
  <si>
    <t>SUB PUMP STATN MAINT-RELEASED</t>
  </si>
  <si>
    <t>SUB PUMP STATN MAINT-CREATED</t>
  </si>
  <si>
    <t>SUB PUMP STATN MAINT-UNWINDING</t>
  </si>
  <si>
    <t>GENERAL FUND-MDFD HISTRC COST</t>
  </si>
  <si>
    <t>REVALUATION ACCOUNT</t>
  </si>
  <si>
    <t>INCOME &amp; EXPENDITURE RESERVE</t>
  </si>
  <si>
    <t>RETAINED EARNINGS</t>
  </si>
  <si>
    <t>Summary</t>
  </si>
  <si>
    <t>CURR YR ADDNS SUBS PMPNG STNS</t>
  </si>
  <si>
    <t>Totals</t>
  </si>
  <si>
    <t>&gt;&gt;Summary Report 3</t>
  </si>
  <si>
    <t>Gross Expenditure</t>
  </si>
  <si>
    <t>&gt;&gt;Summary Report 17</t>
  </si>
  <si>
    <t>VOLUNTARY EARLY RETIREMENT FND</t>
  </si>
  <si>
    <t>TAXATION - SECURITY FUND</t>
  </si>
  <si>
    <t>835AB12    To     835WY03</t>
  </si>
  <si>
    <t>OTHER</t>
  </si>
  <si>
    <t>ACCRUALS - MRSDS/FTAPL/MR/SUBS</t>
  </si>
  <si>
    <t>ACCRUALS -HIST LIABILITIES</t>
  </si>
  <si>
    <t>ACCRUALS - ENVIRONMENT</t>
  </si>
  <si>
    <t>ACCRUALS - IT</t>
  </si>
  <si>
    <t>ACCRUALS - LEGAL COSTS</t>
  </si>
  <si>
    <t>ACCRUALS - BANK CHARGES</t>
  </si>
  <si>
    <t>BERRY HILL - ACCRUALS</t>
  </si>
  <si>
    <t>ACCRUALS - PROPERTY MANAGEMENT</t>
  </si>
  <si>
    <t>ACCRUALS - SUBSIDENCE CONTRCTR</t>
  </si>
  <si>
    <t>ACCRUALS - GENERAL CONSULTANCY</t>
  </si>
  <si>
    <t>ACCRUALS - ELECTRICITY (PUMPS)</t>
  </si>
  <si>
    <t>ACCRUALS - BONUS PAYMENTS</t>
  </si>
  <si>
    <t>ACCRUALS - OVERTIME</t>
  </si>
  <si>
    <t>ACCRUALS - EXPENSES</t>
  </si>
  <si>
    <t>ACCRUALS - AGENCIES/TEMP STAFF</t>
  </si>
  <si>
    <t>ACCRUALS - PUBLIC INFORMATION</t>
  </si>
  <si>
    <t>ACCRUALS - PAYROLL COSTS</t>
  </si>
  <si>
    <t>ACCRUALS - CAR HIRE</t>
  </si>
  <si>
    <t>ACCRUALS - PRINTING/STATIONERY</t>
  </si>
  <si>
    <t>ACCRUALS - TELEPHONE CHARGES</t>
  </si>
  <si>
    <t>ACCRUALS - POSTAGE/COURIER</t>
  </si>
  <si>
    <t>ACCRUALS - TRAVEL &amp; SUBSISTNCE</t>
  </si>
  <si>
    <t>Analysis of Net Expenditure by Activity</t>
  </si>
  <si>
    <t>Other expenditure per the SoCNE Account</t>
  </si>
  <si>
    <t>Rentals under operating lease</t>
  </si>
  <si>
    <t>Surface Hazards</t>
  </si>
  <si>
    <t>Total current liabilities</t>
  </si>
  <si>
    <t>&gt;&gt;Summary Report 22</t>
  </si>
  <si>
    <t>DEPN CURR YR BRGHT FIX&amp;FITTNGS</t>
  </si>
  <si>
    <t>DEPN CURR YR BROUGHT SOFTWARE</t>
  </si>
  <si>
    <t>DEPN CURR YR MINEWATER SCHEME</t>
  </si>
  <si>
    <t>DEPN CURR YR SUBS PMPNG STNS</t>
  </si>
  <si>
    <t>DEPN CURR YR DPSL-BGT P&amp;MCHNRY</t>
  </si>
  <si>
    <t>CURR YR REVALUATN-CLOSED MINES</t>
  </si>
  <si>
    <t>CURR YR REVALATNS-SLICE SITES</t>
  </si>
  <si>
    <t>Adjustments to provisions</t>
  </si>
  <si>
    <t>Impairment of property, plant and equipment</t>
  </si>
  <si>
    <t>Income from Records allocated in Overheads</t>
  </si>
  <si>
    <t>INFORMATION</t>
  </si>
  <si>
    <t>Closures</t>
  </si>
  <si>
    <t>ASSETS</t>
  </si>
  <si>
    <t>FUNDING</t>
  </si>
  <si>
    <t>SUMMARY</t>
  </si>
  <si>
    <t>AID</t>
  </si>
  <si>
    <t>CLAIMS</t>
  </si>
  <si>
    <t>PROJECTS</t>
  </si>
  <si>
    <t>LOCAL AUTHORITY</t>
  </si>
  <si>
    <t>LIAISON</t>
  </si>
  <si>
    <r>
      <t xml:space="preserve">Grant in aid </t>
    </r>
    <r>
      <rPr>
        <sz val="10"/>
        <rFont val="Arial"/>
        <family val="2"/>
      </rPr>
      <t>(per Seg)</t>
    </r>
  </si>
  <si>
    <t>Expenditure Incurred During Year</t>
  </si>
  <si>
    <t>Provisions Utilised and Provision Adjustments</t>
  </si>
  <si>
    <t>Less Revaluation of Investment Properties</t>
  </si>
  <si>
    <t>OTHR PROP LIABILITIES-CREATED</t>
  </si>
  <si>
    <t>&gt;&gt;Detail Report 13</t>
  </si>
  <si>
    <t>Depreciation</t>
  </si>
  <si>
    <t>CURR YR DISPSAL-BGT FIX/FTTNGS</t>
  </si>
  <si>
    <t>DEPN CURR YR DPSL-BGT F/FTTING</t>
  </si>
  <si>
    <t>DEFERRED INCOME</t>
  </si>
  <si>
    <t>RSTRTN CLSED COLLRY SITE-RLSED</t>
  </si>
  <si>
    <t>20301</t>
  </si>
  <si>
    <t>20303</t>
  </si>
  <si>
    <t>Cost or valuation</t>
  </si>
  <si>
    <t>Reclassifications</t>
  </si>
  <si>
    <t>Charged in year</t>
  </si>
  <si>
    <t>Buildings</t>
  </si>
  <si>
    <t>&gt;&gt;Summary Report 1</t>
  </si>
  <si>
    <t>&gt;'adb</t>
  </si>
  <si>
    <t>Licensing</t>
  </si>
  <si>
    <t>Year to 31 March 2012</t>
  </si>
  <si>
    <t>PROVISIONS-INTERST RECEIVABLE</t>
  </si>
  <si>
    <t xml:space="preserve">Mining </t>
  </si>
  <si>
    <t>Services</t>
  </si>
  <si>
    <t>Public</t>
  </si>
  <si>
    <t xml:space="preserve">Safety and </t>
  </si>
  <si>
    <t xml:space="preserve">Environmental </t>
  </si>
  <si>
    <t xml:space="preserve">Property </t>
  </si>
  <si>
    <t>Management</t>
  </si>
  <si>
    <t>Interest payable on security funds &amp; other</t>
  </si>
  <si>
    <t>&gt;&gt;Summary Report 27</t>
  </si>
  <si>
    <t>&gt;&gt;Summary Report 26</t>
  </si>
  <si>
    <t>Depreciation, amortisation and impairment of assets</t>
  </si>
  <si>
    <t>CURR YR REVALUATIONS-CARS7</t>
  </si>
  <si>
    <t>CURR YR DISPOSALS-MINES (CLSD)</t>
  </si>
  <si>
    <t>CURR YR DISPOSALS-PLNT MCHNRY</t>
  </si>
  <si>
    <t>CURR YR DISPOSAL-FIX/FTTNGS</t>
  </si>
  <si>
    <t>CURR YR DISPSAL-BGT SOFTWARE</t>
  </si>
  <si>
    <t>CURR YR DISPOSAL-SLICE SITES</t>
  </si>
  <si>
    <t>CURR YR DISPOSAL-VEHICLES</t>
  </si>
  <si>
    <t>DEPN OP BAL MINES (OPEN)</t>
  </si>
  <si>
    <t>DEPN OP BAL MINES &amp; SURFACE</t>
  </si>
  <si>
    <t>DEPN OP BAL HOUSES</t>
  </si>
  <si>
    <t>DEPN CURR YR FREEHOLD BUILDING</t>
  </si>
  <si>
    <t>DEPN CURR YR MINES (OPEN)</t>
  </si>
  <si>
    <t>DEPN CURR YR MINES &amp; SURFACE W</t>
  </si>
  <si>
    <t>DEPN CURR YR PLANT &amp; MACHINERY</t>
  </si>
  <si>
    <t>DEPN CURR YR FURNITURE &amp; FITTI</t>
  </si>
  <si>
    <t>DEPN CURR YR HOUSES</t>
  </si>
  <si>
    <t>DEPN CURR YR GIFTED DATABASE</t>
  </si>
  <si>
    <t>DEPN CURR YR VEHICLES</t>
  </si>
  <si>
    <t>DEPN CURR YR DISPSL-P&amp;MCHNRY</t>
  </si>
  <si>
    <t>DEPN CURR YR DPSL-F/FITTINGS</t>
  </si>
  <si>
    <t>DEPN CURR YR DPSL-BGT SOFTWARE</t>
  </si>
  <si>
    <t>DEPN CURR YR DPSL-VEHICLES</t>
  </si>
  <si>
    <t>IMPAIRMENT OF FIXED ASSETS</t>
  </si>
  <si>
    <t>BRGHT SOFTWARE-IMPAIRMENT</t>
  </si>
  <si>
    <t>SDRY DEBTORS TO BE WRITTEN OFF</t>
  </si>
  <si>
    <t>BAD DEBT PROVISION</t>
  </si>
  <si>
    <t>VAT BAD DEBTS</t>
  </si>
  <si>
    <t>DEBTOR-INLAND REVENUE</t>
  </si>
  <si>
    <t>CAPITAL EXPDTRE COMMITMENTS</t>
  </si>
  <si>
    <t>Year Ending 31 March 2011</t>
  </si>
  <si>
    <t>SHE /CDM</t>
  </si>
  <si>
    <t>COAL PRODUCTS</t>
  </si>
  <si>
    <t>Income from ICT-Allocated in Overheads</t>
  </si>
  <si>
    <t>Income from Facilities Mngt-disposal of fixed assets</t>
  </si>
  <si>
    <t>CURR YR DISPOSAL-MINEWATER SCHEME</t>
  </si>
  <si>
    <t>DEPN CURR YR DPSL-MINEWATER SCHEME</t>
  </si>
  <si>
    <t>INCIDENTAL COAL SECURITY DEPOSITS</t>
  </si>
  <si>
    <t>Income from Solicitor-Allocated in Overheads</t>
  </si>
  <si>
    <t>Assets</t>
  </si>
  <si>
    <t>&gt;&gt;Summary Report 31</t>
  </si>
  <si>
    <t>Expenditure incurred during the year</t>
  </si>
  <si>
    <t>Less provision utilised (against expenditure) and adjustment to provisions</t>
  </si>
  <si>
    <t>Utilised against capital spend</t>
  </si>
  <si>
    <t>&gt;&gt;Summary Report 21</t>
  </si>
  <si>
    <t>TIP MANAGEMENT-UTILISED</t>
  </si>
  <si>
    <t>Non-current assets:</t>
  </si>
  <si>
    <t>Income surrendered</t>
  </si>
  <si>
    <t>Investment property</t>
  </si>
  <si>
    <t>Notes</t>
  </si>
  <si>
    <t>Provisions</t>
  </si>
  <si>
    <t>Estates</t>
  </si>
  <si>
    <t>Closure Costs</t>
  </si>
  <si>
    <t>Permissions</t>
  </si>
  <si>
    <t>x</t>
  </si>
  <si>
    <t>SEG RPG</t>
  </si>
  <si>
    <t xml:space="preserve">  </t>
  </si>
  <si>
    <t>COAL MINING</t>
  </si>
  <si>
    <t>HISTORIC LIABILITIES</t>
  </si>
  <si>
    <t>LICENSING</t>
  </si>
  <si>
    <t>MINING</t>
  </si>
  <si>
    <t>SECURITY FUND</t>
  </si>
  <si>
    <t>CARS 7</t>
  </si>
  <si>
    <t>MINES RESCUE</t>
  </si>
  <si>
    <t>OVERHEAD</t>
  </si>
  <si>
    <t>GRANT IN</t>
  </si>
  <si>
    <t>Sale of</t>
  </si>
  <si>
    <t>CLOSURES</t>
  </si>
  <si>
    <t>SUBSIDENCE</t>
  </si>
  <si>
    <t>ENVIRONMENTAL</t>
  </si>
  <si>
    <t>ESTATES</t>
  </si>
  <si>
    <t>LICENSED</t>
  </si>
  <si>
    <t xml:space="preserve"> </t>
  </si>
  <si>
    <t>Account Name</t>
  </si>
  <si>
    <t>Code</t>
  </si>
  <si>
    <t>Overheads (including Staff Bonus)</t>
  </si>
  <si>
    <t>MHCA postings allocated in Overheads</t>
  </si>
  <si>
    <t>SALARY PREPAYMENTS</t>
  </si>
  <si>
    <t>MINING REPORTS WORLDPAY INCOME</t>
  </si>
  <si>
    <t>INSURANCE - PREPAYMENTS</t>
  </si>
  <si>
    <t>DEBTOR ACCOUNT-SECURITY FUND</t>
  </si>
  <si>
    <t>DEBTOR ACCOUNT-INTEREST SEC FD</t>
  </si>
  <si>
    <t>SEC FUND REPAYABLE &gt; 1 YEAR</t>
  </si>
  <si>
    <t>&gt;&gt;Summary Report 24</t>
  </si>
  <si>
    <t>Interest Payable</t>
  </si>
  <si>
    <t>Interest Receivable</t>
  </si>
  <si>
    <t>&gt;&gt;Summary Report 18</t>
  </si>
  <si>
    <t>Loss on Sale of Fixed Assets</t>
  </si>
  <si>
    <t>MHCA Postings</t>
  </si>
  <si>
    <t>RENT RECEIVED IN ADVANCE</t>
  </si>
  <si>
    <t>SECURITY FUND 36A - UNPAID</t>
  </si>
  <si>
    <t>HIGH INTEREST BUSINESS ACCOUNT</t>
  </si>
  <si>
    <t>CAPITAL RESERVE ACCOUNT</t>
  </si>
  <si>
    <t>OFFICE OF HM PAYMASTER BANK ACCOUNT</t>
  </si>
  <si>
    <t>PETTY CASH - MINING RECORDS</t>
  </si>
  <si>
    <t>OPENCAST SITE RHABLTN-CREATED</t>
  </si>
  <si>
    <t>SEGMENTAL REPORTING</t>
  </si>
  <si>
    <t>PUBLIC SAFETY</t>
  </si>
  <si>
    <t>&amp; SUBSIDENCE</t>
  </si>
  <si>
    <t>DEPN OP BAL FURNITURE &amp; FITTN</t>
  </si>
  <si>
    <t>DEPN OP BAL BRGHT FIX&amp;FITTINGS</t>
  </si>
  <si>
    <t>DEPN OP BAL BROUGHT SOFTWARE</t>
  </si>
  <si>
    <t>DEPN OP BAL GIFTED DATABASE</t>
  </si>
  <si>
    <t>CURR YR DISPOSAL-BRGHT P&amp;M</t>
  </si>
  <si>
    <t>CURR YR DISPOSAL-CARS7 SITES</t>
  </si>
  <si>
    <t>CURR YR DISPOSAL-INV PROP</t>
  </si>
  <si>
    <t>DEPN OP BAL BERRY HILL BUILDIG</t>
  </si>
  <si>
    <t>DEPN OP BAL PLANT &amp; MACHINERY</t>
  </si>
  <si>
    <t>DEPN OP BAL-BRGHT PLANT&amp;MACHNY</t>
  </si>
  <si>
    <t>Revaluation Reserve</t>
  </si>
  <si>
    <t>Account</t>
  </si>
  <si>
    <t>&gt;&gt;Detail Report 4</t>
  </si>
  <si>
    <t>Other</t>
  </si>
  <si>
    <t>Total</t>
  </si>
  <si>
    <t>DEBTORS NOT INVOICED PROVISION</t>
  </si>
  <si>
    <t>Impairments</t>
  </si>
  <si>
    <t>Trade and other payables</t>
  </si>
  <si>
    <t>&gt;&gt;Detail Report 12</t>
  </si>
  <si>
    <t>Property costs</t>
  </si>
  <si>
    <t>Created / (Released)</t>
  </si>
  <si>
    <t>£000</t>
  </si>
  <si>
    <t>&gt;&gt;Summary Report 7</t>
  </si>
  <si>
    <t>&gt;&gt;Summary Report 4</t>
  </si>
  <si>
    <t>&gt;&gt;Summary Report 15</t>
  </si>
  <si>
    <t>Income from Revenue generating activities</t>
  </si>
  <si>
    <t>Total Turnover</t>
  </si>
  <si>
    <t>TOTAL STAFF COSTS</t>
  </si>
  <si>
    <t>Staff Bonus</t>
  </si>
  <si>
    <t>OTHER DIRECT COSTS</t>
  </si>
  <si>
    <t>OP BAL AT COST CARS7 SITES</t>
  </si>
  <si>
    <t>OP BAL AT COST INV PROP(HOUSE)</t>
  </si>
  <si>
    <t>OP BAL AT COST VEHICLES</t>
  </si>
  <si>
    <t>&gt;&gt;Detail Report 5</t>
  </si>
  <si>
    <t>Intangible Assets</t>
  </si>
  <si>
    <t>Other pension costs</t>
  </si>
  <si>
    <t>Administrative costs</t>
  </si>
  <si>
    <t>&gt;&gt;Detail Report 3</t>
  </si>
  <si>
    <t>&gt;&gt;Summary Report 5</t>
  </si>
  <si>
    <t>Land</t>
  </si>
  <si>
    <t>&gt;&gt;Summary Report 32</t>
  </si>
  <si>
    <t>Staff costs</t>
  </si>
  <si>
    <t>Amortisation</t>
  </si>
  <si>
    <t>Net Expenditure</t>
  </si>
  <si>
    <t>Adjustment to provisions</t>
  </si>
  <si>
    <t>Opening</t>
  </si>
  <si>
    <t xml:space="preserve">Closing </t>
  </si>
  <si>
    <t>Environmental</t>
  </si>
  <si>
    <t>Mining</t>
  </si>
  <si>
    <t>Balance</t>
  </si>
  <si>
    <t>Projects</t>
  </si>
  <si>
    <t>Tip Remediation</t>
  </si>
  <si>
    <t>Information</t>
  </si>
  <si>
    <t>Closing</t>
  </si>
  <si>
    <t>Total Other Direct Costs</t>
  </si>
  <si>
    <t>&gt;&gt;Summary Report 23</t>
  </si>
  <si>
    <t>OPENCAST SITE RHABLTN-UTILISED</t>
  </si>
  <si>
    <t>RSTRTN CLSED COLLRY SITE-UTLSD</t>
  </si>
  <si>
    <t>RSTRTN CLSED COLLRY SITE-CRTED</t>
  </si>
  <si>
    <t>RSTRTN CLSED COLLRY SITE-UNWDG</t>
  </si>
  <si>
    <t>RSTRTN SPOIL HEAPS-UTILISED</t>
  </si>
  <si>
    <t>RSTRTN SPOIL HEAPS-CREATED</t>
  </si>
  <si>
    <t>OTHR PROP LIABILITIES-UTILISED</t>
  </si>
  <si>
    <t>OTHR PROP LIABILITIES-RELEASED</t>
  </si>
  <si>
    <t>OTHR PROP LIABILITIES-UNWINDNG</t>
  </si>
  <si>
    <t>SURFACE HAZARDS-UTILISED</t>
  </si>
  <si>
    <t>SURFACE HAZARDS-CREATED</t>
  </si>
  <si>
    <t>(Deficit)/Surplus on ord before tax</t>
  </si>
  <si>
    <t>Appropriations</t>
  </si>
  <si>
    <t>Retained surplus/(deficit)</t>
  </si>
  <si>
    <t>Net Over/(Under) Recovery (per op stats)</t>
  </si>
  <si>
    <t>&gt;&gt;Detail Report 6</t>
  </si>
  <si>
    <t>&gt;&gt;Summary Report 8</t>
  </si>
  <si>
    <t>Revaluation</t>
  </si>
  <si>
    <t>Year to</t>
  </si>
  <si>
    <t>Wages and salaries</t>
  </si>
  <si>
    <t>Social security costs</t>
  </si>
  <si>
    <t>Agency staff costs</t>
  </si>
  <si>
    <t>&gt;&gt;Summary Report 11</t>
  </si>
  <si>
    <t>20101</t>
  </si>
  <si>
    <t>20102</t>
  </si>
  <si>
    <t>20103</t>
  </si>
  <si>
    <t>20104</t>
  </si>
  <si>
    <t>Revaluation of investment properties</t>
  </si>
  <si>
    <t>Provision movements:</t>
  </si>
  <si>
    <t>Interest payable</t>
  </si>
  <si>
    <t>SEC FUND REPAYABLE &lt; 1 YEAR</t>
  </si>
  <si>
    <t>PENSIONS RECOVERABLE</t>
  </si>
  <si>
    <t>CARS7 - RENT DEBTORS</t>
  </si>
  <si>
    <t>CARS7 - CASH WITH AGENTS</t>
  </si>
  <si>
    <t>CITIBANK</t>
  </si>
  <si>
    <t>ROYAL BANK OF SCOTLAND</t>
  </si>
  <si>
    <t>ACCRUALS - SUBSIDENCE</t>
  </si>
  <si>
    <t>LICNSED MINES SECRTY FUND-PAID</t>
  </si>
  <si>
    <t>LEASE MINE SECURITY FUND</t>
  </si>
  <si>
    <t>INTEREST (SECURITY FUND-36A)</t>
  </si>
  <si>
    <t>INTEREST (SECURITY FND-LEASE)</t>
  </si>
  <si>
    <t>SUPPLEMENTAL RENT</t>
  </si>
  <si>
    <t>DEPOSIT DEED</t>
  </si>
  <si>
    <t>ADVANCED RENT</t>
  </si>
  <si>
    <t>OPENCAST SECURITY FUND</t>
  </si>
  <si>
    <t>SURFACE HAZARDS-UNWINDING</t>
  </si>
  <si>
    <t>MINEWATER - UTILISED</t>
  </si>
  <si>
    <t>MINEWATER - RELEASED</t>
  </si>
  <si>
    <t>Subsidence</t>
  </si>
  <si>
    <t>Additions</t>
  </si>
  <si>
    <t>Disposals</t>
  </si>
  <si>
    <t>Revaluations</t>
  </si>
  <si>
    <t>Property, plant and equipment</t>
  </si>
  <si>
    <t>Intangible assets</t>
  </si>
  <si>
    <t>Total non-current assets</t>
  </si>
  <si>
    <t>Current assets:</t>
  </si>
  <si>
    <t>Trade and other receivables</t>
  </si>
  <si>
    <t>Cash and cash equivalents</t>
  </si>
  <si>
    <t>Total current assets</t>
  </si>
  <si>
    <t>Total assets</t>
  </si>
  <si>
    <t>&gt;&gt;Summary Report 10</t>
  </si>
  <si>
    <t>Turnover</t>
  </si>
  <si>
    <t>Grant In Aid</t>
  </si>
  <si>
    <t xml:space="preserve">NET Security Fund Received </t>
  </si>
  <si>
    <t>NET Security Fund Received  (Re-allocation)</t>
  </si>
  <si>
    <t>Income</t>
  </si>
  <si>
    <t>Fixed Asset proceeds - re allocation</t>
  </si>
  <si>
    <t>Income re-allocation - Trade Discount</t>
  </si>
  <si>
    <t>&gt;&gt;Summary Report 20</t>
  </si>
  <si>
    <t>Income from Solicitor allocated in Overheads</t>
  </si>
  <si>
    <t>&gt;&gt;Detail Report 9</t>
  </si>
  <si>
    <t>Less Appropriations</t>
  </si>
  <si>
    <t>INCOME PROVISION - UTILISED</t>
  </si>
  <si>
    <t>INCOME PROVISION - RELEASED</t>
  </si>
  <si>
    <t>INCOME PROVISION - CREATED</t>
  </si>
  <si>
    <t>INCOME PROVISION - UNWINDING</t>
  </si>
  <si>
    <t>INVSTMNT PROP REVLTN RESERVE</t>
  </si>
  <si>
    <t>BRITISH COAL SUNDRY DEBTORS</t>
  </si>
  <si>
    <t>CORPORATION LIABILITY FUND</t>
  </si>
  <si>
    <t>SUBSDNCE ADMTTD CLMS-CREATED</t>
  </si>
  <si>
    <t>SUBSDNCE ADMTTD CLMS-UNWNDNG</t>
  </si>
  <si>
    <t>Year to 31 March 2011</t>
  </si>
  <si>
    <t>Audit remuneration      - current year</t>
  </si>
  <si>
    <t>- prior year</t>
  </si>
  <si>
    <t>Travel and subsistence</t>
  </si>
  <si>
    <t>Non cash items</t>
  </si>
  <si>
    <t>Non cash items total</t>
  </si>
  <si>
    <t>Create 50th and 100th year</t>
  </si>
  <si>
    <t>Release to offset depreciation</t>
  </si>
  <si>
    <t>Net Over/(Under) Recovery</t>
  </si>
  <si>
    <t>Exceptional</t>
  </si>
  <si>
    <t>Total interest receivable (Per I &amp; E)</t>
  </si>
  <si>
    <t>Total Interest Payable Notional</t>
  </si>
  <si>
    <t>CURR YR ADDNS PLANT, MACHINER</t>
  </si>
  <si>
    <t>CURR YR ADDNS FURNITURE &amp; FIT</t>
  </si>
  <si>
    <t>CURR YR ADDS-BRGHT FIX&amp;FITTNGS</t>
  </si>
  <si>
    <t>CURR YR ADDNS - HOUSES</t>
  </si>
  <si>
    <t>CURR YR ADDNS BERRY HILL LAND</t>
  </si>
  <si>
    <t>CURR YR ADDNS SLICE SITES</t>
  </si>
  <si>
    <t>CURR YR ADDNS CARS7 SITES</t>
  </si>
  <si>
    <t>CURR YR ADDNS INV PROP (HOUSE)</t>
  </si>
  <si>
    <t>CURR YR ADDNS VEHICLES</t>
  </si>
  <si>
    <t>CURR YR DISPOSALS-B/HILL BLDNG</t>
  </si>
  <si>
    <t>CURR YR DISPSAL/TRF-MINE(OPEN)</t>
  </si>
  <si>
    <t>&gt;&gt;Detail Report 14</t>
  </si>
  <si>
    <t>Base Amount</t>
  </si>
  <si>
    <t>Note</t>
  </si>
  <si>
    <t>Rentals under operating lease:</t>
  </si>
  <si>
    <t>Equipment</t>
  </si>
  <si>
    <t>Land and buildings</t>
  </si>
  <si>
    <t>Supplies and services</t>
  </si>
  <si>
    <t>PERMISSIONS</t>
  </si>
  <si>
    <t xml:space="preserve">PLANNING &amp; </t>
  </si>
  <si>
    <t>SURFACE HAZARDS PROV-CLOSED</t>
  </si>
  <si>
    <t>SURFACE HAZARDS-RELEASED</t>
  </si>
  <si>
    <t>ACCRUALS - AUDIT/TAX ADVISORS</t>
  </si>
  <si>
    <t>DEPOSITS ON FIXED ASSET SALES</t>
  </si>
  <si>
    <t>CONTRACT RETENTION</t>
  </si>
  <si>
    <t>TAXATION LIABILITY</t>
  </si>
  <si>
    <t>Closing balance</t>
  </si>
  <si>
    <t>BARCLAYS BANK PLC</t>
  </si>
  <si>
    <t>&gt;&gt;Summary Report 6</t>
  </si>
  <si>
    <t>&gt;&gt;Detail Report 1</t>
  </si>
  <si>
    <t>&gt;'atb</t>
  </si>
  <si>
    <t>OP BAL AT COST-BRRY HLL BLDGS</t>
  </si>
  <si>
    <t>OP BAL AT COST MINES (CLOSED)</t>
  </si>
  <si>
    <t>OP BAL AT COST PLANT &amp; MACHINE</t>
  </si>
  <si>
    <t>OP BAL-BROUGHT PLANT &amp; MACHNRY</t>
  </si>
  <si>
    <t>OP BAL AT COST-FURN &amp; FITTINGS</t>
  </si>
  <si>
    <t>OP BAL AT COST-BRGHT F&amp;FITTING</t>
  </si>
  <si>
    <t>OP BAL AT COST BROUGHT SOFTWRE</t>
  </si>
  <si>
    <t>OP BAL AT COST GIFTED DATABASE</t>
  </si>
  <si>
    <t>OP BAL BERRY HILL LAND</t>
  </si>
  <si>
    <t>OP BAL AT COST SLICE SITES</t>
  </si>
  <si>
    <t>TOTAL</t>
  </si>
  <si>
    <t>National Insurance</t>
  </si>
  <si>
    <t>Direct</t>
  </si>
  <si>
    <t>- IFRS readiness</t>
  </si>
  <si>
    <t>Amortisation of intangible assets</t>
  </si>
  <si>
    <t>OP BAL AT COST MINEWATER SCHME</t>
  </si>
  <si>
    <t>OP BAL AT COST SUBS PMPNG STNS</t>
  </si>
  <si>
    <t>CURR YR ADD-BROUGHT PLNT/MCHNY</t>
  </si>
  <si>
    <t>CURR YR ADD - BROUGHT SOFTWARE</t>
  </si>
  <si>
    <t>CURR YR ADDNS MINEWATER SCHEME</t>
  </si>
  <si>
    <t>CURR YR REVLTN-INV PROPERTIES</t>
  </si>
  <si>
    <t>MHCA-P&amp;MACHNRY ADJSTMT TO COST</t>
  </si>
  <si>
    <t>MHCA-F&amp;FITTNGS ADJSTMT TO COST</t>
  </si>
  <si>
    <t>MHCA-SOFTWARE ADJSTMNT TO COST</t>
  </si>
  <si>
    <t>MHCA-MINEWATER ADJSTMT TO COST</t>
  </si>
  <si>
    <t>MHCA-PMP STATN ADJSTMT TO COST</t>
  </si>
  <si>
    <t>MHCA-P&amp;MACHINERY ADJ TO DEPRN</t>
  </si>
  <si>
    <t>MHCA-F&amp;FITTNGS ADJ TO DEPRN</t>
  </si>
  <si>
    <t>MHCA-SOFTWARE ADJ TO DEPRN</t>
  </si>
  <si>
    <t>MHCA-MINEWATER ADJ TO DEPRN</t>
  </si>
  <si>
    <t>MHCA-PUMP STATNS ADJ TO DEPRN</t>
  </si>
  <si>
    <t>611AA01    To     615ZE01</t>
  </si>
  <si>
    <t>621AH01    To     621WI01</t>
  </si>
  <si>
    <t>VAT INPUT - PURCHASES</t>
  </si>
  <si>
    <t>VAT OUTPUT - SALES</t>
  </si>
  <si>
    <t>VAT CONTROL</t>
  </si>
  <si>
    <t>PREPAYMENTS</t>
  </si>
  <si>
    <t>ACCRUED INCOME</t>
  </si>
  <si>
    <t>AGENCY PREPAYMENT</t>
  </si>
  <si>
    <t>MINING REPORTS ENQUIRY INCOME</t>
  </si>
  <si>
    <t>MAINTNCE OFFICE MACHINES-PREPY</t>
  </si>
  <si>
    <t>LINE RENTAL - PREPAYMENTS</t>
  </si>
  <si>
    <t>AMOUNTS ON ACCOUNT - DLA</t>
  </si>
  <si>
    <t>RSTRTN SPOIL HEAPS-RELEASED</t>
  </si>
  <si>
    <t>ACCRUALS - EDUCATION/TRAINING</t>
  </si>
  <si>
    <t>Total Non Staff Expenditure</t>
  </si>
  <si>
    <t>Profit on Disposal of Fixed Assets</t>
  </si>
  <si>
    <t>&gt;&gt;Detail Report 11</t>
  </si>
  <si>
    <t>Income from disposals of fixed assets</t>
  </si>
  <si>
    <t>2</t>
  </si>
  <si>
    <t>4</t>
  </si>
  <si>
    <t>3</t>
  </si>
  <si>
    <t>1</t>
  </si>
  <si>
    <t>5</t>
  </si>
  <si>
    <t>Current liabilities:</t>
  </si>
  <si>
    <t>Net change in cash and cash equivalent balances</t>
  </si>
  <si>
    <t>The following balances were held at:</t>
  </si>
  <si>
    <t>Other taxation and social security</t>
  </si>
  <si>
    <t>Other payables</t>
  </si>
  <si>
    <t>&gt;&gt;Summary Report 29</t>
  </si>
  <si>
    <t>&gt;&gt;Summary Report 28</t>
  </si>
  <si>
    <t>5. OTHER EXPENDITURE NOTE</t>
  </si>
  <si>
    <t>&gt;&gt;Summary Report 19</t>
  </si>
  <si>
    <t>&gt;&gt;Summary Report 16</t>
  </si>
  <si>
    <t>Reimbursement of Costs</t>
  </si>
  <si>
    <t>Other Receivables</t>
  </si>
  <si>
    <t>AMTS DUE TO GVRNM'T-ACCRUAL</t>
  </si>
  <si>
    <t>ACCRUALS - IRRECOVERABLE VAT</t>
  </si>
  <si>
    <t>BRIDGEWATER-UTILISED</t>
  </si>
  <si>
    <t>BRIDGEWATER-RELEASED</t>
  </si>
  <si>
    <t>BRIDGEWATER-UNWINDING</t>
  </si>
  <si>
    <t>EARLY DEPARTURE COSTS PRVSN</t>
  </si>
  <si>
    <t>SUBSDNCE ADMTTD CLMS-UTILISED</t>
  </si>
  <si>
    <t>SUBSDNCE ADMTTD CLMS-RELEASED</t>
  </si>
  <si>
    <t>&gt;&gt;Detail Report 10</t>
  </si>
  <si>
    <t>MINEWATER - CREATED</t>
  </si>
  <si>
    <t>MINEWATER - UNWINDING</t>
  </si>
  <si>
    <t>&gt;&gt;Summary Report 13</t>
  </si>
  <si>
    <t>&gt;&gt;Summary Report 12</t>
  </si>
  <si>
    <t>Balance Sheet</t>
  </si>
  <si>
    <t>Fixed Assets</t>
  </si>
  <si>
    <t>&gt;&gt;Summary Report 9</t>
  </si>
  <si>
    <t>Description</t>
  </si>
  <si>
    <t>Running Costs</t>
  </si>
  <si>
    <t>Unwinding of discount on provisions</t>
  </si>
  <si>
    <t>DEPN OP BAL VEHICLES</t>
  </si>
  <si>
    <t>DEPN OP BAL MINEWATER SCHEME</t>
  </si>
  <si>
    <t>DEPN OP BAL SUBS PMPNG STNS</t>
  </si>
  <si>
    <t>DEPN CURR YR BERRY HILL BUILDG</t>
  </si>
  <si>
    <t>DEPN CURR YR-BRGHT PLNT&amp;MCHNRY</t>
  </si>
  <si>
    <t>Total Assets</t>
  </si>
  <si>
    <t>PETTY CASH - BERRY HILL</t>
  </si>
  <si>
    <t>8111D01    To     821WI05</t>
  </si>
  <si>
    <t>SEC FUND CREDTR &gt; 1 YR &lt; 2 YR</t>
  </si>
  <si>
    <t>SEC FUND CREDTR &gt; 2 YR &lt; 5 YR</t>
  </si>
  <si>
    <t>SEC FUND CREDTR &gt; 5 YEAR</t>
  </si>
  <si>
    <t>SECURITY FUND CREDTR &lt; 1 YEAR</t>
  </si>
  <si>
    <t>OP BAL AT COST-FREEHOLD LAND</t>
  </si>
  <si>
    <t>OP BAL AT COST FREEHOLD BUILD</t>
  </si>
  <si>
    <t>OP BAL AT COST MINES (OPEN)</t>
  </si>
  <si>
    <t>OP BAL AT COST MINES &amp; SURFACE</t>
  </si>
  <si>
    <t>OP BAL AT COST - HOUSES</t>
  </si>
  <si>
    <t>CURR YR ADDNS BERRY HILL BULD</t>
  </si>
  <si>
    <t>CURR YR ADDNS FREEHOLD LAND</t>
  </si>
  <si>
    <t>CURR YR ADDNS FREEHOLD BUILDIN</t>
  </si>
  <si>
    <t>CURR YR ADDNS MINES (OPEN)</t>
  </si>
  <si>
    <t>CURR YR ADDNS MINES (CLOSED)</t>
  </si>
  <si>
    <t>CURR YR ADDNS MINE &amp; SUR WORK</t>
  </si>
  <si>
    <t>14101</t>
  </si>
  <si>
    <t>12406</t>
  </si>
  <si>
    <t>12405</t>
  </si>
  <si>
    <t>12407</t>
  </si>
  <si>
    <t>&gt;&gt;Summary Report 25</t>
  </si>
  <si>
    <t>Revaluation of Investment Property</t>
  </si>
  <si>
    <t>&gt;&gt;Detail Report 2</t>
  </si>
  <si>
    <t>&gt;&gt;Summary Report 14</t>
  </si>
  <si>
    <t>Income from Records-Allocated in Overheads</t>
  </si>
  <si>
    <t>&gt;&gt;Detail Report 7</t>
  </si>
  <si>
    <t>Unwinding of Discount on Provisions</t>
  </si>
  <si>
    <t>&gt;&gt;Detail Report 8</t>
  </si>
  <si>
    <t>&gt;&gt;Summary Report 30</t>
  </si>
  <si>
    <t>Investment Property</t>
  </si>
  <si>
    <t>Intangibles</t>
  </si>
  <si>
    <t>Depreciation of property, plant and equipment</t>
  </si>
  <si>
    <t>Other expenditure per the Net Expenditure Account</t>
  </si>
  <si>
    <t>VAT</t>
  </si>
  <si>
    <t>THE COAL AUTHORITY</t>
  </si>
  <si>
    <t>Devaluation / (Revaluation) of PPE &amp; Intangibles</t>
  </si>
  <si>
    <t>Depreciation, amortisation and devaluation / (revaluation) of assets</t>
  </si>
  <si>
    <t>INTEREST (SEC FUND OPENCAST)</t>
  </si>
  <si>
    <t>CHIEF EXECUTIVE'S PENSION</t>
  </si>
  <si>
    <t>RESCUE FACILITY</t>
  </si>
  <si>
    <t>STAFF EXPENSES CONTROL</t>
  </si>
  <si>
    <t>INTEREST-ADVANCED/SUPP/DEED RT</t>
  </si>
  <si>
    <t>TUPE PENSION COLLECTION</t>
  </si>
  <si>
    <t>INSTALMENT SECURITY DEEDS (DM)</t>
  </si>
  <si>
    <t>INSTALMENT SECURITY DEEDS (OP)</t>
  </si>
  <si>
    <t>COAL INVESTMNT-EX GRATIA PYMNT</t>
  </si>
  <si>
    <t>SECURITY-CONTRBN TO CLOSURE</t>
  </si>
  <si>
    <t>ROYALTY TAXATION</t>
  </si>
  <si>
    <t>R185 TAXATION - BRITISH COAL</t>
  </si>
  <si>
    <t>ASSESSORS/PROJECT MANAGER FEES</t>
  </si>
  <si>
    <t>BERRY HILL OFFICE SERVICES</t>
  </si>
  <si>
    <t>RENT/OFFICE SERVICES BRETBY</t>
  </si>
  <si>
    <t>SALARY/ASSOCIATED EXPENSES</t>
  </si>
  <si>
    <t>ACCRUALS - ARBITRATION FEES</t>
  </si>
  <si>
    <t>ACCRUALS - CLOSURE COSTS</t>
  </si>
  <si>
    <t>ADMITTED CLAIMS LIABILITY-PROV</t>
  </si>
  <si>
    <t>ACCRUALS - BOARD MEMBERS FEES</t>
  </si>
  <si>
    <t>ACCRUALS - CONTRACTED SERVICES</t>
  </si>
  <si>
    <t>ACCRUALS - REPAIRS/MAINTENANCE</t>
  </si>
  <si>
    <t>ACCRUALS - OFFICE MACH/FURNSHG</t>
  </si>
  <si>
    <t>ACCRUALS - MISC OFFICE SERVICE</t>
  </si>
  <si>
    <t>ACCRUALS - SUBSCRIPTIONS</t>
  </si>
  <si>
    <t>ACCRUALS - INTEREST PAYABLE</t>
  </si>
  <si>
    <t>YE - OVER/UNDER PROVISION A/C</t>
  </si>
  <si>
    <t>CARS 7 ADMITTED LIABILITY PROV</t>
  </si>
  <si>
    <t>PENSION LIABILITY</t>
  </si>
  <si>
    <t>AMOUNT DUE TO GVRNMNT-SHRT TRM</t>
  </si>
  <si>
    <t>GRANT IN AID ACCRUAL</t>
  </si>
  <si>
    <t>SECURITY FUND - LICENSEE</t>
  </si>
  <si>
    <t>BRIDGEWATER-CREATED</t>
  </si>
  <si>
    <t>SUBSIDENCE ADMTTD CLMS-CLOSED</t>
  </si>
  <si>
    <t>OPENCAST SITE REHABILTN-CLOSED</t>
  </si>
  <si>
    <t>RESTRTN CLOSED COLLIERY-CLOSED</t>
  </si>
  <si>
    <t>RESTORATION SPOIL HEAPS-CLOSED</t>
  </si>
  <si>
    <t>OTHER PROPERTY LIABILTY-CLOSED</t>
  </si>
  <si>
    <t>Final presentational adjustment made to cross-cast</t>
  </si>
  <si>
    <t>audit fee quoted in ARAA page 19 of word doc.</t>
  </si>
  <si>
    <t>Check</t>
  </si>
  <si>
    <t>Within 1 year</t>
  </si>
  <si>
    <t>&gt;&gt;Summary Report 33</t>
  </si>
  <si>
    <t>&gt;&gt;Summary Report 34</t>
  </si>
  <si>
    <t>&gt;&gt;Detail Report 15</t>
  </si>
  <si>
    <t>&gt;&gt;Detail Report 16</t>
  </si>
  <si>
    <t>Environment</t>
  </si>
  <si>
    <t>Public Safety</t>
  </si>
  <si>
    <t>2012-13</t>
  </si>
  <si>
    <t>Cost of collection</t>
  </si>
  <si>
    <t>Options for lease</t>
  </si>
  <si>
    <t>Property sale proceeds</t>
  </si>
  <si>
    <t>Income payable to the consolidated fund</t>
  </si>
  <si>
    <t>Balances held at start of year</t>
  </si>
  <si>
    <t>Balances held at end of year</t>
  </si>
  <si>
    <t>&gt;&gt;Summary Report 35</t>
  </si>
  <si>
    <t>23101</t>
  </si>
  <si>
    <t>30102</t>
  </si>
  <si>
    <t>31101</t>
  </si>
  <si>
    <t>31102</t>
  </si>
  <si>
    <t>31113</t>
  </si>
  <si>
    <t>31114</t>
  </si>
  <si>
    <t>31201</t>
  </si>
  <si>
    <t>32102</t>
  </si>
  <si>
    <t>32103</t>
  </si>
  <si>
    <t>32202</t>
  </si>
  <si>
    <t>32302</t>
  </si>
  <si>
    <t>32401</t>
  </si>
  <si>
    <t>32402</t>
  </si>
  <si>
    <t>32502</t>
  </si>
  <si>
    <t>&gt;&gt;Admin Income and Expenditure split</t>
  </si>
  <si>
    <t>&gt;&gt;Summary Report 36</t>
  </si>
  <si>
    <t>32201</t>
  </si>
  <si>
    <t>&gt;&gt;Programme Income and Expenditure Split</t>
  </si>
  <si>
    <t>&gt;&gt;Summary Report 37</t>
  </si>
  <si>
    <t>&gt;&gt;Detail Report 17</t>
  </si>
  <si>
    <t>&gt;&gt;Summary Report 38</t>
  </si>
  <si>
    <t>PPE</t>
  </si>
  <si>
    <t>&gt;&gt;Summary Report 39</t>
  </si>
  <si>
    <t>&gt;&gt;Detail Report 18</t>
  </si>
  <si>
    <t>&gt;&gt;Detail Report 19</t>
  </si>
  <si>
    <t>&gt;&gt;Detail Report 20</t>
  </si>
  <si>
    <t>&gt;&gt;Detail Report 21</t>
  </si>
  <si>
    <t>Mining Info</t>
  </si>
  <si>
    <t>Property</t>
  </si>
  <si>
    <t>&gt;&gt;Summary Report 40</t>
  </si>
  <si>
    <t>Costs</t>
  </si>
  <si>
    <t>Admin</t>
  </si>
  <si>
    <t>Segmental Analysis - Per Annual Report (Page xx)</t>
  </si>
  <si>
    <t>Hard Code</t>
  </si>
  <si>
    <t>Expenditure Incured During the Year</t>
  </si>
  <si>
    <t>Less Provision Utilised</t>
  </si>
  <si>
    <t>Adjustments to Provisions</t>
  </si>
  <si>
    <t>Net (Income) / Expenditure</t>
  </si>
  <si>
    <t>Management Accounts</t>
  </si>
  <si>
    <t>Mining Info - CFER's</t>
  </si>
  <si>
    <t>As per IFRS</t>
  </si>
  <si>
    <t>Environment (Coal)</t>
  </si>
  <si>
    <t>Wheal Jane (Metal Mines)</t>
  </si>
  <si>
    <t>Non-Coal (Metal Mines)</t>
  </si>
  <si>
    <t>Primarily Property Clawback</t>
  </si>
  <si>
    <t>Non-Coal (Metal Mines) - Capital Income</t>
  </si>
  <si>
    <t>Includes NCP and Wheal Jane</t>
  </si>
  <si>
    <t>Profit on Disposal of Fixed Assets - CFER's</t>
  </si>
  <si>
    <t>Proportion: MI 64% (based on 45%) / Env 36% (based on 25%)</t>
  </si>
  <si>
    <t>W/O of Bad debt taken through MA exp</t>
  </si>
  <si>
    <t>Includes MEI</t>
  </si>
  <si>
    <t>Research &amp; Development</t>
  </si>
  <si>
    <t>SHE / CDMC</t>
  </si>
  <si>
    <t>Property - CFER's</t>
  </si>
  <si>
    <t>Proportion: Information 45% / Public Safety 30% / Environmnet 25% (IFTS Alloc)</t>
  </si>
  <si>
    <t>Contingency - ICT Prog/Admin Switch</t>
  </si>
  <si>
    <t>Exit Costs - Prog</t>
  </si>
  <si>
    <t>PRP - Prog</t>
  </si>
  <si>
    <t>Provision - Property Asset Adjustment</t>
  </si>
  <si>
    <t xml:space="preserve">Previous Years adjustment - not required </t>
  </si>
  <si>
    <t>Coal Products</t>
  </si>
  <si>
    <t>Primarily L&amp;P Security Funds</t>
  </si>
  <si>
    <t>Management Account Summary Rounding</t>
  </si>
  <si>
    <t>Provision Utilised</t>
  </si>
  <si>
    <t>Includes Utilisation through movements</t>
  </si>
  <si>
    <t xml:space="preserve">   Land</t>
  </si>
  <si>
    <t xml:space="preserve">      Direct</t>
  </si>
  <si>
    <t>Per IFRS Breakdown</t>
  </si>
  <si>
    <t xml:space="preserve">      Head Office</t>
  </si>
  <si>
    <t xml:space="preserve">   Buildings (Head Office)</t>
  </si>
  <si>
    <t xml:space="preserve">   IT (Admin - IT)</t>
  </si>
  <si>
    <t>Proportion: Information 96% / Public Safety 3% / Environmnet 1% (IFTS Alloc)</t>
  </si>
  <si>
    <t xml:space="preserve">   P&amp;M</t>
  </si>
  <si>
    <t xml:space="preserve">   F&amp;F (Head Office)</t>
  </si>
  <si>
    <t xml:space="preserve">   MWTS</t>
  </si>
  <si>
    <t>Per BS Rec'n</t>
  </si>
  <si>
    <t xml:space="preserve">   SPS</t>
  </si>
  <si>
    <t xml:space="preserve">   AUC</t>
  </si>
  <si>
    <t xml:space="preserve">   IT</t>
  </si>
  <si>
    <t xml:space="preserve">      Admin - IT</t>
  </si>
  <si>
    <t xml:space="preserve">   Software</t>
  </si>
  <si>
    <t>Zero Balance</t>
  </si>
  <si>
    <t>Assets Held for Sale</t>
  </si>
  <si>
    <t>Trade &amp; Other Receivables</t>
  </si>
  <si>
    <t xml:space="preserve">   Trade Debtors</t>
  </si>
  <si>
    <t xml:space="preserve">   Debtors Not Invoiced</t>
  </si>
  <si>
    <t xml:space="preserve">   VAT</t>
  </si>
  <si>
    <t>Assume Working Capital for Costs (Rows 40 to 50) - Proportion: Information 22% / Public Safety 33% / Environment 45%</t>
  </si>
  <si>
    <t xml:space="preserve">   Prepayments</t>
  </si>
  <si>
    <t xml:space="preserve">   Accrued Income</t>
  </si>
  <si>
    <t>Head Office</t>
  </si>
  <si>
    <t xml:space="preserve">   Accrued Income - Worldpay</t>
  </si>
  <si>
    <t>Cash &amp; Cash Equivalents</t>
  </si>
  <si>
    <t>Assume Working Capital for Net Income less Expenditure (ignore Prov) - Proportion: Information 0% (self funding)  / Public Safety 49% / Environment 51%</t>
  </si>
  <si>
    <t>Agreed PJF</t>
  </si>
  <si>
    <t>&gt;&gt;Summary Report 41</t>
  </si>
  <si>
    <t>&gt;&gt;Summary Report 42</t>
  </si>
  <si>
    <t>&gt;&gt;Summary Report 43</t>
  </si>
  <si>
    <t>&gt;&gt;Summary Report 44</t>
  </si>
  <si>
    <t>&gt;&gt;Detail Report 22</t>
  </si>
  <si>
    <t>&gt;&gt;Summary Report 45</t>
  </si>
  <si>
    <t>&gt;&gt;Summary Report 46</t>
  </si>
  <si>
    <t>&gt;&gt;Summary Report 47</t>
  </si>
  <si>
    <t>&gt;&gt;Summary Report 48</t>
  </si>
  <si>
    <t>Training &amp; Education</t>
  </si>
  <si>
    <t>Staff Medicals</t>
  </si>
  <si>
    <t>Security fund payables</t>
  </si>
  <si>
    <t>Assets under construction</t>
  </si>
  <si>
    <t>&gt;&gt;Staff costs admin</t>
  </si>
  <si>
    <t>&gt;&gt;Staff costs admin board members</t>
  </si>
  <si>
    <t>&gt;&gt;Staff costs programme</t>
  </si>
  <si>
    <t>&gt;&gt;Detail Report 23</t>
  </si>
  <si>
    <t>&gt;&gt;Summary Report 49</t>
  </si>
  <si>
    <t>&gt;&gt;Summary Report 50</t>
  </si>
  <si>
    <t>&gt;&gt;Detail Report 24</t>
  </si>
  <si>
    <t>&gt;&gt;Detail Report 25</t>
  </si>
  <si>
    <t>&gt;&gt;Summary Report 51</t>
  </si>
  <si>
    <t>&gt;&gt;Detail Report 26</t>
  </si>
  <si>
    <t xml:space="preserve">&gt;'[LASATA SETUP FILE]_x000D_
Date=2008-09-11 15:43:49_x000D_
FileType=Agora XLB ExtractTransactions_x000D_
Version=0_x000D_
Buffer=_x000D_
@systemProduct:Str=SS6_x000D_
@systemTable:Str=LA_x000D_
@filterFrom_DbC:Str=CA_x000D_
@filterFrom_/LA/Ldg:Str=A_x000D_
@filterFrom_/LA/AccCde:Str=4_x000D_
@filterTo_/LA/AccCde:Str=49999_x000D_
@filterFrom_/LA/Prd:Str=1995/001_x000D_
@filterTo_/LA/Prd:Str=2008/013_x000D_
@outputField_/LA/AccCde{ExtractType}0:Str=_x000D_
@outputField_/LA/CA/Nme{ExtractType}0:Str=_x000D_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</si>
  <si>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Date=2008-09-11 15:45:36_x000D_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@filterTo_/LA/Prd:Str=2008/013_x000D_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</si>
  <si>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Date=2008-09-11 15:48:37_x000D_
FileType=Agora XLB Data Fill_x000D_
Version=0_x000D_
Buffer=_x000D_
@systemProduct:Str=SS6_x000D_
@systemTable:Str=LA_x000D_
@filterFrom_DbC:Str=CA_x000D_
@filterFrom_/LA/Ldg:Str=A_x000D_
@filterFrom_/LA/AccCde:Str=43_x000D_
@filterTo_/LA/AccCde:Str=43999_x000D_
@filterFrom_/LA/Prd:Str=1995/001_x000D_
@filterTo_/LA/Prd:Str=2008/013_x000D_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</si>
  <si>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Date=2008-09-11 15:51:00_x000D_
FileType=Agora XLB ExtractTransactions_x000D_
Version=0_x000D_
Buffer=_x000D_
@systemProduct:Str=SS6_x000D_
@systemTable:Str=LA_x000D_
@filterFrom_DbC:Str=CA_x000D_
@filterFrom_/LA/Ldg:Str=A_x000D_
@filterFrom_/LA/AccCde:Str=92101_x000D_
@filterTo_/LA/AccCde:Str=92102_x000D_
@filterFrom_/LA/Prd:Str=2008/001_x000D_
@filterTo_/LA/Prd:Str=2008/013_x000D_
@outputField_/LA/AccCde{ExtractType}0:Str=_x000D_
@outputField_/LA/CA/Nme{ExtractType}0:Str=_x000D_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</si>
  <si>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Date=2008-10-16 15:38:26_x000D_
FileType=Agora XLB Data Fill_x000D_
Version=0_x000D_
Buffer=_x000D_
@systemProduct:Str=SS6_x000D_
@systemTable:Str=LA_x000D_
@filterFrom_DbC:Str=CA_x000D_
@filterFrom_/LA/Ldg:Str=A_x000D_
@filterFrom_/LA/AccCde:Str=71101_x000D_
@filterTo_/LA/AccCde:Str=71104_x000D_
@filterFrom_/LA/Prd:Str=1995/001_x000D_
@filterTo_/LA/Prd:Str=2008/013_x000D_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</si>
  <si>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Date=2008-10-17 11:22:05_x000D_
FileType=Agora XLB Data Fill_x000D_
Version=0_x000D_
Buffer=_x000D_
@systemProduct:Str=SS6_x000D_
@systemTable:Str=LA_x000D_
@filterFrom_DbC:Str=CA_x000D_
@filterFrom_/LA/Ldg:Str=A_x000D_
@filterFrom_/LA/AccCde:Str=90901_x000D_
@filterTo_/LA/AccCde:Str=99999_x000D_
@filterFrom_/LA/Prd:Str=1995/001_x000D_
@filterTo_/LA/Prd:Str=2007/013_x000D_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</si>
  <si>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Date=2008-10-17 11:51:21_x000D_
FileType=Agora XLB Data Fill_x000D_
Version=0_x000D_
Buffer=_x000D_
@systemProduct:Str=SS6_x000D_
@systemTable:Str=LA_x000D_
@filterFrom_DbC:Str=CA_x000D_
@filterFrom_/LA/Ldg:Str=A_x000D_
@filterFrom_/LA/AccCde:Str=39609_x000D_
@filterTo_/LA/AccCde:Str=39609_x000D_
@filterFrom_/LA/Prd:Str=2008/001_x000D_
@filterTo_/LA/Prd:Str=2008/013_x000D_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</si>
  <si>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Date=2008-10-17 11:52:06_x000D_
FileType=Agora XLB Data Fill_x000D_
Version=0_x000D_
Buffer=_x000D_
@systemProduct:Str=SS6_x000D_
@systemTable:Str=LA_x000D_
@filterFrom_DbC:Str=CA_x000D_
@filterFrom_/LA/Ldg:Str=A_x000D_
@filterFrom_/LA/AccCde:Str=39609_x000D_
@filterTo_/LA/AccCde:Str=39609_x000D_
@filterFrom_/LA/Prd:Str=2008/001_x000D_
@filterTo_/LA/Prd:Str=2008/013_x000D_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</si>
  <si>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Date=2008-10-17 14:27:46_x000D_
FileType=Agora XLB Data Fill_x000D_
Version=0_x000D_
Buffer=_x000D_
@systemProduct:Str=SS6_x000D_
@systemTable:Str=LA_x000D_
@filterFrom_DbC:Str=CA_x000D_
@filterFrom_/LA/Ldg:Str=A_x000D_
@filterFrom_/LA/AccCde:Str=90901_x000D_
@filterTo_/LA/AccCde:Str=92001_x000D_
@filterFrom_/LA/Prd:Str=1995/001_x000D_
@filterTo_/LA/Prd:Str=2008/013_x000D_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</si>
  <si>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Date=2008-10-17 14:28:49_x000D_
FileType=Agora XLB Data Fill_x000D_
Version=0_x000D_
Buffer=_x000D_
@systemProduct:Str=SS6_x000D_
@systemTable:Str=LA_x000D_
@filterFrom_DbC:Str=CA_x000D_
@filterFrom_/LA/Ldg:Str=A_x000D_
@filterFrom_/LA/AccCde:Str=90901_x000D_
@filterTo_/LA/AccCde:Str=92001_x000D_
@filterFrom_/LA/Prd:Str=1995/001_x000D_
@filterTo_/LA/Prd:Str=2008/013_x000D_
@outputField_/LA/CA/Cde{ExtractType}0:Str=_x000D_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</si>
  <si>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Date=2008-10-17 16:00:14_x000D_
FileType=Agora XLB Data Fill_x000D_
Version=0_x000D_
Buffer=_x000D_
@systemProduct:Str=SS6_x000D_
@systemTable:Str=LA_x000D_
@filterFrom_DbC:Str=CA_x000D_
@filterFrom_/LA/Ldg:Str=A_x000D_
@filterFrom_/LA/AccCde:Str=92103_x000D_
@filterTo_/LA/AccCde:Str=92103_x000D_
@filterFrom_/LA/Prd:Str=2008/001_x000D_
@filterTo_/LA/Prd:Str=2008/013_x000D_
@filterFrom_/LA/JnlTyp:Str=CR_x000D_
@filterTo_/LA/JnlTyp:Str=CR_x000D_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</si>
  <si>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Date=2008-10-27 15:02:23_x000D_
FileType=Agora XLB ExtractTransactions_x000D_
Version=0_x000D_
Buffer=_x000D_
@systemProduct:Str=SS6_x000D_
@systemTable:Str=LA_x000D_
@filterFrom_DbC:Str=CA_x000D_
@filterFrom_/LA/Ldg:Str=A_x000D_
@filterFrom_/LA/AccCde:Str=71101_x000D_
@filterTo_/LA/AccCde:Str=71104_x000D_
@filterFrom_/LA/Prd:Str=2008/001_x000D_
@filterTo_/LA/Prd:Str=2008/013_x000D_
@filterFrom_/LA/TC1:Str=355_x000D_
@filterTo_/LA/TC1:Str=355_x000D_
@outputField_/LA/Prd{ExtractType}0:Str=_x000D_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</si>
  <si>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Date=2008-10-27 16:19:13_x000D_
FileType=Agora XLB ExtractTransactions_x000D_
Version=0_x000D_
Buffer=_x000D_
@systemProduct:Str=SS6_x000D_
@systemTable:Str=LA_x000D_
@filterFrom_DbC:Str=CA_x000D_
@filterFrom_/LA/Ldg:Str=A_x000D_
@filterFrom_/LA/AccCde:Str=92101_x000D_
@filterTo_/LA/AccCde:Str=92101_x000D_
@filterFrom_/LA/Prd:Str=1995/001_x000D_
@filterTo_/LA/Prd:Str=2007/013_x000D_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</si>
  <si>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Date=2008-10-27 16:19:41_x000D_
FileType=Agora XLB Data Fill_x000D_
Version=0_x000D_
Buffer=_x000D_
@systemProduct:Str=SS6_x000D_
@systemTable:Str=LA_x000D_
@filterFrom_DbC:Str=CA_x000D_
@filterFrom_/LA/Ldg:Str=A_x000D_
@filterFrom_/LA/AccCde:Str=92101_x000D_
@filterTo_/LA/AccCde:Str=92101_x000D_
@filterFrom_/LA/Prd:Str=1995/001_x000D_
@filterTo_/LA/Prd:Str=2007/013_x000D_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</si>
  <si>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Date=2009-04-06 13:42:53_x000D_
FileType=Agora XLB Data Fill_x000D_
Version=0_x000D_
Buffer=_x000D_
@systemProduct:Str=SS6_x000D_
@systemTable:Str=LA_x000D_
@filterFrom_DbC:Str=CA_x000D_
@filterFrom_/LA/Ldg:Str=A_x000D_
@filterFrom_/LA/AccCde:Str=20101_x000D_
@filterTo_/LA/AccCde:Str=2zzzzz_x000D_
@filterFrom_/LA/Prd:Str=2009/001_x000D_
@filterTo_/LA/Prd:Str=2009/013_x000D_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</si>
  <si>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Date=2009-05-01 10:44:44_x000D_
FileType=Agora XLB ExtractTransactions_x000D_
Version=0_x000D_
Buffer=_x000D_
@systemProduct:Str=SS6_x000D_
@systemTable:Str=LA_x000D_
@filterFrom_DbC:Str=CA_x000D_
@filterFrom_/LA/Ldg:Str=A_x000D_
@filterFrom_/LA/AccCde:Str=92102_x000D_
@filterTo_/LA/AccCde:Str=92102_x000D_
@filterFrom_/LA/Prd:Str=2009/013_x000D_
@filterTo_/LA/Prd:Str=2009/013_x000D_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</si>
  <si>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Date=2009-05-01 10:59:34_x000D_
FileType=Agora XLB Data Fill_x000D_
Version=0_x000D_
Buffer=_x000D_
@systemProduct:Str=SS6_x000D_
@systemTable:Str=LA_x000D_
@filterFrom_DbC:Str=CA_x000D_
@filterFrom_/LA/Ldg:Str=A_x000D_
@filterFrom_/LA/AccCde:Str=48107_x000D_
@filterTo_/LA/AccCde:Str=49119_x000D_
@filterFrom_/LA/Prd:Str=1995/001_x000D_
@filterTo_/LA/Prd:Str=2009/013_x000D_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</si>
  <si>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Date=2009-05-01 13:19:41_x000D_
FileType=Agora XLB ExtractTransactions_x000D_
Version=0_x000D_
Buffer=_x000D_
@systemProduct:Str=SS6_x000D_
@systemTable:Str=LA_x000D_
@filterFrom_DbC:Str=CA_x000D_
@filterFrom_/LA/Ldg:Str=A_x000D_
@filterFrom_/LA/AccCde:Str=17103_x000D_
@filterTo_/LA/AccCde:Str=17103_x000D_
@filterFrom_/LA/AccCde#2:Str=34103_x000D_
@filterTo_/LA/AccCde#2:Str=34109_x000D_
@filterFrom_/LA/Prd:Str=2009/001_x000D_
@filterTo_/LA/Prd:Str=2009/013_x000D_
@outputField_/LA/AccCde{ExtractType}0:Str=_x000D_
@outputField_/LA/CA/Nme{ExtractType}0:Str=_x000D_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</si>
  <si>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Date=2009-05-01 13:24:00_x000D_
FileType=Agora XLB Data Fill_x000D_
Version=0_x000D_
Buffer=_x000D_
@systemProduct:Str=SS6_x000D_
@systemTable:Str=LA_x000D_
@filterFrom_DbC:Str=CA_x000D_
@filterFrom_/LA/Ldg:Str=A_x000D_
@filterFrom_/LA/AccCde:Str=17103_x000D_
@filterTo_/LA/AccCde:Str=17103_x000D_
@filterFrom_/LA/AccCde#2:Str=34103_x000D_
@filterTo_/LA/AccCde#2:Str=34109_x000D_
@filterFrom_/LA/Prd:Str=2009/001_x000D_
@filterTo_/LA/Prd:Str=2009/013_x000D_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</si>
  <si>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Date=2009-05-05 08:35:36_x000D_
FileType=Agora XLB ExtractTransactions_x000D_
Version=0_x000D_
Buffer=_x000D_
@systemProduct:Str=SS6_x000D_
@systemTable:Str=LA_x000D_
@filterFrom_DbC:Str=CA_x000D_
@filterFrom_/LA/Ldg:Str=A_x000D_
@filterFrom_/LA/AccCde:Str=17103_x000D_
@filterTo_/LA/AccCde:Str=17103_x000D_
@filterFrom_/LA/Prd:Str=2009/001_x000D_
@filterTo_/LA/Prd:Str=2009/013_x000D_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</si>
  <si>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Date=2009-05-01 13:28:54_x000D_
FileType=Agora XLB ExtractTransactions_x000D_
Version=0_x000D_
Buffer=_x000D_
@systemProduct:Str=SS6_x000D_
@systemTable:Str=LA_x000D_
@filterFrom_DbC:Str=CA_x000D_
@filterFrom_/LA/Ldg:Str=A_x000D_
@filterFrom_/LA/AccCde:Str=34107_x000D_
@filterTo_/LA/AccCde:Str=34109_x000D_
@filterFrom_/LA/Prd:Str=2009/001_x000D_
@filterTo_/LA/Prd:Str=2009/013_x000D_
@outputField_/LA/AccCde{ExtractType}0:Str=_x000D_
@outputField_/LA/CA/Nme{ExtractType}0:Str=_x000D_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</si>
  <si>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Date=2009-05-05 08:36:01_x000D_
FileType=Agora XLB ExtractTransactions_x000D_
Version=0_x000D_
Buffer=_x000D_
@systemProduct:Str=SS6_x000D_
@systemTable:Str=LA_x000D_
@filterFrom_DbC:Str=CA_x000D_
@filterFrom_/LA/Ldg:Str=A_x000D_
@filterFrom_/LA/AccCde:Str=34103_x000D_
@filterTo_/LA/AccCde:Str=34103_x000D_
@filterFrom_/LA/AccCde#2:Str=34106_x000D_
@filterTo_/LA/AccCde#2:Str=34106_x000D_
@filterFrom_/LA/Prd:Str=2009/001_x000D_
@filterTo_/LA/Prd:Str=2009/013_x000D_
@outputField_/LA/AccCde:Str=_x000D_
@outputField_/LA/CA/Nme:Str=_x000D_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</si>
  <si>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Date=2009-05-05 08:35:49_x000D_
FileType=Agora XLB Data Fill_x000D_
Version=0_x000D_
Buffer=_x000D_
@systemProduct:Str=SS6_x000D_
@systemTable:Str=LA_x000D_
@filterFrom_DbC:Str=CA_x000D_
@filterFrom_/LA/Ldg:Str=A_x000D_
@filterFrom_/LA/AccCde:Str=34107_x000D_
@filterTo_/LA/AccCde:Str=34109_x000D_
@filterFrom_/LA/Prd:Str=2009/001_x000D_
@filterTo_/LA/Prd:Str=2009/013_x000D_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</si>
  <si>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Date=2009-05-07 14:30:51_x000D_
FileType=Agora XLB ExtractTransactions_x000D_
Version=0_x000D_
Buffer=_x000D_
@systemProduct:Str=SS6_x000D_
@systemTable:Str=LA_x000D_
@filterFrom_DbC:Str=CA_x000D_
@filterFrom_/LA/Ldg:Str=A_x000D_
@filterFrom_/LA/AccCde:Str=71101_x000D_
@filterTo_/LA/AccCde:Str=71104_x000D_
@filterFrom_/LA/Prd:Str=2009/001_x000D_
@filterTo_/LA/Prd:Str=2009/012_x000D_
@filterFrom_/LA/TC1:Str=355_x000D_
@filterTo_/LA/TC1:Str=355_x000D_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</si>
  <si>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Date=2009-05-07 14:33:11_x000D_
FileType=Agora XLB Data Fill_x000D_
Version=0_x000D_
Buffer=_x000D_
@systemProduct:Str=SS6_x000D_
@systemTable:Str=LA_x000D_
@filterFrom_DbC:Str=CA_x000D_
@filterFrom_/LA/Ldg:Str=A_x000D_
@filterFrom_/LA/AccCde:Str=4_x000D_
@filterTo_/LA/AccCde:Str=49999_x000D_
@filterFrom_/LA/Prd:Str=2009/001_x000D_
@filterTo_/LA/Prd:Str=2009/013_x000D_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</si>
  <si>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Date=2009-05-07 14:36:21_x000D_
FileType=Agora XLB Data Fill_x000D_
Version=0_x000D_
Buffer=_x000D_
@systemProduct:Str=SS6_x000D_
@systemTable:Str=LA_x000D_
@filterFrom_DbC:Str=CA_x000D_
@filterFrom_/LA/Ldg:Str=A_x000D_
@filterFrom_/LA/AccCde:Str=42_x000D_
@filterTo_/LA/AccCde:Str=42999_x000D_
@filterFrom_/LA/Prd:Str=1995/001_x000D_
@filterTo_/LA/Prd:Str=2009/013_x000D_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</si>
  <si>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Date=2009-05-11 06:51:20_x000D_
FileType=Agora XLB ExtractTransactions_x000D_
Version=0_x000D_
Buffer=_x000D_
@systemProduct:Str=SS6_x000D_
@systemTable:Str=LA_x000D_
@filterFrom_DbC:Str=CA_x000D_
@filterFrom_/LA/Ldg:Str=A_x000D_
@filterFrom_/LA/AccCde:Str=34106_x000D_
@filterTo_/LA/AccCde:Str=34106_x000D_
@filterFrom_/LA/Prd:Str=2009/001_x000D_
@filterTo_/LA/Prd:Str=2009/012_x000D_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</si>
  <si>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Date=2009-09-04 10:20:03_x000D_
FileType=Agora XLB Data Fill_x000D_
Version=0_x000D_
Buffer=_x000D_
@systemProduct:Str=SS6_x000D_
@systemTable:Str=LA_x000D_
@filterFrom_DbC:Str=CA_x000D_
@filterFrom_/LA/Ldg:Str=A_x000D_
@filterFrom_/LA/AccCde:Str=15000_x000D_
@filterTo_/LA/AccCde:Str=15103_x000D_
@filterFrom_/LA/Prd:Str=2008/001_x000D_
@filterTo_/LA/Prd:Str=2008/013_x000D_
@outputField_/LA/AccCde{ExtractType}0:Str=_x000D_
@outputField_/LA/BseAmt{ExtractType}1:Str=_x000D_
@outputField_/LA/TC2{ExtractType}0:Str=_x000D_
@formatType:Lng=-4154_x000D_
@formatNumber:Int=1_x000D_
@formatPattern:Int=1_x000D_
@formatFont:Int=1_x000D_
@formatWidth:Int=1_x000D_
@formatAlignment:Int=1_x000D_
@formatBorder:Int=1_x000D_
@filenmSetupfile:Str=_x000D_
@filenmWorkbookSetupFile:Str=Summary Report 17_x000D_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</si>
  <si>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Date=2010-04-22 15:02:38_x000D_
FileType=Agora XLB Data Fill_x000D_
Version=0_x000D_
Buffer=_x000D_
@systemProduct:Str=SS6_x000D_
@systemTable:Str=LA_x000D_
@filterFrom_DbC:Str=CA_x000D_
@filterFrom_/LA/Ldg:Str=A_x000D_
@filterFrom_/LA/AccCde:Str=15000_x000D_
@filterTo_/LA/AccCde:Str=15000_x000D_
@filterFrom_/LA/Prd:Str=2010/001_x000D_
@filterTo_/LA/Prd:Str=2010/013_x000D_
@outputField_/LA/AccCde:Str=_x000D_
@outputField_/LA/CA/Nme:Str=_x000D_
@outputField_/LA/BseAmt{ExtractType}1:Str=_x000D_
@formatType:Lng=-4154_x000D_
@formatNumber:Int=0_x000D_
@formatPattern:Int=0_x000D_
@formatFont:Int=0_x000D_
@formatWidth:Int=0_x000D_
@formatAlignment:Int=0_x000D_
@formatBorder:Int=0_x000D_
@filenmSetupfile:Str=_x000D_
@filenmWorkbookSetupFile:Str=Summary Report 18_x000D_
@settngShowMessages:Str=Y_x000D_
@settngDirection:Str=D_x000D_
@settngApplyFormula:Str=Y_x000D_
@settngLock:Str=N_x000D_
@settngOutputHeaders:Int=0_x000D_
@settngOutputCaptions:Int=0_x000D_
@settngOutputTotals:Int=0_x000D_
@settngOutputFiltering:Int=0_x000D_
@settngPivotTable:Int=0_x000D_
@settngTopPercent:Str=_x000D_
@settngReportStyle:Lng=1_x000D_
</t>
  </si>
  <si>
    <t xml:space="preserve">&gt;'[LASATA SETUP FILE]_x000D_
Date=2010-04-27 10:41:19_x000D_
FileType=Agora XLB Data Fill_x000D_
Version=0_x000D_
Buffer=_x000D_
@systemProduct:Str=SS6_x000D_
@systemTable:Str=LA_x000D_
@filterFrom_DbC:Str=CA_x000D_
@filterFrom_/LA/Ldg:Str=A_x000D_
@filterFrom_/LA/AccCde:Str=15000_x000D_
@filterTo_/LA/AccCde:Str=15103_x000D_
@filterFrom_/LA/Prd:Str=2010/001_x000D_
@filterTo_/LA/Prd:Str=2010/013_x000D_
@outputField_/LA/CA/Cde:Str=_x000D_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19_x000D_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</si>
  <si>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Date=2010-04-22 16:13:56_x000D_
FileType=Agora XLB ExtractTransactions_x000D_
Version=0_x000D_
Buffer=_x000D_
@systemProduct:Str=SS6_x000D_
@systemTable:Str=LA_x000D_
@filterFrom_DbC:Str=CA_x000D_
@filterFrom_/LA/Ldg:Str=A_x000D_
@filterFrom_/LA/AccCde:Str=34103_x000D_
@filterFrom_/LA/Prd:Str=2010/001_x000D_
@filterTo_/LA/Prd:Str=2010/013_x000D_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</si>
  <si>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Date=2010-04-22 16:17:47_x000D_
FileType=Agora XLB ExtractTransactions_x000D_
Version=0_x000D_
Buffer=_x000D_
@systemProduct:Str=SS6_x000D_
@systemTable:Str=LA_x000D_
@filterFrom_DbC:Str=CA_x000D_
@filterFrom_/LA/Ldg:Str=A_x000D_
@filterFrom_/LA/AccCde:Str=34106_x000D_
@filterTo_/LA/AccCde:Str=34106_x000D_
@filterFrom_/LA/Prd:Str=2010/001_x000D_
@filterTo_/LA/Prd:Str=2010/013_x000D_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</si>
  <si>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Date=2010-04-22 16:22:19_x000D_
FileType=Agora XLB ExtractTransactions_x000D_
Version=0_x000D_
Buffer=_x000D_
@systemProduct:Str=SS6_x000D_
@systemTable:Str=LA_x000D_
@filterFrom_DbC:Str=CA_x000D_
@filterFrom_/LA/Ldg:Str=A_x000D_
@filterFrom_/LA/AccCde:Str=83404_x000D_
@filterTo_/LA/AccCde:Str=83419_x000D_
@filterFrom_/LA/Prd:Str=2010/001_x000D_
@filterTo_/LA/Prd:Str=2010/013_x000D_
@filterFrom_/LA/JnlTyp:Str=SIN_x000D_
@filterTo_/LA/JnlTyp:Str=SIN_x000D_
@filterFrom_/LA/JnlTyp#2:Str=CR_x000D_
@filterTo_/LA/JnlTyp#2:Str=CR_x000D_
@filterFrom_/LA/JnlTyp#3:Str=LICNS_x000D_
@filterTo_/LA/JnlTyp#3:Str=LICNS_x000D_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</si>
  <si>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Date=2010-05-09 12:37:40_x000D_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@filterTo_/LA/Prd:Str=2010/013_x000D_
@outputField_/LA/AccCde{ExtractType}0:Str=_x000D_
@outputField_/LA/Desc{ExtractType}0:Str=_x000D_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</si>
  <si>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Date=2010-05-09 12:45:18_x000D_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@filterTo_/LA/Prd:Str=2010/013_x000D_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</si>
  <si>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Date=2011-04-21 12:20:31_x000D_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</si>
  <si>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Date=2011-04-21 13:24:57_x000D_
FileType=Agora XLB Data Fill_x000D_
Version=0_x000D_
Buffer=_x000D_
@systemProduct:Str=SS6_x000D_
@systemTable:Str=LA_x000D_
@filterFrom_DbC:Str=CA_x000D_
@filterFrom_/LA/Ldg:Str=A_x000D_
@filterFrom_/LA/AccCde:Str=4_x000D_
@filterTo_/LA/AccCde:Str=499999_x000D_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</si>
  <si>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Date=2011-04-21 15:15:11_x000D_
FileType=Agora XLB Data Fill_x000D_
Version=0_x000D_
Buffer=_x000D_
@systemProduct:Str=SS6_x000D_
@systemTable:Str=LA_x000D_
@filterFrom_DbC:Str=CA_x000D_
@filterFrom_/LA/Ldg:Str=A_x000D_
@filterFrom_/LA/AccCde:Str=4_x000D_
@filterTo_/LA/AccCde:Str=499999_x000D_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</si>
  <si>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Date=2011-04-21 15:57:37_x000D_
FileType=Agora XLB Data Fill_x000D_
Version=0_x000D_
Buffer=_x000D_
@systemProduct:Str=SS6_x000D_
@systemTable:Str=LA_x000D_
@filterFrom_DbC:Str=CA_x000D_
@filterFrom_/LA/Ldg:Str=A_x000D_
@filterFrom_/LA/AccCde:Str=15000_x000D_
@filterTo_/LA/AccCde:Str=15000_x000D_
@filterFrom_/LA/Prd:Str=2011/001_x000D_
@filterTo_/LA/Prd:Str=2011/013_x000D_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</si>
  <si>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Date=2011-04-24 06:26:18_x000D_
FileType=Agora XLB Data Fill_x000D_
Version=0_x000D_
Buffer=_x000D_
@systemProduct:Str=SS6_x000D_
@systemTable:Str=LA_x000D_
@filterFrom_DbC:Str=CA_x000D_
@filterFrom_/LA/Ldg:Str=A_x000D_
@filterFrom_/LA/AccCde:Str=4_x000D_
@filterTo_/LA/AccCde:Str=499999_x000D_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</si>
  <si>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Date=2011-04-24 06:54:55_x000D_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</si>
  <si>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Date=2011-04-24 09:02:00_x000D_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</si>
  <si>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Date=2011-04-24 11:10:45_x000D_
FileType=Agora XLB Data Fill_x000D_
Version=0_x000D_
Buffer=_x000D_
@systemProduct:Str=SS6_x000D_
@systemTable:Str=LA_x000D_
@filterFrom_DbC:Str=CA_x000D_
@filterFrom_/LA/Ldg:Str=A_x000D_
@filterFrom_/LA/AccCde:Str=4_x000D_
@filterTo_/LA/AccCde:Str=499999_x000D_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29_x000D_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</si>
  <si>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Date=2011-04-24 14:28:07_x000D_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@filterTo_/LA/Prd:Str=2011/013_x000D_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</si>
  <si>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Date=2011-04-26 15:40:31_x000D_
FileType=Agora XLB Data Fill_x000D_
Version=0_x000D_
Buffer=_x000D_
@systemProduct:Str=SS6_x000D_
@systemTable:Str=LA_x000D_
@filterFrom_DbC:Str=CA_x000D_
@filterFrom_/LA/Ldg:Str=A_x000D_
@filterFrom_/LA/AccCde:Str=34106_x000D_
@filterTo_/LA/AccCde:Str=34106_x000D_
@filterFrom_/LA/Prd:Str=2011/001_x000D_
@filterTo_/LA/Prd:Str=2011/013_x000D_
@outputField_/LA/TrnDte{ExtractType}0:Str=_x000D_
@outputField_/LA/TrnRef{ExtractType}0:Str=_x000D_
@outputField_/LA/Desc{ExtractType}0:Str=_x000D_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</si>
  <si>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Date=2011-04-26 15:44:09_x000D_
FileType=Agora XLB Data Fill_x000D_
Version=0_x000D_
Buffer=_x000D_
@systemProduct:Str=SS6_x000D_
@systemTable:Str=LA_x000D_
@filterFrom_DbC:Str=CA_x000D_
@filterFrom_/LA/Ldg:Str=A_x000D_
@filterFrom_/LA/AccCde:Str=83404_x000D_
@filterTo_/LA/AccCde:Str=83419_x000D_
@filterFrom_/LA/Prd:Str=2011/001_x000D_
@filterTo_/LA/Prd:Str=2011/013_x000D_
@filterFrom_/LA/JnlTyp:Str=SIN_x000D_
@filterTo_/LA/JnlTyp:Str=SIN_x000D_
@filterFrom_/LA/TC2:Str=265_x000D_
@filterTo_/LA/TC2:Str=265_x000D_
@outputField_/LA/TrnDte{ExtractType}0:Str=_x000D_
@outputField_/LA/TrnRef{ExtractType}0:Str=_x000D_
@outputField_/LA/Desc{ExtractType}0:Str=_x000D_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</si>
  <si>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Date=2012-04-29 06:54:06_x000D_
FileType=Agora XLB Data Fill_x000D_
Version=0_x000D_
Buffer=_x000D_
@systemProduct:Str=SS6_x000D_
@systemTable:Str=LA_x000D_
@filterFrom_DbC:Str=CA_x000D_
@filterFrom_/LA/Ldg:Str=A_x000D_
@filterFrom_/LA/AccCde:Str=1_x000D_
@filterTo_/LA/AccCde:Str=19999_x000D_
@filterFrom_/LA/Prd:Str=2012/001_x000D_
@filterTo_/LA/Prd:Str=2012/013_x000D_
@outputField_/LA/AccCde:Str=_x000D_
@outputField_/LA/CA/Nme:Str=_x000D_
@outputField_/LA/TC2{ExtractType}0:Str=_x000D_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</si>
  <si>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Date=2012-04-29 07:08:31_x000D_
FileType=Agora XLB Data Fill_x000D_
Version=0_x000D_
Buffer=_x000D_
@systemProduct:Str=SS6_x000D_
@systemTable:Str=LA_x000D_
@filterFrom_DbC:Str=CA_x000D_
@filterFrom_/LA/Ldg:Str=A_x000D_
@filterFrom_/LA/AccCde:Str=1_x000D_
@filterTo_/LA/AccCde:Str=199999_x000D_
@filterFrom_/LA/Prd:Str=2012/001_x000D_
@filterTo_/LA/Prd:Str=2012/013_x000D_
@outputField_/LA/AccCde{ExtractType}0:Str=_x000D_
@outputField_/LA/CA/Nme{ExtractType}0:Str=_x000D_
@outputField_/LA/TC2{ExtractType}0:Str=_x000D_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</si>
  <si>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Date=2012-04-29 07:44:34_x000D_
FileType=Agora XLB ExtractTransactions_x000D_
Version=0_x000D_
Buffer=_x000D_
@systemProduct:Str=SS6_x000D_
@systemTable:Str=LA_x000D_
@filterFrom_DbC:Str=CA_x000D_
@filterFrom_/LA/Ldg:Str=A_x000D_
@filterFrom_/LA/AccCde:Str=34106_x000D_
@filterTo_/LA/AccCde:Str=34106_x000D_
@filterFrom_/LA/Prd:Str=2012/001_x000D_
@filterTo_/LA/Prd:Str=2012/013_x000D_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15_x000D_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</si>
  <si>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Date=2012-04-29 08:42:11_x000D_
FileType=Agora XLB ExtractTransactions_x000D_
Version=0_x000D_
Buffer=_x000D_
@systemProduct:Str=SS6_x000D_
@systemTable:Str=LA_x000D_
@filterFrom_DbC:Str=CA_x000D_
@filterFrom_/LA/Ldg:Str=A_x000D_
@filterFrom_/LA/AccCde:Str=83404_x000D_
@filterTo_/LA/AccCde:Str=83426_x000D_
@filterFrom_/LA/Prd:Str=2012/001_x000D_
@filterTo_/LA/Prd:Str=2012/013_x000D_
@filterFrom_/LA/JnlTyp:Str=SIN_x000D_
@filterTo_/LA/JnlTyp:Str=SIN_x000D_
@filterFrom_/LA/JnlTyp#2:Str=CR_x000D_
@filterTo_/LA/JnlTyp#2:Str=CR_x000D_
@filterFrom_/LA/JnlTyp#3:Str=LICNS_x000D_
@filterTo_/LA/JnlTyp#3:Str=LICNS_x000D_
@outputField_/LA/AccCde{ExtractType}0:Str=_x000D_
@outputField_/LA/CA/Nme{ExtractType}0:Str=_x000D_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</si>
  <si>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Date=2013-02-06 08:44:06_x000D_
FileType=Agora XLB Data Fill_x000D_
Version=0_x000D_
Buffer=_x000D_
@systemProduct:Str=SS6_x000D_
@systemTable:Str=LA_x000D_
@filterFrom_DbC:Str=CA_x000D_
@filterFrom_/LA/Ldg:Str=A_x000D_
@filterFrom_/LA/AccCde:Str=0_x000D_
@filterTo_/LA/AccCde:Str=39999_x000D_
@filterFrom_/LA/Prd:Str=2013/001_x000D_
@filterTo_/LA/Prd:Str=2013/013_x000D_
@filterFrom_/LA/TC2:Str=&lt;&lt;111,121,131,141,151,171,421,442,443,451,512,514_x000D_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</si>
  <si>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Date=2013-02-06 08:47:13_x000D_
FileType=Agora XLB Data Fill_x000D_
Version=0_x000D_
Buffer=_x000D_
@systemProduct:Str=SS6_x000D_
@systemTable:Str=LA_x000D_
@filterFrom_DbC:Str=CA_x000D_
@filterFrom_/LA/Ldg:Str=A_x000D_
@filterFrom_/LA/AccCde:Str=0_x000D_
@filterTo_/LA/AccCde:Str=39999_x000D_
@filterFrom_/LA/Prd:Str=2013/001_x000D_
@filterTo_/LA/Prd:Str=2013/013_x000D_
@filterFrom_/LA/TC2:Str=&lt;&lt;221,231,235,240,241,265,280,320,321,331,332,333,334,335,336,337,338,339,340,510,611,701_x000D_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</si>
  <si>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Date=2013-04-14 09:23:09_x000D_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@filterTo_/LA/Prd:Str=2013/012_x000D_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</si>
  <si>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Date=2013-04-14 10:46:52_x000D_
FileType=Agora XLB ExtractTransactions_x000D_
Version=0_x000D_
Buffer=_x000D_
@systemProduct:Str=SS6_x000D_
@systemTable:Str=LA_x000D_
@filterFrom_DbC:Str=CA_x000D_
@filterFrom_/LA/Ldg:Str=A_x000D_
@filterFrom_/LA/AccCde:Str=34103_x000D_
@filterTo_/LA/AccCde:Str=34103_x000D_
@filterFrom_/LA/AccCde#2:Str=34106_x000D_
@filterTo_/LA/AccCde#2:Str=34106_x000D_
@filterFrom_/LA/Prd:Str=2013/001_x000D_
@filterTo_/LA/Prd:Str=2013/013_x000D_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17_x000D_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</si>
  <si>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Date=2013-04-16 16:31:09_x000D_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@filterTo_/LA/Prd:Str=2013/012_x000D_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38_x000D_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</si>
  <si>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Date=2013-04-17 15:07:51_x000D_
FileType=Agora XLB Data Fill_x000D_
Version=0_x000D_
Buffer=_x000D_
@systemProduct:Str=SS6_x000D_
@systemTable:Str=LA_x000D_
@filterFrom_DbC:Str=CA_x000D_
@filterFrom_/LA/Ldg:Str=A_x000D_
@filterFrom_/LA/AccCde:Str=1_x000D_
@filterTo_/LA/AccCde:Str=199999_x000D_
@filterFrom_/LA/Prd:Str=2013/001_x000D_
@filterTo_/LA/Prd:Str=2013/013_x000D_
@outputField_/LA/AccCde{ExtractType}0:Str=_x000D_
@outputField_/LA/CA/Nme{ExtractType}0:Str=_x000D_
@outputField_/LA/BseAmt{ExtractType}1:Str=_x000D_
@outputField_/LA/TC2{ExtractType}0:Str=_x000D_
@formatType:Lng=-4154_x000D_
@formatNumber:Int=1_x000D_
@formatPattern:Int=1_x000D_
@formatFont:Int=1_x000D_
@formatWidth:Int=1_x000D_
@formatAlignment:Int=1_x000D_
@formatBorder:Int=1_x000D_
@filenmSetupfile:Str=_x000D_
@filenmWorkbookSetupFile:Str=Summary Report 39_x000D_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</si>
  <si>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Date=2013-04-17 15:36:36_x000D_
FileType=Agora XLB ExtractTransactions_x000D_
Version=0_x000D_
Buffer=_x000D_
@systemProduct:Str=SS6_x000D_
@systemTable:Str=LA_x000D_
@filterFrom_DbC:Str=CA_x000D_
@filterFrom_/LA/Ldg:Str=A_x000D_
@filterFrom_/LA/AccCde:Str=34102_x000D_
@filterTo_/LA/AccCde:Str=34102_x000D_
@filterFrom_/LA/Prd:Str=2013/001_x000D_
@filterTo_/LA/Prd:Str=2013/013_x000D_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18_x000D_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</si>
  <si>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Date=2013-04-17 15:39:01_x000D_
FileType=Agora XLB ExtractTransactions_x000D_
Version=0_x000D_
Buffer=_x000D_
@systemProduct:Str=SS6_x000D_
@systemTable:Str=LA_x000D_
@filterFrom_DbC:Str=CA_x000D_
@filterFrom_/LA/Ldg:Str=A_x000D_
@filterFrom_/LA/AccCde:Str=34106_x000D_
@filterTo_/LA/AccCde:Str=34106_x000D_
@filterFrom_/LA/Prd:Str=2013/001_x000D_
@filterTo_/LA/Prd:Str=2013/012_x000D_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19_x000D_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</si>
  <si>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Date=2013-04-17 15:49:54_x000D_
FileType=Agora XLB ExtractTransactions_x000D_
Version=0_x000D_
Buffer=_x000D_
@systemProduct:Str=SS6_x000D_
@systemTable:Str=LA_x000D_
@filterFrom_DbC:Str=CA_x000D_
@filterFrom_/LA/Ldg:Str=A_x000D_
@filterFrom_/LA/AccCde:Str=83411_x000D_
@filterTo_/LA/AccCde:Str=83411_x000D_
@filterFrom_/LA/AccCde#2:Str=83419_x000D_
@filterTo_/LA/AccCde#2:Str=83419_x000D_
@filterFrom_/LA/AccCde#3:Str=83426_x000D_
@filterTo_/LA/AccCde#3:Str=83426_x000D_
@filterFrom_/LA/Prd:Str=2013/001_x000D_
@filterTo_/LA/Prd:Str=2013/012_x000D_
@filterFrom_/LA/JnlTyp:Str=SIN_x000D_
@filterTo_/LA/JnlTyp:Str=SIN_x000D_
@outputField_/LA/AccCde{ExtractType}0:Str=_x000D_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20_x000D_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</si>
  <si>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Date=2013-04-19 12:18:54_x000D_
FileType=Agora XLB ExtractTransactions_x000D_
Version=0_x000D_
Buffer=_x000D_
@systemProduct:Str=SS6_x000D_
@systemTable:Str=LA_x000D_
@filterFrom_DbC:Str=CA_x000D_
@filterFrom_/LA/Ldg:Str=A_x000D_
@filterFrom_/LA/AccCde:Str=811NE89_x000D_
@filterTo_/LA/AccCde:Str=811NE89_x000D_
@filterFrom_/LA/Prd:Str=2013/001_x000D_
@filterTo_/LA/Prd:Str=2014/001_x000D_
@filterFrom_/LA/JnlTyp:Str=PI_x000D_
@filterTo_/LA/JnlTyp:Str=PI_x000D_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21_x000D_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</si>
  <si>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Date=2015-04-15 16:02:50_x000D_
FileType=Agora XLB Data Fill_x000D_
Version=0_x000D_
Buffer=_x000D_
@systemProduct:Str=SS6_x000D_
@systemTable:Str=LA_x000D_
@filterFrom_DbC:Str=CA_x000D_
@filterFrom_/LA/Ldg:Str=A_x000D_
@filterFrom_/LA/AccCde:Str=90901_x000D_
@filterTo_/LA/AccCde:Str=90908_x000D_
@filterFrom_/LA/Prd:Str=1995/001_x000D_
@filterTo_/LA/Prd:Str=2015/013_x000D_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</si>
  <si>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Date=2014-04-12 13:53:03_x000D_
FileType=Agora XLB Data Fill_x000D_
Version=0_x000D_
Buffer=_x000D_
@systemProduct:Str=SS6_x000D_
@systemTable:Str=LA_x000D_
@filterFrom_DbC:Str=CA_x000D_
@filterFrom_/LA/Ldg:Str=A_x000D_
@filterFrom_/LA/AccCde:Str=36101_x000D_
@filterTo_/LA/AccCde:Str=36101_x000D_
@filterFrom_/LA/Prd:Str=2014/001_x000D_
@filterTo_/LA/Prd:Str=2014/013_x000D_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</si>
  <si>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Date=2014-04-12 16:44:50_x000D_
FileType=Agora XLB Data Fill_x000D_
Version=0_x000D_
Buffer=_x000D_
@systemProduct:Str=SS6_x000D_
@systemTable:Str=LA_x000D_
@filterFrom_DbC:Str=CA_x000D_
@filterFrom_/LA/Ldg:Str=A_x000D_
@filterFrom_/LA/AccCde:Str=4_x000D_
@filterTo_/LA/AccCde:Str=49999_x000D_
@filterFrom_/LA/Prd:Str=1995/001_x000D_
@filterTo_/LA/Prd:Str=2014/014_x000D_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</si>
  <si>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Date=2014-04-13 07:22:49_x000D_
FileType=Agora XLB Data Fill_x000D_
Version=0_x000D_
Buffer=_x000D_
@systemProduct:Str=SS6_x000D_
@systemTable:Str=LA_x000D_
@filterFrom_DbC:Str=CA_x000D_
@filterFrom_/LA/Ldg:Str=A_x000D_
@filterFrom_/LA/AccCde:Str=71105_x000D_
@filterTo_/LA/AccCde:Str=71107_x000D_
@filterFrom_/LA/Prd:Str=1995/001_x000D_
@filterTo_/LA/Prd:Str=2014/013_x000D_
@outputField_/LA/AccCde{ExtractType}0:Str=_x000D_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</si>
  <si>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Date=2014-04-13 10:52:33_x000D_
FileType=Agora XLB Data Fill_x000D_
Version=0_x000D_
Buffer=_x000D_
@systemProduct:Str=SS6_x000D_
@systemTable:Str=LA_x000D_
@filterFrom_DbC:Str=CA_x000D_
@filterFrom_/LA/Ldg:Str=A_x000D_
@filterFrom_/LA/AccCde:Str=1_x000D_
@filterTo_/LA/AccCde:Str=199999_x000D_
@filterFrom_/LA/Prd:Str=2014/001_x000D_
@filterTo_/LA/Prd:Str=2014/013_x000D_
@outputField_/LA/AccCde{ExtractType}0:Str=_x000D_
@outputField_/LA/CA/Nme{ExtractType}0:Str=_x000D_
@outputField_/LA/BseAmt{ExtractType}1:Str=_x000D_
@outputField_/LA/TC2{ExtractType}0:Str=_x000D_
@formatType:Lng=-4154_x000D_
@formatNumber:Int=1_x000D_
@formatPattern:Int=1_x000D_
@formatFont:Int=1_x000D_
@formatWidth:Int=1_x000D_
@formatAlignment:Int=1_x000D_
@formatBorder:Int=1_x000D_
@filenmSetupfile:Str=_x000D_
@filenmWorkbookSetupFile:Str=Summary Report 44_x000D_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</si>
  <si>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Date=2014-04-13 13:51:52_x000D_
FileType=Agora XLB ExtractTransactions_x000D_
Version=0_x000D_
Buffer=_x000D_
@systemProduct:Str=SS6_x000D_
@systemTable:Str=LA_x000D_
@filterFrom_DbC:Str=CA_x000D_
@filterFrom_/LA/Ldg:Str=A_x000D_
@filterFrom_/LA/AccCde:Str=17103_x000D_
@filterTo_/LA/AccCde:Str=17103_x000D_
@filterFrom_/LA/Prd:Str=2014/001_x000D_
@filterTo_/LA/Prd:Str=2014/013_x000D_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22_x000D_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</si>
  <si>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Date=2014-04-13 14:15:32_x000D_
FileType=Agora XLB Data Fill_x000D_
Version=0_x000D_
Buffer=_x000D_
@systemProduct:Str=SS6_x000D_
@systemTable:Str=LA_x000D_
@filterFrom_DbC:Str=CA_x000D_
@filterFrom_/LA/Ldg:Str=A_x000D_
@filterFrom_/LA/AccCde:Str=1_x000D_
@filterTo_/LA/AccCde:Str=19999_x000D_
@filterFrom_/LA/Prd:Str=2013/001_x000D_
@filterTo_/LA/Prd:Str=2013/014_x000D_
@filterFrom_/LA/TC2:Str=&lt;&lt;151,171_x000D_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</si>
  <si>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Date=2014-04-13 14:44:20_x000D_
FileType=Agora XLB Data Fill_x000D_
Version=0_x000D_
Buffer=_x000D_
@systemProduct:Str=SS6_x000D_
@systemTable:Str=LA_x000D_
@filterFrom_DbC:Str=CA_x000D_
@filterFrom_/LA/Ldg:Str=A_x000D_
@filterFrom_/LA/AccCde:Str=1_x000D_
@filterTo_/LA/AccCde:Str=199999_x000D_
@filterFrom_/LA/Prd:Str=2014/001_x000D_
@filterTo_/LA/Prd:Str=2014/013_x000D_
@filterFrom_/LA/TC2:Str=&lt;&lt;151,171,221,231,235,240,241,248,249,250,251,252,265,280,320,321,331,332,333,334,335,336,337,338,339,340,510,514,611,701_x000D_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</si>
  <si>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Date=2014-04-15 14:19:44_x000D_
FileType=Agora XLB Data Fill_x000D_
Version=0_x000D_
Buffer=_x000D_
@systemProduct:Str=SS6_x000D_
@systemTable:Str=LA_x000D_
@filterFrom_DbC:Str=CA_x000D_
@filterFrom_/LA/Ldg:Str=A_x000D_
@filterFrom_/LA/AccCde:Str=1_x000D_
@filterTo_/LA/AccCde:Str=39999_x000D_
@filterFrom_/LA/Prd:Str=2014/001_x000D_
@filterTo_/LA/Prd:Str=2014/013_x000D_
@filterFrom_/LA/TC2:Str=&lt;&lt;111,121,131,141,421,441,442,443,444,451,512,700_x000D_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</si>
  <si>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Date=2014-04-15 14:27:42_x000D_
FileType=Agora XLB Data Fill_x000D_
Version=0_x000D_
Buffer=_x000D_
@systemProduct:Str=SS6_x000D_
@systemTable:Str=LA_x000D_
@filterFrom_DbC:Str=CA_x000D_
@filterFrom_/LA/Ldg:Str=A_x000D_
@filterFrom_/LA/AccCde:Str=1_x000D_
@filterTo_/LA/AccCde:Str=399999_x000D_
@filterFrom_/LA/Prd:Str=2014/001_x000D_
@filterTo_/LA/Prd:Str=2014/013_x000D_
@filterFrom_/LA/TC2:Str=&lt;&lt;151,171,221,230,231,235,240,241,248,249,250,251,265,280,320,321,331,332,333,334,335,336,337,338,339,340,510,514,611,701_x000D_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</si>
  <si>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Date=2014-08-12 16:24:58_x000D_
FileType=Agora XLB Data Fill_x000D_
Version=0_x000D_
Buffer=_x000D_
@systemProduct:Str=SS6_x000D_
@systemTable:Str=LA_x000D_
@filterFrom_DbC:Str=CA_x000D_
@filterFrom_/LA/Ldg:Str=A_x000D_
@filterFrom_/LA/AccCde:Str=&lt;&lt;20101,20102,20103,20104,20105,20106,20107,20108,20109,20110,20111,20112,20113,20114,20115,20116,20117,20118,20119,20120,20121,20122,20123,20124,20125,20126,20127,20208,20301,24101,24103,24104,24106,24107_x000D_
@filterFrom_/LA/Prd:Str=2015/001_x000D_
@filterTo_/LA/Prd:Str=2015/013_x000D_
@filterFrom_/LA/TC2:Str=111+131+141+421+441+442+443+444+451+512+700_x000D_
@filterFrom_/LA/TC2#2:Str=700_x000D_
@filterTo_/LA/TC2#2:Str=700_x000D_
@outputField_/LA/AccCde:Str=_x000D_
@outputField_/LA/CA/Nme:Str=_x000D_
@outputField_/LA/BseAmt{ExtractType}1:Str=_x000D_
@outputField_/LA/TC2:Str=_x000D_
@formatType:Lng=-4154_x000D_
@formatNumber:Int=1_x000D_
@formatPattern:Int=1_x000D_
@formatFont:Int=1_x000D_
@formatWidth:Int=1_x000D_
@formatAlignment:Int=1_x000D_
@formatBorder:Int=1_x000D_
@filenmSetupfile:Str=_x000D_
@filenmWorkbookSetupFile:Str=Staff costs admin_x000D_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</si>
  <si>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Date=2014-08-12 16:11:56_x000D_
FileType=Agora XLB Data Fill_x000D_
Version=0_x000D_
Buffer=_x000D_
@systemProduct:Str=SS6_x000D_
@systemTable:Str=LA_x000D_
@filterFrom_DbC:Str=CA_x000D_
@filterFrom_/LA/Ldg:Str=A_x000D_
@filterFrom_/LA/AccCde:Str=&lt;&lt;20101,20102,20103,20104,20105,20106,20107,20108,20109,20110,20111,20112,20113,20114,20115,20116,20117,20118,20119,20120,20121,20122,20123,20124,20125,20126,20127,20208,20301,24101,24103,24104,24106,24107_x000D_
@filterFrom_/LA/Prd:Str=2015/001_x000D_
@filterTo_/LA/Prd:Str=2015/013_x000D_
@filterFrom_/LA/TC2:Str=121_x000D_
@filterTo_/LA/TC2:Str=121_x000D_
@filterFrom_/LA/TC2#2:Str=700_x000D_
@filterTo_/LA/TC2#2:Str=700_x000D_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@filenmWorkbookSetupFile:Str=Staff costs admin board members_x000D_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</si>
  <si>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Date=2014-08-12 16:25:19_x000D_
FileType=Agora XLB Data Fill_x000D_
Version=0_x000D_
Buffer=_x000D_
@systemProduct:Str=SS6_x000D_
@systemTable:Str=LA_x000D_
@filterFrom_DbC:Str=CA_x000D_
@filterFrom_/LA/Ldg:Str=A_x000D_
@filterFrom_/LA/AccCde:Str=&lt;&lt;20101,20102,20103,20104,20105,20106,20107,20108,20109,20110,20111,20112,20113,20114,20115,20116,20117,20118,20119,20120,20121,20122,20123,20124,20125,20126,20127,20208,20301,24101,24103,24104,24106,24107_x000D_
@filterFrom_/LA/Prd:Str=2015/001_x000D_
@filterTo_/LA/Prd:Str=2015/013_x000D_
@filterFrom_/LA/TC2:Str=&lt;&lt;151,171,221,231,235,240,241,248,249,250,251,265,280,320,321,331,332,333,334,335,336,337,338,339,340,510,514,611,701_x000D_
@filterFrom_/LA/TC2#2:Str=&lt;&lt;181,230,252_x000D_
@outputField_/LA/AccCde:Str=_x000D_
@outputField_/LA/CA/Nme:Str=_x000D_
@outputField_/LA/BseAmt{ExtractType}1:Str=_x000D_
@outputField_/LA/TC2{ExtractType}0:Str=_x000D_
@formatType:Lng=-4154_x000D_
@formatNumber:Int=1_x000D_
@formatPattern:Int=1_x000D_
@formatFont:Int=1_x000D_
@formatWidth:Int=1_x000D_
@formatAlignment:Int=1_x000D_
@formatBorder:Int=1_x000D_
@filenmSetupfile:Str=_x000D_
@filenmWorkbookSetupFile:Str=Staff costs programme_x000D_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</si>
  <si>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Date=2015-02-23 13:53:34_x000D_
FileType=Agora XLB ExtractTransactions_x000D_
Version=0_x000D_
Buffer=_x000D_
@systemProduct:Str=SS6_x000D_
@systemTable:Str=CA_x000D_
@filterFrom_DbC:Str=CA_x000D_
@filterFrom_/CA/AccTyp:Str=&lt;ALL&gt;_x000D_
@filterFrom_/CA/Cde:Str=12420_x000D_
@filterTo_/CA/Cde:Str=12422_x000D_
@outputField_/CA/Cde{ExtractType}0:Str=_x000D_
@outputField_/CA/Nme{ExtractType}0:Str=_x000D_
@formatType:Lng=-4154_x000D_
@formatNumber:Int=1_x000D_
@formatPattern:Int=1_x000D_
@formatFont:Int=1_x000D_
@formatWidth:Int=1_x000D_
@formatAlignment:Int=1_x000D_
@formatBorder:Int=1_x000D_
@filenmSetupfile:Str=_x000D_
@filenmWorkbookSetupFile:Str=Detail Report 23_x000D_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</si>
  <si>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Date=2015-03-24 17:25:43_x000D_
FileType=Agora XLB Data Fill_x000D_
Version=0_x000D_
Buffer=_x000D_
@systemProduct:Str=SS6_x000D_
@systemTable:Str=LA_x000D_
@filterFrom_DbC:Str=CA_x000D_
@filterFrom_/LA/Ldg:Str=A_x000D_
@filterFrom_/LA/AccCde:Str=20105_x000D_
@filterTo_/LA/AccCde:Str=20105_x000D_
@filterFrom_/LA/Prd:Str=2015001_x000D_
@filterTo_/LA/Prd:Str=2015013_x000D_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49_x000D_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</si>
  <si>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Date=2015-03-25 15:06:53_x000D_
FileType=Agora XLB Data Fill_x000D_
Version=0_x000D_
Buffer=_x000D_
@systemProduct:Str=SS6_x000D_
@systemTable:Str=LA_x000D_
@filterFrom_DbC:Str=CA_x000D_
@filterFrom_/LA/Ldg:Str=A_x000D_
@filterFrom_/LA/AccCde:Str=815ZZ99_x000D_
@filterTo_/LA/AccCde:Str=815ZZ99_x000D_
@filterFrom_/LA/Prd:Str=2015001_x000D_
@filterTo_/LA/Prd:Str=2015013_x000D_
@outputField_/LA/TrnDte:Str=_x000D_
@outputField_/LA/Desc:Str=_x000D_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</si>
  <si>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Date=2015-04-10 09:55:33_x000D_
FileType=Agora XLB ExtractTransactions_x000D_
Version=0_x000D_
Buffer=_x000D_
@systemProduct:Str=SS6_x000D_
@systemTable:Str=LA_x000D_
@filterFrom_DbC:Str=CA_x000D_
@filterFrom_/LA/Ldg:Str=A_x000D_
@filterFrom_/LA/AccCde:Str=34106_x000D_
@filterTo_/LA/AccCde:Str=34106_x000D_
@filterFrom_/LA/Prd:Str=2015/001_x000D_
@filterTo_/LA/Prd:Str=2015/013_x000D_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24_x000D_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</si>
  <si>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Date=2015-04-10 09:56:30_x000D_
FileType=Agora XLB ExtractTransactions_x000D_
Version=0_x000D_
Buffer=_x000D_
@systemProduct:Str=SS6_x000D_
@systemTable:Str=LA_x000D_
@filterFrom_DbC:Str=CA_x000D_
@filterFrom_/LA/Ldg:Str=A_x000D_
@filterFrom_/LA/AccCde:Str=17103_x000D_
@filterTo_/LA/AccCde:Str=17103_x000D_
@filterFrom_/LA/Prd:Str=2015/001_x000D_
@filterTo_/LA/Prd:Str=2015/013_x000D_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25_x000D_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</si>
  <si>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Date=2015-04-10 10:42:02_x000D_
FileType=Agora XLB Data Fill_x000D_
Version=0_x000D_
Buffer=_x000D_
@systemProduct:Str=SS6_x000D_
@systemTable:Str=LA_x000D_
@filterFrom_DbC:Str=CA_x000D_
@filterFrom_/LA/Ldg:Str=A_x000D_
@filterFrom_/LA/AccCde:Str=34106_x000D_
@filterTo_/LA/AccCde:Str=34106_x000D_
@filterFrom_/LA/Prd:Str=2015/001_x000D_
@filterTo_/LA/Prd:Str=2015/012_x000D_
@outputField_/LA/TrnDte{ExtractType}0:Str=_x000D_
@outputField_/LA/TrnRef{ExtractType}0:Str=_x000D_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</si>
  <si>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Date=2015-04-12 19:49:02_x000D_
FileType=Agora XLB ExtractTransactions_x000D_
Version=0_x000D_
Buffer=_x000D_
@systemProduct:Str=SS6_x000D_
@systemTable:Str=LA_x000D_
@filterFrom_DbC:Str=CA_x000D_
@filterFrom_/LA/Ldg:Str=A_x000D_
@filterFrom_/LA/AccCde:Str=92102_x000D_
@filterTo_/LA/AccCde:Str=92102_x000D_
@filterFrom_/LA/Prd:Str=2015/001_x000D_
@filterTo_/LA/Prd:Str=2015/012_x000D_
@outputField_/LA/TrnDte{ExtractType}0:Str=_x000D_
@outputField_/LA/TrnRef{ExtractType}0:Str=_x000D_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26_x000D_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</si>
  <si>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12401</t>
  </si>
  <si>
    <t>Vehicle Allowance</t>
  </si>
  <si>
    <t>&gt;&gt;Detail Report 27</t>
  </si>
  <si>
    <t>&gt;&gt;Detail Report 28</t>
  </si>
  <si>
    <t>Incidental Coal</t>
  </si>
  <si>
    <t>&gt;&gt;Detail Report 29</t>
  </si>
  <si>
    <t xml:space="preserve">&gt;'[LASATA SETUP FILE]_x000D_
Date=2016-04-15 14:37:32_x000D_
FileType=Agora XLB ExtractTransactions_x000D_
Version=0_x000D_
Buffer=_x000D_
@systemProduct:Str=SS6_x000D_
@systemTable:Str=LA_x000D_
@filterFrom_DbC:Str=TCA_x000D_
@filterFrom_/LA/Ldg:Str=A_x000D_
@filterFrom_/LA/AccCde:Str=34106_x000D_
@filterTo_/LA/AccCde:Str=34106_x000D_
@filterFrom_/LA/Prd:Str=2016/001_x000D_
@filterTo_/LA/Prd:Str=2016/013_x000D_
@outputField_/LA/TrnDte{ExtractType}0:Str=_x000D_
@outputField_/LA/TrnRef{ExtractType}0:Str=_x000D_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29_x000D_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</si>
  <si>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&gt;&gt;Summary Report 52</t>
  </si>
  <si>
    <t>10001</t>
  </si>
  <si>
    <t>HQ Annual Lease Charges</t>
  </si>
  <si>
    <t>10101</t>
  </si>
  <si>
    <t>Income From Sale of Assets</t>
  </si>
  <si>
    <t>10102</t>
  </si>
  <si>
    <t>Consultancy Service Fee</t>
  </si>
  <si>
    <t>10103</t>
  </si>
  <si>
    <t>Management Fee</t>
  </si>
  <si>
    <t>10104</t>
  </si>
  <si>
    <t>External Third Party Cost</t>
  </si>
  <si>
    <t>11010</t>
  </si>
  <si>
    <t>Claims Buffer Report</t>
  </si>
  <si>
    <t>11020</t>
  </si>
  <si>
    <t>CON29M Report</t>
  </si>
  <si>
    <t>11030</t>
  </si>
  <si>
    <t>ENVIRO All In One Report</t>
  </si>
  <si>
    <t>11040</t>
  </si>
  <si>
    <t>Ground Stability Report</t>
  </si>
  <si>
    <t>11050</t>
  </si>
  <si>
    <t>Interpretive Report</t>
  </si>
  <si>
    <t>11060</t>
  </si>
  <si>
    <t>Mine Gas Emission Report</t>
  </si>
  <si>
    <t>11070</t>
  </si>
  <si>
    <t>No Search Certificate</t>
  </si>
  <si>
    <t>11090</t>
  </si>
  <si>
    <t>Shaft Plan &amp; Data Sheets</t>
  </si>
  <si>
    <t>11100</t>
  </si>
  <si>
    <t>Statutory Insurance Letter</t>
  </si>
  <si>
    <t>11110</t>
  </si>
  <si>
    <t>Subsidence Claim History Report</t>
  </si>
  <si>
    <t>11120</t>
  </si>
  <si>
    <t>Subsidence Consultant Report</t>
  </si>
  <si>
    <t>11130</t>
  </si>
  <si>
    <t>Surface Hazard Incident Report</t>
  </si>
  <si>
    <t>11999</t>
  </si>
  <si>
    <t>Trade Discounts - Mining Reports</t>
  </si>
  <si>
    <t>12000</t>
  </si>
  <si>
    <t>Annual Fee - Abandoned Mine Methane</t>
  </si>
  <si>
    <t>12002</t>
  </si>
  <si>
    <t>Annual Fee - Coal Bed Methane</t>
  </si>
  <si>
    <t>12003</t>
  </si>
  <si>
    <t>Annual Fee - Deep Energy Borehole</t>
  </si>
  <si>
    <t>12004</t>
  </si>
  <si>
    <t>Annual Fee - Deep Mining</t>
  </si>
  <si>
    <t>12005</t>
  </si>
  <si>
    <t>Annual Fee - Exploration</t>
  </si>
  <si>
    <t>12006</t>
  </si>
  <si>
    <t>Annual Fee - Minewater Heat Recovery</t>
  </si>
  <si>
    <t>12007</t>
  </si>
  <si>
    <t>Annual Fee - Opencast</t>
  </si>
  <si>
    <t>12104</t>
  </si>
  <si>
    <t>Application Fee - Deep Mining</t>
  </si>
  <si>
    <t>12110</t>
  </si>
  <si>
    <t>Application Fee - Incidental Coal</t>
  </si>
  <si>
    <t>12206</t>
  </si>
  <si>
    <t>Grant Fee - Minewater Heat Recovery</t>
  </si>
  <si>
    <t>12300</t>
  </si>
  <si>
    <t>Payment Under Lease - Deep Mining</t>
  </si>
  <si>
    <t>12301</t>
  </si>
  <si>
    <t>Payment Under Lease - Opencast</t>
  </si>
  <si>
    <t>12400</t>
  </si>
  <si>
    <t>Production Related Rent - Part II (CFER)</t>
  </si>
  <si>
    <t>Permitting Income</t>
  </si>
  <si>
    <t>Pillar of Support Agreement</t>
  </si>
  <si>
    <t>Production Related Rent - Part II (Retention)</t>
  </si>
  <si>
    <t>13000</t>
  </si>
  <si>
    <t>Property Rents Receivable</t>
  </si>
  <si>
    <t>13001</t>
  </si>
  <si>
    <t>Income From Property Clawback</t>
  </si>
  <si>
    <t>14100</t>
  </si>
  <si>
    <t>Mining Plans</t>
  </si>
  <si>
    <t>Surveyor Records Search</t>
  </si>
  <si>
    <t>17000</t>
  </si>
  <si>
    <t>Data Use Licence</t>
  </si>
  <si>
    <t>17001</t>
  </si>
  <si>
    <t>Internal Data Re-use Licence</t>
  </si>
  <si>
    <t>20000</t>
  </si>
  <si>
    <t>Salaries</t>
  </si>
  <si>
    <t>20001</t>
  </si>
  <si>
    <t>Overtime</t>
  </si>
  <si>
    <t>20002</t>
  </si>
  <si>
    <t>Bonuses</t>
  </si>
  <si>
    <t>20003</t>
  </si>
  <si>
    <t>Apprenticeship Scheme</t>
  </si>
  <si>
    <t>20004</t>
  </si>
  <si>
    <t>20005</t>
  </si>
  <si>
    <t>Retention Payments</t>
  </si>
  <si>
    <t>20006</t>
  </si>
  <si>
    <t>SSP/SMP Paid &amp; Offset</t>
  </si>
  <si>
    <t>20008</t>
  </si>
  <si>
    <t>Holiday Pay</t>
  </si>
  <si>
    <t>20100</t>
  </si>
  <si>
    <t>Employers Superannuation Contributions</t>
  </si>
  <si>
    <t>Class 1A NICs (P11D Benefits)</t>
  </si>
  <si>
    <t>Class 1B NICs (PSA Schemes)</t>
  </si>
  <si>
    <t>NICs On Performance Related Pay</t>
  </si>
  <si>
    <t>20200</t>
  </si>
  <si>
    <t>Concessionary Fuel</t>
  </si>
  <si>
    <t>20201</t>
  </si>
  <si>
    <t>Part Time Staff Extra Duties</t>
  </si>
  <si>
    <t>20202</t>
  </si>
  <si>
    <t>Deputising Allowance/Responsibility Allowance</t>
  </si>
  <si>
    <t>20204</t>
  </si>
  <si>
    <t>20205</t>
  </si>
  <si>
    <t>20300</t>
  </si>
  <si>
    <t>Eye Tests &amp; Glasses</t>
  </si>
  <si>
    <t>Professional Subscriptions</t>
  </si>
  <si>
    <t>20302</t>
  </si>
  <si>
    <t>Tax On Benefits (PSA Schemes)</t>
  </si>
  <si>
    <t>20304</t>
  </si>
  <si>
    <t>20305</t>
  </si>
  <si>
    <t>20306</t>
  </si>
  <si>
    <t>Staff Events</t>
  </si>
  <si>
    <t>Personal Protective Equipment</t>
  </si>
  <si>
    <t>20400</t>
  </si>
  <si>
    <t>Childcare Vouchers</t>
  </si>
  <si>
    <t>20401</t>
  </si>
  <si>
    <t>Childcare Voucher Service Charge</t>
  </si>
  <si>
    <t>21000</t>
  </si>
  <si>
    <t>Temporary Contractors</t>
  </si>
  <si>
    <t>22000</t>
  </si>
  <si>
    <t>External Agency / Introduction Fees</t>
  </si>
  <si>
    <t>22002</t>
  </si>
  <si>
    <t>Recruitment Advertising</t>
  </si>
  <si>
    <t>22100</t>
  </si>
  <si>
    <t>22101</t>
  </si>
  <si>
    <t>Central Training</t>
  </si>
  <si>
    <t>23000</t>
  </si>
  <si>
    <t>Mileage Payments</t>
  </si>
  <si>
    <t>23001</t>
  </si>
  <si>
    <t>Fares - Public Transport</t>
  </si>
  <si>
    <t>23002</t>
  </si>
  <si>
    <t>Fares - Rail</t>
  </si>
  <si>
    <t>23003</t>
  </si>
  <si>
    <t>Fares - Air</t>
  </si>
  <si>
    <t>23004</t>
  </si>
  <si>
    <t>Fuel (Vehicle)</t>
  </si>
  <si>
    <t>23005</t>
  </si>
  <si>
    <t>Contract Hire Vehicles</t>
  </si>
  <si>
    <t>23006</t>
  </si>
  <si>
    <t>Pool Vehicle Usage</t>
  </si>
  <si>
    <t>23007</t>
  </si>
  <si>
    <t>Short Term Vehicle Hire</t>
  </si>
  <si>
    <t>23100</t>
  </si>
  <si>
    <t>Subsistence Allowances</t>
  </si>
  <si>
    <t>Incidentals</t>
  </si>
  <si>
    <t>23102</t>
  </si>
  <si>
    <t>Unclaimed Expenses Accrual</t>
  </si>
  <si>
    <t>23103</t>
  </si>
  <si>
    <t>Overclaimed GPC expenses (Subsistence)</t>
  </si>
  <si>
    <t>23200</t>
  </si>
  <si>
    <t>Hotel &amp; Accommodation</t>
  </si>
  <si>
    <t>24000</t>
  </si>
  <si>
    <t>Staff Recharge Control - Management</t>
  </si>
  <si>
    <t>24001</t>
  </si>
  <si>
    <t>Staff Recharge Control - ICT</t>
  </si>
  <si>
    <t>25000</t>
  </si>
  <si>
    <t>Staff Recharge Control - Capital</t>
  </si>
  <si>
    <t>25001</t>
  </si>
  <si>
    <t>Staff Recharge Control - Timesheet</t>
  </si>
  <si>
    <t>30010</t>
  </si>
  <si>
    <t>Outsourced Cleaning Staff</t>
  </si>
  <si>
    <t>30012</t>
  </si>
  <si>
    <t>Outsourced Security Staff</t>
  </si>
  <si>
    <t>30013</t>
  </si>
  <si>
    <t>Site Services</t>
  </si>
  <si>
    <t>30014</t>
  </si>
  <si>
    <t>Site Repairs &amp; Maintenance</t>
  </si>
  <si>
    <t>30015</t>
  </si>
  <si>
    <t>Plant Maintenance</t>
  </si>
  <si>
    <t>30016</t>
  </si>
  <si>
    <t>Works Projects</t>
  </si>
  <si>
    <t>30020</t>
  </si>
  <si>
    <t>Cleaning Materials</t>
  </si>
  <si>
    <t>30021</t>
  </si>
  <si>
    <t>Office Furniture</t>
  </si>
  <si>
    <t>30022</t>
  </si>
  <si>
    <t>Canteen Equipment</t>
  </si>
  <si>
    <t>30023</t>
  </si>
  <si>
    <t>Sundry Office Expenses</t>
  </si>
  <si>
    <t>30030</t>
  </si>
  <si>
    <t>Electricity Usage</t>
  </si>
  <si>
    <t>30031</t>
  </si>
  <si>
    <t>Gas / Other Fuels</t>
  </si>
  <si>
    <t>30033</t>
  </si>
  <si>
    <t>Rates</t>
  </si>
  <si>
    <t>30034</t>
  </si>
  <si>
    <t>Water Charges</t>
  </si>
  <si>
    <t>30100</t>
  </si>
  <si>
    <t>Postage &amp; Couriers</t>
  </si>
  <si>
    <t>Stationery</t>
  </si>
  <si>
    <t>30200</t>
  </si>
  <si>
    <t>Software Licenses - On Premise</t>
  </si>
  <si>
    <t>30201</t>
  </si>
  <si>
    <t>Software Licenses - SaaS</t>
  </si>
  <si>
    <t>30202</t>
  </si>
  <si>
    <t>Software Support &amp; Maintenance - On Premise</t>
  </si>
  <si>
    <t>30203</t>
  </si>
  <si>
    <t>Software Support &amp; Maintenance - SaaS</t>
  </si>
  <si>
    <t>30204</t>
  </si>
  <si>
    <t>Other Hosting / IaaS</t>
  </si>
  <si>
    <t>30206</t>
  </si>
  <si>
    <t>Applications Consultancy</t>
  </si>
  <si>
    <t>30210</t>
  </si>
  <si>
    <t>Internet Service Provider &amp; Comms</t>
  </si>
  <si>
    <t>30211</t>
  </si>
  <si>
    <t>Networking / Cabling</t>
  </si>
  <si>
    <t>30213</t>
  </si>
  <si>
    <t>Hardware Equipment &amp; Support</t>
  </si>
  <si>
    <t>30214</t>
  </si>
  <si>
    <t>Hardware Licenses</t>
  </si>
  <si>
    <t>30215</t>
  </si>
  <si>
    <t>Infrastructure Consultancy</t>
  </si>
  <si>
    <t>30216</t>
  </si>
  <si>
    <t>Desktop Computing</t>
  </si>
  <si>
    <t>30217</t>
  </si>
  <si>
    <t>Office Printing Services</t>
  </si>
  <si>
    <t>30218</t>
  </si>
  <si>
    <t>Peripherals / Consumables (MEP)</t>
  </si>
  <si>
    <t>30219</t>
  </si>
  <si>
    <t>Hardware Support</t>
  </si>
  <si>
    <t>30220</t>
  </si>
  <si>
    <t>Office Telephony - Line Rent</t>
  </si>
  <si>
    <t>30221</t>
  </si>
  <si>
    <t>Office Telephony - Call Charges</t>
  </si>
  <si>
    <t>30222</t>
  </si>
  <si>
    <t>Mobiles Phones - Line Rent</t>
  </si>
  <si>
    <t>30223</t>
  </si>
  <si>
    <t>Mobiles Phones - Call Charges</t>
  </si>
  <si>
    <t>30225</t>
  </si>
  <si>
    <t>Mobile Equipment</t>
  </si>
  <si>
    <t>30230</t>
  </si>
  <si>
    <t>Disaster Recovery &amp; BCP</t>
  </si>
  <si>
    <t>30232</t>
  </si>
  <si>
    <t>Information Security software support</t>
  </si>
  <si>
    <t>30234</t>
  </si>
  <si>
    <t>Information Security testing &amp; audit</t>
  </si>
  <si>
    <t>30240</t>
  </si>
  <si>
    <t>Third Party Infrastructure Recharge</t>
  </si>
  <si>
    <t>30300</t>
  </si>
  <si>
    <t>Business Entertainment / Hospitality</t>
  </si>
  <si>
    <t>30301</t>
  </si>
  <si>
    <t>Business Meetings</t>
  </si>
  <si>
    <t>30302</t>
  </si>
  <si>
    <t>Business Publications</t>
  </si>
  <si>
    <t>30303</t>
  </si>
  <si>
    <t>Membership Subscriptions</t>
  </si>
  <si>
    <t>30304</t>
  </si>
  <si>
    <t>Insurance Premiums</t>
  </si>
  <si>
    <t>30305</t>
  </si>
  <si>
    <t>Public Relations</t>
  </si>
  <si>
    <t>30310</t>
  </si>
  <si>
    <t>Bank Charges</t>
  </si>
  <si>
    <t>30311</t>
  </si>
  <si>
    <t>Security Fund Interest Payable</t>
  </si>
  <si>
    <t>30312</t>
  </si>
  <si>
    <t>Other Interest Payable</t>
  </si>
  <si>
    <t>30313</t>
  </si>
  <si>
    <t>eCommerce Commission Charges</t>
  </si>
  <si>
    <t>30400</t>
  </si>
  <si>
    <t>Legal - General</t>
  </si>
  <si>
    <t>30401</t>
  </si>
  <si>
    <t>Legal - Sales</t>
  </si>
  <si>
    <t>30402</t>
  </si>
  <si>
    <t>Legal - Property Title Search</t>
  </si>
  <si>
    <t>30403</t>
  </si>
  <si>
    <t>Legal - Property Valuation Fees</t>
  </si>
  <si>
    <t>30404</t>
  </si>
  <si>
    <t>30501</t>
  </si>
  <si>
    <t>Consultancy - Commercialisation Costs</t>
  </si>
  <si>
    <t>30502</t>
  </si>
  <si>
    <t>Consultancy - Employee Matters</t>
  </si>
  <si>
    <t>30503</t>
  </si>
  <si>
    <t>Consultancy - Town Planning</t>
  </si>
  <si>
    <t>30505</t>
  </si>
  <si>
    <t>30600</t>
  </si>
  <si>
    <t>External Audit Fees</t>
  </si>
  <si>
    <t>30601</t>
  </si>
  <si>
    <t>Payroll Processing Fees</t>
  </si>
  <si>
    <t>30602</t>
  </si>
  <si>
    <t>Tax Advisors</t>
  </si>
  <si>
    <t>30603</t>
  </si>
  <si>
    <t>Internal Audit Fees</t>
  </si>
  <si>
    <t>30604</t>
  </si>
  <si>
    <t>Annual Report &amp; Accounts</t>
  </si>
  <si>
    <t>30610</t>
  </si>
  <si>
    <t>BGS Royalty</t>
  </si>
  <si>
    <t>30611</t>
  </si>
  <si>
    <t>Groundsure Royalty</t>
  </si>
  <si>
    <t>30612</t>
  </si>
  <si>
    <t>Law Society Facilitation Fee</t>
  </si>
  <si>
    <t>30614</t>
  </si>
  <si>
    <t>Ordance Survey Map Charges</t>
  </si>
  <si>
    <t>30615</t>
  </si>
  <si>
    <t>30700</t>
  </si>
  <si>
    <t>Irrecoverable VAT</t>
  </si>
  <si>
    <t>30800</t>
  </si>
  <si>
    <t>30801</t>
  </si>
  <si>
    <t>30804</t>
  </si>
  <si>
    <t>Impairment Of Assets (AME)</t>
  </si>
  <si>
    <t>31001</t>
  </si>
  <si>
    <t>Minewater Rent</t>
  </si>
  <si>
    <t>31002</t>
  </si>
  <si>
    <t>Minewater Rates</t>
  </si>
  <si>
    <t>31003</t>
  </si>
  <si>
    <t>Minewater Water Charges</t>
  </si>
  <si>
    <t>31004</t>
  </si>
  <si>
    <t>Minewater Power Costs</t>
  </si>
  <si>
    <t>31005</t>
  </si>
  <si>
    <t>Minewater Landscaping</t>
  </si>
  <si>
    <t>31010</t>
  </si>
  <si>
    <t>Minewater Pump Overhauls</t>
  </si>
  <si>
    <t>31011</t>
  </si>
  <si>
    <t>Minewater Sampling - Operational Sites</t>
  </si>
  <si>
    <t>31012</t>
  </si>
  <si>
    <t>Minewater Chemicals - Operational Sites</t>
  </si>
  <si>
    <t>31013</t>
  </si>
  <si>
    <t>Minewater Telecoms &amp; Telemetry</t>
  </si>
  <si>
    <t>31014</t>
  </si>
  <si>
    <t>Minewater Consultancy - Operational Sites</t>
  </si>
  <si>
    <t>31015</t>
  </si>
  <si>
    <t>Minewater Contractor Maint. Visits - Ops Site</t>
  </si>
  <si>
    <t>31016</t>
  </si>
  <si>
    <t>Minewater Contractor Add. Task Order - Ops Site</t>
  </si>
  <si>
    <t>31020</t>
  </si>
  <si>
    <t>Minewater Discharge Consents</t>
  </si>
  <si>
    <t>31021</t>
  </si>
  <si>
    <t>Minewater Sludge Disposal</t>
  </si>
  <si>
    <t>31022</t>
  </si>
  <si>
    <t>Minewater Remediation</t>
  </si>
  <si>
    <t>31100</t>
  </si>
  <si>
    <t>Minewater Feasibility / Scoping</t>
  </si>
  <si>
    <t>Minewater Cost Benefit Analysis</t>
  </si>
  <si>
    <t>Minewater Site Surveys</t>
  </si>
  <si>
    <t>31103</t>
  </si>
  <si>
    <t>Minewater Site Investigations</t>
  </si>
  <si>
    <t>31104</t>
  </si>
  <si>
    <t>Minewater Investigation Studies</t>
  </si>
  <si>
    <t>31110</t>
  </si>
  <si>
    <t>Minewater Land Option / Access Payments</t>
  </si>
  <si>
    <t>31111</t>
  </si>
  <si>
    <t>Minewater Land Agents (Acquisitions)</t>
  </si>
  <si>
    <t>Minewater Pumping Tests</t>
  </si>
  <si>
    <t>Minewater Monitoring &amp; Flow Measurement</t>
  </si>
  <si>
    <t>31115</t>
  </si>
  <si>
    <t>Minewater Sampling - 'Non-operational' Sites</t>
  </si>
  <si>
    <t>31120</t>
  </si>
  <si>
    <t>Minewater Liability &amp; Monitoring Sites - Ad-hoc</t>
  </si>
  <si>
    <t>31121</t>
  </si>
  <si>
    <t>Minewater Liability &amp; Monitoring Sites - Maint.</t>
  </si>
  <si>
    <t>31200</t>
  </si>
  <si>
    <t>Subsidence Pumping Maintenance - Power</t>
  </si>
  <si>
    <t>31300</t>
  </si>
  <si>
    <t>Innovation Costs</t>
  </si>
  <si>
    <t>32000</t>
  </si>
  <si>
    <t>Surface Hazards - Consultancy</t>
  </si>
  <si>
    <t>32001</t>
  </si>
  <si>
    <t>Surface Hazards - Outsourced Management</t>
  </si>
  <si>
    <t>32002</t>
  </si>
  <si>
    <t>32003</t>
  </si>
  <si>
    <t>Surface Hazards - Equipment</t>
  </si>
  <si>
    <t>32100</t>
  </si>
  <si>
    <t>Subsidence - Consultancy</t>
  </si>
  <si>
    <t>Subsidence - Equipment</t>
  </si>
  <si>
    <t>Mine Entry Inspection - Outsourced Management</t>
  </si>
  <si>
    <t>Tips - Outsourced Management</t>
  </si>
  <si>
    <t>Tips - Maintenance</t>
  </si>
  <si>
    <t>32403</t>
  </si>
  <si>
    <t>Tips - Monitoring &amp; Equipment</t>
  </si>
  <si>
    <t>Pit Closure Security Fund Draw Down</t>
  </si>
  <si>
    <t>33001</t>
  </si>
  <si>
    <t>Property Rents Payable</t>
  </si>
  <si>
    <t>33002</t>
  </si>
  <si>
    <t>Property Rates Payable</t>
  </si>
  <si>
    <t>33005</t>
  </si>
  <si>
    <t>Consultancy - Property Management</t>
  </si>
  <si>
    <t>33007</t>
  </si>
  <si>
    <t>Other Contractor Costs</t>
  </si>
  <si>
    <t>33009</t>
  </si>
  <si>
    <t>Closed Colliery Site Restoration</t>
  </si>
  <si>
    <t>33011</t>
  </si>
  <si>
    <t>Property Site Maintenance</t>
  </si>
  <si>
    <t>33100</t>
  </si>
  <si>
    <t>Amounts Paid To Government</t>
  </si>
  <si>
    <t>33101</t>
  </si>
  <si>
    <t>Amounts Payable To Government</t>
  </si>
  <si>
    <t>Prepayments</t>
  </si>
  <si>
    <t>&gt;&gt;Summary Report 53</t>
  </si>
  <si>
    <t xml:space="preserve">&gt;'[LASATA SETUP FILE]_x000D_
Date=2016-12-19 13:55:39_x000D_
FileType=Agora XLB Data Fill_x000D_
Version=0_x000D_
Buffer=_x000D_
@systemProduct:Str=SS6_x000D_
@systemTable:Str=LA_x000D_
@filterFrom_DbC:Str='CA1_x000D_
@filterFrom_/LA/Ldg:Str=A_x000D_
@filterFrom_/LA/AccCde:Str=0_x000D_
@filterTo_/LA/AccCde:Str=39999_x000D_
@filterFrom_/LA/Prd:Str='Net Expenditure Workings 2017'!$P$1{P}1_x000D_
@filterTo_/LA/Prd:Str='Net Expenditure Workings 2017'!$P$2{P}2_x000D_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</si>
  <si>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&gt;&gt;Summary Report 54</t>
  </si>
  <si>
    <t xml:space="preserve">&gt;'[LASATA SETUP FILE]_x000D_
Date=2016-12-19 16:06:03_x000D_
FileType=Agora XLB Data Fill_x000D_
Version=0_x000D_
Buffer=_x000D_
@systemProduct:Str=SS6_x000D_
@systemTable:Str=LA_x000D_
@filterFrom_DbC:Str='CA1_x000D_
@filterFrom_/LA/Ldg:Str=A_x000D_
@filterFrom_/LA/AccCde:Str=4_x000D_
@filterTo_/LA/AccCde:Str=99999_x000D_
@filterFrom_/LA/Prd:Str='Financial Position Wrking 2017'!$C$6{P}1_x000D_
@filterTo_/LA/Prd:Str='Financial Position Wrking 2017'!$C$7{P}2_x000D_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</si>
  <si>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Utilised Resource - Provision</t>
  </si>
  <si>
    <t>Utilised Capital - Provision</t>
  </si>
  <si>
    <t>Created/Released - Provision</t>
  </si>
  <si>
    <t>Unwinding Discount - Provision</t>
  </si>
  <si>
    <t>&gt;&gt;Detail Report 30</t>
  </si>
  <si>
    <t xml:space="preserve">&gt;'[LASATA SETUP FILE]_x000D_
Date=2016-12-28 16:19:16_x000D_
FileType=Agora XLB ExtractTransactions_x000D_
Version=0_x000D_
Buffer=_x000D_
@systemProduct:Str=SS6_x000D_
@systemTable:Str=CA_x000D_
@filterFrom_DbC:Str='CA1_x000D_
@filterFrom_/CA/AccTyp:Str=&lt;ALL&gt;_x000D_
@filterFrom_/CA/Cde:Str=3_x000D_
@filterTo_/CA/Cde:Str=399999_x000D_
@outputField_/CA/Cde{ExtractType}0:Str=_x000D_
@outputField_/CA/Nme{ExtractType}0:Str=_x000D_
@formatType:Lng=-4154_x000D_
@formatNumber:Int=1_x000D_
@formatPattern:Int=1_x000D_
@formatFont:Int=1_x000D_
@formatWidth:Int=1_x000D_
@formatAlignment:Int=1_x000D_
@formatBorder:Int=1_x000D_
@filenmSetupfile:Str=_x000D_
@filenmWorkbookSetupFile:Str=Detail Report 30_x000D_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</si>
  <si>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30605</t>
  </si>
  <si>
    <t>Financial Assurance / Credit Checks</t>
  </si>
  <si>
    <t>30616</t>
  </si>
  <si>
    <t>39001</t>
  </si>
  <si>
    <t>39002</t>
  </si>
  <si>
    <t>39003</t>
  </si>
  <si>
    <t>39004</t>
  </si>
  <si>
    <t>GPC Annual Rebate Income</t>
  </si>
  <si>
    <t>30024</t>
  </si>
  <si>
    <t>Facilities Recharges</t>
  </si>
  <si>
    <t>30314</t>
  </si>
  <si>
    <t>30506</t>
  </si>
  <si>
    <t>Consultancy-Legacy Mine Workings</t>
  </si>
  <si>
    <t>Internal Data Cost Recharge</t>
  </si>
  <si>
    <t>Internal Consultancy Services</t>
  </si>
  <si>
    <t>&gt;&gt;Detail Report 31</t>
  </si>
  <si>
    <t xml:space="preserve">&gt;'[LASATA SETUP FILE]_x000D_
Date=2017-04-19 19:14:16_x000D_
FileType=Agora XLB ExtractTransactions_x000D_
Version=0_x000D_
Buffer=_x000D_
@systemProduct:Str=SS6_x000D_
@systemTable:Str=LA_x000D_
@filterFrom_DbC:Str='CA1_x000D_
@filterFrom_/LA/Ldg:Str=A_x000D_
@filterFrom_/LA/AccCde:Str=90001_x000D_
@filterTo_/LA/AccCde:Str=90001_x000D_
@filterFrom_/LA/Prd:Str=2017/001_x000D_
@filterTo_/LA/Prd:Str=2017/013_x000D_
@outputField_/LA/TrnDte{ExtractType}0:Str=_x000D_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31_x000D_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</si>
  <si>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&gt;&gt;Detail Report 32</t>
  </si>
  <si>
    <t xml:space="preserve">&gt;'[LASATA SETUP FILE]_x000D_
Date=2017-04-19 19:24:42_x000D_
FileType=Agora XLB ExtractTransactions_x000D_
Version=0_x000D_
Buffer=_x000D_
@systemProduct:Str=SS6_x000D_
@systemTable:Str=LA_x000D_
@filterFrom_DbC:Str='CA1_x000D_
@filterFrom_/LA/Ldg:Str=A_x000D_
@filterFrom_/LA/AccCde:Str=90004_x000D_
@filterTo_/LA/AccCde:Str=90004_x000D_
@filterFrom_/LA/Prd:Str=2017/001_x000D_
@filterTo_/LA/Prd:Str=2017/013_x000D_
@outputField_/LA/TrnDte{ExtractType}0:Str=_x000D_
@outputField_/LA/JnlTyp{ExtractType}0:Str=_x000D_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32_x000D_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</si>
  <si>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&gt;&gt;Detail Report 33</t>
  </si>
  <si>
    <t xml:space="preserve">&gt;'[LASATA SETUP FILE]_x000D_
Date=2017-04-19 20:07:02_x000D_
FileType=Agora XLB ExtractTransactions_x000D_
Version=0_x000D_
Buffer=_x000D_
@systemProduct:Str=SS6_x000D_
@systemTable:Str=LA_x000D_
@filterFrom_DbC:Str='CA1_x000D_
@filterFrom_/LA/Ldg:Str=A_x000D_
@filterFrom_/LA/AccCde:Str=90004_x000D_
@filterTo_/LA/AccCde:Str=90005_x000D_
@filterFrom_/LA/Prd:Str=2017/001_x000D_
@filterTo_/LA/Prd:Str=2017/013_x000D_
@outputField_/LA/TrnDte{ExtractType}0:Str=_x000D_
@outputField_/LA/JnlTyp{ExtractType}0:Str=_x000D_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33_x000D_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</si>
  <si>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After 5 years</t>
  </si>
  <si>
    <t>Between 1 to 5 years</t>
  </si>
  <si>
    <t>-</t>
  </si>
  <si>
    <t>2021-22</t>
  </si>
  <si>
    <t>10200</t>
  </si>
  <si>
    <t>External Funding - R&amp;D</t>
  </si>
  <si>
    <t>20010</t>
  </si>
  <si>
    <t>Apprenticeship Allowance</t>
  </si>
  <si>
    <t>20206</t>
  </si>
  <si>
    <t>30231</t>
  </si>
  <si>
    <t>Information  Security software license</t>
  </si>
  <si>
    <t>30306</t>
  </si>
  <si>
    <t>Advertising Expenses</t>
  </si>
  <si>
    <t>30315</t>
  </si>
  <si>
    <t>30317</t>
  </si>
  <si>
    <t>30318</t>
  </si>
  <si>
    <t>Legal - Stamp duty</t>
  </si>
  <si>
    <t>30500</t>
  </si>
  <si>
    <t>Consultancy - Branding &amp; Marketing Advice&amp;#10;</t>
  </si>
  <si>
    <t>Research &amp; Development (Non BEIS Funded)</t>
  </si>
  <si>
    <t>30507</t>
  </si>
  <si>
    <t>Research &amp; Development (BEIS Funded)</t>
  </si>
  <si>
    <t>30617</t>
  </si>
  <si>
    <t>Internal Report Data Recharge</t>
  </si>
  <si>
    <t>Surface Hazards - Contractor Costs</t>
  </si>
  <si>
    <t>Subsidence - Contractor Costs</t>
  </si>
  <si>
    <t>Mine Entry Inspection - Contractor Costs</t>
  </si>
  <si>
    <t>Bridgewater - Contractor Costs</t>
  </si>
  <si>
    <t>34000</t>
  </si>
  <si>
    <t>Change in Discount Rate - Provision</t>
  </si>
  <si>
    <t>CON29M Groundsure Answers</t>
  </si>
  <si>
    <t>32101</t>
  </si>
  <si>
    <t>Subsidence - Property Purchase &amp; Claim Costs</t>
  </si>
  <si>
    <t>39007</t>
  </si>
  <si>
    <t>&gt;&gt;Summary Report 55</t>
  </si>
  <si>
    <t>Foreign Currency Conversion</t>
  </si>
  <si>
    <t>30803</t>
  </si>
  <si>
    <t>Impairment Of Assets (RDEL)</t>
  </si>
  <si>
    <t>&gt;&gt;Detail Report 34</t>
  </si>
  <si>
    <t xml:space="preserve">&gt;'[LASATA SETUP FILE]_x000D_
Date=2018-04-12 11:20:06_x000D_
FileType=Agora XLB ExtractTransactions_x000D_
Version=0_x000D_
Buffer=_x000D_
@systemProduct:Str=SS6_x000D_
@systemTable:Str=LA_x000D_
@filterFrom_DbC:Str='CA1_x000D_
@filterFrom_/LA/Ldg:Str=A_x000D_
@filterFrom_/LA/AccCde:Str=815ZZ99_x000D_
@filterTo_/LA/AccCde:Str=815ZZ99_x000D_
@filterFrom_/LA/Prd:Str=2018/001_x000D_
@filterTo_/LA/Prd:Str=2019/001_x000D_
@outputField_/LA/TrnDte{ExtractType}0:Str=_x000D_
@outputField_/LA/Desc{ExtractType}0:Str=_x000D_
@outputField_/LA/BseAmt{ExtractType}0:Str=_x000D_
@formatType:Lng=-4154_x000D_
@formatNumber:Int=1_x000D_
@formatPattern:Int=1_x000D_
@formatFont:Int=1_x000D_
@formatWidth:Int=1_x000D_
@formatAlignment:Int=1_x000D_
@formatBorder:Int=1_x000D_
@filenmSetupfile:Str=_x000D_
@filenmWorkbookSetupFile:Str=Detail Report 34_x000D_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</si>
  <si>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11021</t>
  </si>
  <si>
    <t>11140</t>
  </si>
  <si>
    <t>Coal Mining Risk Assessment (CMRA)</t>
  </si>
  <si>
    <t>11998</t>
  </si>
  <si>
    <t>Customer Refund Control</t>
  </si>
  <si>
    <t xml:space="preserve">&gt;'[LASATA SETUP FILE]_x000D_
Date=2018-10-18 10:05:12_x000D_
FileType=Agora XLB ExtractTransactions_x000D_
Version=0_x000D_
Buffer=_x000D_
@systemProduct:Str=SS6_x000D_
@systemTable:Str=LA_x000D_
@filterFrom_DbC:Str='CA1_x000D_
@filterFrom_/LA/Ldg:Str=A_x000D_
@filterFrom_/LA/AccCde:Str=30311_x000D_
@filterTo_/LA/AccCde:Str=30312_x000D_
@filterFrom_/LA/Prd:Str='Interest Receivable Payable'!$E$1{P}1_x000D_
@filterTo_/LA/Prd:Str='Interest Receivable Payable'!$E$2{P}2_x000D_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27_x000D_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</si>
  <si>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Grant Fee - Deep Mining</t>
  </si>
  <si>
    <t xml:space="preserve">&gt;'[LASATA SETUP FILE]_x000D_
Date=2018-11-09 10:28:05_x000D_
FileType=Agora XLB Data Fill_x000D_
Version=0_x000D_
Buffer=_x000D_
@systemProduct:Str=SS6_x000D_
@systemTable:Str=LA_x000D_
@filterFrom_DbC:Str='CA1_x000D_
@filterFrom_/LA/Ldg:Str=A_x000D_
@filterFrom_/LA/AccCde:Str=0_x000D_
@filterTo_/LA/AccCde:Str=39999_x000D_
@filterFrom_/LA/Prd:Str=2019/001_x000D_
@filterTo_/LA/Prd:Str=2019/009_x000D_
@filterFrom_/LA/TC0:Str=&lt;&lt;1000,1100,1200,2000,2005,2100,2110,2115,2200,2210,2300,2310,2320,2330,2331,2340,2350,2800_x000D_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@filenmWorkbookSetupFile:Str=Admin Income and Expenditure split_x000D_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</si>
  <si>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Date=2018-11-09 10:28:17_x000D_
FileType=Agora XLB Data Fill_x000D_
Version=0_x000D_
Buffer=_x000D_
@systemProduct:Str=SS6_x000D_
@systemTable:Str=LA_x000D_
@filterFrom_DbC:Str='CA1_x000D_
@filterFrom_/LA/Ldg:Str=A_x000D_
@filterFrom_/LA/AccCde:Str=0_x000D_
@filterTo_/LA/AccCde:Str=39999_x000D_
@filterFrom_/LA/Prd:Str=2019/001_x000D_
@filterTo_/LA/Prd:Str=2019/009_x000D_
@filterFrom_/LA/TC0:Str=&lt;&lt;1300,1400,1500,2010,2011,2020,2030,2332,3100,3110,3111,3112,3113,3114,3115,3120,3121,3122,3124,3130,3131,3200,3210,3220,3221,3222,3223,3224,3230,3231,3232,3300,3310,3320,3330,3331,3340,3350,3351,3400,3401,4000,4100,4101,4102,5000,5001,5002,5003,5100,5101,5102,5103,5104,5200,5201,5202,5300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@filenmWorkbookSetupFile:Str=Programme Income and Expenditure Split_x000D_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</si>
  <si>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Other operating income</t>
  </si>
  <si>
    <t>Total operating income</t>
  </si>
  <si>
    <t>Purchase of goods and services</t>
  </si>
  <si>
    <t>Depreciation, revaluation and impairment charges</t>
  </si>
  <si>
    <t>Operating expenditure before provision movement</t>
  </si>
  <si>
    <t>Finance expense</t>
  </si>
  <si>
    <t>Total assets less current liabilities</t>
  </si>
  <si>
    <t>Net liabilities</t>
  </si>
  <si>
    <t>Disposal</t>
  </si>
  <si>
    <t>Proceeds from sale of investment properties</t>
  </si>
  <si>
    <t>Total proceeds</t>
  </si>
  <si>
    <t>31017</t>
  </si>
  <si>
    <t>31018</t>
  </si>
  <si>
    <t>Minewater Management Fees</t>
  </si>
  <si>
    <t>31203</t>
  </si>
  <si>
    <t>Subsidence Pumping Maintenance - Ad Hoc</t>
  </si>
  <si>
    <t>Subsidence Pumping Maintenance - Planned</t>
  </si>
  <si>
    <t>Minewater Jetting &amp; Pigging</t>
  </si>
  <si>
    <t>Prov for Expcted Crdt Lsses(Bad Debts)-Non CFER</t>
  </si>
  <si>
    <t>&gt;&gt;Detail Report 35</t>
  </si>
  <si>
    <t xml:space="preserve">&gt;'[LASATA SETUP FILE]_x000D_
Date=2019-04-07 08:45:06_x000D_
FileType=Agora XLB ExtractTransactions_x000D_
Version=0_x000D_
Buffer=_x000D_
@systemProduct:Str=SS6_x000D_
@systemTable:Str=LA_x000D_
@filterFrom_DbC:Str='CA1_x000D_
@filterFrom_/LA/Ldg:Str=A_x000D_
@filterFrom_/LA/AccCde:Str=99902_x000D_
@filterTo_/LA/AccCde:Str=99902_x000D_
@filterFrom_/LA/Prd:Str=2019/001_x000D_
@filterTo_/LA/Prd:Str=2019/012_x000D_
@outputField_/LA/BseAmt{ExtractType}0:Str=_x000D_
@outputField_/LA/TrnRef{ExtractType}0:Str=_x000D_
@outputField_/LA/Desc{ExtractType}0:Str=_x000D_
@formatType:Lng=-4154_x000D_
@formatNumber:Int=1_x000D_
@formatPattern:Int=1_x000D_
@formatFont:Int=1_x000D_
@formatWidth:Int=1_x000D_
@formatAlignment:Int=1_x000D_
@formatBorder:Int=1_x000D_
@filenmSetupfile:Str=_x000D_
@filenmWorkbookSetupFile:Str=Detail Report 35_x000D_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</si>
  <si>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&gt;&gt;Summary Report 56</t>
  </si>
  <si>
    <t xml:space="preserve">&gt;'[LASATA SETUP FILE]_x000D_
Date=2019-04-07 09:04:27_x000D_
FileType=Agora XLB Data Fill_x000D_
Version=0_x000D_
Buffer=_x000D_
@systemProduct:Str=SS6_x000D_
@systemTable:Str=LA_x000D_
@filterFrom_DbC:Str='CA1_x000D_
@filterFrom_/LA/Ldg:Str=A_x000D_
@filterFrom_/LA/AccCde:Str=&lt;ALL&gt;_x000D_
@filterFrom_/LA/Prd:Str=2019/001_x000D_
@filterTo_/LA/Prd:Str=2019/012_x000D_
@filterFrom_/LA/CA/AccTyp:Str=P_x000D_
@filterFrom_/LA/TC0:Str=1000_x000D_
@filterTo_/LA/TC0:Str=1000_x000D_
@outputField_/LA/CA/Cde{ExtractType}0:Str=_x000D_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</si>
  <si>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SoFP</t>
  </si>
  <si>
    <t>30618</t>
  </si>
  <si>
    <t>Geospatial Commission Admin Fee</t>
  </si>
  <si>
    <t>30619</t>
  </si>
  <si>
    <t>Mining Reports Insurance Premium</t>
  </si>
  <si>
    <t>??</t>
  </si>
  <si>
    <t>Deferred income</t>
  </si>
  <si>
    <t>Revenue from contracts with customers</t>
  </si>
  <si>
    <t>Mining reports</t>
  </si>
  <si>
    <t>Advisory and technical services</t>
  </si>
  <si>
    <t>Licensing and permissions indemnities</t>
  </si>
  <si>
    <t>Data licensing and mining information</t>
  </si>
  <si>
    <t>By-products</t>
  </si>
  <si>
    <t>Other income</t>
  </si>
  <si>
    <t>Rental income</t>
  </si>
  <si>
    <t>Proceeds from clawback on sale of land</t>
  </si>
  <si>
    <t>Fair value of investment properties</t>
  </si>
  <si>
    <t>Production related rent (gross)</t>
  </si>
  <si>
    <t>Production related rent (net)</t>
  </si>
  <si>
    <t>Payments made to the consolidated fund</t>
  </si>
  <si>
    <t>Accrued income</t>
  </si>
  <si>
    <t>Government Banking Services</t>
  </si>
  <si>
    <t>Staff Wellbeing Memberships</t>
  </si>
  <si>
    <t>Expected Credit Losses (Bad Debts)-Non CFER Rlted</t>
  </si>
  <si>
    <t>30806</t>
  </si>
  <si>
    <t>Upward Revltn of Inv Properties/Transit Houses</t>
  </si>
  <si>
    <t>&gt;&gt;Summary Report 57</t>
  </si>
  <si>
    <t xml:space="preserve">&gt;'[LASATA SETUP FILE]_x000D_
Date=2020-04-10 14:22:58_x000D_
FileType=Agora XLB Data Fill_x000D_
Version=0_x000D_
Buffer=_x000D_
@systemProduct:Str=SS6_x000D_
@systemTable:Str=LA_x000D_
@filterFrom_DbC:Str='CA1_x000D_
@filterFrom_/LA/Ldg:Str=A_x000D_
@filterFrom_/LA/AccCde:Str=&lt;ALL&gt;_x000D_
@filterFrom_/LA/Prd:Str=2020/001_x000D_
@filterTo_/LA/Prd:Str=2020/013_x000D_
@filterFrom_/LA/CA/AccTyp:Str=P_x000D_
@filterFrom_/LA/TC0:Str=3331_x000D_
@filterTo_/LA/TC0:Str=3331_x000D_
@outputField_/LA/AccCde{ExtractType}0:Str=_x000D_
@outputField_/LA/CA/Nme{ExtractType}0:Str=_x000D_
@outputField_/LA/BseAmt{ExtractType}1:Str=_x000D_
@outputField_/LA/T0/8{ExtractType}0:Str=_x000D_
@formatType:Lng=-4154_x000D_
@formatNumber:Int=1_x000D_
@formatPattern:Int=1_x000D_
@formatFont:Int=1_x000D_
@formatWidth:Int=1_x000D_
@formatAlignment:Int=1_x000D_
@formatBorder:Int=1_x000D_
@filenmSetupfile:Str=_x000D_
@filenmWorkbookSetupFile:Str=Summary Report 57_x000D_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</si>
  <si>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Trial Balance for the period ended 31 March 2021</t>
  </si>
  <si>
    <t>Report definitions set for 1995/001 to 2021/013</t>
  </si>
  <si>
    <t>Reg Engrs - Annual Electricity Allowance</t>
  </si>
  <si>
    <t>31204</t>
  </si>
  <si>
    <t>Subsidence Pumping - Management Fees</t>
  </si>
  <si>
    <t>&gt;&gt;Detail Report 36</t>
  </si>
  <si>
    <t>Expected credit losses</t>
  </si>
  <si>
    <t>32004</t>
  </si>
  <si>
    <t>Surface Hazard - Property Purchase &amp; Claim Costs</t>
  </si>
  <si>
    <t>On ARAA</t>
  </si>
  <si>
    <t>&gt;&gt;Summary Report 58</t>
  </si>
  <si>
    <t xml:space="preserve">&gt;'[LASATA SETUP FILE]_x000D_
Date=2021-04-10 14:37:48_x000D_
FileType=Agora XLB Data Fill_x000D_
Version=0_x000D_
Buffer=_x000D_
@systemProduct:Str=SS6_x000D_
@systemTable:Str=LA_x000D_
@filterFrom_DbC:Str='CA1_x000D_
@filterFrom_/LA/Ldg:Str=A_x000D_
@filterFrom_/LA/AccCde:Str=&lt;ALL&gt;_x000D_
@filterFrom_/LA/Prd:Str=2021/001_x000D_
@filterTo_/LA/Prd:Str=2021/013_x000D_
@filterFrom_/LA/CA/AccTyp:Str=P_x000D_
@filterFrom_/LA/TC0:Str=3331_x000D_
@filterTo_/LA/TC0:Str=3331_x000D_
@outputField_/LA/AccCde{ExtractType}0:Str=_x000D_
@outputField_/LA/CA/Nme{ExtractType}0:Str=_x000D_
@outputField_/LA/BseAmt{ExtractType}1:Str=_x000D_
@outputField_/LA/T0/8{ExtractType}0:Str=_x000D_
@formatType:Lng=-4154_x000D_
@formatNumber:Int=1_x000D_
@formatPattern:Int=1_x000D_
@formatFont:Int=1_x000D_
@formatWidth:Int=1_x000D_
@formatAlignment:Int=1_x000D_
@formatBorder:Int=1_x000D_
@filenmSetupfile:Str=_x000D_
@filenmWorkbookSetupFile:Str=Summary Report 58_x000D_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</si>
  <si>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Solar PV Income</t>
  </si>
  <si>
    <t>Severance Payments</t>
  </si>
  <si>
    <t>PILON Payments</t>
  </si>
  <si>
    <t>Depreciation - ROU Asset - Vehicles (Leased)</t>
  </si>
  <si>
    <t>30810</t>
  </si>
  <si>
    <t>Depreciation - ROU Asset - Buildings (Leased)</t>
  </si>
  <si>
    <t>30808</t>
  </si>
  <si>
    <t>Depreciation - ROU Asset - Land (Leased)</t>
  </si>
  <si>
    <t>30807</t>
  </si>
  <si>
    <t>Unwinding of Discounting - ROU Lease Liability</t>
  </si>
  <si>
    <t>35000</t>
  </si>
  <si>
    <t>Consultancy - Sustainability</t>
  </si>
  <si>
    <t>At 31 March 2022</t>
  </si>
  <si>
    <t>10107</t>
  </si>
  <si>
    <t>12204</t>
  </si>
  <si>
    <t>30508</t>
  </si>
  <si>
    <t>Balance at 31 March 2022</t>
  </si>
  <si>
    <t>&gt;&gt;Detail Report 37</t>
  </si>
  <si>
    <t>Vehicles</t>
  </si>
  <si>
    <t>0ZZZZA</t>
  </si>
  <si>
    <t>Default Suspense Account</t>
  </si>
  <si>
    <t>On Call and Call Out Allowance</t>
  </si>
  <si>
    <t>30233</t>
  </si>
  <si>
    <t>Information Security software consultancy</t>
  </si>
  <si>
    <t>At 31 March 2023</t>
  </si>
  <si>
    <t>2022-23</t>
  </si>
  <si>
    <t>Balance at 31 March 2023</t>
  </si>
  <si>
    <t>&gt;&gt;Detail Report 38</t>
  </si>
  <si>
    <t>At 1 April 2022</t>
  </si>
  <si>
    <t>Lease liabilities</t>
  </si>
  <si>
    <t>Total cash payments</t>
  </si>
  <si>
    <t>Present value of obligations</t>
  </si>
  <si>
    <t>12403</t>
  </si>
  <si>
    <t>Property Proceeds (CFERS)</t>
  </si>
  <si>
    <t xml:space="preserve">&gt;'[LASATA SETUP FILE]_x000D_
Date=2023-04-09 17:12:58_x000D_
FileType=Agora XLB Data Fill_x000D_
Version=0_x000D_
Buffer=_x000D_
@systemProduct:Str=SS6_x000D_
@systemTable:Str=LA_x000D_
@filterFrom_DbC:Str='CA1_x000D_
@filterFrom_/LA/Ldg:Str=A_x000D_
@filterFrom_/LA/AccCde:Str=0_x000D_
@filterTo_/LA/AccCde:Str=399999_x000D_
@filterFrom_/LA/Prd:Str=2023/001_x000D_
@filterTo_/LA/Prd:Str=2023/013_x000D_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</si>
  <si>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Date=2023-04-09 17:14:24_x000D_
FileType=Agora XLB Data Fill_x000D_
Version=0_x000D_
Buffer=_x000D_
@systemProduct:Str=SS6_x000D_
@systemTable:Str=LA_x000D_
@filterFrom_DbC:Str='CA1_x000D_
@filterFrom_/LA/Ldg:Str=A_x000D_
@filterFrom_/LA/AccCde:Str=4_x000D_
@filterTo_/LA/AccCde:Str=999999_x000D_
@filterFrom_/LA/Prd:Str=1995/001_x000D_
@filterTo_/LA/Prd:Str=2023/013_x000D_
@outputField_/LA/AccCde:Str=_x000D_
@outputField_/LA/CA/Nme:Str=_x000D_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55_x000D_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</si>
  <si>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&gt;&gt;Summary Report 59</t>
  </si>
  <si>
    <t xml:space="preserve">&gt;'[LASATA SETUP FILE]_x000D_
Date=2023-04-09 17:16:31_x000D_
FileType=Agora XLB Data Fill_x000D_
Version=0_x000D_
Buffer=_x000D_
@systemProduct:Str=SS6_x000D_
@systemTable:Str=LA_x000D_
@filterFrom_DbC:Str='CA1_x000D_
@filterFrom_/LA/Ldg:Str=A_x000D_
@filterFrom_/LA/AccCde:Str=0_x000D_
@filterTo_/LA/AccCde:Str=399999_x000D_
@filterFrom_/LA/Prd:Str=2023/001_x000D_
@filterTo_/LA/Prd:Str=2023/013_x000D_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59_x000D_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</si>
  <si>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&gt;&gt;Summary Report 60</t>
  </si>
  <si>
    <t xml:space="preserve">&gt;'[LASATA SETUP FILE]_x000D_
Date=2023-04-09 17:17:40_x000D_
FileType=Agora XLB Data Fill_x000D_
Version=0_x000D_
Buffer=_x000D_
@systemProduct:Str=SS6_x000D_
@systemTable:Str=LA_x000D_
@filterFrom_DbC:Str='CA1_x000D_
@filterFrom_/LA/Ldg:Str=A_x000D_
@filterFrom_/LA/AccCde:Str=4_x000D_
@filterTo_/LA/AccCde:Str=99999_x000D_
@filterFrom_/LA/Prd:Str=1995/001_x000D_
@filterTo_/LA/Prd:Str=2023/013_x000D_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60_x000D_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</si>
  <si>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10301</t>
  </si>
  <si>
    <t>Reversal Of Asset Impairment</t>
  </si>
  <si>
    <t>20009</t>
  </si>
  <si>
    <t>Untaken Leave At 31 March</t>
  </si>
  <si>
    <t xml:space="preserve">&gt;'[LASATA SETUP FILE]_x000D_
Date=2023-04-10 15:19:02_x000D_
FileType=Agora XLB ExtractTransactions_x000D_
Version=0_x000D_
Buffer=_x000D_
@systemProduct:Str=SS6_x000D_
@systemTable:Str=LA_x000D_
@filterFrom_DbC:Str='CA1_x000D_
@filterFrom_/LA/Ldg:Str=A_x000D_
@filterFrom_/LA/AccCde:Str=30311_x000D_
@filterTo_/LA/AccCde:Str=30311_x000D_
@filterFrom_/LA/Prd:Str='Interest Receivable Payable'!$E$1{P}1_x000D_
@filterTo_/LA/Prd:Str='Interest Receivable Payable'!$E$2{P}2_x000D_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36_x000D_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</si>
  <si>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Date=2023-04-10 15:19:12_x000D_
FileType=Agora XLB ExtractTransactions_x000D_
Version=0_x000D_
Buffer=_x000D_
@systemProduct:Str=SS6_x000D_
@systemTable:Str=LA_x000D_
@filterFrom_DbC:Str='CA1_x000D_
@filterFrom_/LA/Ldg:Str=A_x000D_
@filterFrom_/LA/AccCde:Str=10100_x000D_
@filterTo_/LA/AccCde:Str=10100_x000D_
@filterFrom_/LA/Prd:Str='Interest Receivable Payable'!$E$1{P}1_x000D_
@filterTo_/LA/Prd:Str='Interest Receivable Payable'!$E$2{P}2_x000D_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28_x000D_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</si>
  <si>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Date=2023-04-10 15:19:26_x000D_
FileType=Agora XLB ExtractTransactions_x000D_
Version=0_x000D_
Buffer=_x000D_
@systemProduct:Str=SS6_x000D_
@systemTable:Str=LA_x000D_
@filterFrom_DbC:Str='CA1_x000D_
@filterFrom_/LA/Ldg:Str=A_x000D_
@filterFrom_/LA/AccCde:Str=30312_x000D_
@filterTo_/LA/AccCde:Str=30312_x000D_
@filterFrom_/LA/Prd:Str='Interest Receivable Payable'!$E$1{P}1_x000D_
@filterTo_/LA/Prd:Str='Interest Receivable Payable'!$E$2{P}2_x000D_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38_x000D_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</si>
  <si>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 xml:space="preserve">&gt;'[LASATA SETUP FILE]_x000D_
Date=2023-04-10 15:19:53_x000D_
FileType=Agora XLB ExtractTransactions_x000D_
Version=0_x000D_
Buffer=_x000D_
@systemProduct:Str=SS6_x000D_
@systemTable:Str=LA_x000D_
@filterFrom_DbC:Str='CA1_x000D_
@filterFrom_/LA/Ldg:Str=A_x000D_
@filterFrom_/LA/AccCde:Str=35000_x000D_
@filterTo_/LA/AccCde:Str=35000_x000D_
@filterFrom_/LA/Prd:Str='Interest Receivable Payable'!$E$1{P}1_x000D_
@filterTo_/LA/Prd:Str='Interest Receivable Payable'!$E$2{P}2_x000D_
@outputField_/LA/TrnDte:Str=_x000D_
@outputField_/LA/TrnRef:Str=_x000D_
@outputField_/LA/Desc:Str=_x000D_
@outputField_/LA/BseAmt:Str=_x000D_
@formatType:Lng=-4154_x000D_
@formatNumber:Int=1_x000D_
@formatPattern:Int=1_x000D_
@formatFont:Int=1_x000D_
@formatWidth:Int=1_x000D_
@formatAlignment:Int=1_x000D_
@formatBorder:Int=1_x000D_
@filenmSetupfile:Str=_x000D_
@filenmWorkbookSetupFile:Str=Detail Report 37_x000D_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</si>
  <si>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Remeasurements</t>
  </si>
  <si>
    <t>Repayments</t>
  </si>
  <si>
    <t>Net cash outflow from operating activities</t>
  </si>
  <si>
    <t>Purchase of property, plant and equipment</t>
  </si>
  <si>
    <t>Purchase of intangible assets</t>
  </si>
  <si>
    <t>Proceeds from sale of property, plant and equipment</t>
  </si>
  <si>
    <t>Net cash outflow from investing activities</t>
  </si>
  <si>
    <t>Net financing</t>
  </si>
  <si>
    <t>Net increase/(decrease) in cash and cash equivalents</t>
  </si>
  <si>
    <t>Cash and cash equivalents at the beginning of the period</t>
  </si>
  <si>
    <t>Cash and cash equivalents at the end of the period</t>
  </si>
  <si>
    <t>Increase in provisions</t>
  </si>
  <si>
    <t>&gt;&gt;Detail Report 39</t>
  </si>
  <si>
    <t xml:space="preserve">&gt;'[LASATA SETUP FILE]_x000D_
Date=2023-04-17 08:48:29_x000D_
FileType=Agora XLB ExtractTransactions_x000D_
Version=0_x000D_
Buffer=_x000D_
@systemProduct:Str=SS6_x000D_
@systemTable:Str=LA_x000D_
@filterFrom_DbC:Str='CA1_x000D_
@filterFrom_/LA/Ldg:Str=A_x000D_
@filterFrom_/LA/AccCde:Str=1_x000D_
@filterTo_/LA/AccCde:Str=19999_x000D_
@filterFrom_/LA/Prd:Str=2023/001_x000D_
@filterTo_/LA/Prd:Str=2023/013_x000D_
@outputField_/LA/AccCde{ExtractType}0:Str=_x000D_
@outputField_/LA/CA/Nme{ExtractType}0:Str=_x000D_
@outputField_/LA/BseAmt{ExtractType}0:Str=_x000D_
@outputField_/LA/TC0{ExtractType}0:Str=_x000D_
@outputField_/LA/T0/8{ExtractType}0:Str=_x000D_
@formatType:Lng=-4154_x000D_
@formatNumber:Int=1_x000D_
@formatPattern:Int=1_x000D_
@formatFont:Int=1_x000D_
@formatWidth:Int=1_x000D_
@formatAlignment:Int=1_x000D_
@formatBorder:Int=1_x000D_
@filenmSetupfile:Str=_x000D_
@filenmWorkbookSetupFile:Str=Detail Report 39_x000D_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</si>
  <si>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&gt;&gt;Summary Report 61</t>
  </si>
  <si>
    <t xml:space="preserve">&gt;'[LASATA SETUP FILE]_x000D_
Date=2023-04-17 08:50:22_x000D_
FileType=Agora XLB Data Fill_x000D_
Version=0_x000D_
Buffer=_x000D_
@systemProduct:Str=SS6_x000D_
@systemTable:Str=LA_x000D_
@filterFrom_DbC:Str='CA1_x000D_
@filterFrom_/LA/Ldg:Str=A_x000D_
@filterFrom_/LA/AccCde:Str=1_x000D_
@filterTo_/LA/AccCde:Str=199999_x000D_
@filterFrom_/LA/Prd:Str=2023/001_x000D_
@filterTo_/LA/Prd:Str=2023/013_x000D_
@outputField_/LA/AccCde{ExtractType}0:Str=_x000D_
@outputField_/LA/CA/Nme{ExtractType}0:Str=_x000D_
@outputField_/LA/BseAmt{ExtractType}1:Str=_x000D_
@outputField_/LA/TC0{ExtractType}0:Str=_x000D_
@outputField_/LA/T0/8{ExtractType}0:Str=_x000D_
@formatType:Lng=-4154_x000D_
@formatNumber:Int=1_x000D_
@formatPattern:Int=1_x000D_
@formatFont:Int=1_x000D_
@formatWidth:Int=1_x000D_
@formatAlignment:Int=1_x000D_
@formatBorder:Int=1_x000D_
@filenmSetupfile:Str=_x000D_
@filenmWorkbookSetupFile:Str=Summary Report 61_x000D_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</si>
  <si>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Movements during the year</t>
  </si>
  <si>
    <t>&gt;&gt;Summary Report 62</t>
  </si>
  <si>
    <t xml:space="preserve">&gt;'[LASATA SETUP FILE]_x000D_
Date=2023-04-17 13:40:31_x000D_
FileType=Agora XLB Data Fill_x000D_
Version=0_x000D_
Buffer=_x000D_
@systemProduct:Str=SS6_x000D_
@systemTable:Str=LA_x000D_
@filterFrom_DbC:Str='CA1_x000D_
@filterFrom_/LA/Ldg:Str=A_x000D_
@filterFrom_/LA/AccCde:Str=87000_x000D_
@filterTo_/LA/AccCde:Str=87006_x000D_
@filterFrom_/LA/Prd:Str=1995/001_x000D_
@filterTo_/LA/Prd:Str=2023/013_x000D_
@outputField_/LA/AccCde{ExtractType}0:Str=_x000D_
@outputField_/LA/CA/Nme{ExtractType}0:Str=_x000D_
@outputField_/LA/BseAmt{ExtractType}1:Str=_x000D_
@formatType:Lng=-4154_x000D_
@formatNumber:Int=1_x000D_
@formatPattern:Int=1_x000D_
@formatFont:Int=1_x000D_
@formatWidth:Int=1_x000D_
@formatAlignment:Int=1_x000D_
@formatBorder:Int=1_x000D_
@filenmSetupfile:Str=_x000D_
@filenmWorkbookSetupFile:Str=Summary Report 62_x000D_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</si>
  <si>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&gt;&gt;Detail Report 40</t>
  </si>
  <si>
    <t xml:space="preserve">&gt;'[LASATA SETUP FILE]_x000D_
Date=2023-04-17 13:59:17_x000D_
FileType=Agora XLB ExtractTransactions_x000D_
Version=0_x000D_
Buffer=_x000D_
@systemProduct:Str=SS6_x000D_
@systemTable:Str=LA_x000D_
@filterFrom_DbC:Str='CA1_x000D_
@filterFrom_/LA/Ldg:Str=A_x000D_
@filterFrom_/LA/AccCde:Str=90004_x000D_
@filterTo_/LA/AccCde:Str=90005_x000D_
@filterFrom_/LA/Prd:Str=2023/001_x000D_
@filterTo_/LA/Prd:Str=2023/013_x000D_
@outputField_/LA/AccCde{ExtractType}0:Str=_x000D_
@outputField_/LA/CA/Nme{ExtractType}0:Str=_x000D_
@outputField_/LA/BseAmt{ExtractType}0:Str=_x000D_
@outputField_/LA/TrnRef{ExtractType}0:Str=_x000D_
@outputField_/LA/Desc{ExtractType}0:Str=_x000D_
@formatType:Lng=-4154_x000D_
@formatNumber:Int=1_x000D_
@formatPattern:Int=1_x000D_
@formatFont:Int=1_x000D_
@formatWidth:Int=1_x000D_
@formatAlignment:Int=1_x000D_
@formatBorder:Int=1_x000D_
@filenmSetupfile:Str=_x000D_
@filenmWorkbookSetupFile:Str=Detail Report 40_x000D_
@settngShowMessages:Str=Y_x000D_
@settngDirection:Str=D_x000D_
@settngApplyFormula:Str=Y_x000D_
@settngLock:Str=N_x000D_
@settngOutputHeaders:Int=0_x000D_
@settngOutputCaptions:Int=1_x000D_
@settngOutputTotals:Int=1_x000D_
@settngOutputFiltering:Int=0_x000D_
@settngPivotTable:Int=0_x000D_
@settngTopPercent:Str=_x000D_
@settngReportStyle:Lng=1_x000D_
</t>
  </si>
  <si>
    <t>Payments of lease liabilities</t>
  </si>
  <si>
    <t>SoCF</t>
  </si>
  <si>
    <t>Provisions movement</t>
  </si>
  <si>
    <t>Total operating expenditure</t>
  </si>
  <si>
    <t>Net operating income/(expenditure)</t>
  </si>
  <si>
    <t>Net income/(expenditure) for the year</t>
  </si>
  <si>
    <t>Comprehensive net income/(expenditure) for the year</t>
  </si>
  <si>
    <t>Taxpayers’ equity and reserves:</t>
  </si>
  <si>
    <t>Total taxpayers’ equity and reserves</t>
  </si>
  <si>
    <t>Cash flows from operating activities:</t>
  </si>
  <si>
    <t>Adjustments for non-cash transactions:</t>
  </si>
  <si>
    <t>Depreciation, amortisation, impairment and revaluation of non-current assets</t>
  </si>
  <si>
    <t>Cash flows from investing activities:</t>
  </si>
  <si>
    <t>Purchase of non-financial assets:</t>
  </si>
  <si>
    <t>Proceeds from disposal of non-financial assets:</t>
  </si>
  <si>
    <t>Net cash outflow from activities</t>
  </si>
  <si>
    <t>Cash flows from financing activities:</t>
  </si>
  <si>
    <t>Balance at 1 April 2021 (restated)</t>
  </si>
  <si>
    <t>Changes in taxpayers’ equity for 2021-22</t>
  </si>
  <si>
    <t>Grant in aid from BEIS – capital</t>
  </si>
  <si>
    <t>Grant in aid from BEIS – revenue</t>
  </si>
  <si>
    <t>Transfers between reserves</t>
  </si>
  <si>
    <t>Disposal of Investment property (amounts payable to Consolidated Fund)</t>
  </si>
  <si>
    <t>Changes in taxpayers’ equity for 2022-23</t>
  </si>
  <si>
    <t>Net gain on revaluation of fixed assets</t>
  </si>
  <si>
    <t>Development &amp; Information</t>
  </si>
  <si>
    <t>Commercial &amp; Innovation</t>
  </si>
  <si>
    <t>Operations</t>
  </si>
  <si>
    <t>Expenditure incurred during the year before internal recharges</t>
  </si>
  <si>
    <t>Internal recharges for data and services</t>
  </si>
  <si>
    <t>Less provision utilised</t>
  </si>
  <si>
    <t>Gross expenditure</t>
  </si>
  <si>
    <t>Net (income)/ expenditure</t>
  </si>
  <si>
    <t>Memo: net (income)/expenditure excluding provisions movements</t>
  </si>
  <si>
    <t xml:space="preserve">Total assets </t>
  </si>
  <si>
    <t>Public safety management fee</t>
  </si>
  <si>
    <t>Goods and services</t>
  </si>
  <si>
    <t>Research and development expenditure</t>
  </si>
  <si>
    <t>Auditors' remuneration and expenses</t>
  </si>
  <si>
    <t>Depreciation, revaluation and impairment charges:</t>
  </si>
  <si>
    <t>Depreciation and amortisation</t>
  </si>
  <si>
    <t xml:space="preserve">Property, plant and equipment </t>
  </si>
  <si>
    <t>Investment properties</t>
  </si>
  <si>
    <t>Assets held for sale</t>
  </si>
  <si>
    <t>Loss on disposal of assets:</t>
  </si>
  <si>
    <t>Provisions movement:</t>
  </si>
  <si>
    <t>Other provisions movements</t>
  </si>
  <si>
    <t>Borrowing costs of provisions (unwinding of discount)</t>
  </si>
  <si>
    <t>Discount rate changes</t>
  </si>
  <si>
    <t>4.2 Other operating income</t>
  </si>
  <si>
    <t>4.3 Consolidated fund income</t>
  </si>
  <si>
    <t>Current tax</t>
  </si>
  <si>
    <t>Deferred tax</t>
  </si>
  <si>
    <t>Tax effect of expenses that are not deductible in determining taxable profit</t>
  </si>
  <si>
    <t>Tax effect of losses created/(utilised) in the period not recognised</t>
  </si>
  <si>
    <t>Tax effect of temporary differences on provisions not recognised</t>
  </si>
  <si>
    <t>Tax effect of grant in aid finance for revenue purposes</t>
  </si>
  <si>
    <t>Tax expense for the year</t>
  </si>
  <si>
    <t>Recognised at 31 March</t>
  </si>
  <si>
    <t>Unrecognised at 31 March</t>
  </si>
  <si>
    <t>Tax losses</t>
  </si>
  <si>
    <t>Plant and machinery, fixtures and fittings</t>
  </si>
  <si>
    <t>Subsidence pumping stations</t>
  </si>
  <si>
    <t>Right of use assets</t>
  </si>
  <si>
    <t>Information technology</t>
  </si>
  <si>
    <t>Mine water schemes</t>
  </si>
  <si>
    <t xml:space="preserve">At 1 April 2022 </t>
  </si>
  <si>
    <t>Transfer to assets held for sale</t>
  </si>
  <si>
    <t>Net book value at 31 March 2022</t>
  </si>
  <si>
    <t>Net book value at 31 March 2023</t>
  </si>
  <si>
    <t>At 1 April 2021 (restated)</t>
  </si>
  <si>
    <t>Net book value at 31 March 2021 (restated)</t>
  </si>
  <si>
    <t>Fair value at 1 April</t>
  </si>
  <si>
    <t>Fair value at 31 March</t>
  </si>
  <si>
    <t>Software licences</t>
  </si>
  <si>
    <t>At 1 April 2021</t>
  </si>
  <si>
    <t>Transfers to investment properties</t>
  </si>
  <si>
    <t>Transfers from investment properties</t>
  </si>
  <si>
    <t>Balance at 31 March</t>
  </si>
  <si>
    <t>Balance at 1 April</t>
  </si>
  <si>
    <t>Liabilities in relation to called-in security</t>
  </si>
  <si>
    <t>Amounts due to government (consolidated fund income)</t>
  </si>
  <si>
    <t>Accruals</t>
  </si>
  <si>
    <t>12.2 Amounts falling due after more than 1 year:</t>
  </si>
  <si>
    <t>Security fund payables:</t>
  </si>
  <si>
    <t>In more than 1 year, but not more than 2 years</t>
  </si>
  <si>
    <t>In more than 2 years, but not more than 5 years</t>
  </si>
  <si>
    <t>In more than 5 years</t>
  </si>
  <si>
    <t>Liabilities in relation to called-in security:</t>
  </si>
  <si>
    <t>12.3 Analysis of movements on security fund payables:</t>
  </si>
  <si>
    <t>Opening balance – falling due within 1 year</t>
  </si>
  <si>
    <t>Opening balance – falling due after more than 1 year</t>
  </si>
  <si>
    <t>Opening balance</t>
  </si>
  <si>
    <t>Invoiced and cash receipts</t>
  </si>
  <si>
    <t>Utilisation</t>
  </si>
  <si>
    <t>Closing balance – falling due within 1 year</t>
  </si>
  <si>
    <t>Closing balance – falling due after more than 1 year</t>
  </si>
  <si>
    <t>12.4 Analysis of movements on liabilities in relation to called-in security:</t>
  </si>
  <si>
    <t>Bond proceeds transferred</t>
  </si>
  <si>
    <t>Public safety and subsidence</t>
  </si>
  <si>
    <t>Other property related provisions</t>
  </si>
  <si>
    <t>Total 2022-23</t>
  </si>
  <si>
    <t>Total 2021-22</t>
  </si>
  <si>
    <t xml:space="preserve">Opening balance </t>
  </si>
  <si>
    <t>Utilised against operating spend</t>
  </si>
  <si>
    <t>Created/(released)</t>
  </si>
  <si>
    <t>13.5 Analysis of timing of discounted cashflows</t>
  </si>
  <si>
    <t>Up to 2024</t>
  </si>
  <si>
    <t>Between 2024 and 2028</t>
  </si>
  <si>
    <t>Between 2028 and 2043</t>
  </si>
  <si>
    <t>Thereafter</t>
  </si>
  <si>
    <t xml:space="preserve">14.2 Lease liabilities </t>
  </si>
  <si>
    <t>Less: interest element</t>
  </si>
  <si>
    <t>Of which, present value of obligations are:</t>
  </si>
  <si>
    <t>Current</t>
  </si>
  <si>
    <t>Non-current</t>
  </si>
  <si>
    <t>14.4 Cash outflow for leases</t>
  </si>
  <si>
    <t>Finance leases (IFRS16)</t>
  </si>
  <si>
    <t>Operating leases</t>
  </si>
  <si>
    <t>Total cash outflow for leases</t>
  </si>
  <si>
    <t>Plant and machinery</t>
  </si>
  <si>
    <t>As at March 2023</t>
  </si>
  <si>
    <t>As at March 2022</t>
  </si>
  <si>
    <t>General Fund</t>
  </si>
  <si>
    <t>Loss on disposal of property, plant and equipment</t>
  </si>
  <si>
    <t>Profit on disposal of property, plant and equipment and Investment properties</t>
  </si>
  <si>
    <t>(Increase)/decrease in trade and other receivables</t>
  </si>
  <si>
    <t>Increase/(decrease) in trade and other payables</t>
  </si>
  <si>
    <t>Transfer of Revaluation Reserve to General Fund on disposal of assets</t>
  </si>
  <si>
    <t>Comprehensive expenditure for the year</t>
  </si>
  <si>
    <t>Grant in aid from BEIS/Department for Energy Security and Net Zero – capital</t>
  </si>
  <si>
    <t>Grant in aid from BEIS/Department for Energy Security and Net Zero – revenue</t>
  </si>
  <si>
    <t>Comprehensive net income for the year</t>
  </si>
  <si>
    <t>Statement of Financial Position</t>
  </si>
  <si>
    <t>Statement of Cash Flows</t>
  </si>
  <si>
    <t>Statement of Changes in Taxpayers' Equity</t>
  </si>
  <si>
    <t>Total Reserves</t>
  </si>
  <si>
    <t>2. Statement of operating expenditure by operating segments</t>
  </si>
  <si>
    <t>Analysis of operating income by segment</t>
  </si>
  <si>
    <t>3. Expenditure</t>
  </si>
  <si>
    <t>Sub-total staff costs</t>
  </si>
  <si>
    <t>Sub-total goods and services</t>
  </si>
  <si>
    <t>Sub-total depreciation, revaluation and impairment charges</t>
  </si>
  <si>
    <t>Sub-total provisions movement</t>
  </si>
  <si>
    <t>4. Income</t>
  </si>
  <si>
    <t>Incidental rent</t>
  </si>
  <si>
    <t>5. Taxation</t>
  </si>
  <si>
    <t>Tax at the UK corporation tax rate of 19% (2021-22: 19%)</t>
  </si>
  <si>
    <t>Tax effect of temporary differences on property, plant and equipment not recognised</t>
  </si>
  <si>
    <t>7. Investment properties</t>
  </si>
  <si>
    <t>6. Property, plant and equipment</t>
  </si>
  <si>
    <t>Transfer from assets held for sale</t>
  </si>
  <si>
    <t>8. Intangible assets</t>
  </si>
  <si>
    <t xml:space="preserve">Net book value at 31 March 2021 </t>
  </si>
  <si>
    <t>Fair value at 1 April 2022</t>
  </si>
  <si>
    <t>Fair value at 1 April 2021</t>
  </si>
  <si>
    <t>Fair value at 31 March 2023</t>
  </si>
  <si>
    <t>Fair value at 31 March 2022</t>
  </si>
  <si>
    <t>Transfers to property, plant and equipment</t>
  </si>
  <si>
    <t>10. Trade receivables, financial and other current assets</t>
  </si>
  <si>
    <t>11. Cash and cash equivalents</t>
  </si>
  <si>
    <t>12. Trade payables and other current liabilities</t>
  </si>
  <si>
    <t>13. Provisions for liabilities and charges</t>
  </si>
  <si>
    <t>14. Leases</t>
  </si>
  <si>
    <t>15. Capital commitments</t>
  </si>
  <si>
    <t>Financial Statements</t>
  </si>
  <si>
    <t>for the year ended 31 March 2023</t>
  </si>
  <si>
    <t>Net (loss)/gain on revaluation of property, plant and equipment</t>
  </si>
  <si>
    <t>Other comprehensive net expenditure:</t>
  </si>
  <si>
    <t>as at 31 March 2023</t>
  </si>
  <si>
    <t>Staff costs:</t>
  </si>
  <si>
    <t>SoCNE</t>
  </si>
  <si>
    <t>SoCTE</t>
  </si>
  <si>
    <t>Note 2</t>
  </si>
  <si>
    <t>Note 3</t>
  </si>
  <si>
    <t>Note 4</t>
  </si>
  <si>
    <t>Note 5</t>
  </si>
  <si>
    <t>Note 6</t>
  </si>
  <si>
    <t>Note 7</t>
  </si>
  <si>
    <t>Note 8</t>
  </si>
  <si>
    <t>Note 9</t>
  </si>
  <si>
    <t>Note 10</t>
  </si>
  <si>
    <t>Note 11</t>
  </si>
  <si>
    <t>Note 12</t>
  </si>
  <si>
    <t>Note 13</t>
  </si>
  <si>
    <t>Note 14</t>
  </si>
  <si>
    <t>Note 15</t>
  </si>
  <si>
    <t>Capital Commitments</t>
  </si>
  <si>
    <t>Leases</t>
  </si>
  <si>
    <t>Taxation</t>
  </si>
  <si>
    <t>Expenditure</t>
  </si>
  <si>
    <t>Statement of Comprehensive Net Expenditure</t>
  </si>
  <si>
    <r>
      <t>14.3 Lease elements in the Statement of Comprehensive Net Expenditure</t>
    </r>
    <r>
      <rPr>
        <sz val="11"/>
        <rFont val="Arial"/>
        <family val="2"/>
      </rPr>
      <t> </t>
    </r>
  </si>
  <si>
    <t>Statements of operating expenditure and income by operating segments</t>
  </si>
  <si>
    <t>Trade receivables, financial and other current assets</t>
  </si>
  <si>
    <t>Trade payables and other current liabilities</t>
  </si>
  <si>
    <t>Provisions for liabilities and charges</t>
  </si>
  <si>
    <t>Obligations under finance leases for the following periods comprise:</t>
  </si>
  <si>
    <t>Variable lease payments not inlcuded in lease liabilities:</t>
  </si>
  <si>
    <t xml:space="preserve">  Expense related to short-term leases</t>
  </si>
  <si>
    <t xml:space="preserve">  Expense related to low value asset leases (excluding short-term leases)</t>
  </si>
  <si>
    <t xml:space="preserve">  Sub-leasing income</t>
  </si>
  <si>
    <t>Grant in aid from BEIS/Department for Energy Security and Net Zero</t>
  </si>
  <si>
    <t>Profit on disposal of property, plant and equipment and investment properties</t>
  </si>
  <si>
    <t>4.1 Revenue from contracts with customers</t>
  </si>
  <si>
    <t>Profit on disposal of property, plant and equipment and investment properties (detailed in table below)</t>
  </si>
  <si>
    <r>
      <t>Profit on disposal of Property, plant and equipment and investment properties</t>
    </r>
    <r>
      <rPr>
        <sz val="10"/>
        <rFont val="Arial"/>
        <family val="2"/>
      </rPr>
      <t>:</t>
    </r>
  </si>
  <si>
    <t>9. Non-current assets held for sale</t>
  </si>
  <si>
    <t>12.1 Amounts falling due within one year:</t>
  </si>
  <si>
    <t>Amounts falling due within one year:</t>
  </si>
  <si>
    <t>13.1 Total provisions</t>
  </si>
  <si>
    <t xml:space="preserve">14.1 Right of use assets </t>
  </si>
  <si>
    <t>Non-current assets held for sale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</si>
</sst>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0">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quot;£&quot;#,##0_);[Red]\(&quot;£&quot;#,##0\)"/>
    <numFmt numFmtId="167" formatCode="_(* #,##0_);_(* \(#,##0\);_(* &quot;-&quot;_);_(@_)"/>
    <numFmt numFmtId="168" formatCode="_-* #,##0_-;\-* #,##0_-;_-* &quot;-&quot;??_-;_-@_-"/>
    <numFmt numFmtId="169" formatCode="##,##0.00"/>
    <numFmt numFmtId="170" formatCode="_(* #,##0.00_);_(* \(#,##0.00\);_(* &quot;-&quot;_);_(@_)"/>
    <numFmt numFmtId="171" formatCode="\(#,##0\)_-;\(#,##0\)_-;_-* &quot;-&quot;??_-;_-@_-"/>
    <numFmt numFmtId="172" formatCode="#,##0;\(#,##0\)"/>
    <numFmt numFmtId="173" formatCode="#,##0_);\(#,###\)"/>
    <numFmt numFmtId="174" formatCode="#,##0_ ;\-#,##0\ "/>
    <numFmt numFmtId="175" formatCode="#,##0.00_);\(#,##0.00\)"/>
    <numFmt numFmtId="176" formatCode="#,##0_);\(#,##0\)"/>
    <numFmt numFmtId="177" formatCode="#,##0.00;[Red]\(#,##0.00\)"/>
    <numFmt numFmtId="178" formatCode="#,##0_ ;\(#,##0\);\-"/>
    <numFmt numFmtId="179" formatCode="@_ "/>
    <numFmt numFmtId="180" formatCode="[$-409]d\-mmm\-yy;@"/>
    <numFmt numFmtId="181" formatCode="#,##0.0000"/>
    <numFmt numFmtId="182" formatCode="#,##0.0_ ;[Red]\-#,##0.0_ ;#,##0.0_ "/>
    <numFmt numFmtId="183" formatCode="m/d/yy;@"/>
    <numFmt numFmtId="184" formatCode="h:mm;@"/>
    <numFmt numFmtId="185" formatCode="#,##0.00_);\(#,##0.00\)#"/>
    <numFmt numFmtId="186" formatCode="#,##0.00_ ;[Red]\-#,##0.00\ "/>
    <numFmt numFmtId="187" formatCode="#,##0_ ;[Red]\-#,##0\ "/>
    <numFmt numFmtId="188" formatCode="#,##0;\(#,##0\);\-"/>
    <numFmt numFmtId="189" formatCode="0_ ;[Red]\-0\ "/>
    <numFmt numFmtId="190" formatCode="#,##0.0_ ;[Red]\-#,##0.0\ "/>
  </numFmts>
  <fonts count="10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color theme="1"/>
      <name val="Arial"/>
      <family val="2"/>
    </font>
    <font>
      <sz val="10"/>
      <name val="Arial"/>
      <family val="2"/>
    </font>
    <font>
      <sz val="10"/>
      <name val="Arial"/>
      <family val="2"/>
    </font>
    <font>
      <sz val="10"/>
      <name val="Times New Roman"/>
      <family val="1"/>
    </font>
    <font>
      <b/>
      <sz val="10"/>
      <name val="Times New Roman"/>
      <family val="1"/>
    </font>
    <font>
      <sz val="8"/>
      <name val="Arial"/>
      <family val="2"/>
    </font>
    <font>
      <i/>
      <sz val="10"/>
      <name val="Times New Roman"/>
      <family val="1"/>
    </font>
    <font>
      <sz val="12"/>
      <name val="Times New Roman"/>
      <family val="1"/>
    </font>
    <font>
      <b/>
      <sz val="12"/>
      <name val="Times New Roman"/>
      <family val="1"/>
    </font>
    <font>
      <sz val="10"/>
      <color indexed="8"/>
      <name val="Arial"/>
      <family val="2"/>
    </font>
    <font>
      <b/>
      <sz val="10"/>
      <name val="Arial"/>
      <family val="2"/>
    </font>
    <font>
      <sz val="12"/>
      <color indexed="8"/>
      <name val="Times New Roman"/>
      <family val="1"/>
    </font>
    <font>
      <sz val="12"/>
      <name val="Times New Roman"/>
      <family val="1"/>
    </font>
    <font>
      <sz val="8"/>
      <name val="Times New Roman"/>
      <family val="1"/>
    </font>
    <font>
      <sz val="12"/>
      <color indexed="9"/>
      <name val="Times New Roman"/>
      <family val="1"/>
    </font>
    <font>
      <b/>
      <sz val="8"/>
      <color indexed="81"/>
      <name val="Tahoma"/>
      <family val="2"/>
    </font>
    <font>
      <sz val="8"/>
      <color indexed="81"/>
      <name val="Tahoma"/>
      <family val="2"/>
    </font>
    <font>
      <b/>
      <sz val="6"/>
      <color indexed="81"/>
      <name val="Tahoma"/>
      <family val="2"/>
    </font>
    <font>
      <sz val="10"/>
      <name val="Arial"/>
      <family val="2"/>
    </font>
    <font>
      <sz val="12"/>
      <name val="Arial"/>
      <family val="2"/>
    </font>
    <font>
      <b/>
      <i/>
      <sz val="10"/>
      <name val="Times New Roman"/>
      <family val="1"/>
    </font>
    <font>
      <sz val="10"/>
      <name val="Times New Roman"/>
      <family val="1"/>
    </font>
    <font>
      <b/>
      <sz val="12"/>
      <color indexed="8"/>
      <name val="Times New Roman"/>
      <family val="1"/>
    </font>
    <font>
      <b/>
      <sz val="20"/>
      <name val="Times New Roman"/>
      <family val="1"/>
    </font>
    <font>
      <b/>
      <sz val="12"/>
      <name val="Times New Roman"/>
      <family val="1"/>
    </font>
    <font>
      <sz val="12"/>
      <color indexed="10"/>
      <name val="Times New Roman"/>
      <family val="1"/>
    </font>
    <font>
      <sz val="12"/>
      <color indexed="10"/>
      <name val="Times New Roman"/>
      <family val="1"/>
    </font>
    <font>
      <sz val="10"/>
      <color rgb="FFFF0000"/>
      <name val="Times New Roman"/>
      <family val="1"/>
    </font>
    <font>
      <sz val="11"/>
      <color theme="1"/>
      <name val="Calibri"/>
      <family val="2"/>
      <scheme val="minor"/>
    </font>
    <font>
      <sz val="11"/>
      <color indexed="8"/>
      <name val="Calibri"/>
      <family val="2"/>
    </font>
    <font>
      <sz val="9"/>
      <name val="Arial"/>
      <family val="2"/>
    </font>
    <font>
      <sz val="10"/>
      <name val="MS Sans Serif"/>
      <family val="2"/>
    </font>
    <font>
      <sz val="10"/>
      <color rgb="FF000000"/>
      <name val="Arial"/>
      <family val="2"/>
    </font>
    <font>
      <sz val="9"/>
      <color indexed="8"/>
      <name val="Arial"/>
      <family val="2"/>
    </font>
    <font>
      <sz val="8"/>
      <color indexed="59"/>
      <name val="Arial"/>
      <family val="2"/>
    </font>
    <font>
      <sz val="10"/>
      <color indexed="8"/>
      <name val="Arial"/>
      <family val="2"/>
    </font>
    <font>
      <sz val="10"/>
      <color rgb="FF000000"/>
      <name val="Arial"/>
      <family val="2"/>
    </font>
    <font>
      <b/>
      <u/>
      <sz val="10"/>
      <name val="Open Sans"/>
      <family val="2"/>
    </font>
    <font>
      <b/>
      <sz val="10"/>
      <name val="Open Sans"/>
      <family val="2"/>
    </font>
    <font>
      <sz val="10"/>
      <color theme="1"/>
      <name val="Open Sans"/>
      <family val="2"/>
    </font>
    <font>
      <b/>
      <sz val="9"/>
      <color indexed="63"/>
      <name val="Arial"/>
      <family val="2"/>
    </font>
    <font>
      <sz val="9"/>
      <color indexed="9"/>
      <name val="Arial"/>
      <family val="2"/>
    </font>
    <font>
      <sz val="9"/>
      <color indexed="63"/>
      <name val="Arial"/>
      <family val="2"/>
    </font>
    <font>
      <u/>
      <sz val="9"/>
      <color indexed="18"/>
      <name val="Arial"/>
      <family val="2"/>
    </font>
    <font>
      <sz val="8"/>
      <color rgb="FFFFFFFF"/>
      <name val="Arial"/>
      <family val="2"/>
    </font>
    <font>
      <sz val="10"/>
      <name val="Tahoma"/>
      <family val="2"/>
    </font>
    <font>
      <sz val="8"/>
      <color rgb="FF000000"/>
      <name val="Arial"/>
      <family val="2"/>
    </font>
    <font>
      <sz val="8"/>
      <color rgb="FF1958AA"/>
      <name val="Arial"/>
      <family val="2"/>
    </font>
    <font>
      <sz val="3"/>
      <color rgb="FF000000"/>
      <name val="Webdings"/>
      <family val="1"/>
      <charset val="2"/>
    </font>
    <font>
      <sz val="8"/>
      <color rgb="FF1E1E1E"/>
      <name val="Arial"/>
      <family val="2"/>
    </font>
    <font>
      <sz val="11"/>
      <color rgb="FF000000"/>
      <name val="Calibri"/>
      <family val="2"/>
      <scheme val="minor"/>
    </font>
    <font>
      <sz val="11"/>
      <color theme="1"/>
      <name val="Arial"/>
      <family val="2"/>
    </font>
    <font>
      <b/>
      <sz val="11"/>
      <color theme="1"/>
      <name val="Arial"/>
      <family val="2"/>
    </font>
    <font>
      <b/>
      <sz val="11"/>
      <color rgb="FF17211C"/>
      <name val="Arial"/>
      <family val="2"/>
    </font>
    <font>
      <sz val="13"/>
      <color theme="1"/>
      <name val="Arial"/>
      <family val="2"/>
    </font>
    <font>
      <b/>
      <sz val="10"/>
      <color rgb="FF42484D"/>
      <name val="Arial"/>
      <family val="2"/>
    </font>
    <font>
      <b/>
      <sz val="10"/>
      <color theme="1"/>
      <name val="Arial"/>
      <family val="2"/>
    </font>
    <font>
      <sz val="24"/>
      <color theme="1"/>
      <name val="Arial"/>
      <family val="2"/>
    </font>
    <font>
      <sz val="10"/>
      <color rgb="FF17211C"/>
      <name val="Arial"/>
      <family val="2"/>
    </font>
    <font>
      <sz val="9"/>
      <color rgb="FF17211C"/>
      <name val="Arial"/>
      <family val="2"/>
    </font>
    <font>
      <b/>
      <sz val="10"/>
      <color rgb="FF17211C"/>
      <name val="Arial"/>
      <family val="2"/>
    </font>
    <font>
      <b/>
      <sz val="10"/>
      <color rgb="FF00699B"/>
      <name val="Arial"/>
      <family val="2"/>
    </font>
    <font>
      <sz val="9"/>
      <color theme="1"/>
      <name val="Arial"/>
      <family val="2"/>
    </font>
    <font>
      <b/>
      <sz val="9"/>
      <name val="Arial"/>
      <family val="2"/>
    </font>
    <font>
      <b/>
      <i/>
      <u/>
      <sz val="10"/>
      <name val="Arial"/>
      <family val="2"/>
    </font>
    <font>
      <b/>
      <u/>
      <sz val="10"/>
      <name val="Arial"/>
      <family val="2"/>
    </font>
    <font>
      <i/>
      <sz val="11"/>
      <color theme="1"/>
      <name val="Arial"/>
      <family val="2"/>
    </font>
    <font>
      <sz val="14.5"/>
      <color theme="1"/>
      <name val="Arial"/>
      <family val="2"/>
    </font>
    <font>
      <sz val="20"/>
      <name val="Arial"/>
      <family val="2"/>
    </font>
    <font>
      <sz val="24"/>
      <name val="Arial"/>
      <family val="2"/>
    </font>
    <font>
      <sz val="11"/>
      <name val="Arial"/>
      <family val="2"/>
    </font>
    <font>
      <b/>
      <sz val="11"/>
      <name val="Arial"/>
      <family val="2"/>
    </font>
    <font>
      <i/>
      <sz val="11"/>
      <name val="Arial"/>
      <family val="2"/>
    </font>
    <font>
      <sz val="13"/>
      <name val="Arial"/>
      <family val="2"/>
    </font>
    <font>
      <b/>
      <sz val="12.5"/>
      <name val="Arial"/>
      <family val="2"/>
    </font>
    <font>
      <b/>
      <sz val="9.5"/>
      <name val="Arial"/>
      <family val="2"/>
    </font>
  </fonts>
  <fills count="16">
    <fill>
      <patternFill patternType="none"/>
    </fill>
    <fill>
      <patternFill patternType="gray125"/>
    </fill>
    <fill>
      <patternFill patternType="solid">
        <fgColor indexed="9"/>
      </patternFill>
    </fill>
    <fill>
      <patternFill patternType="solid">
        <fgColor indexed="22"/>
        <bgColor indexed="64"/>
      </patternFill>
    </fill>
    <fill>
      <patternFill patternType="solid">
        <fgColor indexed="11"/>
        <bgColor indexed="64"/>
      </patternFill>
    </fill>
    <fill>
      <patternFill patternType="solid">
        <fgColor rgb="FFFFFF00"/>
        <bgColor indexed="64"/>
      </patternFill>
    </fill>
    <fill>
      <patternFill patternType="solid">
        <fgColor rgb="FFCCFFFF"/>
        <bgColor indexed="64"/>
      </patternFill>
    </fill>
    <fill>
      <patternFill patternType="solid">
        <fgColor rgb="FFFFFFCC"/>
      </patternFill>
    </fill>
    <fill>
      <patternFill patternType="solid">
        <fgColor indexed="62"/>
        <bgColor indexed="64"/>
      </patternFill>
    </fill>
    <fill>
      <patternFill patternType="solid">
        <fgColor indexed="46"/>
      </patternFill>
    </fill>
    <fill>
      <patternFill patternType="solid">
        <fgColor indexed="46"/>
        <bgColor indexed="64"/>
      </patternFill>
    </fill>
    <fill>
      <patternFill patternType="solid">
        <fgColor indexed="9"/>
        <bgColor indexed="64"/>
      </patternFill>
    </fill>
    <fill>
      <patternFill patternType="solid">
        <fgColor rgb="FF1958AA"/>
        <bgColor rgb="FF000000"/>
      </patternFill>
    </fill>
    <fill>
      <patternFill patternType="solid">
        <fgColor indexed="16"/>
        <bgColor indexed="64"/>
      </patternFill>
    </fill>
    <fill>
      <patternFill patternType="solid">
        <fgColor indexed="14"/>
        <bgColor indexed="64"/>
      </patternFill>
    </fill>
    <fill>
      <patternFill patternType="solid">
        <fgColor rgb="FFFFFFDE"/>
        <bgColor rgb="FF000000"/>
      </patternFill>
    </fill>
  </fills>
  <borders count="154">
    <border>
      <left/>
      <right/>
      <top/>
      <bottom/>
      <diagonal/>
    </border>
    <border>
      <left/>
      <right/>
      <top/>
      <bottom style="double">
        <color indexed="64"/>
      </bottom>
      <diagonal/>
    </border>
    <border>
      <left/>
      <right/>
      <top style="thin">
        <color indexed="64"/>
      </top>
      <bottom style="double">
        <color indexed="64"/>
      </bottom>
      <diagonal/>
    </border>
    <border>
      <left/>
      <right/>
      <top style="medium">
        <color indexed="64"/>
      </top>
      <bottom style="thin">
        <color indexed="64"/>
      </bottom>
      <diagonal/>
    </border>
    <border>
      <left/>
      <right/>
      <top/>
      <bottom style="medium">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auto="1"/>
      </top>
      <bottom/>
      <diagonal/>
    </border>
    <border>
      <left/>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thin">
        <color rgb="FFDBDEDE"/>
      </bottom>
      <diagonal/>
    </border>
    <border>
      <left/>
      <right/>
      <top style="thin">
        <color indexed="64"/>
      </top>
      <bottom style="thin">
        <color indexed="64"/>
      </bottom>
      <diagonal/>
    </border>
    <border>
      <left style="thin">
        <color rgb="FF00B050"/>
      </left>
      <right style="thin">
        <color rgb="FF00B050"/>
      </right>
      <top style="thin">
        <color rgb="FF00B050"/>
      </top>
      <bottom style="thin">
        <color rgb="FF00B050"/>
      </bottom>
      <diagonal/>
    </border>
    <border>
      <left style="thin">
        <color indexed="9"/>
      </left>
      <right style="medium">
        <color indexed="55"/>
      </right>
      <top style="thin">
        <color indexed="9"/>
      </top>
      <bottom style="thin">
        <color indexed="55"/>
      </bottom>
      <diagonal/>
    </border>
    <border>
      <left/>
      <right/>
      <top/>
      <bottom style="thin">
        <color indexed="22"/>
      </bottom>
      <diagonal/>
    </border>
    <border>
      <left/>
      <right/>
      <top style="thin">
        <color indexed="31"/>
      </top>
      <bottom style="thin">
        <color indexed="31"/>
      </bottom>
      <diagonal/>
    </border>
    <border>
      <left/>
      <right/>
      <top style="thin">
        <color indexed="22"/>
      </top>
      <bottom style="thin">
        <color indexed="22"/>
      </bottom>
      <diagonal/>
    </border>
    <border>
      <left/>
      <right/>
      <top/>
      <bottom style="thin">
        <color indexed="44"/>
      </bottom>
      <diagonal/>
    </border>
    <border>
      <left/>
      <right/>
      <top/>
      <bottom style="thin">
        <color rgb="FFA4C5F0"/>
      </bottom>
      <diagonal/>
    </border>
    <border>
      <left/>
      <right/>
      <top/>
      <bottom style="thin">
        <color indexed="20"/>
      </bottom>
      <diagonal/>
    </border>
    <border>
      <left/>
      <right/>
      <top style="medium">
        <color indexed="64"/>
      </top>
      <bottom style="medium">
        <color indexed="64"/>
      </bottom>
      <diagonal/>
    </border>
    <border>
      <left/>
      <right/>
      <top style="thin">
        <color rgb="FFDBDEDE"/>
      </top>
      <bottom/>
      <diagonal/>
    </border>
    <border>
      <left/>
      <right style="dotted">
        <color rgb="FF000000"/>
      </right>
      <top/>
      <bottom style="dotted">
        <color rgb="FF000000"/>
      </bottom>
      <diagonal/>
    </border>
    <border>
      <left/>
      <right style="dotted">
        <color rgb="FF000000"/>
      </right>
      <top/>
      <bottom style="medium">
        <color indexed="64"/>
      </bottom>
      <diagonal/>
    </border>
    <border>
      <left/>
      <right style="dotted">
        <color rgb="FF000000"/>
      </right>
      <top/>
      <bottom/>
      <diagonal/>
    </border>
    <border>
      <left/>
      <right style="dotted">
        <color rgb="FF000000"/>
      </right>
      <top/>
      <bottom style="medium">
        <color rgb="FF000000"/>
      </bottom>
      <diagonal/>
    </border>
    <border>
      <left style="dotted">
        <color rgb="FF000000"/>
      </left>
      <right style="dotted">
        <color rgb="FF000000"/>
      </right>
      <top/>
      <bottom/>
      <diagonal/>
    </border>
    <border>
      <left/>
      <right style="dotted">
        <color rgb="FF000000"/>
      </right>
      <top style="medium">
        <color indexed="64"/>
      </top>
      <bottom style="medium">
        <color indexed="64"/>
      </bottom>
      <diagonal/>
    </border>
    <border>
      <left style="dotted">
        <color rgb="FF000000"/>
      </left>
      <right/>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medium">
        <color indexed="64"/>
      </bottom>
      <diagonal/>
    </border>
    <border>
      <left style="dotted">
        <color rgb="FF000000"/>
      </left>
      <right style="medium">
        <color indexed="64"/>
      </right>
      <top style="medium">
        <color indexed="64"/>
      </top>
      <bottom/>
      <diagonal/>
    </border>
    <border>
      <left/>
      <right style="medium">
        <color indexed="64"/>
      </right>
      <top/>
      <bottom style="dotted">
        <color rgb="FF000000"/>
      </bottom>
      <diagonal/>
    </border>
    <border>
      <left/>
      <right style="medium">
        <color indexed="64"/>
      </right>
      <top/>
      <bottom style="medium">
        <color indexed="64"/>
      </bottom>
      <diagonal/>
    </border>
    <border>
      <left/>
      <right style="medium">
        <color indexed="64"/>
      </right>
      <top/>
      <bottom style="medium">
        <color rgb="FF000000"/>
      </bottom>
      <diagonal/>
    </border>
    <border>
      <left style="dotted">
        <color rgb="FF000000"/>
      </left>
      <right style="medium">
        <color indexed="64"/>
      </right>
      <top style="medium">
        <color indexed="64"/>
      </top>
      <bottom style="medium">
        <color indexed="64"/>
      </bottom>
      <diagonal/>
    </border>
    <border>
      <left/>
      <right style="dotted">
        <color rgb="FF000000"/>
      </right>
      <top style="medium">
        <color indexed="64"/>
      </top>
      <bottom/>
      <diagonal/>
    </border>
    <border>
      <left style="dotted">
        <color rgb="FF000000"/>
      </left>
      <right style="medium">
        <color indexed="64"/>
      </right>
      <top/>
      <bottom style="medium">
        <color indexed="64"/>
      </bottom>
      <diagonal/>
    </border>
    <border>
      <left style="medium">
        <color indexed="64"/>
      </left>
      <right style="dotted">
        <color rgb="FF000000"/>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rgb="FF000000"/>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diagonal/>
    </border>
    <border>
      <left style="medium">
        <color indexed="64"/>
      </left>
      <right style="medium">
        <color indexed="64"/>
      </right>
      <top style="hair">
        <color indexed="64"/>
      </top>
      <bottom/>
      <diagonal/>
    </border>
    <border>
      <left style="medium">
        <color indexed="64"/>
      </left>
      <right/>
      <top style="hair">
        <color indexed="64"/>
      </top>
      <bottom style="hair">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style="thin">
        <color indexed="64"/>
      </top>
      <bottom style="thin">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medium">
        <color indexed="64"/>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dotted">
        <color auto="1"/>
      </bottom>
      <diagonal/>
    </border>
    <border>
      <left style="medium">
        <color indexed="64"/>
      </left>
      <right style="medium">
        <color indexed="64"/>
      </right>
      <top style="dotted">
        <color auto="1"/>
      </top>
      <bottom style="medium">
        <color indexed="64"/>
      </bottom>
      <diagonal/>
    </border>
    <border>
      <left style="dotted">
        <color rgb="FF000000"/>
      </left>
      <right style="dotted">
        <color rgb="FF000000"/>
      </right>
      <top/>
      <bottom style="medium">
        <color indexed="64"/>
      </bottom>
      <diagonal/>
    </border>
    <border>
      <left style="dotted">
        <color rgb="FF000000"/>
      </left>
      <right style="medium">
        <color indexed="64"/>
      </right>
      <top/>
      <bottom/>
      <diagonal/>
    </border>
    <border>
      <left style="medium">
        <color indexed="64"/>
      </left>
      <right style="dotted">
        <color rgb="FF000000"/>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medium">
        <color rgb="FF000000"/>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bottom style="medium">
        <color rgb="FF000000"/>
      </bottom>
      <diagonal/>
    </border>
    <border>
      <left style="medium">
        <color indexed="64"/>
      </left>
      <right style="thin">
        <color indexed="64"/>
      </right>
      <top/>
      <bottom/>
      <diagonal/>
    </border>
    <border>
      <left style="thin">
        <color indexed="64"/>
      </left>
      <right style="thin">
        <color indexed="64"/>
      </right>
      <top style="medium">
        <color rgb="FF000000"/>
      </top>
      <bottom style="medium">
        <color indexed="64"/>
      </bottom>
      <diagonal/>
    </border>
    <border>
      <left style="medium">
        <color indexed="64"/>
      </left>
      <right style="medium">
        <color indexed="64"/>
      </right>
      <top/>
      <bottom style="hair">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rgb="FF000000"/>
      </top>
      <bottom style="medium">
        <color indexed="64"/>
      </bottom>
      <diagonal/>
    </border>
    <border>
      <left style="dotted">
        <color rgb="FF000000"/>
      </left>
      <right style="medium">
        <color indexed="64"/>
      </right>
      <top/>
      <bottom style="medium">
        <color rgb="FF000000"/>
      </bottom>
      <diagonal/>
    </border>
    <border>
      <left style="medium">
        <color indexed="64"/>
      </left>
      <right style="medium">
        <color indexed="64"/>
      </right>
      <top style="medium">
        <color rgb="FF000000"/>
      </top>
      <bottom style="medium">
        <color rgb="FF000000"/>
      </bottom>
      <diagonal/>
    </border>
    <border>
      <left style="medium">
        <color indexed="64"/>
      </left>
      <right style="dotted">
        <color indexed="64"/>
      </right>
      <top/>
      <bottom style="medium">
        <color indexed="64"/>
      </bottom>
      <diagonal/>
    </border>
    <border>
      <left style="dotted">
        <color indexed="64"/>
      </left>
      <right style="dotted">
        <color indexed="64"/>
      </right>
      <top/>
      <bottom style="medium">
        <color indexed="64"/>
      </bottom>
      <diagonal/>
    </border>
    <border>
      <left/>
      <right style="dotted">
        <color indexed="64"/>
      </right>
      <top/>
      <bottom style="medium">
        <color indexed="64"/>
      </bottom>
      <diagonal/>
    </border>
    <border>
      <left/>
      <right style="dotted">
        <color indexed="64"/>
      </right>
      <top/>
      <bottom style="medium">
        <color rgb="FF000000"/>
      </bottom>
      <diagonal/>
    </border>
    <border>
      <left style="medium">
        <color indexed="64"/>
      </left>
      <right style="dotted">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rgb="FF000000"/>
      </top>
      <bottom style="medium">
        <color indexed="64"/>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hair">
        <color indexed="64"/>
      </bottom>
      <diagonal/>
    </border>
    <border>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thin">
        <color indexed="64"/>
      </bottom>
      <diagonal/>
    </border>
    <border>
      <left style="medium">
        <color indexed="64"/>
      </left>
      <right style="medium">
        <color indexed="64"/>
      </right>
      <top style="hair">
        <color indexed="64"/>
      </top>
      <bottom style="dotted">
        <color rgb="FF000000"/>
      </bottom>
      <diagonal/>
    </border>
    <border>
      <left style="medium">
        <color indexed="64"/>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hair">
        <color indexed="64"/>
      </top>
      <bottom style="thin">
        <color indexed="64"/>
      </bottom>
      <diagonal/>
    </border>
    <border>
      <left style="medium">
        <color indexed="64"/>
      </left>
      <right/>
      <top style="medium">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medium">
        <color indexed="64"/>
      </right>
      <top style="hair">
        <color indexed="64"/>
      </top>
      <bottom style="hair">
        <color indexed="64"/>
      </bottom>
      <diagonal/>
    </border>
    <border>
      <left style="dotted">
        <color indexed="64"/>
      </left>
      <right style="medium">
        <color indexed="64"/>
      </right>
      <top/>
      <bottom/>
      <diagonal/>
    </border>
    <border>
      <left style="medium">
        <color indexed="64"/>
      </left>
      <right style="dotted">
        <color indexed="64"/>
      </right>
      <top style="hair">
        <color indexed="64"/>
      </top>
      <bottom style="hair">
        <color indexed="64"/>
      </bottom>
      <diagonal/>
    </border>
    <border>
      <left style="medium">
        <color indexed="64"/>
      </left>
      <right style="dotted">
        <color indexed="64"/>
      </right>
      <top/>
      <bottom style="hair">
        <color indexed="64"/>
      </bottom>
      <diagonal/>
    </border>
    <border>
      <left style="dotted">
        <color indexed="64"/>
      </left>
      <right style="medium">
        <color indexed="64"/>
      </right>
      <top/>
      <bottom style="hair">
        <color indexed="64"/>
      </bottom>
      <diagonal/>
    </border>
    <border>
      <left style="dotted">
        <color indexed="64"/>
      </left>
      <right style="medium">
        <color indexed="64"/>
      </right>
      <top style="thin">
        <color indexed="64"/>
      </top>
      <bottom style="hair">
        <color indexed="64"/>
      </bottom>
      <diagonal/>
    </border>
    <border>
      <left style="dotted">
        <color indexed="64"/>
      </left>
      <right style="medium">
        <color indexed="64"/>
      </right>
      <top style="hair">
        <color indexed="64"/>
      </top>
      <bottom style="thin">
        <color indexed="64"/>
      </bottom>
      <diagonal/>
    </border>
    <border>
      <left style="medium">
        <color indexed="64"/>
      </left>
      <right style="dotted">
        <color indexed="64"/>
      </right>
      <top style="hair">
        <color indexed="64"/>
      </top>
      <bottom/>
      <diagonal/>
    </border>
    <border>
      <left style="medium">
        <color indexed="64"/>
      </left>
      <right style="dotted">
        <color indexed="64"/>
      </right>
      <top style="hair">
        <color indexed="64"/>
      </top>
      <bottom style="medium">
        <color indexed="64"/>
      </bottom>
      <diagonal/>
    </border>
    <border>
      <left style="medium">
        <color indexed="64"/>
      </left>
      <right style="medium">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medium">
        <color rgb="FF000000"/>
      </top>
      <bottom style="hair">
        <color indexed="64"/>
      </bottom>
      <diagonal/>
    </border>
    <border>
      <left style="medium">
        <color indexed="64"/>
      </left>
      <right style="thin">
        <color indexed="64"/>
      </right>
      <top style="medium">
        <color rgb="FF000000"/>
      </top>
      <bottom style="hair">
        <color indexed="64"/>
      </bottom>
      <diagonal/>
    </border>
    <border>
      <left style="thin">
        <color indexed="64"/>
      </left>
      <right style="thin">
        <color indexed="64"/>
      </right>
      <top style="medium">
        <color rgb="FF000000"/>
      </top>
      <bottom style="hair">
        <color indexed="64"/>
      </bottom>
      <diagonal/>
    </border>
    <border>
      <left/>
      <right style="medium">
        <color indexed="64"/>
      </right>
      <top style="medium">
        <color rgb="FF000000"/>
      </top>
      <bottom style="hair">
        <color indexed="64"/>
      </bottom>
      <diagonal/>
    </border>
    <border>
      <left/>
      <right style="dotted">
        <color rgb="FF000000"/>
      </right>
      <top style="medium">
        <color indexed="64"/>
      </top>
      <bottom style="hair">
        <color indexed="64"/>
      </bottom>
      <diagonal/>
    </border>
    <border>
      <left/>
      <right style="dotted">
        <color rgb="FF000000"/>
      </right>
      <top style="hair">
        <color indexed="64"/>
      </top>
      <bottom style="hair">
        <color indexed="64"/>
      </bottom>
      <diagonal/>
    </border>
    <border>
      <left/>
      <right style="dotted">
        <color rgb="FF000000"/>
      </right>
      <top/>
      <bottom style="hair">
        <color indexed="64"/>
      </bottom>
      <diagonal/>
    </border>
    <border>
      <left style="medium">
        <color indexed="64"/>
      </left>
      <right style="dotted">
        <color rgb="FF000000"/>
      </right>
      <top style="hair">
        <color indexed="64"/>
      </top>
      <bottom/>
      <diagonal/>
    </border>
    <border>
      <left style="dotted">
        <color rgb="FF000000"/>
      </left>
      <right style="medium">
        <color indexed="64"/>
      </right>
      <top/>
      <bottom style="hair">
        <color indexed="64"/>
      </bottom>
      <diagonal/>
    </border>
    <border>
      <left style="medium">
        <color indexed="64"/>
      </left>
      <right style="dotted">
        <color rgb="FF000000"/>
      </right>
      <top style="hair">
        <color indexed="64"/>
      </top>
      <bottom style="hair">
        <color indexed="64"/>
      </bottom>
      <diagonal/>
    </border>
    <border>
      <left style="dotted">
        <color rgb="FF000000"/>
      </left>
      <right style="medium">
        <color indexed="64"/>
      </right>
      <top style="hair">
        <color indexed="64"/>
      </top>
      <bottom style="hair">
        <color indexed="64"/>
      </bottom>
      <diagonal/>
    </border>
    <border>
      <left style="dotted">
        <color rgb="FF000000"/>
      </left>
      <right style="medium">
        <color indexed="64"/>
      </right>
      <top style="hair">
        <color indexed="64"/>
      </top>
      <bottom style="medium">
        <color rgb="FF000000"/>
      </bottom>
      <diagonal/>
    </border>
    <border>
      <left style="medium">
        <color indexed="64"/>
      </left>
      <right style="dotted">
        <color rgb="FF000000"/>
      </right>
      <top style="medium">
        <color indexed="64"/>
      </top>
      <bottom style="hair">
        <color indexed="64"/>
      </bottom>
      <diagonal/>
    </border>
    <border>
      <left style="medium">
        <color indexed="64"/>
      </left>
      <right style="medium">
        <color indexed="64"/>
      </right>
      <top style="hair">
        <color indexed="64"/>
      </top>
      <bottom style="medium">
        <color rgb="FF000000"/>
      </bottom>
      <diagonal/>
    </border>
    <border>
      <left style="dotted">
        <color rgb="FF000000"/>
      </left>
      <right style="medium">
        <color indexed="64"/>
      </right>
      <top style="medium">
        <color indexed="64"/>
      </top>
      <bottom style="hair">
        <color indexed="64"/>
      </bottom>
      <diagonal/>
    </border>
    <border>
      <left style="dotted">
        <color indexed="64"/>
      </left>
      <right style="medium">
        <color indexed="64"/>
      </right>
      <top style="medium">
        <color rgb="FF000000"/>
      </top>
      <bottom style="hair">
        <color indexed="64"/>
      </bottom>
      <diagonal/>
    </border>
    <border>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medium">
        <color indexed="64"/>
      </left>
      <right style="dotted">
        <color rgb="FF000000"/>
      </right>
      <top style="medium">
        <color rgb="FF000000"/>
      </top>
      <bottom style="hair">
        <color indexed="64"/>
      </bottom>
      <diagonal/>
    </border>
    <border>
      <left/>
      <right style="dotted">
        <color rgb="FF000000"/>
      </right>
      <top style="medium">
        <color rgb="FF000000"/>
      </top>
      <bottom style="hair">
        <color indexed="64"/>
      </bottom>
      <diagonal/>
    </border>
    <border>
      <left style="dotted">
        <color rgb="FF000000"/>
      </left>
      <right style="medium">
        <color indexed="64"/>
      </right>
      <top style="medium">
        <color rgb="FF000000"/>
      </top>
      <bottom style="hair">
        <color indexed="64"/>
      </bottom>
      <diagonal/>
    </border>
    <border>
      <left style="medium">
        <color indexed="64"/>
      </left>
      <right style="dotted">
        <color indexed="64"/>
      </right>
      <top style="medium">
        <color indexed="64"/>
      </top>
      <bottom style="hair">
        <color indexed="64"/>
      </bottom>
      <diagonal/>
    </border>
    <border>
      <left style="dotted">
        <color rgb="FF000000"/>
      </left>
      <right/>
      <top style="hair">
        <color indexed="64"/>
      </top>
      <bottom style="hair">
        <color indexed="64"/>
      </bottom>
      <diagonal/>
    </border>
    <border>
      <left/>
      <right style="dotted">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style="dotted">
        <color rgb="FF000000"/>
      </left>
      <right style="dotted">
        <color indexed="64"/>
      </right>
      <top style="hair">
        <color indexed="64"/>
      </top>
      <bottom style="hair">
        <color indexed="64"/>
      </bottom>
      <diagonal/>
    </border>
    <border>
      <left style="dotted">
        <color rgb="FF000000"/>
      </left>
      <right style="dotted">
        <color indexed="64"/>
      </right>
      <top style="medium">
        <color indexed="64"/>
      </top>
      <bottom/>
      <diagonal/>
    </border>
    <border>
      <left style="dotted">
        <color indexed="64"/>
      </left>
      <right style="dotted">
        <color rgb="FF000000"/>
      </right>
      <top style="hair">
        <color indexed="64"/>
      </top>
      <bottom style="medium">
        <color indexed="64"/>
      </bottom>
      <diagonal/>
    </border>
  </borders>
  <cellStyleXfs count="612">
    <xf numFmtId="0" fontId="0" fillId="0" borderId="0"/>
    <xf numFmtId="165" fontId="34" fillId="0" borderId="0" applyFont="0" applyFill="0" applyBorder="0" applyAlignment="0" applyProtection="0"/>
    <xf numFmtId="0" fontId="53" fillId="0" borderId="0"/>
    <xf numFmtId="0" fontId="44" fillId="0" borderId="0"/>
    <xf numFmtId="9" fontId="34" fillId="0" borderId="0" applyFont="0" applyFill="0" applyBorder="0" applyAlignment="0" applyProtection="0"/>
    <xf numFmtId="165" fontId="33" fillId="0" borderId="0" applyFont="0" applyFill="0" applyBorder="0" applyAlignment="0" applyProtection="0"/>
    <xf numFmtId="0" fontId="33" fillId="0" borderId="0"/>
    <xf numFmtId="0" fontId="60" fillId="0" borderId="0"/>
    <xf numFmtId="165" fontId="60" fillId="0" borderId="0" applyFont="0" applyFill="0" applyBorder="0" applyAlignment="0" applyProtection="0"/>
    <xf numFmtId="165" fontId="61" fillId="0" borderId="0" applyFont="0" applyFill="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1" fillId="0" borderId="0"/>
    <xf numFmtId="165" fontId="31" fillId="0" borderId="0" applyFont="0" applyFill="0" applyBorder="0" applyAlignment="0" applyProtection="0"/>
    <xf numFmtId="165" fontId="31" fillId="0" borderId="0" applyFont="0" applyFill="0" applyBorder="0" applyAlignment="0" applyProtection="0"/>
    <xf numFmtId="165" fontId="30" fillId="0" borderId="0" applyFont="0" applyFill="0" applyBorder="0" applyAlignment="0" applyProtection="0"/>
    <xf numFmtId="9" fontId="33" fillId="0" borderId="0" applyFont="0" applyFill="0" applyBorder="0" applyAlignment="0" applyProtection="0"/>
    <xf numFmtId="0" fontId="63" fillId="0" borderId="0"/>
    <xf numFmtId="0" fontId="64" fillId="0" borderId="0"/>
    <xf numFmtId="0" fontId="30" fillId="7" borderId="11" applyNumberFormat="0" applyFont="0" applyAlignment="0" applyProtection="0"/>
    <xf numFmtId="0" fontId="29" fillId="0" borderId="0"/>
    <xf numFmtId="165" fontId="29" fillId="0" borderId="0" applyFont="0" applyFill="0" applyBorder="0" applyAlignment="0" applyProtection="0"/>
    <xf numFmtId="0" fontId="28" fillId="0" borderId="0"/>
    <xf numFmtId="0" fontId="28" fillId="0" borderId="0"/>
    <xf numFmtId="165" fontId="28" fillId="0" borderId="0" applyFont="0" applyFill="0" applyBorder="0" applyAlignment="0" applyProtection="0"/>
    <xf numFmtId="165" fontId="28" fillId="0" borderId="0" applyFont="0" applyFill="0" applyBorder="0" applyAlignment="0" applyProtection="0"/>
    <xf numFmtId="0" fontId="27" fillId="0" borderId="0"/>
    <xf numFmtId="165" fontId="27" fillId="0" borderId="0" applyFont="0" applyFill="0" applyBorder="0" applyAlignment="0" applyProtection="0"/>
    <xf numFmtId="165" fontId="27" fillId="0" borderId="0" applyFont="0" applyFill="0" applyBorder="0" applyAlignment="0" applyProtection="0"/>
    <xf numFmtId="164" fontId="33" fillId="0" borderId="0" applyFont="0" applyFill="0" applyBorder="0" applyAlignment="0" applyProtection="0"/>
    <xf numFmtId="0" fontId="26" fillId="0" borderId="0"/>
    <xf numFmtId="165" fontId="26" fillId="0" borderId="0" applyFont="0" applyFill="0" applyBorder="0" applyAlignment="0" applyProtection="0"/>
    <xf numFmtId="165" fontId="33" fillId="0" borderId="0" applyFont="0" applyFill="0" applyBorder="0" applyAlignment="0" applyProtection="0"/>
    <xf numFmtId="0" fontId="25" fillId="0" borderId="0"/>
    <xf numFmtId="165" fontId="25" fillId="0" borderId="0" applyFont="0" applyFill="0" applyBorder="0" applyAlignment="0" applyProtection="0"/>
    <xf numFmtId="165" fontId="31" fillId="0" borderId="0" applyFont="0" applyFill="0" applyBorder="0" applyAlignment="0" applyProtection="0"/>
    <xf numFmtId="165" fontId="24" fillId="0" borderId="0" applyFont="0" applyFill="0" applyBorder="0" applyAlignment="0" applyProtection="0"/>
    <xf numFmtId="0" fontId="24" fillId="0" borderId="0"/>
    <xf numFmtId="38" fontId="66" fillId="0" borderId="12" applyFill="0" applyProtection="0"/>
    <xf numFmtId="0" fontId="23" fillId="0" borderId="0"/>
    <xf numFmtId="165" fontId="23" fillId="0" borderId="0" applyFont="0" applyFill="0" applyBorder="0" applyAlignment="0" applyProtection="0"/>
    <xf numFmtId="165" fontId="23" fillId="0" borderId="0" applyFont="0" applyFill="0" applyBorder="0" applyAlignment="0" applyProtection="0"/>
    <xf numFmtId="0" fontId="22" fillId="0" borderId="0"/>
    <xf numFmtId="0" fontId="21" fillId="0" borderId="0"/>
    <xf numFmtId="0" fontId="21" fillId="0" borderId="0"/>
    <xf numFmtId="165" fontId="21" fillId="0" borderId="0" applyFont="0" applyFill="0" applyBorder="0" applyAlignment="0" applyProtection="0"/>
    <xf numFmtId="9" fontId="21" fillId="0" borderId="0" applyFont="0" applyFill="0" applyBorder="0" applyAlignment="0" applyProtection="0"/>
    <xf numFmtId="165" fontId="33" fillId="0" borderId="0" applyFont="0" applyFill="0" applyBorder="0" applyAlignment="0" applyProtection="0"/>
    <xf numFmtId="0" fontId="20" fillId="0" borderId="0"/>
    <xf numFmtId="0" fontId="20" fillId="0" borderId="0"/>
    <xf numFmtId="165" fontId="20" fillId="0" borderId="0" applyFont="0" applyFill="0" applyBorder="0" applyAlignment="0" applyProtection="0"/>
    <xf numFmtId="9" fontId="20" fillId="0" borderId="0" applyFont="0" applyFill="0" applyBorder="0" applyAlignment="0" applyProtection="0"/>
    <xf numFmtId="0" fontId="19" fillId="0" borderId="0"/>
    <xf numFmtId="0" fontId="19" fillId="0" borderId="0"/>
    <xf numFmtId="165" fontId="19" fillId="0" borderId="0" applyFont="0" applyFill="0" applyBorder="0" applyAlignment="0" applyProtection="0"/>
    <xf numFmtId="9" fontId="19" fillId="0" borderId="0" applyFont="0" applyFill="0" applyBorder="0" applyAlignment="0" applyProtection="0"/>
    <xf numFmtId="0" fontId="18" fillId="0" borderId="0"/>
    <xf numFmtId="0" fontId="18" fillId="0" borderId="0"/>
    <xf numFmtId="165" fontId="18" fillId="0" borderId="0" applyFont="0" applyFill="0" applyBorder="0" applyAlignment="0" applyProtection="0"/>
    <xf numFmtId="9" fontId="18" fillId="0" borderId="0" applyFont="0" applyFill="0" applyBorder="0" applyAlignment="0" applyProtection="0"/>
    <xf numFmtId="0" fontId="17" fillId="0" borderId="0"/>
    <xf numFmtId="165" fontId="17" fillId="0" borderId="0" applyFont="0" applyFill="0" applyBorder="0" applyAlignment="0" applyProtection="0"/>
    <xf numFmtId="165" fontId="17" fillId="0" borderId="0" applyFont="0" applyFill="0" applyBorder="0" applyAlignment="0" applyProtection="0"/>
    <xf numFmtId="0" fontId="33" fillId="0" borderId="0"/>
    <xf numFmtId="0" fontId="67" fillId="0" borderId="0">
      <alignment vertical="top"/>
    </xf>
    <xf numFmtId="0" fontId="17" fillId="0" borderId="0"/>
    <xf numFmtId="0" fontId="68" fillId="0" borderId="0"/>
    <xf numFmtId="164" fontId="17" fillId="0" borderId="0" applyFont="0" applyFill="0" applyBorder="0" applyAlignment="0" applyProtection="0"/>
    <xf numFmtId="0" fontId="16" fillId="0" borderId="0"/>
    <xf numFmtId="165" fontId="16" fillId="0" borderId="0" applyFont="0" applyFill="0" applyBorder="0" applyAlignment="0" applyProtection="0"/>
    <xf numFmtId="0" fontId="15" fillId="0" borderId="0"/>
    <xf numFmtId="165" fontId="15" fillId="0" borderId="0" applyFont="0" applyFill="0" applyBorder="0" applyAlignment="0" applyProtection="0"/>
    <xf numFmtId="0" fontId="31" fillId="0" borderId="0"/>
    <xf numFmtId="0" fontId="31" fillId="0" borderId="0"/>
    <xf numFmtId="0" fontId="31" fillId="0" borderId="0"/>
    <xf numFmtId="165" fontId="15" fillId="0" borderId="0" applyFont="0" applyFill="0" applyBorder="0" applyAlignment="0" applyProtection="0"/>
    <xf numFmtId="0" fontId="15" fillId="7" borderId="11" applyNumberFormat="0" applyFont="0" applyAlignment="0" applyProtection="0"/>
    <xf numFmtId="0" fontId="15" fillId="0" borderId="0"/>
    <xf numFmtId="165"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165" fontId="15" fillId="0" borderId="0" applyFont="0" applyFill="0" applyBorder="0" applyAlignment="0" applyProtection="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165" fontId="15" fillId="0" borderId="0" applyFont="0" applyFill="0" applyBorder="0" applyAlignment="0" applyProtection="0"/>
    <xf numFmtId="0" fontId="15" fillId="0" borderId="0"/>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5" fillId="0" borderId="0"/>
    <xf numFmtId="0" fontId="15" fillId="0" borderId="0"/>
    <xf numFmtId="165" fontId="15" fillId="0" borderId="0" applyFont="0" applyFill="0" applyBorder="0" applyAlignment="0" applyProtection="0"/>
    <xf numFmtId="9" fontId="15"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0" fontId="14" fillId="0" borderId="0"/>
    <xf numFmtId="165" fontId="14" fillId="0" borderId="0" applyFont="0" applyFill="0" applyBorder="0" applyAlignment="0" applyProtection="0"/>
    <xf numFmtId="165" fontId="14" fillId="0" borderId="0" applyFont="0" applyFill="0" applyBorder="0" applyAlignment="0" applyProtection="0"/>
    <xf numFmtId="43" fontId="33" fillId="0" borderId="0" applyFont="0" applyFill="0" applyBorder="0" applyAlignment="0" applyProtection="0"/>
    <xf numFmtId="165" fontId="13" fillId="0" borderId="0" applyFont="0" applyFill="0" applyBorder="0" applyAlignment="0" applyProtection="0"/>
    <xf numFmtId="9" fontId="13" fillId="0" borderId="0" applyFont="0" applyFill="0" applyBorder="0" applyAlignment="0" applyProtection="0"/>
    <xf numFmtId="0" fontId="13" fillId="0" borderId="0"/>
    <xf numFmtId="0" fontId="12" fillId="0" borderId="0"/>
    <xf numFmtId="165" fontId="12" fillId="0" borderId="0" applyFont="0" applyFill="0" applyBorder="0" applyAlignment="0" applyProtection="0"/>
    <xf numFmtId="164" fontId="12" fillId="0" borderId="0" applyFont="0" applyFill="0" applyBorder="0" applyAlignment="0" applyProtection="0"/>
    <xf numFmtId="0" fontId="64" fillId="0" borderId="0"/>
    <xf numFmtId="0" fontId="11" fillId="0" borderId="0"/>
    <xf numFmtId="0" fontId="11" fillId="0" borderId="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5" fontId="11" fillId="0" borderId="0" applyFont="0" applyFill="0" applyBorder="0" applyAlignment="0" applyProtection="0"/>
    <xf numFmtId="164" fontId="11" fillId="0" borderId="0" applyFont="0" applyFill="0" applyBorder="0" applyAlignment="0" applyProtection="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4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7" borderId="11" applyNumberFormat="0" applyFont="0" applyAlignment="0" applyProtection="0"/>
    <xf numFmtId="0" fontId="11" fillId="7" borderId="11" applyNumberFormat="0" applyFon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8" fontId="10" fillId="0" borderId="14">
      <alignment vertical="top"/>
      <protection locked="0"/>
    </xf>
    <xf numFmtId="178" fontId="10" fillId="0" borderId="14">
      <alignment vertical="top"/>
      <protection locked="0"/>
    </xf>
    <xf numFmtId="178" fontId="10" fillId="0" borderId="13">
      <alignment vertical="top"/>
    </xf>
    <xf numFmtId="178" fontId="10" fillId="0" borderId="13">
      <alignment vertical="top"/>
    </xf>
    <xf numFmtId="0" fontId="9" fillId="0" borderId="0"/>
    <xf numFmtId="165" fontId="9" fillId="0" borderId="0" applyFont="0" applyFill="0" applyBorder="0" applyAlignment="0" applyProtection="0"/>
    <xf numFmtId="165" fontId="9" fillId="0" borderId="0" applyFont="0" applyFill="0" applyBorder="0" applyAlignment="0" applyProtection="0"/>
    <xf numFmtId="0" fontId="9" fillId="0" borderId="0"/>
    <xf numFmtId="165" fontId="9" fillId="0" borderId="0" applyFont="0" applyFill="0" applyBorder="0" applyAlignment="0" applyProtection="0"/>
    <xf numFmtId="11" fontId="72" fillId="3" borderId="15">
      <alignment horizontal="center"/>
    </xf>
    <xf numFmtId="49" fontId="73" fillId="8" borderId="0">
      <alignment horizontal="right"/>
    </xf>
    <xf numFmtId="49" fontId="73" fillId="8" borderId="0">
      <alignment horizontal="right"/>
    </xf>
    <xf numFmtId="49" fontId="73" fillId="8" borderId="0">
      <alignment horizontal="right"/>
    </xf>
    <xf numFmtId="49" fontId="73" fillId="8" borderId="0">
      <alignment horizontal="right"/>
    </xf>
    <xf numFmtId="49" fontId="73" fillId="8" borderId="0">
      <alignment horizontal="right"/>
    </xf>
    <xf numFmtId="49" fontId="73" fillId="8" borderId="0">
      <alignment horizontal="right"/>
    </xf>
    <xf numFmtId="49" fontId="73" fillId="8" borderId="0">
      <alignment horizontal="right"/>
    </xf>
    <xf numFmtId="49" fontId="65" fillId="9" borderId="16">
      <alignment horizontal="right"/>
    </xf>
    <xf numFmtId="179" fontId="65" fillId="10" borderId="16">
      <alignment horizontal="right"/>
    </xf>
    <xf numFmtId="3" fontId="74" fillId="11" borderId="17"/>
    <xf numFmtId="180" fontId="74" fillId="0" borderId="18">
      <alignment horizontal="right"/>
    </xf>
    <xf numFmtId="181" fontId="74" fillId="0" borderId="16"/>
    <xf numFmtId="0" fontId="75" fillId="11" borderId="0"/>
    <xf numFmtId="3" fontId="74" fillId="0" borderId="18"/>
    <xf numFmtId="4" fontId="65" fillId="2" borderId="0">
      <alignment horizontal="right"/>
    </xf>
    <xf numFmtId="4" fontId="74" fillId="11" borderId="17"/>
    <xf numFmtId="0" fontId="62" fillId="11" borderId="19"/>
    <xf numFmtId="4" fontId="74" fillId="11" borderId="17"/>
    <xf numFmtId="4" fontId="74" fillId="11" borderId="17"/>
    <xf numFmtId="4" fontId="74" fillId="11" borderId="17"/>
    <xf numFmtId="4" fontId="74" fillId="11" borderId="17"/>
    <xf numFmtId="4" fontId="74" fillId="11" borderId="17"/>
    <xf numFmtId="4" fontId="74" fillId="11" borderId="17"/>
    <xf numFmtId="4" fontId="65" fillId="2" borderId="19"/>
    <xf numFmtId="4" fontId="65" fillId="2" borderId="19"/>
    <xf numFmtId="49" fontId="74" fillId="0" borderId="18">
      <alignment horizontal="left"/>
    </xf>
    <xf numFmtId="182" fontId="77" fillId="13" borderId="21" applyFont="0" applyFill="0" applyBorder="0" applyProtection="0">
      <alignment horizontal="right"/>
    </xf>
    <xf numFmtId="0" fontId="62" fillId="11" borderId="0"/>
    <xf numFmtId="9" fontId="74" fillId="0" borderId="18" applyAlignment="0" applyProtection="0"/>
    <xf numFmtId="0" fontId="62" fillId="10" borderId="19"/>
    <xf numFmtId="183" fontId="74" fillId="0" borderId="18" applyAlignment="0" applyProtection="0"/>
    <xf numFmtId="184" fontId="74" fillId="0" borderId="18" applyAlignment="0" applyProtection="0"/>
    <xf numFmtId="49" fontId="77" fillId="14" borderId="21" applyFont="0" applyFill="0" applyBorder="0" applyProtection="0">
      <alignment horizontal="left"/>
    </xf>
    <xf numFmtId="165" fontId="9"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0" fontId="8" fillId="0" borderId="0"/>
    <xf numFmtId="165" fontId="8" fillId="0" borderId="0" applyFont="0" applyFill="0" applyBorder="0" applyAlignment="0" applyProtection="0"/>
    <xf numFmtId="165" fontId="8" fillId="0" borderId="0" applyFont="0" applyFill="0" applyBorder="0" applyAlignment="0" applyProtection="0"/>
    <xf numFmtId="0" fontId="7" fillId="0" borderId="0"/>
    <xf numFmtId="165" fontId="33" fillId="0" borderId="0" applyFont="0" applyFill="0" applyBorder="0" applyAlignment="0" applyProtection="0"/>
    <xf numFmtId="43" fontId="7"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33"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0" fontId="6" fillId="7" borderId="11" applyNumberFormat="0" applyFont="0" applyAlignment="0" applyProtection="0"/>
    <xf numFmtId="178" fontId="6" fillId="0" borderId="14">
      <alignment vertical="top"/>
      <protection locked="0"/>
    </xf>
    <xf numFmtId="178" fontId="6" fillId="0" borderId="14">
      <alignment vertical="top"/>
      <protection locked="0"/>
    </xf>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78" fontId="6" fillId="0" borderId="13">
      <alignment vertical="top"/>
    </xf>
    <xf numFmtId="178" fontId="6" fillId="0" borderId="13">
      <alignment vertical="top"/>
    </xf>
    <xf numFmtId="0" fontId="64" fillId="0" borderId="0"/>
    <xf numFmtId="0" fontId="5" fillId="0" borderId="0"/>
    <xf numFmtId="0" fontId="5" fillId="0" borderId="0"/>
    <xf numFmtId="0" fontId="5" fillId="0" borderId="0"/>
    <xf numFmtId="44"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6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4" fillId="0" borderId="0" applyFont="0" applyFill="0" applyBorder="0" applyAlignment="0" applyProtection="0"/>
    <xf numFmtId="43" fontId="33"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7" borderId="11" applyNumberFormat="0" applyFont="0" applyAlignment="0" applyProtection="0"/>
    <xf numFmtId="0" fontId="4" fillId="7" borderId="11"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43" fontId="33" fillId="0" borderId="0" applyFont="0" applyFill="0" applyBorder="0" applyAlignment="0" applyProtection="0"/>
    <xf numFmtId="165" fontId="3" fillId="0" borderId="0" applyFont="0" applyFill="0" applyBorder="0" applyAlignment="0" applyProtection="0"/>
    <xf numFmtId="165" fontId="3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3" fillId="0" borderId="0"/>
    <xf numFmtId="165" fontId="3" fillId="0" borderId="0" applyFont="0" applyFill="0" applyBorder="0" applyAlignment="0" applyProtection="0"/>
    <xf numFmtId="0" fontId="33" fillId="0" borderId="0"/>
    <xf numFmtId="0" fontId="33" fillId="0" borderId="0"/>
    <xf numFmtId="0" fontId="78" fillId="0" borderId="0"/>
    <xf numFmtId="0" fontId="64" fillId="0" borderId="0"/>
    <xf numFmtId="0" fontId="79" fillId="0" borderId="0"/>
    <xf numFmtId="0" fontId="80" fillId="0" borderId="23"/>
    <xf numFmtId="0" fontId="76" fillId="12" borderId="20">
      <alignment horizontal="left"/>
    </xf>
    <xf numFmtId="0" fontId="81" fillId="15" borderId="12">
      <alignment vertical="center"/>
    </xf>
    <xf numFmtId="0" fontId="82" fillId="0" borderId="0"/>
    <xf numFmtId="0" fontId="2" fillId="0" borderId="0"/>
    <xf numFmtId="43" fontId="2" fillId="0" borderId="0" applyFont="0" applyFill="0" applyBorder="0" applyAlignment="0" applyProtection="0"/>
    <xf numFmtId="0" fontId="1" fillId="0" borderId="0"/>
  </cellStyleXfs>
  <cellXfs count="812">
    <xf numFmtId="0" fontId="0" fillId="0" borderId="0" xfId="0"/>
    <xf numFmtId="0" fontId="0" fillId="0" borderId="0" xfId="0" applyAlignment="1">
      <alignment wrapText="1"/>
    </xf>
    <xf numFmtId="0" fontId="42" fillId="0" borderId="0" xfId="0" applyFont="1"/>
    <xf numFmtId="165" fontId="0" fillId="0" borderId="0" xfId="0" applyNumberFormat="1" applyFill="1"/>
    <xf numFmtId="165" fontId="0" fillId="0" borderId="6" xfId="0" applyNumberFormat="1" applyFill="1" applyBorder="1"/>
    <xf numFmtId="0" fontId="50" fillId="0" borderId="0" xfId="0" applyFont="1"/>
    <xf numFmtId="165" fontId="50" fillId="0" borderId="0" xfId="0" applyNumberFormat="1" applyFont="1"/>
    <xf numFmtId="39" fontId="50" fillId="0" borderId="0" xfId="0" applyNumberFormat="1" applyFont="1"/>
    <xf numFmtId="0" fontId="42" fillId="0" borderId="0" xfId="0" applyFont="1" applyBorder="1"/>
    <xf numFmtId="0" fontId="0" fillId="0" borderId="0" xfId="0" applyFill="1"/>
    <xf numFmtId="0" fontId="42" fillId="0" borderId="0" xfId="0" applyFont="1" applyFill="1"/>
    <xf numFmtId="167" fontId="42" fillId="0" borderId="0" xfId="0" applyNumberFormat="1" applyFont="1" applyFill="1"/>
    <xf numFmtId="167" fontId="42" fillId="0" borderId="5" xfId="0" applyNumberFormat="1" applyFont="1" applyFill="1" applyBorder="1"/>
    <xf numFmtId="167" fontId="42" fillId="0" borderId="0" xfId="0" applyNumberFormat="1" applyFont="1" applyFill="1" applyBorder="1"/>
    <xf numFmtId="167" fontId="42" fillId="0" borderId="6" xfId="0" applyNumberFormat="1" applyFont="1" applyFill="1" applyBorder="1"/>
    <xf numFmtId="165" fontId="0" fillId="0" borderId="0" xfId="0" applyNumberFormat="1" applyFill="1" applyBorder="1"/>
    <xf numFmtId="167" fontId="0" fillId="0" borderId="0" xfId="0" applyNumberFormat="1" applyFill="1"/>
    <xf numFmtId="37" fontId="43" fillId="0" borderId="0" xfId="0" applyNumberFormat="1" applyFont="1" applyBorder="1" applyProtection="1">
      <protection locked="0"/>
    </xf>
    <xf numFmtId="37" fontId="43" fillId="0" borderId="0" xfId="0" applyNumberFormat="1" applyFont="1" applyFill="1" applyBorder="1" applyProtection="1">
      <protection locked="0"/>
    </xf>
    <xf numFmtId="37" fontId="43" fillId="0" borderId="0" xfId="0" applyNumberFormat="1" applyFont="1" applyProtection="1">
      <protection locked="0"/>
    </xf>
    <xf numFmtId="37" fontId="40" fillId="0" borderId="0" xfId="0" quotePrefix="1" applyNumberFormat="1" applyFont="1" applyFill="1" applyBorder="1" applyAlignment="1" applyProtection="1">
      <alignment horizontal="center"/>
      <protection locked="0"/>
    </xf>
    <xf numFmtId="37" fontId="43" fillId="0" borderId="0" xfId="0" applyNumberFormat="1" applyFont="1" applyFill="1" applyProtection="1">
      <protection locked="0"/>
    </xf>
    <xf numFmtId="37" fontId="43" fillId="0" borderId="0" xfId="0" applyNumberFormat="1" applyFont="1" applyBorder="1" applyAlignment="1" applyProtection="1">
      <alignment horizontal="center"/>
      <protection locked="0"/>
    </xf>
    <xf numFmtId="37" fontId="54" fillId="0" borderId="0" xfId="0" quotePrefix="1" applyNumberFormat="1" applyFont="1" applyFill="1" applyBorder="1" applyAlignment="1" applyProtection="1">
      <alignment horizontal="center"/>
      <protection locked="0"/>
    </xf>
    <xf numFmtId="37" fontId="43" fillId="0" borderId="0" xfId="0" applyNumberFormat="1" applyFont="1" applyFill="1" applyBorder="1" applyAlignment="1" applyProtection="1">
      <alignment horizontal="center"/>
      <protection locked="0"/>
    </xf>
    <xf numFmtId="37" fontId="43" fillId="0" borderId="6" xfId="0" applyNumberFormat="1" applyFont="1" applyFill="1" applyBorder="1" applyProtection="1">
      <protection locked="0"/>
    </xf>
    <xf numFmtId="37" fontId="46" fillId="0" borderId="0" xfId="0" applyNumberFormat="1" applyFont="1" applyFill="1" applyProtection="1">
      <protection locked="0"/>
    </xf>
    <xf numFmtId="37" fontId="46" fillId="0" borderId="0" xfId="0" applyNumberFormat="1" applyFont="1" applyProtection="1">
      <protection locked="0"/>
    </xf>
    <xf numFmtId="37" fontId="46" fillId="0" borderId="0" xfId="0" applyNumberFormat="1" applyFont="1" applyBorder="1" applyProtection="1">
      <protection locked="0"/>
    </xf>
    <xf numFmtId="37" fontId="40" fillId="0" borderId="0" xfId="0" applyNumberFormat="1" applyFont="1" applyProtection="1">
      <protection locked="0"/>
    </xf>
    <xf numFmtId="37" fontId="40" fillId="0" borderId="6" xfId="0" applyNumberFormat="1" applyFont="1" applyBorder="1" applyProtection="1">
      <protection locked="0"/>
    </xf>
    <xf numFmtId="37" fontId="35" fillId="0" borderId="0" xfId="1" applyNumberFormat="1" applyFont="1" applyFill="1"/>
    <xf numFmtId="172" fontId="39" fillId="0" borderId="0" xfId="3" applyNumberFormat="1" applyFont="1" applyFill="1" applyBorder="1" applyAlignment="1">
      <alignment horizontal="right"/>
    </xf>
    <xf numFmtId="37" fontId="0" fillId="0" borderId="0" xfId="0" applyNumberFormat="1" applyProtection="1">
      <protection locked="0"/>
    </xf>
    <xf numFmtId="37" fontId="44" fillId="0" borderId="0" xfId="0" applyNumberFormat="1" applyFont="1" applyProtection="1">
      <protection locked="0"/>
    </xf>
    <xf numFmtId="37" fontId="44" fillId="0" borderId="0" xfId="0" applyNumberFormat="1" applyFont="1" applyBorder="1" applyProtection="1">
      <protection locked="0"/>
    </xf>
    <xf numFmtId="37" fontId="0" fillId="0" borderId="0" xfId="0" quotePrefix="1" applyNumberFormat="1" applyAlignment="1" applyProtection="1">
      <alignment horizontal="left"/>
      <protection locked="0"/>
    </xf>
    <xf numFmtId="37" fontId="55" fillId="0" borderId="0" xfId="0" applyNumberFormat="1" applyFont="1" applyAlignment="1" applyProtection="1">
      <alignment horizontal="right"/>
      <protection locked="0"/>
    </xf>
    <xf numFmtId="37" fontId="55" fillId="0" borderId="0" xfId="0" applyNumberFormat="1" applyFont="1" applyBorder="1" applyAlignment="1" applyProtection="1">
      <alignment horizontal="right"/>
      <protection locked="0"/>
    </xf>
    <xf numFmtId="37" fontId="0" fillId="0" borderId="0" xfId="0" applyNumberFormat="1" applyAlignment="1" applyProtection="1">
      <alignment horizontal="right"/>
      <protection locked="0"/>
    </xf>
    <xf numFmtId="37" fontId="0" fillId="0" borderId="0" xfId="0" applyNumberFormat="1" applyAlignment="1" applyProtection="1">
      <alignment horizontal="center"/>
      <protection locked="0"/>
    </xf>
    <xf numFmtId="37" fontId="56" fillId="0" borderId="0" xfId="0" applyNumberFormat="1" applyFont="1" applyAlignment="1" applyProtection="1">
      <alignment horizontal="right"/>
      <protection locked="0"/>
    </xf>
    <xf numFmtId="37" fontId="56" fillId="0" borderId="0" xfId="0" applyNumberFormat="1" applyFont="1" applyBorder="1" applyAlignment="1" applyProtection="1">
      <alignment horizontal="center"/>
      <protection locked="0"/>
    </xf>
    <xf numFmtId="37" fontId="44" fillId="0" borderId="0" xfId="0" applyNumberFormat="1" applyFont="1" applyAlignment="1" applyProtection="1">
      <alignment horizontal="right"/>
      <protection locked="0"/>
    </xf>
    <xf numFmtId="37" fontId="44" fillId="0" borderId="0" xfId="0" applyNumberFormat="1" applyFont="1" applyBorder="1" applyAlignment="1" applyProtection="1">
      <alignment horizontal="right"/>
      <protection locked="0"/>
    </xf>
    <xf numFmtId="37" fontId="56" fillId="0" borderId="0" xfId="0" applyNumberFormat="1" applyFont="1" applyProtection="1">
      <protection locked="0"/>
    </xf>
    <xf numFmtId="37" fontId="0" fillId="0" borderId="0" xfId="0" applyNumberFormat="1" applyBorder="1" applyProtection="1">
      <protection locked="0"/>
    </xf>
    <xf numFmtId="37" fontId="0" fillId="0" borderId="0" xfId="0" applyNumberFormat="1" applyFill="1" applyBorder="1" applyProtection="1">
      <protection locked="0"/>
    </xf>
    <xf numFmtId="37" fontId="44" fillId="0" borderId="0" xfId="0" applyNumberFormat="1" applyFont="1" applyBorder="1" applyAlignment="1" applyProtection="1">
      <alignment horizontal="center"/>
      <protection locked="0"/>
    </xf>
    <xf numFmtId="37" fontId="56" fillId="0" borderId="0" xfId="0" applyNumberFormat="1" applyFont="1" applyBorder="1" applyProtection="1">
      <protection locked="0"/>
    </xf>
    <xf numFmtId="37" fontId="0" fillId="0" borderId="6" xfId="0" applyNumberFormat="1" applyBorder="1" applyProtection="1">
      <protection locked="0"/>
    </xf>
    <xf numFmtId="37" fontId="56" fillId="0" borderId="6" xfId="0" applyNumberFormat="1" applyFont="1" applyBorder="1" applyProtection="1">
      <protection locked="0"/>
    </xf>
    <xf numFmtId="37" fontId="0" fillId="0" borderId="0" xfId="0" applyNumberFormat="1" applyFill="1" applyProtection="1">
      <protection locked="0"/>
    </xf>
    <xf numFmtId="37" fontId="0" fillId="0" borderId="0" xfId="0" quotePrefix="1" applyNumberFormat="1" applyBorder="1" applyAlignment="1" applyProtection="1">
      <alignment horizontal="left"/>
      <protection locked="0"/>
    </xf>
    <xf numFmtId="37" fontId="44" fillId="0" borderId="0" xfId="0" applyNumberFormat="1" applyFont="1" applyFill="1" applyProtection="1">
      <protection locked="0"/>
    </xf>
    <xf numFmtId="37" fontId="0" fillId="0" borderId="2" xfId="0" applyNumberFormat="1" applyBorder="1" applyProtection="1">
      <protection locked="0"/>
    </xf>
    <xf numFmtId="37" fontId="56" fillId="0" borderId="2" xfId="0" applyNumberFormat="1" applyFont="1" applyFill="1" applyBorder="1" applyProtection="1">
      <protection locked="0"/>
    </xf>
    <xf numFmtId="37" fontId="56" fillId="0" borderId="2" xfId="0" applyNumberFormat="1" applyFont="1" applyBorder="1" applyProtection="1">
      <protection locked="0"/>
    </xf>
    <xf numFmtId="37" fontId="0" fillId="0" borderId="6" xfId="0" applyNumberFormat="1" applyFill="1" applyBorder="1" applyProtection="1">
      <protection locked="0"/>
    </xf>
    <xf numFmtId="37" fontId="44" fillId="0" borderId="6" xfId="0" applyNumberFormat="1" applyFont="1" applyFill="1" applyBorder="1" applyProtection="1">
      <protection locked="0"/>
    </xf>
    <xf numFmtId="37" fontId="0" fillId="0" borderId="0" xfId="0" applyNumberFormat="1" applyFill="1" applyBorder="1" applyAlignment="1" applyProtection="1">
      <alignment horizontal="left"/>
      <protection locked="0"/>
    </xf>
    <xf numFmtId="37" fontId="0" fillId="0" borderId="0" xfId="0" applyNumberFormat="1" applyFill="1" applyAlignment="1" applyProtection="1">
      <alignment horizontal="left"/>
      <protection locked="0"/>
    </xf>
    <xf numFmtId="0" fontId="0" fillId="0" borderId="0" xfId="0" applyProtection="1">
      <protection locked="0"/>
    </xf>
    <xf numFmtId="37" fontId="54" fillId="0" borderId="6" xfId="0" applyNumberFormat="1" applyFont="1" applyBorder="1" applyProtection="1">
      <protection locked="0"/>
    </xf>
    <xf numFmtId="37" fontId="54" fillId="0" borderId="0" xfId="0" applyNumberFormat="1" applyFont="1" applyBorder="1" applyAlignment="1" applyProtection="1">
      <alignment horizontal="center"/>
      <protection locked="0"/>
    </xf>
    <xf numFmtId="37" fontId="56" fillId="0" borderId="6" xfId="0" applyNumberFormat="1" applyFont="1" applyFill="1" applyBorder="1" applyProtection="1">
      <protection locked="0"/>
    </xf>
    <xf numFmtId="37" fontId="0" fillId="4" borderId="0" xfId="0" applyNumberFormat="1" applyFill="1" applyBorder="1" applyProtection="1">
      <protection locked="0"/>
    </xf>
    <xf numFmtId="37" fontId="57" fillId="4" borderId="0" xfId="0" applyNumberFormat="1" applyFont="1" applyFill="1" applyBorder="1" applyProtection="1">
      <protection locked="0"/>
    </xf>
    <xf numFmtId="37" fontId="58" fillId="4" borderId="0" xfId="0" applyNumberFormat="1" applyFont="1" applyFill="1" applyBorder="1" applyProtection="1">
      <protection locked="0"/>
    </xf>
    <xf numFmtId="37" fontId="43" fillId="4" borderId="0" xfId="0" applyNumberFormat="1" applyFont="1" applyFill="1" applyBorder="1" applyProtection="1">
      <protection locked="0"/>
    </xf>
    <xf numFmtId="37" fontId="57" fillId="4" borderId="0" xfId="0" applyNumberFormat="1" applyFont="1" applyFill="1" applyProtection="1">
      <protection locked="0"/>
    </xf>
    <xf numFmtId="37" fontId="0" fillId="4" borderId="0" xfId="0" applyNumberFormat="1" applyFill="1" applyProtection="1">
      <protection locked="0"/>
    </xf>
    <xf numFmtId="37" fontId="43" fillId="4" borderId="0" xfId="0" applyNumberFormat="1" applyFont="1" applyFill="1" applyProtection="1">
      <protection locked="0"/>
    </xf>
    <xf numFmtId="37" fontId="56" fillId="0" borderId="0" xfId="0" applyNumberFormat="1" applyFont="1" applyFill="1" applyBorder="1" applyProtection="1">
      <protection locked="0"/>
    </xf>
    <xf numFmtId="39" fontId="51" fillId="0" borderId="0" xfId="0" applyNumberFormat="1" applyFont="1"/>
    <xf numFmtId="1" fontId="51" fillId="0" borderId="0" xfId="0" applyNumberFormat="1" applyFont="1" applyAlignment="1">
      <alignment horizontal="left"/>
    </xf>
    <xf numFmtId="39" fontId="51" fillId="0" borderId="0" xfId="0" quotePrefix="1" applyNumberFormat="1" applyFont="1" applyAlignment="1">
      <alignment horizontal="center"/>
    </xf>
    <xf numFmtId="39" fontId="51" fillId="0" borderId="0" xfId="1" applyNumberFormat="1" applyFont="1" applyAlignment="1">
      <alignment horizontal="right"/>
    </xf>
    <xf numFmtId="39" fontId="51" fillId="0" borderId="0" xfId="1" applyNumberFormat="1" applyFont="1"/>
    <xf numFmtId="39" fontId="51" fillId="0" borderId="0" xfId="0" applyNumberFormat="1" applyFont="1" applyAlignment="1">
      <alignment horizontal="right"/>
    </xf>
    <xf numFmtId="0" fontId="50" fillId="0" borderId="0" xfId="0" applyFont="1" applyAlignment="1">
      <alignment horizontal="left"/>
    </xf>
    <xf numFmtId="165" fontId="51" fillId="0" borderId="0" xfId="1" applyNumberFormat="1" applyFont="1"/>
    <xf numFmtId="165" fontId="51" fillId="0" borderId="0" xfId="0" applyNumberFormat="1" applyFont="1"/>
    <xf numFmtId="165" fontId="51" fillId="0" borderId="8" xfId="1" applyNumberFormat="1" applyFont="1" applyBorder="1"/>
    <xf numFmtId="39" fontId="51" fillId="0" borderId="0" xfId="0" applyNumberFormat="1" applyFont="1" applyAlignment="1">
      <alignment horizontal="left"/>
    </xf>
    <xf numFmtId="9" fontId="51" fillId="0" borderId="0" xfId="4" quotePrefix="1" applyFont="1" applyAlignment="1">
      <alignment horizontal="right"/>
    </xf>
    <xf numFmtId="165" fontId="51" fillId="0" borderId="7" xfId="1" applyNumberFormat="1" applyFont="1" applyBorder="1"/>
    <xf numFmtId="39" fontId="51" fillId="0" borderId="0" xfId="1" applyNumberFormat="1" applyFont="1" applyBorder="1"/>
    <xf numFmtId="165" fontId="51" fillId="0" borderId="0" xfId="0" applyNumberFormat="1" applyFont="1" applyAlignment="1">
      <alignment horizontal="left"/>
    </xf>
    <xf numFmtId="165" fontId="51" fillId="0" borderId="0" xfId="1" applyNumberFormat="1" applyFont="1" applyBorder="1"/>
    <xf numFmtId="0" fontId="51" fillId="0" borderId="0" xfId="0" applyNumberFormat="1" applyFont="1" applyAlignment="1">
      <alignment horizontal="left"/>
    </xf>
    <xf numFmtId="165" fontId="51" fillId="0" borderId="0" xfId="0" applyNumberFormat="1" applyFont="1"/>
    <xf numFmtId="170" fontId="51" fillId="0" borderId="0" xfId="0" applyNumberFormat="1" applyFont="1" applyAlignment="1">
      <alignment horizontal="left"/>
    </xf>
    <xf numFmtId="170" fontId="51" fillId="0" borderId="0" xfId="0" applyNumberFormat="1" applyFont="1"/>
    <xf numFmtId="165" fontId="51" fillId="0" borderId="0" xfId="0" applyNumberFormat="1" applyFont="1" applyFill="1"/>
    <xf numFmtId="165" fontId="51" fillId="0" borderId="0" xfId="2" applyNumberFormat="1" applyFont="1" applyAlignment="1">
      <alignment horizontal="left"/>
    </xf>
    <xf numFmtId="165" fontId="51" fillId="0" borderId="0" xfId="2" applyNumberFormat="1" applyFont="1"/>
    <xf numFmtId="0" fontId="51" fillId="0" borderId="0" xfId="2" applyNumberFormat="1" applyFont="1" applyAlignment="1">
      <alignment horizontal="left"/>
    </xf>
    <xf numFmtId="0" fontId="51" fillId="0" borderId="0" xfId="2" applyNumberFormat="1" applyFont="1"/>
    <xf numFmtId="165" fontId="41" fillId="0" borderId="0" xfId="0" applyNumberFormat="1" applyFont="1" applyFill="1"/>
    <xf numFmtId="165" fontId="41" fillId="0" borderId="0" xfId="0" applyNumberFormat="1" applyFont="1" applyFill="1" applyBorder="1"/>
    <xf numFmtId="0" fontId="52" fillId="0" borderId="0" xfId="0" applyFont="1" applyFill="1"/>
    <xf numFmtId="37" fontId="35" fillId="3" borderId="0" xfId="1" applyNumberFormat="1" applyFont="1" applyFill="1"/>
    <xf numFmtId="37" fontId="42" fillId="0" borderId="0" xfId="0" applyNumberFormat="1" applyFont="1" applyFill="1"/>
    <xf numFmtId="37" fontId="42" fillId="0" borderId="5" xfId="0" applyNumberFormat="1" applyFont="1" applyFill="1" applyBorder="1"/>
    <xf numFmtId="37" fontId="42" fillId="0" borderId="0" xfId="0" applyNumberFormat="1" applyFont="1" applyFill="1" applyBorder="1"/>
    <xf numFmtId="37" fontId="50" fillId="0" borderId="5" xfId="0" applyNumberFormat="1" applyFont="1" applyFill="1" applyBorder="1"/>
    <xf numFmtId="37" fontId="50" fillId="0" borderId="0" xfId="0" applyNumberFormat="1" applyFont="1" applyFill="1"/>
    <xf numFmtId="37" fontId="50" fillId="0" borderId="0" xfId="0" applyNumberFormat="1" applyFont="1" applyFill="1" applyBorder="1"/>
    <xf numFmtId="37" fontId="40" fillId="0" borderId="0" xfId="3" applyNumberFormat="1" applyFont="1" applyFill="1"/>
    <xf numFmtId="37" fontId="39" fillId="0" borderId="0" xfId="3" applyNumberFormat="1" applyFont="1" applyFill="1"/>
    <xf numFmtId="39" fontId="40" fillId="0" borderId="0" xfId="3" applyNumberFormat="1" applyFont="1" applyFill="1" applyBorder="1" applyAlignment="1">
      <alignment horizontal="left"/>
    </xf>
    <xf numFmtId="0" fontId="40" fillId="0" borderId="0" xfId="3" applyFont="1" applyFill="1" applyBorder="1"/>
    <xf numFmtId="171" fontId="40" fillId="0" borderId="0" xfId="3" applyNumberFormat="1" applyFont="1" applyFill="1" applyBorder="1" applyAlignment="1"/>
    <xf numFmtId="171" fontId="40" fillId="0" borderId="0" xfId="3" applyNumberFormat="1" applyFont="1" applyFill="1" applyBorder="1" applyAlignment="1">
      <alignment horizontal="right"/>
    </xf>
    <xf numFmtId="39" fontId="39" fillId="0" borderId="0" xfId="3" applyNumberFormat="1" applyFont="1" applyFill="1" applyBorder="1" applyAlignment="1">
      <alignment horizontal="left"/>
    </xf>
    <xf numFmtId="172" fontId="39" fillId="0" borderId="0" xfId="3" quotePrefix="1" applyNumberFormat="1" applyFont="1" applyFill="1" applyBorder="1" applyAlignment="1">
      <alignment horizontal="right"/>
    </xf>
    <xf numFmtId="39" fontId="39" fillId="0" borderId="0" xfId="3" applyNumberFormat="1" applyFont="1" applyFill="1" applyBorder="1" applyAlignment="1">
      <alignment horizontal="left" wrapText="1"/>
    </xf>
    <xf numFmtId="172" fontId="39" fillId="0" borderId="6" xfId="3" quotePrefix="1" applyNumberFormat="1" applyFont="1" applyFill="1" applyBorder="1" applyAlignment="1">
      <alignment horizontal="right"/>
    </xf>
    <xf numFmtId="171" fontId="39" fillId="0" borderId="0" xfId="3" quotePrefix="1" applyNumberFormat="1" applyFont="1" applyFill="1" applyBorder="1" applyAlignment="1">
      <alignment horizontal="right"/>
    </xf>
    <xf numFmtId="171" fontId="39" fillId="0" borderId="0" xfId="3" applyNumberFormat="1" applyFont="1" applyFill="1" applyBorder="1" applyAlignment="1">
      <alignment horizontal="right"/>
    </xf>
    <xf numFmtId="0" fontId="39" fillId="0" borderId="0" xfId="3" applyFont="1" applyFill="1" applyBorder="1" applyAlignment="1">
      <alignment horizontal="left"/>
    </xf>
    <xf numFmtId="172" fontId="39" fillId="0" borderId="2" xfId="3" applyNumberFormat="1" applyFont="1" applyFill="1" applyBorder="1" applyAlignment="1">
      <alignment horizontal="right"/>
    </xf>
    <xf numFmtId="172" fontId="39" fillId="0" borderId="1" xfId="3" applyNumberFormat="1" applyFont="1" applyFill="1" applyBorder="1" applyAlignment="1">
      <alignment horizontal="right"/>
    </xf>
    <xf numFmtId="0" fontId="42" fillId="3" borderId="0" xfId="0" applyFont="1" applyFill="1"/>
    <xf numFmtId="0" fontId="42" fillId="3" borderId="0" xfId="0" applyFont="1" applyFill="1" applyAlignment="1">
      <alignment horizontal="right"/>
    </xf>
    <xf numFmtId="0" fontId="42" fillId="0" borderId="0" xfId="0" applyFont="1" applyFill="1" applyAlignment="1">
      <alignment horizontal="right"/>
    </xf>
    <xf numFmtId="0" fontId="52" fillId="0" borderId="0" xfId="0" applyFont="1" applyFill="1" applyBorder="1"/>
    <xf numFmtId="0" fontId="42" fillId="0" borderId="0" xfId="0" applyFont="1" applyFill="1" applyBorder="1"/>
    <xf numFmtId="0" fontId="0" fillId="0" borderId="0" xfId="0" applyFill="1" applyBorder="1"/>
    <xf numFmtId="0" fontId="0" fillId="0" borderId="0" xfId="0" applyBorder="1"/>
    <xf numFmtId="37" fontId="50" fillId="0" borderId="6" xfId="0" applyNumberFormat="1" applyFont="1" applyFill="1" applyBorder="1"/>
    <xf numFmtId="37" fontId="42" fillId="0" borderId="6" xfId="0" applyNumberFormat="1" applyFont="1" applyFill="1" applyBorder="1"/>
    <xf numFmtId="37" fontId="42" fillId="0" borderId="2" xfId="0" applyNumberFormat="1" applyFont="1" applyFill="1" applyBorder="1"/>
    <xf numFmtId="15" fontId="42" fillId="0" borderId="0" xfId="0" applyNumberFormat="1" applyFont="1" applyFill="1"/>
    <xf numFmtId="15" fontId="42" fillId="0" borderId="0" xfId="0" quotePrefix="1" applyNumberFormat="1" applyFont="1" applyFill="1" applyAlignment="1">
      <alignment horizontal="right"/>
    </xf>
    <xf numFmtId="0" fontId="50" fillId="0" borderId="0" xfId="0" applyFont="1" applyFill="1"/>
    <xf numFmtId="0" fontId="42" fillId="0" borderId="0" xfId="0" applyFont="1" applyFill="1" applyAlignment="1">
      <alignment wrapText="1"/>
    </xf>
    <xf numFmtId="0" fontId="0" fillId="0" borderId="0" xfId="0" applyFill="1" applyAlignment="1">
      <alignment horizontal="right"/>
    </xf>
    <xf numFmtId="15" fontId="0" fillId="0" borderId="0" xfId="0" applyNumberFormat="1" applyFill="1"/>
    <xf numFmtId="15" fontId="0" fillId="0" borderId="0" xfId="0" quotePrefix="1" applyNumberFormat="1" applyFill="1" applyAlignment="1">
      <alignment horizontal="right"/>
    </xf>
    <xf numFmtId="0" fontId="33" fillId="0" borderId="0" xfId="0" quotePrefix="1" applyFont="1" applyFill="1" applyAlignment="1">
      <alignment horizontal="center"/>
    </xf>
    <xf numFmtId="167" fontId="42" fillId="0" borderId="2" xfId="0" applyNumberFormat="1" applyFont="1" applyFill="1" applyBorder="1"/>
    <xf numFmtId="39" fontId="39" fillId="0" borderId="0" xfId="3" applyNumberFormat="1" applyFont="1" applyFill="1"/>
    <xf numFmtId="167" fontId="40" fillId="0" borderId="0" xfId="3" applyNumberFormat="1" applyFont="1" applyFill="1" applyBorder="1"/>
    <xf numFmtId="39" fontId="39" fillId="0" borderId="0" xfId="3" applyNumberFormat="1" applyFont="1" applyFill="1" applyBorder="1"/>
    <xf numFmtId="15" fontId="42" fillId="3" borderId="0" xfId="0" applyNumberFormat="1" applyFont="1" applyFill="1"/>
    <xf numFmtId="15" fontId="42" fillId="3" borderId="0" xfId="0" quotePrefix="1" applyNumberFormat="1" applyFont="1" applyFill="1" applyAlignment="1">
      <alignment horizontal="right"/>
    </xf>
    <xf numFmtId="37" fontId="42" fillId="3" borderId="0" xfId="0" applyNumberFormat="1" applyFont="1" applyFill="1"/>
    <xf numFmtId="37" fontId="50" fillId="3" borderId="5" xfId="0" applyNumberFormat="1" applyFont="1" applyFill="1" applyBorder="1"/>
    <xf numFmtId="37" fontId="50" fillId="3" borderId="0" xfId="0" applyNumberFormat="1" applyFont="1" applyFill="1"/>
    <xf numFmtId="37" fontId="50" fillId="3" borderId="6" xfId="0" applyNumberFormat="1" applyFont="1" applyFill="1" applyBorder="1"/>
    <xf numFmtId="37" fontId="50" fillId="3" borderId="0" xfId="0" applyNumberFormat="1" applyFont="1" applyFill="1" applyBorder="1"/>
    <xf numFmtId="37" fontId="42" fillId="3" borderId="0" xfId="0" applyNumberFormat="1" applyFont="1" applyFill="1" applyBorder="1"/>
    <xf numFmtId="37" fontId="42" fillId="3" borderId="6" xfId="0" applyNumberFormat="1" applyFont="1" applyFill="1" applyBorder="1"/>
    <xf numFmtId="37" fontId="42" fillId="3" borderId="5" xfId="0" applyNumberFormat="1" applyFont="1" applyFill="1" applyBorder="1"/>
    <xf numFmtId="37" fontId="42" fillId="3" borderId="2" xfId="0" applyNumberFormat="1" applyFont="1" applyFill="1" applyBorder="1"/>
    <xf numFmtId="0" fontId="40" fillId="0" borderId="0" xfId="7" applyFont="1"/>
    <xf numFmtId="0" fontId="35" fillId="0" borderId="0" xfId="7" applyFont="1"/>
    <xf numFmtId="0" fontId="35" fillId="6" borderId="0" xfId="7" applyFont="1" applyFill="1"/>
    <xf numFmtId="0" fontId="36" fillId="0" borderId="0" xfId="7" applyFont="1"/>
    <xf numFmtId="166" fontId="36" fillId="0" borderId="0" xfId="7" applyNumberFormat="1" applyFont="1" applyAlignment="1">
      <alignment horizontal="center"/>
    </xf>
    <xf numFmtId="0" fontId="36" fillId="0" borderId="0" xfId="7" applyFont="1" applyAlignment="1">
      <alignment horizontal="center"/>
    </xf>
    <xf numFmtId="166" fontId="36" fillId="0" borderId="0" xfId="7" quotePrefix="1" applyNumberFormat="1" applyFont="1" applyAlignment="1">
      <alignment horizontal="center"/>
    </xf>
    <xf numFmtId="3" fontId="35" fillId="0" borderId="0" xfId="7" applyNumberFormat="1" applyFont="1"/>
    <xf numFmtId="3" fontId="35" fillId="0" borderId="0" xfId="7" applyNumberFormat="1" applyFont="1" applyFill="1"/>
    <xf numFmtId="3" fontId="59" fillId="0" borderId="0" xfId="7" applyNumberFormat="1" applyFont="1"/>
    <xf numFmtId="3" fontId="59" fillId="0" borderId="0" xfId="7" applyNumberFormat="1" applyFont="1" applyAlignment="1">
      <alignment horizontal="right"/>
    </xf>
    <xf numFmtId="3" fontId="35" fillId="0" borderId="9" xfId="7" applyNumberFormat="1" applyFont="1" applyBorder="1"/>
    <xf numFmtId="3" fontId="35" fillId="0" borderId="0" xfId="7" applyNumberFormat="1" applyFont="1" applyBorder="1"/>
    <xf numFmtId="3" fontId="36" fillId="0" borderId="10" xfId="7" applyNumberFormat="1" applyFont="1" applyBorder="1"/>
    <xf numFmtId="3" fontId="36" fillId="0" borderId="0" xfId="7" applyNumberFormat="1" applyFont="1" applyBorder="1"/>
    <xf numFmtId="0" fontId="59" fillId="0" borderId="0" xfId="7" applyFont="1"/>
    <xf numFmtId="3" fontId="36" fillId="0" borderId="10" xfId="7" applyNumberFormat="1" applyFont="1" applyFill="1" applyBorder="1"/>
    <xf numFmtId="3" fontId="36" fillId="0" borderId="0" xfId="7" applyNumberFormat="1" applyFont="1" applyAlignment="1">
      <alignment horizontal="center"/>
    </xf>
    <xf numFmtId="3" fontId="36" fillId="0" borderId="9" xfId="7" applyNumberFormat="1" applyFont="1" applyBorder="1"/>
    <xf numFmtId="3" fontId="36" fillId="0" borderId="0" xfId="7" applyNumberFormat="1" applyFont="1"/>
    <xf numFmtId="3" fontId="36" fillId="0" borderId="0" xfId="7" applyNumberFormat="1" applyFont="1" applyFill="1"/>
    <xf numFmtId="3" fontId="38" fillId="0" borderId="0" xfId="7" applyNumberFormat="1" applyFont="1" applyFill="1"/>
    <xf numFmtId="3" fontId="38" fillId="0" borderId="0" xfId="7" applyNumberFormat="1" applyFont="1"/>
    <xf numFmtId="0" fontId="35" fillId="0" borderId="0" xfId="7" applyFont="1" applyAlignment="1">
      <alignment horizontal="left" indent="2"/>
    </xf>
    <xf numFmtId="3" fontId="35" fillId="0" borderId="0" xfId="8" applyNumberFormat="1" applyFont="1"/>
    <xf numFmtId="174" fontId="35" fillId="0" borderId="0" xfId="8" applyNumberFormat="1" applyFont="1"/>
    <xf numFmtId="3" fontId="35" fillId="0" borderId="9" xfId="7" applyNumberFormat="1" applyFont="1" applyFill="1" applyBorder="1"/>
    <xf numFmtId="0" fontId="69" fillId="0" borderId="0" xfId="0" applyFont="1"/>
    <xf numFmtId="0" fontId="70" fillId="0" borderId="0" xfId="0" applyFont="1"/>
    <xf numFmtId="0" fontId="71" fillId="0" borderId="0" xfId="0" applyFont="1"/>
    <xf numFmtId="49" fontId="0" fillId="0" borderId="0" xfId="0" applyNumberFormat="1"/>
    <xf numFmtId="0" fontId="0" fillId="0" borderId="0" xfId="0" applyAlignment="1">
      <alignment wrapText="1"/>
    </xf>
    <xf numFmtId="177" fontId="70" fillId="0" borderId="0" xfId="0" applyNumberFormat="1" applyFont="1"/>
    <xf numFmtId="0" fontId="71" fillId="5" borderId="0" xfId="0" applyFont="1" applyFill="1"/>
    <xf numFmtId="177" fontId="0" fillId="0" borderId="0" xfId="0" applyNumberFormat="1" applyAlignment="1">
      <alignment horizontal="right"/>
    </xf>
    <xf numFmtId="177" fontId="71" fillId="0" borderId="0" xfId="0" applyNumberFormat="1" applyFont="1"/>
    <xf numFmtId="169" fontId="0" fillId="0" borderId="0" xfId="0" applyNumberFormat="1"/>
    <xf numFmtId="0" fontId="42" fillId="0" borderId="3" xfId="0" applyNumberFormat="1" applyFont="1" applyFill="1" applyBorder="1" applyAlignment="1">
      <alignment horizontal="center"/>
    </xf>
    <xf numFmtId="0" fontId="83" fillId="0" borderId="0" xfId="609" applyFont="1"/>
    <xf numFmtId="0" fontId="84" fillId="0" borderId="0" xfId="609" applyFont="1"/>
    <xf numFmtId="0" fontId="89" fillId="0" borderId="0" xfId="609" applyFont="1" applyBorder="1" applyAlignment="1">
      <alignment wrapText="1"/>
    </xf>
    <xf numFmtId="0" fontId="83" fillId="0" borderId="0" xfId="609" applyFont="1" applyBorder="1"/>
    <xf numFmtId="187" fontId="83" fillId="0" borderId="0" xfId="609" applyNumberFormat="1" applyFont="1"/>
    <xf numFmtId="187" fontId="83" fillId="0" borderId="0" xfId="609" applyNumberFormat="1" applyFont="1" applyBorder="1"/>
    <xf numFmtId="189" fontId="83" fillId="0" borderId="0" xfId="609" applyNumberFormat="1" applyFont="1"/>
    <xf numFmtId="0" fontId="89" fillId="0" borderId="0" xfId="609" applyFont="1"/>
    <xf numFmtId="186" fontId="83" fillId="0" borderId="0" xfId="609" applyNumberFormat="1" applyFont="1" applyBorder="1"/>
    <xf numFmtId="186" fontId="84" fillId="0" borderId="0" xfId="609" applyNumberFormat="1" applyFont="1" applyBorder="1"/>
    <xf numFmtId="0" fontId="83" fillId="0" borderId="0" xfId="609" applyFont="1" applyFill="1"/>
    <xf numFmtId="0" fontId="89" fillId="0" borderId="0" xfId="609" applyFont="1" applyAlignment="1">
      <alignment wrapText="1"/>
    </xf>
    <xf numFmtId="187" fontId="83" fillId="0" borderId="0" xfId="609" applyNumberFormat="1" applyFont="1" applyFill="1"/>
    <xf numFmtId="175" fontId="33" fillId="0" borderId="0" xfId="41" applyNumberFormat="1" applyFont="1" applyFill="1"/>
    <xf numFmtId="175" fontId="33" fillId="0" borderId="0" xfId="41" applyNumberFormat="1" applyFont="1" applyFill="1" applyBorder="1"/>
    <xf numFmtId="0" fontId="83" fillId="0" borderId="0" xfId="609" applyFont="1" applyFill="1" applyBorder="1"/>
    <xf numFmtId="176" fontId="42" fillId="0" borderId="0" xfId="609" applyNumberFormat="1" applyFont="1" applyBorder="1"/>
    <xf numFmtId="168" fontId="42" fillId="0" borderId="0" xfId="496" applyNumberFormat="1" applyFont="1" applyBorder="1" applyAlignment="1">
      <alignment horizontal="center"/>
    </xf>
    <xf numFmtId="168" fontId="42" fillId="0" borderId="0" xfId="496" applyNumberFormat="1" applyFont="1" applyFill="1" applyBorder="1" applyAlignment="1">
      <alignment horizontal="center"/>
    </xf>
    <xf numFmtId="175" fontId="42" fillId="0" borderId="0" xfId="496" applyNumberFormat="1" applyFont="1" applyFill="1" applyBorder="1" applyAlignment="1">
      <alignment horizontal="center"/>
    </xf>
    <xf numFmtId="176" fontId="33" fillId="0" borderId="0" xfId="609" applyNumberFormat="1" applyFont="1" applyBorder="1"/>
    <xf numFmtId="175" fontId="33" fillId="0" borderId="0" xfId="496" applyNumberFormat="1" applyFont="1" applyBorder="1" applyAlignment="1">
      <alignment horizontal="right"/>
    </xf>
    <xf numFmtId="175" fontId="33" fillId="0" borderId="0" xfId="496" applyNumberFormat="1" applyFont="1" applyFill="1" applyBorder="1" applyAlignment="1">
      <alignment horizontal="right"/>
    </xf>
    <xf numFmtId="0" fontId="33" fillId="0" borderId="0" xfId="609" applyFont="1" applyFill="1" applyBorder="1" applyAlignment="1"/>
    <xf numFmtId="175" fontId="33" fillId="0" borderId="0" xfId="609" applyNumberFormat="1" applyFont="1" applyFill="1" applyBorder="1" applyAlignment="1">
      <alignment horizontal="right"/>
    </xf>
    <xf numFmtId="175" fontId="33" fillId="0" borderId="0" xfId="609" applyNumberFormat="1" applyFont="1" applyFill="1" applyBorder="1" applyAlignment="1"/>
    <xf numFmtId="165" fontId="42" fillId="0" borderId="0" xfId="41" applyFont="1" applyBorder="1"/>
    <xf numFmtId="0" fontId="31" fillId="0" borderId="0" xfId="609" applyFont="1" applyFill="1"/>
    <xf numFmtId="0" fontId="31" fillId="0" borderId="0" xfId="609" applyFont="1"/>
    <xf numFmtId="0" fontId="89" fillId="0" borderId="0" xfId="609" applyFont="1" applyFill="1"/>
    <xf numFmtId="0" fontId="31" fillId="0" borderId="0" xfId="609" applyFont="1" applyFill="1" applyBorder="1" applyAlignment="1">
      <alignment vertical="center" textRotation="90" wrapText="1"/>
    </xf>
    <xf numFmtId="6" fontId="87" fillId="0" borderId="0" xfId="609" applyNumberFormat="1" applyFont="1" applyFill="1" applyBorder="1" applyAlignment="1">
      <alignment horizontal="left" vertical="center" wrapText="1" indent="2"/>
    </xf>
    <xf numFmtId="187" fontId="31" fillId="0" borderId="0" xfId="609" applyNumberFormat="1" applyFont="1" applyFill="1" applyBorder="1" applyAlignment="1">
      <alignment horizontal="right" vertical="center" wrapText="1"/>
    </xf>
    <xf numFmtId="0" fontId="31" fillId="0" borderId="0" xfId="609" applyFont="1" applyAlignment="1">
      <alignment vertical="center"/>
    </xf>
    <xf numFmtId="187" fontId="31" fillId="0" borderId="0" xfId="609" applyNumberFormat="1" applyFont="1"/>
    <xf numFmtId="187" fontId="31" fillId="0" borderId="0" xfId="609" applyNumberFormat="1" applyFont="1" applyFill="1" applyBorder="1" applyAlignment="1">
      <alignment horizontal="left" vertical="center" wrapText="1"/>
    </xf>
    <xf numFmtId="187" fontId="88" fillId="0" borderId="0" xfId="609" applyNumberFormat="1" applyFont="1" applyFill="1" applyBorder="1" applyAlignment="1">
      <alignment horizontal="right" vertical="center" wrapText="1"/>
    </xf>
    <xf numFmtId="6" fontId="87" fillId="0" borderId="0" xfId="609" applyNumberFormat="1" applyFont="1" applyFill="1" applyBorder="1" applyAlignment="1">
      <alignment horizontal="right" vertical="center" wrapText="1"/>
    </xf>
    <xf numFmtId="187" fontId="94" fillId="0" borderId="0" xfId="609" applyNumberFormat="1" applyFont="1" applyFill="1" applyBorder="1" applyAlignment="1">
      <alignment vertical="center" wrapText="1"/>
    </xf>
    <xf numFmtId="187" fontId="90" fillId="0" borderId="0" xfId="609" applyNumberFormat="1" applyFont="1" applyFill="1" applyBorder="1" applyAlignment="1">
      <alignment horizontal="right" vertical="center" wrapText="1"/>
    </xf>
    <xf numFmtId="187" fontId="93" fillId="0" borderId="0" xfId="609" applyNumberFormat="1" applyFont="1" applyFill="1" applyBorder="1" applyAlignment="1">
      <alignment horizontal="right" vertical="center" wrapText="1"/>
    </xf>
    <xf numFmtId="187" fontId="92" fillId="0" borderId="0" xfId="609" applyNumberFormat="1" applyFont="1" applyFill="1" applyBorder="1" applyAlignment="1">
      <alignment horizontal="right" vertical="center" wrapText="1"/>
    </xf>
    <xf numFmtId="187" fontId="83" fillId="0" borderId="0" xfId="609" applyNumberFormat="1" applyFont="1" applyFill="1" applyBorder="1"/>
    <xf numFmtId="0" fontId="95" fillId="0" borderId="0" xfId="609" applyFont="1" applyFill="1" applyBorder="1"/>
    <xf numFmtId="0" fontId="62" fillId="0" borderId="0" xfId="609" applyFont="1" applyFill="1" applyBorder="1"/>
    <xf numFmtId="185" fontId="62" fillId="0" borderId="0" xfId="609" applyNumberFormat="1" applyFont="1" applyFill="1" applyBorder="1"/>
    <xf numFmtId="185" fontId="95" fillId="0" borderId="0" xfId="609" applyNumberFormat="1" applyFont="1" applyFill="1" applyBorder="1"/>
    <xf numFmtId="0" fontId="89" fillId="0" borderId="0" xfId="609" applyFont="1" applyFill="1" applyBorder="1"/>
    <xf numFmtId="187" fontId="89" fillId="0" borderId="0" xfId="609" applyNumberFormat="1" applyFont="1" applyFill="1" applyBorder="1"/>
    <xf numFmtId="0" fontId="33" fillId="0" borderId="0" xfId="609" applyFont="1" applyFill="1" applyBorder="1"/>
    <xf numFmtId="0" fontId="96" fillId="0" borderId="0" xfId="609" applyFont="1" applyFill="1" applyBorder="1"/>
    <xf numFmtId="187" fontId="33" fillId="0" borderId="0" xfId="5" applyNumberFormat="1" applyFont="1" applyFill="1" applyBorder="1"/>
    <xf numFmtId="0" fontId="42" fillId="0" borderId="0" xfId="609" applyFont="1" applyFill="1" applyBorder="1"/>
    <xf numFmtId="165" fontId="42" fillId="0" borderId="0" xfId="5" applyFont="1" applyFill="1" applyBorder="1"/>
    <xf numFmtId="0" fontId="97" fillId="0" borderId="0" xfId="609" applyFont="1" applyFill="1" applyBorder="1"/>
    <xf numFmtId="165" fontId="33" fillId="0" borderId="0" xfId="5" applyFont="1" applyFill="1" applyBorder="1"/>
    <xf numFmtId="0" fontId="98" fillId="0" borderId="0" xfId="609" applyFont="1"/>
    <xf numFmtId="187" fontId="98" fillId="0" borderId="0" xfId="609" applyNumberFormat="1" applyFont="1"/>
    <xf numFmtId="0" fontId="98" fillId="0" borderId="0" xfId="609" applyFont="1" applyFill="1" applyBorder="1"/>
    <xf numFmtId="187" fontId="98" fillId="0" borderId="0" xfId="609" applyNumberFormat="1" applyFont="1" applyFill="1" applyBorder="1"/>
    <xf numFmtId="0" fontId="98" fillId="0" borderId="0" xfId="609" applyFont="1" applyFill="1"/>
    <xf numFmtId="0" fontId="33" fillId="0" borderId="0" xfId="0" applyFont="1"/>
    <xf numFmtId="0" fontId="42" fillId="0" borderId="0" xfId="609" applyFont="1" applyFill="1" applyBorder="1" applyAlignment="1">
      <alignment horizontal="left"/>
    </xf>
    <xf numFmtId="0" fontId="42" fillId="0" borderId="0" xfId="609" applyFont="1" applyFill="1" applyBorder="1" applyAlignment="1"/>
    <xf numFmtId="186" fontId="33" fillId="0" borderId="0" xfId="609" applyNumberFormat="1" applyFont="1" applyFill="1" applyBorder="1" applyAlignment="1"/>
    <xf numFmtId="0" fontId="33" fillId="0" borderId="0" xfId="609" applyFont="1" applyFill="1" applyBorder="1" applyAlignment="1">
      <alignment horizontal="left"/>
    </xf>
    <xf numFmtId="0" fontId="42" fillId="0" borderId="0" xfId="609" applyFont="1" applyAlignment="1">
      <alignment horizontal="left"/>
    </xf>
    <xf numFmtId="0" fontId="101" fillId="0" borderId="0" xfId="0" applyFont="1"/>
    <xf numFmtId="188" fontId="33" fillId="0" borderId="25" xfId="609" applyNumberFormat="1" applyFont="1" applyFill="1" applyBorder="1" applyAlignment="1">
      <alignment horizontal="right" vertical="center" wrapText="1"/>
    </xf>
    <xf numFmtId="188" fontId="42" fillId="0" borderId="26" xfId="609" applyNumberFormat="1" applyFont="1" applyFill="1" applyBorder="1" applyAlignment="1">
      <alignment horizontal="right" vertical="center" wrapText="1"/>
    </xf>
    <xf numFmtId="188" fontId="33" fillId="0" borderId="0" xfId="609" applyNumberFormat="1" applyFont="1" applyFill="1" applyBorder="1" applyAlignment="1">
      <alignment horizontal="right" vertical="center" wrapText="1"/>
    </xf>
    <xf numFmtId="188" fontId="42" fillId="0" borderId="27" xfId="609" applyNumberFormat="1" applyFont="1" applyFill="1" applyBorder="1" applyAlignment="1">
      <alignment horizontal="right" vertical="center" wrapText="1"/>
    </xf>
    <xf numFmtId="188" fontId="33" fillId="0" borderId="27" xfId="609" applyNumberFormat="1" applyFont="1" applyFill="1" applyBorder="1" applyAlignment="1">
      <alignment horizontal="right" vertical="center" wrapText="1"/>
    </xf>
    <xf numFmtId="187" fontId="83" fillId="0" borderId="31" xfId="609" applyNumberFormat="1" applyFont="1" applyBorder="1"/>
    <xf numFmtId="188" fontId="33" fillId="0" borderId="35" xfId="609" applyNumberFormat="1" applyFont="1" applyFill="1" applyBorder="1" applyAlignment="1">
      <alignment horizontal="right" vertical="center" wrapText="1"/>
    </xf>
    <xf numFmtId="188" fontId="33" fillId="0" borderId="36" xfId="609" applyNumberFormat="1" applyFont="1" applyFill="1" applyBorder="1" applyAlignment="1">
      <alignment horizontal="right" vertical="center" wrapText="1"/>
    </xf>
    <xf numFmtId="188" fontId="42" fillId="0" borderId="37" xfId="609" applyNumberFormat="1" applyFont="1" applyFill="1" applyBorder="1" applyAlignment="1">
      <alignment horizontal="right" vertical="center" wrapText="1"/>
    </xf>
    <xf numFmtId="188" fontId="33" fillId="0" borderId="37" xfId="609" applyNumberFormat="1" applyFont="1" applyFill="1" applyBorder="1" applyAlignment="1">
      <alignment horizontal="right" vertical="center" wrapText="1"/>
    </xf>
    <xf numFmtId="188" fontId="42" fillId="0" borderId="36" xfId="609" applyNumberFormat="1" applyFont="1" applyFill="1" applyBorder="1" applyAlignment="1">
      <alignment horizontal="right" vertical="center" wrapText="1"/>
    </xf>
    <xf numFmtId="6" fontId="87" fillId="0" borderId="36" xfId="609" quotePrefix="1" applyNumberFormat="1" applyFont="1" applyFill="1" applyBorder="1" applyAlignment="1">
      <alignment horizontal="right" vertical="center" wrapText="1"/>
    </xf>
    <xf numFmtId="0" fontId="87" fillId="0" borderId="31" xfId="609" applyFont="1" applyFill="1" applyBorder="1" applyAlignment="1">
      <alignment horizontal="right" vertical="center" wrapText="1"/>
    </xf>
    <xf numFmtId="6" fontId="87" fillId="0" borderId="4" xfId="609" quotePrefix="1" applyNumberFormat="1" applyFont="1" applyFill="1" applyBorder="1" applyAlignment="1">
      <alignment horizontal="right" vertical="center" wrapText="1"/>
    </xf>
    <xf numFmtId="188" fontId="42" fillId="0" borderId="0" xfId="609" applyNumberFormat="1" applyFont="1" applyFill="1" applyBorder="1" applyAlignment="1">
      <alignment horizontal="right" vertical="center" wrapText="1"/>
    </xf>
    <xf numFmtId="0" fontId="87" fillId="0" borderId="43" xfId="609" applyFont="1" applyFill="1" applyBorder="1" applyAlignment="1">
      <alignment horizontal="right" vertical="center" wrapText="1"/>
    </xf>
    <xf numFmtId="6" fontId="87" fillId="0" borderId="44" xfId="609" quotePrefix="1" applyNumberFormat="1" applyFont="1" applyFill="1" applyBorder="1" applyAlignment="1">
      <alignment horizontal="right" vertical="center" wrapText="1"/>
    </xf>
    <xf numFmtId="188" fontId="33" fillId="0" borderId="44" xfId="609" applyNumberFormat="1" applyFont="1" applyFill="1" applyBorder="1" applyAlignment="1">
      <alignment horizontal="right" vertical="center" wrapText="1"/>
    </xf>
    <xf numFmtId="188" fontId="33" fillId="0" borderId="46" xfId="609" applyNumberFormat="1" applyFont="1" applyFill="1" applyBorder="1" applyAlignment="1">
      <alignment horizontal="right" vertical="center" wrapText="1"/>
    </xf>
    <xf numFmtId="188" fontId="42" fillId="0" borderId="44" xfId="609" applyNumberFormat="1" applyFont="1" applyFill="1" applyBorder="1" applyAlignment="1">
      <alignment horizontal="right" vertical="center" wrapText="1"/>
    </xf>
    <xf numFmtId="188" fontId="42" fillId="0" borderId="47" xfId="609" applyNumberFormat="1" applyFont="1" applyFill="1" applyBorder="1" applyAlignment="1">
      <alignment horizontal="right" vertical="center" wrapText="1"/>
    </xf>
    <xf numFmtId="188" fontId="33" fillId="0" borderId="49" xfId="609" applyNumberFormat="1" applyFont="1" applyFill="1" applyBorder="1" applyAlignment="1">
      <alignment horizontal="right" vertical="center" wrapText="1"/>
    </xf>
    <xf numFmtId="188" fontId="33" fillId="0" borderId="48" xfId="609" applyNumberFormat="1" applyFont="1" applyFill="1" applyBorder="1" applyAlignment="1">
      <alignment horizontal="right" vertical="center" wrapText="1"/>
    </xf>
    <xf numFmtId="188" fontId="42" fillId="0" borderId="48" xfId="609" applyNumberFormat="1" applyFont="1" applyFill="1" applyBorder="1" applyAlignment="1">
      <alignment horizontal="right" vertical="center" wrapText="1"/>
    </xf>
    <xf numFmtId="188" fontId="33" fillId="0" borderId="47" xfId="609" applyNumberFormat="1" applyFont="1" applyFill="1" applyBorder="1" applyAlignment="1">
      <alignment horizontal="right" vertical="center" wrapText="1"/>
    </xf>
    <xf numFmtId="188" fontId="42" fillId="0" borderId="50" xfId="609" applyNumberFormat="1" applyFont="1" applyFill="1" applyBorder="1" applyAlignment="1">
      <alignment horizontal="right" vertical="center" wrapText="1"/>
    </xf>
    <xf numFmtId="0" fontId="100" fillId="0" borderId="0" xfId="609" applyFont="1" applyAlignment="1">
      <alignment wrapText="1"/>
    </xf>
    <xf numFmtId="188" fontId="33" fillId="0" borderId="52" xfId="609" applyNumberFormat="1" applyFont="1" applyFill="1" applyBorder="1" applyAlignment="1">
      <alignment horizontal="right" vertical="center" wrapText="1"/>
    </xf>
    <xf numFmtId="188" fontId="42" fillId="0" borderId="51" xfId="609" applyNumberFormat="1" applyFont="1" applyFill="1" applyBorder="1" applyAlignment="1">
      <alignment horizontal="right" vertical="center" wrapText="1"/>
    </xf>
    <xf numFmtId="188" fontId="42" fillId="0" borderId="53" xfId="609" applyNumberFormat="1" applyFont="1" applyFill="1" applyBorder="1" applyAlignment="1">
      <alignment horizontal="right" vertical="center" wrapText="1"/>
    </xf>
    <xf numFmtId="188" fontId="42" fillId="0" borderId="54" xfId="609" applyNumberFormat="1" applyFont="1" applyFill="1" applyBorder="1" applyAlignment="1">
      <alignment horizontal="right" vertical="center" wrapText="1"/>
    </xf>
    <xf numFmtId="188" fontId="33" fillId="0" borderId="55" xfId="609" applyNumberFormat="1" applyFont="1" applyFill="1" applyBorder="1" applyAlignment="1">
      <alignment horizontal="right" vertical="center" wrapText="1"/>
    </xf>
    <xf numFmtId="0" fontId="102" fillId="0" borderId="0" xfId="609" applyFont="1"/>
    <xf numFmtId="0" fontId="31" fillId="0" borderId="0" xfId="609" applyFont="1" applyBorder="1" applyAlignment="1">
      <alignment vertical="center" wrapText="1"/>
    </xf>
    <xf numFmtId="0" fontId="87" fillId="0" borderId="56" xfId="609" applyFont="1" applyFill="1" applyBorder="1" applyAlignment="1">
      <alignment horizontal="center" vertical="center" wrapText="1"/>
    </xf>
    <xf numFmtId="0" fontId="88" fillId="0" borderId="36" xfId="609" applyFont="1" applyFill="1" applyBorder="1" applyAlignment="1">
      <alignment horizontal="center" vertical="top" wrapText="1"/>
    </xf>
    <xf numFmtId="0" fontId="83" fillId="0" borderId="57" xfId="609" applyFont="1" applyBorder="1"/>
    <xf numFmtId="188" fontId="42" fillId="0" borderId="60" xfId="609" applyNumberFormat="1" applyFont="1" applyFill="1" applyBorder="1" applyAlignment="1">
      <alignment horizontal="right" vertical="center" wrapText="1"/>
    </xf>
    <xf numFmtId="188" fontId="42" fillId="0" borderId="63" xfId="609" applyNumberFormat="1" applyFont="1" applyFill="1" applyBorder="1" applyAlignment="1">
      <alignment vertical="center" wrapText="1"/>
    </xf>
    <xf numFmtId="188" fontId="42" fillId="0" borderId="64" xfId="609" applyNumberFormat="1" applyFont="1" applyFill="1" applyBorder="1" applyAlignment="1">
      <alignment vertical="center" wrapText="1"/>
    </xf>
    <xf numFmtId="188" fontId="42" fillId="0" borderId="62" xfId="609" applyNumberFormat="1" applyFont="1" applyFill="1" applyBorder="1" applyAlignment="1">
      <alignment vertical="center" wrapText="1"/>
    </xf>
    <xf numFmtId="188" fontId="42" fillId="0" borderId="65" xfId="609" applyNumberFormat="1" applyFont="1" applyFill="1" applyBorder="1" applyAlignment="1">
      <alignment horizontal="right" vertical="center" wrapText="1"/>
    </xf>
    <xf numFmtId="188" fontId="42" fillId="0" borderId="62" xfId="609" applyNumberFormat="1" applyFont="1" applyFill="1" applyBorder="1" applyAlignment="1">
      <alignment horizontal="right" vertical="center" wrapText="1"/>
    </xf>
    <xf numFmtId="0" fontId="31" fillId="0" borderId="4" xfId="609" applyFont="1" applyBorder="1" applyAlignment="1"/>
    <xf numFmtId="0" fontId="89" fillId="0" borderId="4" xfId="609" applyFont="1" applyBorder="1" applyAlignment="1">
      <alignment wrapText="1"/>
    </xf>
    <xf numFmtId="0" fontId="31" fillId="0" borderId="4" xfId="609" applyFont="1" applyBorder="1" applyAlignment="1">
      <alignment vertical="center" wrapText="1"/>
    </xf>
    <xf numFmtId="0" fontId="33" fillId="0" borderId="0" xfId="0" applyFont="1" applyBorder="1"/>
    <xf numFmtId="0" fontId="83" fillId="0" borderId="31" xfId="609" applyFont="1" applyBorder="1"/>
    <xf numFmtId="188" fontId="88" fillId="0" borderId="50" xfId="609" applyNumberFormat="1" applyFont="1" applyFill="1" applyBorder="1" applyAlignment="1">
      <alignment vertical="center" wrapText="1"/>
    </xf>
    <xf numFmtId="188" fontId="92" fillId="0" borderId="60" xfId="609" applyNumberFormat="1" applyFont="1" applyFill="1" applyBorder="1" applyAlignment="1">
      <alignment horizontal="right" vertical="center" wrapText="1"/>
    </xf>
    <xf numFmtId="188" fontId="42" fillId="0" borderId="50" xfId="609" applyNumberFormat="1" applyFont="1" applyFill="1" applyBorder="1" applyAlignment="1">
      <alignment vertical="center" wrapText="1"/>
    </xf>
    <xf numFmtId="188" fontId="42" fillId="0" borderId="57" xfId="609" applyNumberFormat="1" applyFont="1" applyFill="1" applyBorder="1" applyAlignment="1">
      <alignment horizontal="right" vertical="center" wrapText="1"/>
    </xf>
    <xf numFmtId="188" fontId="42" fillId="0" borderId="44" xfId="609" applyNumberFormat="1" applyFont="1" applyFill="1" applyBorder="1" applyAlignment="1">
      <alignment vertical="center" wrapText="1"/>
    </xf>
    <xf numFmtId="188" fontId="33" fillId="0" borderId="50" xfId="609" applyNumberFormat="1" applyFont="1" applyFill="1" applyBorder="1" applyAlignment="1">
      <alignment vertical="center" wrapText="1"/>
    </xf>
    <xf numFmtId="188" fontId="33" fillId="0" borderId="60" xfId="609" applyNumberFormat="1" applyFont="1" applyFill="1" applyBorder="1" applyAlignment="1">
      <alignment horizontal="right" vertical="center" wrapText="1"/>
    </xf>
    <xf numFmtId="0" fontId="42" fillId="0" borderId="26" xfId="609" applyFont="1" applyFill="1" applyBorder="1" applyAlignment="1">
      <alignment horizontal="right" vertical="center" wrapText="1"/>
    </xf>
    <xf numFmtId="0" fontId="42" fillId="0" borderId="43" xfId="609" applyFont="1" applyFill="1" applyBorder="1" applyAlignment="1">
      <alignment horizontal="right" vertical="center" wrapText="1"/>
    </xf>
    <xf numFmtId="6" fontId="42" fillId="0" borderId="43" xfId="609" applyNumberFormat="1" applyFont="1" applyFill="1" applyBorder="1" applyAlignment="1">
      <alignment horizontal="right" vertical="center" wrapText="1"/>
    </xf>
    <xf numFmtId="0" fontId="42" fillId="0" borderId="43" xfId="609" applyFont="1" applyFill="1" applyBorder="1" applyAlignment="1">
      <alignment horizontal="right" vertical="center" wrapText="1"/>
    </xf>
    <xf numFmtId="6" fontId="42" fillId="0" borderId="44" xfId="609" quotePrefix="1" applyNumberFormat="1" applyFont="1" applyFill="1" applyBorder="1" applyAlignment="1">
      <alignment horizontal="right" vertical="center" wrapText="1"/>
    </xf>
    <xf numFmtId="188" fontId="42" fillId="0" borderId="4" xfId="609" applyNumberFormat="1" applyFont="1" applyFill="1" applyBorder="1" applyAlignment="1">
      <alignment horizontal="right" vertical="center" wrapText="1"/>
    </xf>
    <xf numFmtId="0" fontId="102" fillId="0" borderId="0" xfId="609" applyFont="1" applyFill="1"/>
    <xf numFmtId="187" fontId="102" fillId="0" borderId="0" xfId="609" applyNumberFormat="1" applyFont="1" applyFill="1"/>
    <xf numFmtId="188" fontId="104" fillId="0" borderId="0" xfId="609" applyNumberFormat="1" applyFont="1" applyFill="1"/>
    <xf numFmtId="187" fontId="104" fillId="0" borderId="0" xfId="609" applyNumberFormat="1" applyFont="1" applyFill="1"/>
    <xf numFmtId="188" fontId="102" fillId="0" borderId="0" xfId="609" applyNumberFormat="1" applyFont="1" applyFill="1"/>
    <xf numFmtId="188" fontId="42" fillId="0" borderId="25" xfId="609" applyNumberFormat="1" applyFont="1" applyFill="1" applyBorder="1" applyAlignment="1">
      <alignment horizontal="right" vertical="center" wrapText="1"/>
    </xf>
    <xf numFmtId="0" fontId="42" fillId="0" borderId="56" xfId="609" applyFont="1" applyFill="1" applyBorder="1" applyAlignment="1">
      <alignment horizontal="right" vertical="center" wrapText="1"/>
    </xf>
    <xf numFmtId="0" fontId="83" fillId="0" borderId="4" xfId="609" applyFont="1" applyBorder="1"/>
    <xf numFmtId="0" fontId="83" fillId="0" borderId="36" xfId="609" applyFont="1" applyBorder="1"/>
    <xf numFmtId="0" fontId="33" fillId="0" borderId="32" xfId="609" applyFont="1" applyFill="1" applyBorder="1" applyAlignment="1">
      <alignment vertical="center" wrapText="1"/>
    </xf>
    <xf numFmtId="0" fontId="33" fillId="0" borderId="35" xfId="609" applyFont="1" applyFill="1" applyBorder="1" applyAlignment="1">
      <alignment horizontal="center" vertical="center" wrapText="1"/>
    </xf>
    <xf numFmtId="0" fontId="33" fillId="0" borderId="56" xfId="609" applyFont="1" applyFill="1" applyBorder="1" applyAlignment="1">
      <alignment vertical="center" wrapText="1"/>
    </xf>
    <xf numFmtId="0" fontId="42" fillId="0" borderId="36" xfId="609" applyFont="1" applyFill="1" applyBorder="1" applyAlignment="1">
      <alignment horizontal="center" vertical="center" wrapText="1"/>
    </xf>
    <xf numFmtId="6" fontId="42" fillId="0" borderId="25" xfId="609" quotePrefix="1" applyNumberFormat="1" applyFont="1" applyFill="1" applyBorder="1" applyAlignment="1">
      <alignment horizontal="right" vertical="center" wrapText="1"/>
    </xf>
    <xf numFmtId="6" fontId="42" fillId="0" borderId="36" xfId="609" quotePrefix="1" applyNumberFormat="1" applyFont="1" applyFill="1" applyBorder="1" applyAlignment="1">
      <alignment horizontal="right" vertical="center" wrapText="1"/>
    </xf>
    <xf numFmtId="0" fontId="86" fillId="0" borderId="56" xfId="609" applyFont="1" applyFill="1" applyBorder="1" applyAlignment="1">
      <alignment vertical="center" wrapText="1"/>
    </xf>
    <xf numFmtId="0" fontId="87" fillId="0" borderId="36" xfId="609" applyFont="1" applyFill="1" applyBorder="1" applyAlignment="1">
      <alignment horizontal="center" vertical="center" wrapText="1"/>
    </xf>
    <xf numFmtId="0" fontId="42" fillId="0" borderId="45" xfId="609" applyFont="1" applyFill="1" applyBorder="1" applyAlignment="1">
      <alignment vertical="center" wrapText="1"/>
    </xf>
    <xf numFmtId="188" fontId="33" fillId="0" borderId="57" xfId="609" applyNumberFormat="1" applyFont="1" applyFill="1" applyBorder="1" applyAlignment="1">
      <alignment horizontal="right" vertical="center" wrapText="1"/>
    </xf>
    <xf numFmtId="0" fontId="33" fillId="0" borderId="59" xfId="609" applyFont="1" applyFill="1" applyBorder="1" applyAlignment="1">
      <alignment vertical="center" wrapText="1"/>
    </xf>
    <xf numFmtId="0" fontId="102" fillId="0" borderId="4" xfId="609" applyFont="1" applyFill="1" applyBorder="1"/>
    <xf numFmtId="188" fontId="102" fillId="0" borderId="4" xfId="609" applyNumberFormat="1" applyFont="1" applyFill="1" applyBorder="1"/>
    <xf numFmtId="0" fontId="42" fillId="0" borderId="44" xfId="609" applyFont="1" applyFill="1" applyBorder="1" applyAlignment="1">
      <alignment horizontal="left" vertical="center" wrapText="1"/>
    </xf>
    <xf numFmtId="0" fontId="103" fillId="0" borderId="44" xfId="609" applyFont="1" applyFill="1" applyBorder="1" applyAlignment="1">
      <alignment vertical="center" wrapText="1"/>
    </xf>
    <xf numFmtId="0" fontId="102" fillId="0" borderId="57" xfId="609" applyFont="1" applyFill="1" applyBorder="1"/>
    <xf numFmtId="0" fontId="83" fillId="0" borderId="4" xfId="609" applyFont="1" applyBorder="1" applyAlignment="1">
      <alignment horizontal="center"/>
    </xf>
    <xf numFmtId="0" fontId="42" fillId="0" borderId="34" xfId="609" applyFont="1" applyFill="1" applyBorder="1" applyAlignment="1">
      <alignment horizontal="right" vertical="center" wrapText="1"/>
    </xf>
    <xf numFmtId="0" fontId="33" fillId="0" borderId="57" xfId="609" applyFont="1" applyFill="1" applyBorder="1" applyAlignment="1">
      <alignment horizontal="center" vertical="center" wrapText="1"/>
    </xf>
    <xf numFmtId="0" fontId="42" fillId="0" borderId="56" xfId="609" quotePrefix="1" applyFont="1" applyFill="1" applyBorder="1" applyAlignment="1">
      <alignment horizontal="center" vertical="center" wrapText="1"/>
    </xf>
    <xf numFmtId="0" fontId="42" fillId="0" borderId="44" xfId="609" applyFont="1" applyFill="1" applyBorder="1" applyAlignment="1">
      <alignment vertical="center" wrapText="1"/>
    </xf>
    <xf numFmtId="0" fontId="42" fillId="0" borderId="39" xfId="609" applyFont="1" applyFill="1" applyBorder="1" applyAlignment="1">
      <alignment horizontal="right" vertical="center" wrapText="1"/>
    </xf>
    <xf numFmtId="6" fontId="42" fillId="0" borderId="40" xfId="609" quotePrefix="1" applyNumberFormat="1" applyFont="1" applyFill="1" applyBorder="1" applyAlignment="1">
      <alignment horizontal="right" vertical="center" wrapText="1"/>
    </xf>
    <xf numFmtId="0" fontId="102" fillId="0" borderId="22" xfId="609" applyFont="1" applyFill="1" applyBorder="1"/>
    <xf numFmtId="0" fontId="102" fillId="0" borderId="22" xfId="609" applyFont="1" applyFill="1" applyBorder="1" applyAlignment="1">
      <alignment horizontal="center"/>
    </xf>
    <xf numFmtId="188" fontId="102" fillId="0" borderId="22" xfId="609" applyNumberFormat="1" applyFont="1" applyFill="1" applyBorder="1"/>
    <xf numFmtId="0" fontId="42" fillId="0" borderId="26" xfId="609" applyFont="1" applyFill="1" applyBorder="1" applyAlignment="1">
      <alignment vertical="center" wrapText="1"/>
    </xf>
    <xf numFmtId="188" fontId="42" fillId="0" borderId="33" xfId="609" applyNumberFormat="1" applyFont="1" applyFill="1" applyBorder="1" applyAlignment="1">
      <alignment horizontal="right" vertical="center" wrapText="1"/>
    </xf>
    <xf numFmtId="0" fontId="103" fillId="0" borderId="43" xfId="609" applyFont="1" applyFill="1" applyBorder="1" applyAlignment="1">
      <alignment vertical="center" wrapText="1"/>
    </xf>
    <xf numFmtId="0" fontId="42" fillId="0" borderId="43" xfId="609" applyFont="1" applyFill="1" applyBorder="1" applyAlignment="1">
      <alignment horizontal="center" vertical="center" wrapText="1"/>
    </xf>
    <xf numFmtId="0" fontId="42" fillId="0" borderId="44" xfId="609" applyFont="1" applyFill="1" applyBorder="1" applyAlignment="1">
      <alignment horizontal="center" vertical="center" wrapText="1"/>
    </xf>
    <xf numFmtId="188" fontId="33" fillId="0" borderId="26" xfId="609" applyNumberFormat="1" applyFont="1" applyFill="1" applyBorder="1" applyAlignment="1">
      <alignment horizontal="right" vertical="center" wrapText="1"/>
    </xf>
    <xf numFmtId="188" fontId="33" fillId="0" borderId="69" xfId="609" applyNumberFormat="1" applyFont="1" applyFill="1" applyBorder="1" applyAlignment="1">
      <alignment horizontal="right" vertical="center" wrapText="1"/>
    </xf>
    <xf numFmtId="188" fontId="42" fillId="0" borderId="70" xfId="609" applyNumberFormat="1" applyFont="1" applyFill="1" applyBorder="1" applyAlignment="1">
      <alignment horizontal="right" vertical="center" wrapText="1"/>
    </xf>
    <xf numFmtId="188" fontId="42" fillId="0" borderId="29" xfId="609" applyNumberFormat="1" applyFont="1" applyFill="1" applyBorder="1" applyAlignment="1">
      <alignment horizontal="right" vertical="center" wrapText="1"/>
    </xf>
    <xf numFmtId="188" fontId="42" fillId="0" borderId="38" xfId="609" applyNumberFormat="1" applyFont="1" applyFill="1" applyBorder="1" applyAlignment="1">
      <alignment horizontal="right" vertical="center" wrapText="1"/>
    </xf>
    <xf numFmtId="0" fontId="42" fillId="0" borderId="72" xfId="609" applyFont="1" applyFill="1" applyBorder="1" applyAlignment="1">
      <alignment horizontal="right" vertical="center" wrapText="1"/>
    </xf>
    <xf numFmtId="6" fontId="42" fillId="0" borderId="73" xfId="609" quotePrefix="1" applyNumberFormat="1" applyFont="1" applyFill="1" applyBorder="1" applyAlignment="1">
      <alignment horizontal="right" vertical="center" wrapText="1"/>
    </xf>
    <xf numFmtId="188" fontId="33" fillId="0" borderId="74" xfId="609" applyNumberFormat="1" applyFont="1" applyFill="1" applyBorder="1" applyAlignment="1">
      <alignment horizontal="right" vertical="center" wrapText="1"/>
    </xf>
    <xf numFmtId="188" fontId="42" fillId="0" borderId="74" xfId="609" applyNumberFormat="1" applyFont="1" applyFill="1" applyBorder="1" applyAlignment="1">
      <alignment horizontal="right" vertical="center" wrapText="1"/>
    </xf>
    <xf numFmtId="188" fontId="33" fillId="0" borderId="73" xfId="609" applyNumberFormat="1" applyFont="1" applyFill="1" applyBorder="1" applyAlignment="1">
      <alignment horizontal="right" vertical="center" wrapText="1"/>
    </xf>
    <xf numFmtId="0" fontId="42" fillId="0" borderId="76" xfId="609" applyFont="1" applyFill="1" applyBorder="1" applyAlignment="1">
      <alignment horizontal="right" vertical="center" wrapText="1"/>
    </xf>
    <xf numFmtId="6" fontId="42" fillId="0" borderId="77" xfId="609" quotePrefix="1" applyNumberFormat="1" applyFont="1" applyFill="1" applyBorder="1" applyAlignment="1">
      <alignment horizontal="right" vertical="center" wrapText="1"/>
    </xf>
    <xf numFmtId="188" fontId="33" fillId="0" borderId="78" xfId="609" applyNumberFormat="1" applyFont="1" applyFill="1" applyBorder="1" applyAlignment="1">
      <alignment horizontal="right" vertical="center" wrapText="1"/>
    </xf>
    <xf numFmtId="188" fontId="42" fillId="0" borderId="78" xfId="609" applyNumberFormat="1" applyFont="1" applyFill="1" applyBorder="1" applyAlignment="1">
      <alignment horizontal="right" vertical="center" wrapText="1"/>
    </xf>
    <xf numFmtId="188" fontId="33" fillId="0" borderId="77" xfId="609" applyNumberFormat="1" applyFont="1" applyFill="1" applyBorder="1" applyAlignment="1">
      <alignment horizontal="right" vertical="center" wrapText="1"/>
    </xf>
    <xf numFmtId="188" fontId="42" fillId="0" borderId="71" xfId="609" applyNumberFormat="1" applyFont="1" applyFill="1" applyBorder="1" applyAlignment="1">
      <alignment horizontal="right" vertical="center" wrapText="1"/>
    </xf>
    <xf numFmtId="188" fontId="33" fillId="0" borderId="79" xfId="609" applyNumberFormat="1" applyFont="1" applyFill="1" applyBorder="1" applyAlignment="1">
      <alignment horizontal="right" vertical="center" wrapText="1"/>
    </xf>
    <xf numFmtId="188" fontId="42" fillId="0" borderId="71" xfId="609" applyNumberFormat="1" applyFont="1" applyFill="1" applyBorder="1" applyAlignment="1">
      <alignment vertical="center" wrapText="1"/>
    </xf>
    <xf numFmtId="188" fontId="42" fillId="0" borderId="75" xfId="609" applyNumberFormat="1" applyFont="1" applyFill="1" applyBorder="1" applyAlignment="1">
      <alignment horizontal="right" vertical="center" wrapText="1"/>
    </xf>
    <xf numFmtId="188" fontId="33" fillId="0" borderId="8" xfId="609" applyNumberFormat="1" applyFont="1" applyFill="1" applyBorder="1" applyAlignment="1">
      <alignment horizontal="right" vertical="center" wrapText="1"/>
    </xf>
    <xf numFmtId="188" fontId="42" fillId="0" borderId="75" xfId="609" applyNumberFormat="1" applyFont="1" applyFill="1" applyBorder="1" applyAlignment="1">
      <alignment vertical="center" wrapText="1"/>
    </xf>
    <xf numFmtId="188" fontId="33" fillId="0" borderId="33" xfId="609" applyNumberFormat="1" applyFont="1" applyFill="1" applyBorder="1" applyAlignment="1">
      <alignment horizontal="right" vertical="center" wrapText="1"/>
    </xf>
    <xf numFmtId="188" fontId="42" fillId="0" borderId="33" xfId="609" applyNumberFormat="1" applyFont="1" applyFill="1" applyBorder="1" applyAlignment="1">
      <alignment vertical="center" wrapText="1"/>
    </xf>
    <xf numFmtId="188" fontId="42" fillId="0" borderId="73" xfId="609" applyNumberFormat="1" applyFont="1" applyFill="1" applyBorder="1" applyAlignment="1">
      <alignment horizontal="right" vertical="center" wrapText="1"/>
    </xf>
    <xf numFmtId="188" fontId="102" fillId="0" borderId="31" xfId="609" applyNumberFormat="1" applyFont="1" applyFill="1" applyBorder="1"/>
    <xf numFmtId="188" fontId="42" fillId="0" borderId="77" xfId="609" applyNumberFormat="1" applyFont="1" applyFill="1" applyBorder="1" applyAlignment="1">
      <alignment horizontal="right" vertical="center" wrapText="1"/>
    </xf>
    <xf numFmtId="188" fontId="42" fillId="0" borderId="80" xfId="609" applyNumberFormat="1" applyFont="1" applyFill="1" applyBorder="1" applyAlignment="1">
      <alignment horizontal="right" vertical="center" wrapText="1"/>
    </xf>
    <xf numFmtId="0" fontId="42" fillId="0" borderId="47" xfId="609" applyFont="1" applyFill="1" applyBorder="1" applyAlignment="1">
      <alignment vertical="center" wrapText="1"/>
    </xf>
    <xf numFmtId="0" fontId="33" fillId="0" borderId="44" xfId="609" applyFont="1" applyFill="1" applyBorder="1" applyAlignment="1">
      <alignment vertical="center" wrapText="1"/>
    </xf>
    <xf numFmtId="188" fontId="42" fillId="0" borderId="48" xfId="609" applyNumberFormat="1" applyFont="1" applyFill="1" applyBorder="1" applyAlignment="1">
      <alignment vertical="center" wrapText="1"/>
    </xf>
    <xf numFmtId="188" fontId="42" fillId="0" borderId="81" xfId="609" applyNumberFormat="1" applyFont="1" applyFill="1" applyBorder="1" applyAlignment="1">
      <alignment horizontal="right" vertical="center" wrapText="1"/>
    </xf>
    <xf numFmtId="188" fontId="42" fillId="0" borderId="82" xfId="609" applyNumberFormat="1" applyFont="1" applyFill="1" applyBorder="1" applyAlignment="1">
      <alignment horizontal="right" vertical="center" wrapText="1"/>
    </xf>
    <xf numFmtId="0" fontId="100" fillId="0" borderId="0" xfId="609" applyFont="1" applyFill="1" applyAlignment="1">
      <alignment wrapText="1"/>
    </xf>
    <xf numFmtId="0" fontId="95" fillId="0" borderId="0" xfId="609" applyFont="1" applyFill="1" applyBorder="1" applyAlignment="1">
      <alignment horizontal="center"/>
    </xf>
    <xf numFmtId="49" fontId="33" fillId="0" borderId="0" xfId="609" applyNumberFormat="1" applyFont="1" applyFill="1" applyBorder="1"/>
    <xf numFmtId="175" fontId="33" fillId="0" borderId="0" xfId="609" applyNumberFormat="1" applyFont="1" applyFill="1" applyBorder="1"/>
    <xf numFmtId="175" fontId="42" fillId="0" borderId="0" xfId="609" applyNumberFormat="1" applyFont="1" applyFill="1" applyBorder="1"/>
    <xf numFmtId="0" fontId="42" fillId="0" borderId="0" xfId="609" applyFont="1" applyFill="1" applyBorder="1" applyAlignment="1">
      <alignment horizontal="right"/>
    </xf>
    <xf numFmtId="173" fontId="33" fillId="0" borderId="0" xfId="609" applyNumberFormat="1" applyFont="1" applyFill="1" applyBorder="1"/>
    <xf numFmtId="173" fontId="42" fillId="0" borderId="0" xfId="609" applyNumberFormat="1" applyFont="1" applyFill="1" applyBorder="1"/>
    <xf numFmtId="0" fontId="101" fillId="0" borderId="0" xfId="609" applyFont="1" applyFill="1"/>
    <xf numFmtId="0" fontId="101" fillId="0" borderId="0" xfId="609" applyFont="1" applyFill="1" applyBorder="1"/>
    <xf numFmtId="0" fontId="101" fillId="0" borderId="0" xfId="609" applyFont="1" applyFill="1" applyAlignment="1">
      <alignment wrapText="1"/>
    </xf>
    <xf numFmtId="0" fontId="103" fillId="0" borderId="0" xfId="609" applyFont="1" applyFill="1"/>
    <xf numFmtId="0" fontId="103" fillId="0" borderId="0" xfId="609" applyFont="1" applyFill="1" applyBorder="1"/>
    <xf numFmtId="0" fontId="102" fillId="0" borderId="0" xfId="609" applyFont="1" applyFill="1" applyBorder="1"/>
    <xf numFmtId="187" fontId="102" fillId="0" borderId="0" xfId="609" applyNumberFormat="1" applyFont="1" applyFill="1" applyBorder="1"/>
    <xf numFmtId="186" fontId="102" fillId="0" borderId="0" xfId="609" applyNumberFormat="1" applyFont="1" applyFill="1" applyBorder="1"/>
    <xf numFmtId="187" fontId="33" fillId="0" borderId="26" xfId="609" applyNumberFormat="1" applyFont="1" applyFill="1" applyBorder="1" applyAlignment="1">
      <alignment horizontal="right" vertical="center" wrapText="1"/>
    </xf>
    <xf numFmtId="187" fontId="33" fillId="0" borderId="0" xfId="609" applyNumberFormat="1" applyFont="1" applyFill="1" applyBorder="1" applyAlignment="1">
      <alignment horizontal="right" vertical="center" wrapText="1"/>
    </xf>
    <xf numFmtId="0" fontId="33" fillId="0" borderId="44" xfId="609" applyFont="1" applyFill="1" applyBorder="1" applyAlignment="1">
      <alignment vertical="center" wrapText="1"/>
    </xf>
    <xf numFmtId="187" fontId="42" fillId="0" borderId="56" xfId="609" applyNumberFormat="1" applyFont="1" applyFill="1" applyBorder="1" applyAlignment="1">
      <alignment horizontal="right" vertical="center" wrapText="1"/>
    </xf>
    <xf numFmtId="187" fontId="102" fillId="0" borderId="4" xfId="609" applyNumberFormat="1" applyFont="1" applyFill="1" applyBorder="1"/>
    <xf numFmtId="187" fontId="42" fillId="0" borderId="43" xfId="609" applyNumberFormat="1" applyFont="1" applyFill="1" applyBorder="1" applyAlignment="1">
      <alignment horizontal="right" vertical="center" wrapText="1"/>
    </xf>
    <xf numFmtId="188" fontId="42" fillId="0" borderId="83" xfId="609" applyNumberFormat="1" applyFont="1" applyFill="1" applyBorder="1" applyAlignment="1">
      <alignment horizontal="right" vertical="center" wrapText="1"/>
    </xf>
    <xf numFmtId="0" fontId="102" fillId="0" borderId="31" xfId="609" applyFont="1" applyFill="1" applyBorder="1"/>
    <xf numFmtId="0" fontId="33" fillId="0" borderId="47" xfId="609" applyFont="1" applyFill="1" applyBorder="1" applyAlignment="1">
      <alignment vertical="center" wrapText="1"/>
    </xf>
    <xf numFmtId="188" fontId="33" fillId="0" borderId="84" xfId="609" applyNumberFormat="1" applyFont="1" applyFill="1" applyBorder="1" applyAlignment="1">
      <alignment horizontal="right" vertical="center" wrapText="1"/>
    </xf>
    <xf numFmtId="188" fontId="42" fillId="0" borderId="84" xfId="609" applyNumberFormat="1" applyFont="1" applyFill="1" applyBorder="1" applyAlignment="1">
      <alignment horizontal="right" vertical="center" wrapText="1"/>
    </xf>
    <xf numFmtId="188" fontId="42" fillId="0" borderId="85" xfId="609" applyNumberFormat="1" applyFont="1" applyFill="1" applyBorder="1" applyAlignment="1">
      <alignment horizontal="right" vertical="center" wrapText="1"/>
    </xf>
    <xf numFmtId="0" fontId="42" fillId="0" borderId="69" xfId="609" applyFont="1" applyFill="1" applyBorder="1" applyAlignment="1">
      <alignment horizontal="right" vertical="center" wrapText="1"/>
    </xf>
    <xf numFmtId="0" fontId="102" fillId="0" borderId="32" xfId="609" applyFont="1" applyFill="1" applyBorder="1"/>
    <xf numFmtId="6" fontId="42" fillId="0" borderId="41" xfId="609" quotePrefix="1" applyNumberFormat="1" applyFont="1" applyFill="1" applyBorder="1" applyAlignment="1">
      <alignment horizontal="right" vertical="center" wrapText="1"/>
    </xf>
    <xf numFmtId="0" fontId="42" fillId="0" borderId="24" xfId="609" applyFont="1" applyFill="1" applyBorder="1" applyAlignment="1">
      <alignment horizontal="right" vertical="center" wrapText="1"/>
    </xf>
    <xf numFmtId="0" fontId="83" fillId="0" borderId="43" xfId="609" applyFont="1" applyBorder="1"/>
    <xf numFmtId="0" fontId="33" fillId="0" borderId="43" xfId="609" applyFont="1" applyFill="1" applyBorder="1" applyAlignment="1">
      <alignment vertical="center" wrapText="1"/>
    </xf>
    <xf numFmtId="188" fontId="33" fillId="0" borderId="40" xfId="609" applyNumberFormat="1" applyFont="1" applyFill="1" applyBorder="1" applyAlignment="1">
      <alignment horizontal="right" vertical="center" wrapText="1"/>
    </xf>
    <xf numFmtId="188" fontId="42" fillId="0" borderId="40" xfId="609" applyNumberFormat="1" applyFont="1" applyFill="1" applyBorder="1" applyAlignment="1">
      <alignment horizontal="right" vertical="center" wrapText="1"/>
    </xf>
    <xf numFmtId="187" fontId="42" fillId="0" borderId="57" xfId="609" applyNumberFormat="1" applyFont="1" applyFill="1" applyBorder="1" applyAlignment="1">
      <alignment horizontal="right" vertical="center" wrapText="1"/>
    </xf>
    <xf numFmtId="0" fontId="42" fillId="0" borderId="28" xfId="609" applyFont="1" applyFill="1" applyBorder="1" applyAlignment="1">
      <alignment horizontal="right" vertical="center" wrapText="1"/>
    </xf>
    <xf numFmtId="0" fontId="33" fillId="0" borderId="0" xfId="609" applyFont="1" applyFill="1"/>
    <xf numFmtId="187" fontId="33" fillId="0" borderId="0" xfId="609" applyNumberFormat="1" applyFont="1" applyFill="1"/>
    <xf numFmtId="0" fontId="101" fillId="0" borderId="4" xfId="609" applyFont="1" applyFill="1" applyBorder="1"/>
    <xf numFmtId="187" fontId="33" fillId="0" borderId="4" xfId="609" applyNumberFormat="1" applyFont="1" applyFill="1" applyBorder="1"/>
    <xf numFmtId="188" fontId="42" fillId="0" borderId="25" xfId="609" applyNumberFormat="1" applyFont="1" applyFill="1" applyBorder="1" applyAlignment="1">
      <alignment vertical="center" wrapText="1"/>
    </xf>
    <xf numFmtId="188" fontId="42" fillId="0" borderId="68" xfId="609" applyNumberFormat="1" applyFont="1" applyFill="1" applyBorder="1" applyAlignment="1">
      <alignment vertical="center" wrapText="1"/>
    </xf>
    <xf numFmtId="188" fontId="42" fillId="0" borderId="40" xfId="609" applyNumberFormat="1" applyFont="1" applyFill="1" applyBorder="1" applyAlignment="1">
      <alignment vertical="center" wrapText="1"/>
    </xf>
    <xf numFmtId="0" fontId="33" fillId="0" borderId="4" xfId="609" applyFont="1" applyFill="1" applyBorder="1"/>
    <xf numFmtId="0" fontId="62" fillId="0" borderId="43" xfId="609" applyFont="1" applyFill="1" applyBorder="1" applyAlignment="1">
      <alignment vertical="center" wrapText="1"/>
    </xf>
    <xf numFmtId="0" fontId="62" fillId="0" borderId="44" xfId="609" applyFont="1" applyFill="1" applyBorder="1" applyAlignment="1">
      <alignment vertical="center" wrapText="1"/>
    </xf>
    <xf numFmtId="0" fontId="42" fillId="0" borderId="34" xfId="609" applyFont="1" applyFill="1" applyBorder="1" applyAlignment="1">
      <alignment vertical="center" wrapText="1"/>
    </xf>
    <xf numFmtId="0" fontId="42" fillId="0" borderId="56" xfId="609" applyFont="1" applyFill="1" applyBorder="1" applyAlignment="1">
      <alignment vertical="center" wrapText="1"/>
    </xf>
    <xf numFmtId="188" fontId="88" fillId="0" borderId="60" xfId="609" applyNumberFormat="1" applyFont="1" applyFill="1" applyBorder="1" applyAlignment="1">
      <alignment vertical="center" wrapText="1"/>
    </xf>
    <xf numFmtId="0" fontId="105" fillId="0" borderId="43" xfId="609" applyFont="1" applyFill="1" applyBorder="1" applyAlignment="1">
      <alignment vertical="center" wrapText="1"/>
    </xf>
    <xf numFmtId="188" fontId="42" fillId="0" borderId="69" xfId="609" applyNumberFormat="1" applyFont="1" applyFill="1" applyBorder="1" applyAlignment="1">
      <alignment horizontal="right" vertical="center" wrapText="1"/>
    </xf>
    <xf numFmtId="188" fontId="42" fillId="0" borderId="41" xfId="609" applyNumberFormat="1" applyFont="1" applyFill="1" applyBorder="1" applyAlignment="1">
      <alignment horizontal="right" vertical="center" wrapText="1"/>
    </xf>
    <xf numFmtId="0" fontId="42" fillId="0" borderId="26" xfId="609" applyFont="1" applyFill="1" applyBorder="1" applyAlignment="1">
      <alignment horizontal="right" vertical="center"/>
    </xf>
    <xf numFmtId="0" fontId="42" fillId="0" borderId="34" xfId="609" applyFont="1" applyFill="1" applyBorder="1" applyAlignment="1">
      <alignment horizontal="right" vertical="center"/>
    </xf>
    <xf numFmtId="188" fontId="42" fillId="0" borderId="68" xfId="609" applyNumberFormat="1" applyFont="1" applyFill="1" applyBorder="1" applyAlignment="1">
      <alignment horizontal="right" vertical="center" wrapText="1"/>
    </xf>
    <xf numFmtId="0" fontId="42" fillId="0" borderId="36" xfId="609" applyFont="1" applyFill="1" applyBorder="1" applyAlignment="1">
      <alignment vertical="center" wrapText="1"/>
    </xf>
    <xf numFmtId="188" fontId="33" fillId="0" borderId="44" xfId="609" applyNumberFormat="1" applyFont="1" applyFill="1" applyBorder="1" applyAlignment="1">
      <alignment vertical="center"/>
    </xf>
    <xf numFmtId="0" fontId="103" fillId="0" borderId="0" xfId="609" applyFont="1" applyFill="1" applyAlignment="1">
      <alignment vertical="center"/>
    </xf>
    <xf numFmtId="0" fontId="33" fillId="0" borderId="36" xfId="609" applyFont="1" applyFill="1" applyBorder="1" applyAlignment="1">
      <alignment horizontal="center" vertical="center" wrapText="1"/>
    </xf>
    <xf numFmtId="0" fontId="106" fillId="0" borderId="56" xfId="609" applyFont="1" applyFill="1" applyBorder="1" applyAlignment="1">
      <alignment vertical="center" wrapText="1"/>
    </xf>
    <xf numFmtId="0" fontId="42" fillId="0" borderId="43" xfId="609" applyFont="1" applyFill="1" applyBorder="1" applyAlignment="1">
      <alignment vertical="center" wrapText="1"/>
    </xf>
    <xf numFmtId="0" fontId="103" fillId="0" borderId="44" xfId="609" applyFont="1" applyFill="1" applyBorder="1" applyAlignment="1">
      <alignment horizontal="center" vertical="top" wrapText="1"/>
    </xf>
    <xf numFmtId="188" fontId="42" fillId="0" borderId="42" xfId="609" applyNumberFormat="1" applyFont="1" applyFill="1" applyBorder="1" applyAlignment="1">
      <alignment horizontal="right" vertical="center" wrapText="1"/>
    </xf>
    <xf numFmtId="188" fontId="33" fillId="0" borderId="44" xfId="609" applyNumberFormat="1" applyFont="1" applyFill="1" applyBorder="1"/>
    <xf numFmtId="188" fontId="42" fillId="0" borderId="47" xfId="609" applyNumberFormat="1" applyFont="1" applyFill="1" applyBorder="1" applyAlignment="1">
      <alignment vertical="center"/>
    </xf>
    <xf numFmtId="0" fontId="102" fillId="0" borderId="56" xfId="609" applyFont="1" applyFill="1" applyBorder="1" applyAlignment="1">
      <alignment vertical="center" wrapText="1"/>
    </xf>
    <xf numFmtId="0" fontId="33" fillId="0" borderId="36" xfId="609" applyFont="1" applyFill="1" applyBorder="1" applyAlignment="1">
      <alignment vertical="center" wrapText="1"/>
    </xf>
    <xf numFmtId="0" fontId="100" fillId="0" borderId="0" xfId="609" applyFont="1" applyFill="1"/>
    <xf numFmtId="0" fontId="42" fillId="0" borderId="30" xfId="609" applyFont="1" applyFill="1" applyBorder="1" applyAlignment="1">
      <alignment horizontal="right" vertical="center"/>
    </xf>
    <xf numFmtId="0" fontId="42" fillId="0" borderId="57" xfId="609" applyFont="1" applyFill="1" applyBorder="1" applyAlignment="1">
      <alignment horizontal="right" vertical="center"/>
    </xf>
    <xf numFmtId="0" fontId="42" fillId="0" borderId="36" xfId="609" applyFont="1" applyFill="1" applyBorder="1" applyAlignment="1">
      <alignment vertical="center" wrapText="1"/>
    </xf>
    <xf numFmtId="0" fontId="37" fillId="0" borderId="4" xfId="609" applyFont="1" applyFill="1" applyBorder="1" applyAlignment="1">
      <alignment vertical="center"/>
    </xf>
    <xf numFmtId="6" fontId="42" fillId="0" borderId="44" xfId="609" applyNumberFormat="1" applyFont="1" applyFill="1" applyBorder="1" applyAlignment="1">
      <alignment vertical="center" wrapText="1"/>
    </xf>
    <xf numFmtId="0" fontId="42" fillId="0" borderId="57" xfId="609" applyFont="1" applyFill="1" applyBorder="1" applyAlignment="1">
      <alignment vertical="center" wrapText="1"/>
    </xf>
    <xf numFmtId="0" fontId="107" fillId="0" borderId="56" xfId="609" applyFont="1" applyFill="1" applyBorder="1" applyAlignment="1">
      <alignment horizontal="right" vertical="center" wrapText="1"/>
    </xf>
    <xf numFmtId="0" fontId="107" fillId="0" borderId="43" xfId="609" applyFont="1" applyFill="1" applyBorder="1" applyAlignment="1">
      <alignment horizontal="right" vertical="center" wrapText="1"/>
    </xf>
    <xf numFmtId="0" fontId="31" fillId="0" borderId="43" xfId="609" applyFont="1" applyFill="1" applyBorder="1" applyAlignment="1">
      <alignment vertical="center" wrapText="1"/>
    </xf>
    <xf numFmtId="0" fontId="31" fillId="0" borderId="44" xfId="609" applyFont="1" applyFill="1" applyBorder="1" applyAlignment="1">
      <alignment vertical="center" wrapText="1"/>
    </xf>
    <xf numFmtId="0" fontId="100" fillId="0" borderId="0" xfId="609" applyFont="1" applyBorder="1" applyAlignment="1">
      <alignment wrapText="1"/>
    </xf>
    <xf numFmtId="0" fontId="89" fillId="0" borderId="0" xfId="609" applyFont="1" applyBorder="1" applyAlignment="1">
      <alignment wrapText="1"/>
    </xf>
    <xf numFmtId="0" fontId="31" fillId="0" borderId="66" xfId="609" applyFont="1" applyFill="1" applyBorder="1" applyAlignment="1">
      <alignment vertical="center" wrapText="1"/>
    </xf>
    <xf numFmtId="0" fontId="31" fillId="0" borderId="67" xfId="609" applyFont="1" applyFill="1" applyBorder="1" applyAlignment="1">
      <alignment vertical="center" wrapText="1"/>
    </xf>
    <xf numFmtId="0" fontId="42" fillId="0" borderId="43" xfId="609" applyFont="1" applyFill="1" applyBorder="1" applyAlignment="1">
      <alignment horizontal="right" vertical="center" wrapText="1"/>
    </xf>
    <xf numFmtId="0" fontId="42" fillId="0" borderId="44" xfId="609" applyFont="1" applyFill="1" applyBorder="1" applyAlignment="1">
      <alignment horizontal="right" vertical="center" wrapText="1"/>
    </xf>
    <xf numFmtId="37" fontId="0" fillId="0" borderId="0" xfId="0" applyNumberFormat="1" applyAlignment="1" applyProtection="1">
      <alignment horizontal="center"/>
      <protection locked="0"/>
    </xf>
    <xf numFmtId="0" fontId="42" fillId="0" borderId="43" xfId="609" quotePrefix="1" applyFont="1" applyFill="1" applyBorder="1" applyAlignment="1">
      <alignment horizontal="left" vertical="center" wrapText="1"/>
    </xf>
    <xf numFmtId="0" fontId="42" fillId="0" borderId="44" xfId="609" applyFont="1" applyFill="1" applyBorder="1" applyAlignment="1">
      <alignment horizontal="left" vertical="center" wrapText="1"/>
    </xf>
    <xf numFmtId="0" fontId="42" fillId="0" borderId="43" xfId="609" quotePrefix="1" applyFont="1" applyFill="1" applyBorder="1" applyAlignment="1">
      <alignment vertical="center" wrapText="1"/>
    </xf>
    <xf numFmtId="0" fontId="103" fillId="0" borderId="44" xfId="609" applyFont="1" applyFill="1" applyBorder="1" applyAlignment="1">
      <alignment vertical="center" wrapText="1"/>
    </xf>
    <xf numFmtId="0" fontId="100" fillId="0" borderId="0" xfId="609" applyFont="1" applyAlignment="1">
      <alignment wrapText="1"/>
    </xf>
    <xf numFmtId="0" fontId="89" fillId="0" borderId="0" xfId="609" applyFont="1" applyAlignment="1">
      <alignment wrapText="1"/>
    </xf>
    <xf numFmtId="0" fontId="100" fillId="0" borderId="0" xfId="609" applyFont="1" applyFill="1" applyAlignment="1">
      <alignment wrapText="1"/>
    </xf>
    <xf numFmtId="0" fontId="101" fillId="0" borderId="0" xfId="609" applyFont="1" applyFill="1" applyAlignment="1">
      <alignment wrapText="1"/>
    </xf>
    <xf numFmtId="0" fontId="33" fillId="0" borderId="43" xfId="609" applyFont="1" applyFill="1" applyBorder="1" applyAlignment="1">
      <alignment vertical="center" wrapText="1"/>
    </xf>
    <xf numFmtId="0" fontId="33" fillId="0" borderId="44" xfId="609" applyFont="1" applyFill="1" applyBorder="1" applyAlignment="1">
      <alignment vertical="center" wrapText="1"/>
    </xf>
    <xf numFmtId="0" fontId="33" fillId="0" borderId="47" xfId="609" applyFont="1" applyFill="1" applyBorder="1" applyAlignment="1">
      <alignment vertical="center" wrapText="1"/>
    </xf>
    <xf numFmtId="0" fontId="102" fillId="0" borderId="44" xfId="609" applyFont="1" applyFill="1" applyBorder="1" applyAlignment="1">
      <alignment vertical="center" wrapText="1"/>
    </xf>
    <xf numFmtId="187" fontId="42" fillId="0" borderId="0" xfId="609" applyNumberFormat="1" applyFont="1" applyFill="1" applyBorder="1" applyAlignment="1">
      <alignment horizontal="center" vertical="center" wrapText="1"/>
    </xf>
    <xf numFmtId="187" fontId="42" fillId="0" borderId="57" xfId="609" applyNumberFormat="1" applyFont="1" applyFill="1" applyBorder="1" applyAlignment="1">
      <alignment horizontal="center" vertical="center" wrapText="1"/>
    </xf>
    <xf numFmtId="0" fontId="42" fillId="0" borderId="57" xfId="609" applyFont="1" applyFill="1" applyBorder="1" applyAlignment="1">
      <alignment horizontal="center" vertical="center" wrapText="1"/>
    </xf>
    <xf numFmtId="0" fontId="103" fillId="0" borderId="4" xfId="609" applyFont="1" applyFill="1" applyBorder="1" applyAlignment="1">
      <alignment vertical="center" wrapText="1"/>
    </xf>
    <xf numFmtId="0" fontId="103" fillId="0" borderId="36" xfId="609" applyFont="1" applyFill="1" applyBorder="1" applyAlignment="1">
      <alignment vertical="center" wrapText="1"/>
    </xf>
    <xf numFmtId="0" fontId="33" fillId="0" borderId="56" xfId="609" applyFont="1" applyFill="1" applyBorder="1" applyAlignment="1">
      <alignment vertical="center" wrapText="1"/>
    </xf>
    <xf numFmtId="0" fontId="33" fillId="0" borderId="36" xfId="609" applyFont="1" applyFill="1" applyBorder="1" applyAlignment="1">
      <alignment vertical="center" wrapText="1"/>
    </xf>
    <xf numFmtId="0" fontId="100" fillId="0" borderId="0" xfId="609" applyFont="1" applyAlignment="1">
      <alignment horizontal="left" wrapText="1"/>
    </xf>
    <xf numFmtId="0" fontId="89" fillId="0" borderId="0" xfId="609" applyFont="1" applyAlignment="1">
      <alignment horizontal="left" wrapText="1"/>
    </xf>
    <xf numFmtId="0" fontId="102" fillId="0" borderId="56" xfId="609" applyFont="1" applyFill="1" applyBorder="1" applyAlignment="1">
      <alignment vertical="center" wrapText="1"/>
    </xf>
    <xf numFmtId="0" fontId="42" fillId="0" borderId="56" xfId="609" applyFont="1" applyFill="1" applyBorder="1" applyAlignment="1">
      <alignment vertical="center" wrapText="1"/>
    </xf>
    <xf numFmtId="0" fontId="42" fillId="0" borderId="36" xfId="609" applyFont="1" applyFill="1" applyBorder="1" applyAlignment="1">
      <alignment vertical="center" wrapText="1"/>
    </xf>
    <xf numFmtId="0" fontId="33" fillId="0" borderId="0" xfId="609" applyFont="1" applyFill="1" applyBorder="1" applyAlignment="1">
      <alignment vertical="center" wrapText="1"/>
    </xf>
    <xf numFmtId="0" fontId="33" fillId="0" borderId="4" xfId="609" applyFont="1" applyFill="1" applyBorder="1" applyAlignment="1">
      <alignment vertical="center" wrapText="1"/>
    </xf>
    <xf numFmtId="0" fontId="101" fillId="0" borderId="0" xfId="609" applyFont="1" applyBorder="1" applyAlignment="1">
      <alignment wrapText="1"/>
    </xf>
    <xf numFmtId="186" fontId="102" fillId="0" borderId="0" xfId="609" applyNumberFormat="1" applyFont="1"/>
    <xf numFmtId="0" fontId="33" fillId="0" borderId="4" xfId="609" applyFont="1" applyBorder="1" applyAlignment="1">
      <alignment vertical="center" wrapText="1"/>
    </xf>
    <xf numFmtId="0" fontId="101" fillId="0" borderId="4" xfId="609" applyFont="1" applyBorder="1" applyAlignment="1">
      <alignment vertical="center" wrapText="1"/>
    </xf>
    <xf numFmtId="0" fontId="102" fillId="0" borderId="0" xfId="609" applyFont="1" applyAlignment="1">
      <alignment vertical="center"/>
    </xf>
    <xf numFmtId="186" fontId="102" fillId="0" borderId="0" xfId="609" applyNumberFormat="1" applyFont="1" applyAlignment="1">
      <alignment vertical="center"/>
    </xf>
    <xf numFmtId="0" fontId="42" fillId="0" borderId="56" xfId="609" applyFont="1" applyFill="1" applyBorder="1" applyAlignment="1">
      <alignment horizontal="center" vertical="center" wrapText="1"/>
    </xf>
    <xf numFmtId="0" fontId="42" fillId="0" borderId="58" xfId="609" applyFont="1" applyFill="1" applyBorder="1" applyAlignment="1">
      <alignment horizontal="right" vertical="center" wrapText="1"/>
    </xf>
    <xf numFmtId="0" fontId="42" fillId="0" borderId="61" xfId="609" applyFont="1" applyFill="1" applyBorder="1" applyAlignment="1">
      <alignment horizontal="right" vertical="center" wrapText="1"/>
    </xf>
    <xf numFmtId="0" fontId="42" fillId="0" borderId="36" xfId="609" applyFont="1" applyFill="1" applyBorder="1" applyAlignment="1">
      <alignment horizontal="center" vertical="top" wrapText="1"/>
    </xf>
    <xf numFmtId="6" fontId="42" fillId="0" borderId="59" xfId="609" quotePrefix="1" applyNumberFormat="1" applyFont="1" applyFill="1" applyBorder="1" applyAlignment="1">
      <alignment horizontal="right" vertical="center" wrapText="1"/>
    </xf>
    <xf numFmtId="6" fontId="42" fillId="0" borderId="62" xfId="609" quotePrefix="1" applyNumberFormat="1" applyFont="1" applyFill="1" applyBorder="1" applyAlignment="1">
      <alignment horizontal="right" vertical="center" wrapText="1"/>
    </xf>
    <xf numFmtId="187" fontId="102" fillId="0" borderId="0" xfId="609" applyNumberFormat="1" applyFont="1"/>
    <xf numFmtId="175" fontId="102" fillId="0" borderId="0" xfId="609" applyNumberFormat="1" applyFont="1"/>
    <xf numFmtId="4" fontId="102" fillId="0" borderId="0" xfId="609" applyNumberFormat="1" applyFont="1"/>
    <xf numFmtId="0" fontId="104" fillId="0" borderId="0" xfId="609" applyFont="1"/>
    <xf numFmtId="187" fontId="104" fillId="0" borderId="0" xfId="609" applyNumberFormat="1" applyFont="1"/>
    <xf numFmtId="0" fontId="33" fillId="0" borderId="0" xfId="609" applyFont="1"/>
    <xf numFmtId="0" fontId="86" fillId="0" borderId="4" xfId="609" applyFont="1" applyFill="1" applyBorder="1" applyAlignment="1">
      <alignment vertical="center" textRotation="90" wrapText="1"/>
    </xf>
    <xf numFmtId="0" fontId="89" fillId="0" borderId="0" xfId="609" applyFont="1" applyBorder="1"/>
    <xf numFmtId="0" fontId="99" fillId="0" borderId="4" xfId="609" applyFont="1" applyFill="1" applyBorder="1" applyAlignment="1">
      <alignment vertical="center" textRotation="90" wrapText="1"/>
    </xf>
    <xf numFmtId="188" fontId="33" fillId="0" borderId="86" xfId="609" applyNumberFormat="1" applyFont="1" applyFill="1" applyBorder="1"/>
    <xf numFmtId="188" fontId="33" fillId="0" borderId="87" xfId="609" applyNumberFormat="1" applyFont="1" applyFill="1" applyBorder="1"/>
    <xf numFmtId="188" fontId="33" fillId="0" borderId="88" xfId="609" applyNumberFormat="1" applyFont="1" applyFill="1" applyBorder="1"/>
    <xf numFmtId="188" fontId="42" fillId="0" borderId="89" xfId="609" applyNumberFormat="1" applyFont="1" applyFill="1" applyBorder="1" applyAlignment="1">
      <alignment horizontal="right" vertical="center" wrapText="1"/>
    </xf>
    <xf numFmtId="0" fontId="101" fillId="0" borderId="4" xfId="609" applyFont="1" applyFill="1" applyBorder="1" applyAlignment="1">
      <alignment wrapText="1"/>
    </xf>
    <xf numFmtId="0" fontId="100" fillId="0" borderId="0" xfId="609" applyFont="1" applyFill="1" applyBorder="1" applyAlignment="1">
      <alignment wrapText="1"/>
    </xf>
    <xf numFmtId="0" fontId="101" fillId="0" borderId="0" xfId="609" applyFont="1" applyFill="1" applyBorder="1" applyAlignment="1">
      <alignment wrapText="1"/>
    </xf>
    <xf numFmtId="188" fontId="33" fillId="0" borderId="86" xfId="609" applyNumberFormat="1" applyFont="1" applyFill="1" applyBorder="1" applyAlignment="1">
      <alignment vertical="center"/>
    </xf>
    <xf numFmtId="0" fontId="42" fillId="0" borderId="0" xfId="609" applyFont="1" applyAlignment="1">
      <alignment vertical="center"/>
    </xf>
    <xf numFmtId="0" fontId="42" fillId="0" borderId="0" xfId="609" applyFont="1" applyFill="1" applyAlignment="1">
      <alignment vertical="center" wrapText="1"/>
    </xf>
    <xf numFmtId="6" fontId="42" fillId="0" borderId="56" xfId="609" applyNumberFormat="1" applyFont="1" applyFill="1" applyBorder="1" applyAlignment="1">
      <alignment vertical="center" wrapText="1"/>
    </xf>
    <xf numFmtId="6" fontId="42" fillId="0" borderId="43" xfId="609" applyNumberFormat="1" applyFont="1" applyFill="1" applyBorder="1" applyAlignment="1">
      <alignment vertical="center" wrapText="1"/>
    </xf>
    <xf numFmtId="188" fontId="42" fillId="0" borderId="90" xfId="609" applyNumberFormat="1" applyFont="1" applyFill="1" applyBorder="1" applyAlignment="1">
      <alignment horizontal="right" vertical="center" wrapText="1"/>
    </xf>
    <xf numFmtId="188" fontId="33" fillId="0" borderId="90" xfId="609" applyNumberFormat="1" applyFont="1" applyFill="1" applyBorder="1" applyAlignment="1">
      <alignment vertical="center" wrapText="1"/>
    </xf>
    <xf numFmtId="188" fontId="42" fillId="0" borderId="91" xfId="609" applyNumberFormat="1" applyFont="1" applyFill="1" applyBorder="1" applyAlignment="1">
      <alignment horizontal="right" vertical="center" wrapText="1"/>
    </xf>
    <xf numFmtId="188" fontId="33" fillId="0" borderId="91" xfId="609" applyNumberFormat="1" applyFont="1" applyFill="1" applyBorder="1" applyAlignment="1">
      <alignment vertical="center" wrapText="1"/>
    </xf>
    <xf numFmtId="188" fontId="42" fillId="0" borderId="88" xfId="609" applyNumberFormat="1" applyFont="1" applyFill="1" applyBorder="1" applyAlignment="1">
      <alignment horizontal="right" vertical="center" wrapText="1"/>
    </xf>
    <xf numFmtId="188" fontId="42" fillId="0" borderId="92" xfId="609" applyNumberFormat="1" applyFont="1" applyFill="1" applyBorder="1" applyAlignment="1">
      <alignment horizontal="right" vertical="center" wrapText="1"/>
    </xf>
    <xf numFmtId="188" fontId="33" fillId="0" borderId="92" xfId="609" applyNumberFormat="1" applyFont="1" applyFill="1" applyBorder="1" applyAlignment="1">
      <alignment horizontal="right" vertical="center" wrapText="1"/>
    </xf>
    <xf numFmtId="0" fontId="42" fillId="0" borderId="36" xfId="609" applyFont="1" applyFill="1" applyBorder="1" applyAlignment="1">
      <alignment horizontal="right" vertical="center" wrapText="1"/>
    </xf>
    <xf numFmtId="0" fontId="42" fillId="0" borderId="58" xfId="609" applyFont="1" applyFill="1" applyBorder="1" applyAlignment="1">
      <alignment horizontal="right" vertical="center" wrapText="1"/>
    </xf>
    <xf numFmtId="0" fontId="42" fillId="0" borderId="59" xfId="609" applyFont="1" applyFill="1" applyBorder="1" applyAlignment="1">
      <alignment horizontal="right" vertical="center" wrapText="1"/>
    </xf>
    <xf numFmtId="187" fontId="88" fillId="0" borderId="32" xfId="609" applyNumberFormat="1" applyFont="1" applyFill="1" applyBorder="1" applyAlignment="1">
      <alignment horizontal="right" vertical="center" wrapText="1"/>
    </xf>
    <xf numFmtId="187" fontId="92" fillId="0" borderId="0" xfId="609" applyNumberFormat="1" applyFont="1" applyFill="1" applyBorder="1" applyAlignment="1">
      <alignment vertical="center"/>
    </xf>
    <xf numFmtId="187" fontId="31" fillId="0" borderId="32" xfId="609" applyNumberFormat="1" applyFont="1" applyFill="1" applyBorder="1" applyAlignment="1">
      <alignment horizontal="right" vertical="center" wrapText="1"/>
    </xf>
    <xf numFmtId="0" fontId="33" fillId="0" borderId="32" xfId="609" applyFont="1" applyFill="1" applyBorder="1" applyAlignment="1">
      <alignment vertical="top" wrapText="1"/>
    </xf>
    <xf numFmtId="0" fontId="33" fillId="0" borderId="56" xfId="609" applyFont="1" applyFill="1" applyBorder="1" applyAlignment="1">
      <alignment vertical="top" wrapText="1"/>
    </xf>
    <xf numFmtId="0" fontId="33" fillId="0" borderId="59" xfId="609" applyFont="1" applyFill="1" applyBorder="1" applyAlignment="1">
      <alignment vertical="top" wrapText="1"/>
    </xf>
    <xf numFmtId="0" fontId="33" fillId="0" borderId="36" xfId="609" applyFont="1" applyFill="1" applyBorder="1" applyAlignment="1">
      <alignment vertical="top" wrapText="1"/>
    </xf>
    <xf numFmtId="0" fontId="42" fillId="0" borderId="57" xfId="609" applyFont="1" applyFill="1" applyBorder="1" applyAlignment="1">
      <alignment horizontal="right" vertical="center" wrapText="1"/>
    </xf>
    <xf numFmtId="187" fontId="33" fillId="0" borderId="31" xfId="609" applyNumberFormat="1" applyFont="1" applyFill="1" applyBorder="1" applyAlignment="1">
      <alignment horizontal="right" vertical="center" wrapText="1"/>
    </xf>
    <xf numFmtId="0" fontId="83" fillId="0" borderId="44" xfId="609" applyFont="1" applyBorder="1"/>
    <xf numFmtId="0" fontId="83" fillId="0" borderId="93" xfId="609" applyFont="1" applyBorder="1"/>
    <xf numFmtId="0" fontId="33" fillId="0" borderId="94" xfId="609" applyFont="1" applyFill="1" applyBorder="1" applyAlignment="1">
      <alignment vertical="center" wrapText="1"/>
    </xf>
    <xf numFmtId="0" fontId="62" fillId="0" borderId="95" xfId="609" applyFont="1" applyFill="1" applyBorder="1" applyAlignment="1">
      <alignment horizontal="center" vertical="center" wrapText="1"/>
    </xf>
    <xf numFmtId="188" fontId="33" fillId="0" borderId="96" xfId="609" applyNumberFormat="1" applyFont="1" applyFill="1" applyBorder="1" applyAlignment="1">
      <alignment horizontal="right" vertical="center" wrapText="1"/>
    </xf>
    <xf numFmtId="188" fontId="33" fillId="0" borderId="94" xfId="609" applyNumberFormat="1" applyFont="1" applyFill="1" applyBorder="1" applyAlignment="1">
      <alignment horizontal="right" vertical="center" wrapText="1"/>
    </xf>
    <xf numFmtId="0" fontId="33" fillId="0" borderId="52" xfId="609" applyFont="1" applyFill="1" applyBorder="1" applyAlignment="1">
      <alignment vertical="center" wrapText="1"/>
    </xf>
    <xf numFmtId="0" fontId="62" fillId="0" borderId="97" xfId="609" applyFont="1" applyFill="1" applyBorder="1" applyAlignment="1">
      <alignment horizontal="center" vertical="center" wrapText="1"/>
    </xf>
    <xf numFmtId="0" fontId="42" fillId="0" borderId="52" xfId="609" applyFont="1" applyFill="1" applyBorder="1" applyAlignment="1">
      <alignment vertical="center" wrapText="1"/>
    </xf>
    <xf numFmtId="187" fontId="62" fillId="0" borderId="97" xfId="609" applyNumberFormat="1" applyFont="1" applyFill="1" applyBorder="1" applyAlignment="1">
      <alignment horizontal="center" vertical="center" wrapText="1"/>
    </xf>
    <xf numFmtId="0" fontId="42" fillId="0" borderId="81" xfId="609" applyFont="1" applyFill="1" applyBorder="1" applyAlignment="1">
      <alignment vertical="center" wrapText="1"/>
    </xf>
    <xf numFmtId="187" fontId="62" fillId="0" borderId="98" xfId="609" applyNumberFormat="1" applyFont="1" applyFill="1" applyBorder="1" applyAlignment="1">
      <alignment horizontal="center" vertical="center" wrapText="1"/>
    </xf>
    <xf numFmtId="188" fontId="33" fillId="0" borderId="81" xfId="609" applyNumberFormat="1" applyFont="1" applyFill="1" applyBorder="1" applyAlignment="1">
      <alignment horizontal="right" vertical="center" wrapText="1"/>
    </xf>
    <xf numFmtId="188" fontId="33" fillId="0" borderId="99" xfId="609" applyNumberFormat="1" applyFont="1" applyFill="1" applyBorder="1" applyAlignment="1">
      <alignment horizontal="right" vertical="center" wrapText="1"/>
    </xf>
    <xf numFmtId="188" fontId="42" fillId="0" borderId="100" xfId="609" applyNumberFormat="1" applyFont="1" applyFill="1" applyBorder="1" applyAlignment="1">
      <alignment horizontal="right" vertical="center" wrapText="1"/>
    </xf>
    <xf numFmtId="187" fontId="33" fillId="0" borderId="98" xfId="609" applyNumberFormat="1" applyFont="1" applyFill="1" applyBorder="1" applyAlignment="1">
      <alignment vertical="center" wrapText="1"/>
    </xf>
    <xf numFmtId="188" fontId="42" fillId="0" borderId="101" xfId="609" applyNumberFormat="1" applyFont="1" applyFill="1" applyBorder="1" applyAlignment="1">
      <alignment horizontal="right" vertical="center" wrapText="1"/>
    </xf>
    <xf numFmtId="188" fontId="33" fillId="0" borderId="102" xfId="609" applyNumberFormat="1" applyFont="1" applyFill="1" applyBorder="1" applyAlignment="1">
      <alignment horizontal="right" vertical="center" wrapText="1"/>
    </xf>
    <xf numFmtId="187" fontId="62" fillId="0" borderId="57" xfId="609" applyNumberFormat="1" applyFont="1" applyFill="1" applyBorder="1" applyAlignment="1">
      <alignment horizontal="center" vertical="center" wrapText="1"/>
    </xf>
    <xf numFmtId="187" fontId="33" fillId="0" borderId="97" xfId="609" applyNumberFormat="1" applyFont="1" applyFill="1" applyBorder="1" applyAlignment="1">
      <alignment vertical="center" wrapText="1"/>
    </xf>
    <xf numFmtId="0" fontId="42" fillId="0" borderId="103" xfId="609" applyFont="1" applyFill="1" applyBorder="1" applyAlignment="1">
      <alignment vertical="center" wrapText="1"/>
    </xf>
    <xf numFmtId="0" fontId="42" fillId="0" borderId="54" xfId="609" applyFont="1" applyFill="1" applyBorder="1" applyAlignment="1">
      <alignment vertical="center" wrapText="1"/>
    </xf>
    <xf numFmtId="0" fontId="33" fillId="0" borderId="54" xfId="609" applyFont="1" applyFill="1" applyBorder="1" applyAlignment="1">
      <alignment vertical="center" wrapText="1"/>
    </xf>
    <xf numFmtId="187" fontId="33" fillId="0" borderId="104" xfId="609" applyNumberFormat="1" applyFont="1" applyFill="1" applyBorder="1" applyAlignment="1">
      <alignment vertical="center" wrapText="1"/>
    </xf>
    <xf numFmtId="187" fontId="62" fillId="0" borderId="52" xfId="609" applyNumberFormat="1" applyFont="1" applyFill="1" applyBorder="1" applyAlignment="1">
      <alignment horizontal="center" vertical="center" wrapText="1"/>
    </xf>
    <xf numFmtId="187" fontId="33" fillId="0" borderId="54" xfId="609" applyNumberFormat="1" applyFont="1" applyFill="1" applyBorder="1" applyAlignment="1">
      <alignment vertical="center" wrapText="1"/>
    </xf>
    <xf numFmtId="187" fontId="33" fillId="0" borderId="52" xfId="609" applyNumberFormat="1" applyFont="1" applyFill="1" applyBorder="1" applyAlignment="1">
      <alignment vertical="center" wrapText="1"/>
    </xf>
    <xf numFmtId="188" fontId="42" fillId="0" borderId="105" xfId="609" applyNumberFormat="1" applyFont="1" applyFill="1" applyBorder="1" applyAlignment="1">
      <alignment horizontal="right" vertical="center" wrapText="1"/>
    </xf>
    <xf numFmtId="188" fontId="33" fillId="0" borderId="54" xfId="609" applyNumberFormat="1" applyFont="1" applyFill="1" applyBorder="1" applyAlignment="1">
      <alignment vertical="center" wrapText="1"/>
    </xf>
    <xf numFmtId="188" fontId="33" fillId="0" borderId="106" xfId="609" applyNumberFormat="1" applyFont="1" applyFill="1" applyBorder="1" applyAlignment="1">
      <alignment horizontal="right" vertical="center" wrapText="1"/>
    </xf>
    <xf numFmtId="0" fontId="103" fillId="0" borderId="94" xfId="609" applyFont="1" applyFill="1" applyBorder="1" applyAlignment="1">
      <alignment vertical="center" wrapText="1"/>
    </xf>
    <xf numFmtId="187" fontId="33" fillId="0" borderId="95" xfId="609" applyNumberFormat="1" applyFont="1" applyFill="1" applyBorder="1" applyAlignment="1">
      <alignment vertical="center" wrapText="1"/>
    </xf>
    <xf numFmtId="187" fontId="33" fillId="0" borderId="107" xfId="609" applyNumberFormat="1" applyFont="1" applyFill="1" applyBorder="1" applyAlignment="1">
      <alignment vertical="center" wrapText="1"/>
    </xf>
    <xf numFmtId="187" fontId="33" fillId="0" borderId="108" xfId="609" applyNumberFormat="1" applyFont="1" applyFill="1" applyBorder="1" applyAlignment="1">
      <alignment vertical="center" wrapText="1"/>
    </xf>
    <xf numFmtId="188" fontId="33" fillId="0" borderId="55" xfId="609" applyNumberFormat="1" applyFont="1" applyFill="1" applyBorder="1" applyAlignment="1">
      <alignment vertical="center" wrapText="1"/>
    </xf>
    <xf numFmtId="0" fontId="102" fillId="0" borderId="109" xfId="609" applyFont="1" applyBorder="1"/>
    <xf numFmtId="188" fontId="33" fillId="0" borderId="49" xfId="609" applyNumberFormat="1" applyFont="1" applyFill="1" applyBorder="1" applyAlignment="1">
      <alignment vertical="center" wrapText="1"/>
    </xf>
    <xf numFmtId="187" fontId="33" fillId="0" borderId="100" xfId="609" applyNumberFormat="1" applyFont="1" applyFill="1" applyBorder="1" applyAlignment="1">
      <alignment vertical="center" wrapText="1"/>
    </xf>
    <xf numFmtId="188" fontId="42" fillId="0" borderId="100" xfId="609" applyNumberFormat="1" applyFont="1" applyFill="1" applyBorder="1" applyAlignment="1">
      <alignment vertical="center" wrapText="1"/>
    </xf>
    <xf numFmtId="0" fontId="102" fillId="0" borderId="110" xfId="609" applyFont="1" applyBorder="1"/>
    <xf numFmtId="188" fontId="42" fillId="0" borderId="109" xfId="609" applyNumberFormat="1" applyFont="1" applyFill="1" applyBorder="1" applyAlignment="1">
      <alignment horizontal="right" vertical="center" wrapText="1"/>
    </xf>
    <xf numFmtId="188" fontId="42" fillId="0" borderId="109" xfId="609" applyNumberFormat="1" applyFont="1" applyFill="1" applyBorder="1" applyAlignment="1">
      <alignment vertical="center" wrapText="1"/>
    </xf>
    <xf numFmtId="187" fontId="33" fillId="0" borderId="55" xfId="609" applyNumberFormat="1" applyFont="1" applyFill="1" applyBorder="1" applyAlignment="1">
      <alignment vertical="center" wrapText="1"/>
    </xf>
    <xf numFmtId="188" fontId="42" fillId="0" borderId="55" xfId="609" applyNumberFormat="1" applyFont="1" applyFill="1" applyBorder="1" applyAlignment="1">
      <alignment vertical="center" wrapText="1"/>
    </xf>
    <xf numFmtId="0" fontId="103" fillId="0" borderId="52" xfId="609" applyFont="1" applyFill="1" applyBorder="1" applyAlignment="1">
      <alignment vertical="center" wrapText="1"/>
    </xf>
    <xf numFmtId="188" fontId="33" fillId="0" borderId="109" xfId="609" applyNumberFormat="1" applyFont="1" applyFill="1" applyBorder="1" applyAlignment="1">
      <alignment vertical="center" wrapText="1"/>
    </xf>
    <xf numFmtId="188" fontId="33" fillId="0" borderId="111" xfId="609" applyNumberFormat="1" applyFont="1" applyFill="1" applyBorder="1" applyAlignment="1">
      <alignment vertical="center" wrapText="1"/>
    </xf>
    <xf numFmtId="188" fontId="33" fillId="0" borderId="110" xfId="609" applyNumberFormat="1" applyFont="1" applyFill="1" applyBorder="1" applyAlignment="1">
      <alignment vertical="center" wrapText="1"/>
    </xf>
    <xf numFmtId="187" fontId="33" fillId="0" borderId="112" xfId="609" applyNumberFormat="1" applyFont="1" applyFill="1" applyBorder="1" applyAlignment="1">
      <alignment vertical="center" wrapText="1"/>
    </xf>
    <xf numFmtId="188" fontId="42" fillId="0" borderId="113" xfId="609" applyNumberFormat="1" applyFont="1" applyFill="1" applyBorder="1" applyAlignment="1">
      <alignment vertical="center" wrapText="1"/>
    </xf>
    <xf numFmtId="188" fontId="42" fillId="0" borderId="114" xfId="609" applyNumberFormat="1" applyFont="1" applyFill="1" applyBorder="1" applyAlignment="1">
      <alignment horizontal="right" vertical="center" wrapText="1"/>
    </xf>
    <xf numFmtId="188" fontId="42" fillId="0" borderId="115" xfId="609" applyNumberFormat="1" applyFont="1" applyFill="1" applyBorder="1" applyAlignment="1">
      <alignment horizontal="right" vertical="center" wrapText="1"/>
    </xf>
    <xf numFmtId="190" fontId="62" fillId="0" borderId="97" xfId="609" applyNumberFormat="1" applyFont="1" applyFill="1" applyBorder="1" applyAlignment="1">
      <alignment horizontal="center" vertical="center" wrapText="1"/>
    </xf>
    <xf numFmtId="0" fontId="103" fillId="0" borderId="81" xfId="609" applyFont="1" applyFill="1" applyBorder="1" applyAlignment="1">
      <alignment vertical="center" wrapText="1"/>
    </xf>
    <xf numFmtId="188" fontId="42" fillId="0" borderId="115" xfId="609" applyNumberFormat="1" applyFont="1" applyFill="1" applyBorder="1" applyAlignment="1">
      <alignment vertical="center" wrapText="1"/>
    </xf>
    <xf numFmtId="187" fontId="33" fillId="0" borderId="111" xfId="609" applyNumberFormat="1" applyFont="1" applyFill="1" applyBorder="1" applyAlignment="1">
      <alignment vertical="center" wrapText="1"/>
    </xf>
    <xf numFmtId="188" fontId="33" fillId="0" borderId="32" xfId="609" applyNumberFormat="1" applyFont="1" applyFill="1" applyBorder="1" applyAlignment="1">
      <alignment horizontal="right" vertical="center" wrapText="1"/>
    </xf>
    <xf numFmtId="188" fontId="42" fillId="0" borderId="111" xfId="609" applyNumberFormat="1" applyFont="1" applyFill="1" applyBorder="1" applyAlignment="1">
      <alignment vertical="center" wrapText="1"/>
    </xf>
    <xf numFmtId="188" fontId="42" fillId="0" borderId="32" xfId="609" applyNumberFormat="1" applyFont="1" applyFill="1" applyBorder="1" applyAlignment="1">
      <alignment vertical="center" wrapText="1"/>
    </xf>
    <xf numFmtId="188" fontId="42" fillId="0" borderId="110" xfId="609" applyNumberFormat="1" applyFont="1" applyFill="1" applyBorder="1" applyAlignment="1">
      <alignment horizontal="right" vertical="center" wrapText="1"/>
    </xf>
    <xf numFmtId="188" fontId="42" fillId="0" borderId="114" xfId="609" applyNumberFormat="1" applyFont="1" applyFill="1" applyBorder="1" applyAlignment="1">
      <alignment vertical="center" wrapText="1"/>
    </xf>
    <xf numFmtId="188" fontId="42" fillId="0" borderId="113" xfId="609" applyNumberFormat="1" applyFont="1" applyFill="1" applyBorder="1" applyAlignment="1">
      <alignment horizontal="right" vertical="center" wrapText="1"/>
    </xf>
    <xf numFmtId="188" fontId="42" fillId="0" borderId="116" xfId="609" applyNumberFormat="1" applyFont="1" applyFill="1" applyBorder="1" applyAlignment="1">
      <alignment vertical="center" wrapText="1"/>
    </xf>
    <xf numFmtId="0" fontId="33" fillId="0" borderId="97" xfId="609" applyFont="1" applyFill="1" applyBorder="1" applyAlignment="1">
      <alignment vertical="center" wrapText="1"/>
    </xf>
    <xf numFmtId="0" fontId="33" fillId="0" borderId="55" xfId="609" applyFont="1" applyFill="1" applyBorder="1" applyAlignment="1">
      <alignment vertical="center" wrapText="1"/>
    </xf>
    <xf numFmtId="188" fontId="33" fillId="0" borderId="63" xfId="609" applyNumberFormat="1" applyFont="1" applyFill="1" applyBorder="1" applyAlignment="1">
      <alignment vertical="center" wrapText="1"/>
    </xf>
    <xf numFmtId="188" fontId="33" fillId="0" borderId="63" xfId="609" applyNumberFormat="1" applyFont="1" applyFill="1" applyBorder="1" applyAlignment="1">
      <alignment horizontal="right" vertical="center" wrapText="1"/>
    </xf>
    <xf numFmtId="188" fontId="33" fillId="0" borderId="109" xfId="609" applyNumberFormat="1" applyFont="1" applyFill="1" applyBorder="1" applyAlignment="1">
      <alignment horizontal="right" vertical="center" wrapText="1"/>
    </xf>
    <xf numFmtId="0" fontId="33" fillId="0" borderId="111" xfId="609" applyFont="1" applyFill="1" applyBorder="1" applyAlignment="1">
      <alignment vertical="center" wrapText="1"/>
    </xf>
    <xf numFmtId="188" fontId="33" fillId="0" borderId="32" xfId="609" applyNumberFormat="1" applyFont="1" applyFill="1" applyBorder="1" applyAlignment="1">
      <alignment vertical="center" wrapText="1"/>
    </xf>
    <xf numFmtId="188" fontId="42" fillId="0" borderId="117" xfId="609" applyNumberFormat="1" applyFont="1" applyFill="1" applyBorder="1" applyAlignment="1">
      <alignment vertical="center" wrapText="1"/>
    </xf>
    <xf numFmtId="0" fontId="85" fillId="0" borderId="94" xfId="609" applyFont="1" applyFill="1" applyBorder="1" applyAlignment="1">
      <alignment vertical="center" wrapText="1"/>
    </xf>
    <xf numFmtId="187" fontId="31" fillId="0" borderId="95" xfId="609" applyNumberFormat="1" applyFont="1" applyFill="1" applyBorder="1" applyAlignment="1">
      <alignment vertical="center" wrapText="1"/>
    </xf>
    <xf numFmtId="187" fontId="31" fillId="0" borderId="94" xfId="609" applyNumberFormat="1" applyFont="1" applyFill="1" applyBorder="1" applyAlignment="1">
      <alignment vertical="center" wrapText="1"/>
    </xf>
    <xf numFmtId="0" fontId="90" fillId="0" borderId="52" xfId="609" applyFont="1" applyFill="1" applyBorder="1" applyAlignment="1">
      <alignment vertical="center" wrapText="1"/>
    </xf>
    <xf numFmtId="187" fontId="31" fillId="0" borderId="97" xfId="609" applyNumberFormat="1" applyFont="1" applyFill="1" applyBorder="1" applyAlignment="1">
      <alignment vertical="center" wrapText="1"/>
    </xf>
    <xf numFmtId="188" fontId="31" fillId="0" borderId="52" xfId="609" applyNumberFormat="1" applyFont="1" applyFill="1" applyBorder="1" applyAlignment="1">
      <alignment vertical="center" wrapText="1"/>
    </xf>
    <xf numFmtId="188" fontId="90" fillId="0" borderId="97" xfId="609" applyNumberFormat="1" applyFont="1" applyFill="1" applyBorder="1" applyAlignment="1">
      <alignment horizontal="right" vertical="center" wrapText="1"/>
    </xf>
    <xf numFmtId="188" fontId="31" fillId="0" borderId="97" xfId="609" applyNumberFormat="1" applyFont="1" applyFill="1" applyBorder="1" applyAlignment="1">
      <alignment vertical="center" wrapText="1"/>
    </xf>
    <xf numFmtId="0" fontId="90" fillId="0" borderId="52" xfId="609" applyFont="1" applyFill="1" applyBorder="1" applyAlignment="1">
      <alignment horizontal="left" vertical="center" wrapText="1" indent="1"/>
    </xf>
    <xf numFmtId="187" fontId="91" fillId="0" borderId="97" xfId="609" applyNumberFormat="1" applyFont="1" applyFill="1" applyBorder="1" applyAlignment="1">
      <alignment horizontal="center" vertical="center" wrapText="1"/>
    </xf>
    <xf numFmtId="190" fontId="91" fillId="0" borderId="97" xfId="609" applyNumberFormat="1" applyFont="1" applyFill="1" applyBorder="1" applyAlignment="1">
      <alignment horizontal="center" vertical="center" wrapText="1"/>
    </xf>
    <xf numFmtId="188" fontId="90" fillId="0" borderId="97" xfId="609" applyNumberFormat="1" applyFont="1" applyFill="1" applyBorder="1" applyAlignment="1">
      <alignment vertical="center" wrapText="1"/>
    </xf>
    <xf numFmtId="188" fontId="31" fillId="0" borderId="48" xfId="609" applyNumberFormat="1" applyFont="1" applyFill="1" applyBorder="1" applyAlignment="1">
      <alignment vertical="center" wrapText="1"/>
    </xf>
    <xf numFmtId="188" fontId="90" fillId="0" borderId="102" xfId="609" applyNumberFormat="1" applyFont="1" applyFill="1" applyBorder="1" applyAlignment="1">
      <alignment horizontal="right" vertical="center" wrapText="1"/>
    </xf>
    <xf numFmtId="0" fontId="92" fillId="0" borderId="52" xfId="609" applyFont="1" applyFill="1" applyBorder="1" applyAlignment="1">
      <alignment vertical="center" wrapText="1"/>
    </xf>
    <xf numFmtId="187" fontId="31" fillId="0" borderId="52" xfId="609" applyNumberFormat="1" applyFont="1" applyFill="1" applyBorder="1" applyAlignment="1">
      <alignment vertical="center" wrapText="1"/>
    </xf>
    <xf numFmtId="0" fontId="92" fillId="0" borderId="81" xfId="609" applyFont="1" applyFill="1" applyBorder="1" applyAlignment="1">
      <alignment vertical="center" wrapText="1"/>
    </xf>
    <xf numFmtId="187" fontId="31" fillId="0" borderId="98" xfId="609" applyNumberFormat="1" applyFont="1" applyFill="1" applyBorder="1" applyAlignment="1">
      <alignment vertical="center" wrapText="1"/>
    </xf>
    <xf numFmtId="188" fontId="88" fillId="0" borderId="81" xfId="609" applyNumberFormat="1" applyFont="1" applyFill="1" applyBorder="1" applyAlignment="1">
      <alignment vertical="center" wrapText="1"/>
    </xf>
    <xf numFmtId="188" fontId="92" fillId="0" borderId="98" xfId="609" applyNumberFormat="1" applyFont="1" applyFill="1" applyBorder="1" applyAlignment="1">
      <alignment horizontal="right" vertical="center" wrapText="1"/>
    </xf>
    <xf numFmtId="0" fontId="85" fillId="0" borderId="52" xfId="609" applyFont="1" applyFill="1" applyBorder="1" applyAlignment="1">
      <alignment vertical="center" wrapText="1"/>
    </xf>
    <xf numFmtId="0" fontId="31" fillId="0" borderId="52" xfId="609" applyFont="1" applyFill="1" applyBorder="1" applyAlignment="1">
      <alignment horizontal="left" vertical="center" wrapText="1" indent="1"/>
    </xf>
    <xf numFmtId="188" fontId="33" fillId="0" borderId="52" xfId="609" applyNumberFormat="1" applyFont="1" applyFill="1" applyBorder="1" applyAlignment="1">
      <alignment vertical="center" wrapText="1"/>
    </xf>
    <xf numFmtId="188" fontId="33" fillId="0" borderId="97" xfId="609" applyNumberFormat="1" applyFont="1" applyFill="1" applyBorder="1" applyAlignment="1">
      <alignment vertical="center" wrapText="1"/>
    </xf>
    <xf numFmtId="188" fontId="33" fillId="0" borderId="97" xfId="609" applyNumberFormat="1" applyFont="1" applyFill="1" applyBorder="1" applyAlignment="1">
      <alignment horizontal="right" vertical="center" wrapText="1"/>
    </xf>
    <xf numFmtId="188" fontId="33" fillId="0" borderId="48" xfId="609" applyNumberFormat="1" applyFont="1" applyFill="1" applyBorder="1" applyAlignment="1">
      <alignment vertical="center" wrapText="1"/>
    </xf>
    <xf numFmtId="0" fontId="33" fillId="0" borderId="97" xfId="609" applyFont="1" applyFill="1" applyBorder="1" applyAlignment="1">
      <alignment horizontal="center" vertical="center" wrapText="1"/>
    </xf>
    <xf numFmtId="0" fontId="33" fillId="0" borderId="52" xfId="609" applyFont="1" applyFill="1" applyBorder="1" applyAlignment="1">
      <alignment horizontal="left" vertical="center" wrapText="1" indent="2"/>
    </xf>
    <xf numFmtId="0" fontId="33" fillId="0" borderId="98" xfId="609" applyFont="1" applyFill="1" applyBorder="1" applyAlignment="1">
      <alignment vertical="center" wrapText="1"/>
    </xf>
    <xf numFmtId="188" fontId="42" fillId="0" borderId="118" xfId="609" applyNumberFormat="1" applyFont="1" applyFill="1" applyBorder="1" applyAlignment="1">
      <alignment vertical="center" wrapText="1"/>
    </xf>
    <xf numFmtId="188" fontId="42" fillId="0" borderId="119" xfId="609" applyNumberFormat="1" applyFont="1" applyFill="1" applyBorder="1" applyAlignment="1">
      <alignment horizontal="right" vertical="center" wrapText="1"/>
    </xf>
    <xf numFmtId="0" fontId="42" fillId="0" borderId="107" xfId="609" applyFont="1" applyFill="1" applyBorder="1" applyAlignment="1">
      <alignment vertical="center" wrapText="1"/>
    </xf>
    <xf numFmtId="188" fontId="42" fillId="0" borderId="94" xfId="609" applyNumberFormat="1" applyFont="1" applyFill="1" applyBorder="1" applyAlignment="1">
      <alignment horizontal="right" vertical="center" wrapText="1"/>
    </xf>
    <xf numFmtId="188" fontId="42" fillId="0" borderId="96" xfId="609" applyNumberFormat="1" applyFont="1" applyFill="1" applyBorder="1" applyAlignment="1">
      <alignment horizontal="right" vertical="center" wrapText="1"/>
    </xf>
    <xf numFmtId="0" fontId="103" fillId="0" borderId="55" xfId="609" applyFont="1" applyFill="1" applyBorder="1" applyAlignment="1">
      <alignment vertical="center" wrapText="1"/>
    </xf>
    <xf numFmtId="0" fontId="42" fillId="0" borderId="100" xfId="609" applyFont="1" applyFill="1" applyBorder="1" applyAlignment="1">
      <alignment vertical="center" wrapText="1"/>
    </xf>
    <xf numFmtId="0" fontId="42" fillId="0" borderId="32" xfId="609" applyFont="1" applyFill="1" applyBorder="1" applyAlignment="1">
      <alignment vertical="center" wrapText="1"/>
    </xf>
    <xf numFmtId="0" fontId="42" fillId="0" borderId="55" xfId="609" applyFont="1" applyFill="1" applyBorder="1" applyAlignment="1">
      <alignment vertical="center" wrapText="1"/>
    </xf>
    <xf numFmtId="188" fontId="42" fillId="0" borderId="52" xfId="609" applyNumberFormat="1" applyFont="1" applyFill="1" applyBorder="1" applyAlignment="1">
      <alignment horizontal="right" vertical="center" wrapText="1"/>
    </xf>
    <xf numFmtId="188" fontId="42" fillId="0" borderId="99" xfId="609" applyNumberFormat="1" applyFont="1" applyFill="1" applyBorder="1" applyAlignment="1">
      <alignment horizontal="right" vertical="center" wrapText="1"/>
    </xf>
    <xf numFmtId="0" fontId="103" fillId="0" borderId="104" xfId="609" applyFont="1" applyFill="1" applyBorder="1" applyAlignment="1">
      <alignment vertical="center" wrapText="1"/>
    </xf>
    <xf numFmtId="0" fontId="33" fillId="0" borderId="107" xfId="609" applyFont="1" applyFill="1" applyBorder="1" applyAlignment="1">
      <alignment vertical="center" wrapText="1"/>
    </xf>
    <xf numFmtId="188" fontId="33" fillId="0" borderId="120" xfId="609" applyNumberFormat="1" applyFont="1" applyFill="1" applyBorder="1" applyAlignment="1">
      <alignment horizontal="right" vertical="center" wrapText="1"/>
    </xf>
    <xf numFmtId="188" fontId="33" fillId="0" borderId="121" xfId="609" applyNumberFormat="1" applyFont="1" applyFill="1" applyBorder="1" applyAlignment="1">
      <alignment horizontal="right" vertical="center" wrapText="1"/>
    </xf>
    <xf numFmtId="188" fontId="33" fillId="0" borderId="95" xfId="609" applyNumberFormat="1" applyFont="1" applyFill="1" applyBorder="1" applyAlignment="1">
      <alignment horizontal="right" vertical="center" wrapText="1"/>
    </xf>
    <xf numFmtId="188" fontId="42" fillId="0" borderId="122" xfId="609" applyNumberFormat="1" applyFont="1" applyFill="1" applyBorder="1" applyAlignment="1">
      <alignment horizontal="right" vertical="center" wrapText="1"/>
    </xf>
    <xf numFmtId="188" fontId="42" fillId="0" borderId="123" xfId="609" applyNumberFormat="1" applyFont="1" applyFill="1" applyBorder="1" applyAlignment="1">
      <alignment horizontal="right" vertical="center" wrapText="1"/>
    </xf>
    <xf numFmtId="188" fontId="42" fillId="0" borderId="98" xfId="609" applyNumberFormat="1" applyFont="1" applyFill="1" applyBorder="1" applyAlignment="1">
      <alignment horizontal="right" vertical="center" wrapText="1"/>
    </xf>
    <xf numFmtId="188" fontId="33" fillId="0" borderId="124" xfId="609" applyNumberFormat="1" applyFont="1" applyFill="1" applyBorder="1" applyAlignment="1">
      <alignment horizontal="right" vertical="center" wrapText="1"/>
    </xf>
    <xf numFmtId="188" fontId="33" fillId="0" borderId="125" xfId="609" applyNumberFormat="1" applyFont="1" applyFill="1" applyBorder="1" applyAlignment="1">
      <alignment horizontal="right" vertical="center" wrapText="1"/>
    </xf>
    <xf numFmtId="188" fontId="33" fillId="0" borderId="98" xfId="609" applyNumberFormat="1" applyFont="1" applyFill="1" applyBorder="1" applyAlignment="1">
      <alignment horizontal="right" vertical="center" wrapText="1"/>
    </xf>
    <xf numFmtId="0" fontId="33" fillId="0" borderId="104" xfId="609" applyFont="1" applyFill="1" applyBorder="1" applyAlignment="1">
      <alignment vertical="center" wrapText="1"/>
    </xf>
    <xf numFmtId="188" fontId="42" fillId="0" borderId="127" xfId="609" applyNumberFormat="1" applyFont="1" applyFill="1" applyBorder="1" applyAlignment="1">
      <alignment horizontal="right" vertical="center" wrapText="1"/>
    </xf>
    <xf numFmtId="188" fontId="42" fillId="0" borderId="128" xfId="609" applyNumberFormat="1" applyFont="1" applyFill="1" applyBorder="1" applyAlignment="1">
      <alignment horizontal="right" vertical="center" wrapText="1"/>
    </xf>
    <xf numFmtId="188" fontId="42" fillId="0" borderId="129" xfId="609" applyNumberFormat="1" applyFont="1" applyFill="1" applyBorder="1" applyAlignment="1">
      <alignment horizontal="right" vertical="center" wrapText="1"/>
    </xf>
    <xf numFmtId="0" fontId="33" fillId="0" borderId="95" xfId="609" applyFont="1" applyFill="1" applyBorder="1" applyAlignment="1">
      <alignment horizontal="center" vertical="center" wrapText="1"/>
    </xf>
    <xf numFmtId="0" fontId="33" fillId="0" borderId="98" xfId="609" applyFont="1" applyFill="1" applyBorder="1" applyAlignment="1">
      <alignment horizontal="center" vertical="center" wrapText="1"/>
    </xf>
    <xf numFmtId="188" fontId="33" fillId="0" borderId="122" xfId="609" applyNumberFormat="1" applyFont="1" applyFill="1" applyBorder="1" applyAlignment="1">
      <alignment horizontal="right" vertical="center" wrapText="1"/>
    </xf>
    <xf numFmtId="188" fontId="33" fillId="0" borderId="123" xfId="609" applyNumberFormat="1" applyFont="1" applyFill="1" applyBorder="1" applyAlignment="1">
      <alignment horizontal="right" vertical="center" wrapText="1"/>
    </xf>
    <xf numFmtId="0" fontId="33" fillId="0" borderId="52" xfId="609" applyFont="1" applyFill="1" applyBorder="1" applyAlignment="1">
      <alignment horizontal="center" vertical="center" wrapText="1"/>
    </xf>
    <xf numFmtId="0" fontId="33" fillId="0" borderId="81" xfId="609" applyFont="1" applyFill="1" applyBorder="1" applyAlignment="1">
      <alignment vertical="center" wrapText="1"/>
    </xf>
    <xf numFmtId="0" fontId="33" fillId="0" borderId="81" xfId="609" applyFont="1" applyFill="1" applyBorder="1" applyAlignment="1">
      <alignment horizontal="center" vertical="center" wrapText="1"/>
    </xf>
    <xf numFmtId="188" fontId="33" fillId="0" borderId="130" xfId="609" applyNumberFormat="1" applyFont="1" applyFill="1" applyBorder="1" applyAlignment="1">
      <alignment vertical="center" wrapText="1"/>
    </xf>
    <xf numFmtId="188" fontId="33" fillId="0" borderId="95" xfId="609" applyNumberFormat="1" applyFont="1" applyFill="1" applyBorder="1" applyAlignment="1">
      <alignment vertical="center" wrapText="1"/>
    </xf>
    <xf numFmtId="187" fontId="33" fillId="0" borderId="97" xfId="609" applyNumberFormat="1" applyFont="1" applyFill="1" applyBorder="1" applyAlignment="1">
      <alignment horizontal="center" vertical="center" wrapText="1"/>
    </xf>
    <xf numFmtId="188" fontId="33" fillId="0" borderId="131" xfId="609" applyNumberFormat="1" applyFont="1" applyFill="1" applyBorder="1" applyAlignment="1">
      <alignment horizontal="right" vertical="center" wrapText="1"/>
    </xf>
    <xf numFmtId="187" fontId="33" fillId="0" borderId="98" xfId="609" applyNumberFormat="1" applyFont="1" applyFill="1" applyBorder="1" applyAlignment="1">
      <alignment horizontal="center" vertical="center" wrapText="1"/>
    </xf>
    <xf numFmtId="188" fontId="33" fillId="0" borderId="132" xfId="609" applyNumberFormat="1" applyFont="1" applyFill="1" applyBorder="1" applyAlignment="1">
      <alignment horizontal="right" vertical="center" wrapText="1"/>
    </xf>
    <xf numFmtId="188" fontId="42" fillId="0" borderId="133" xfId="609" applyNumberFormat="1" applyFont="1" applyFill="1" applyBorder="1" applyAlignment="1">
      <alignment horizontal="right" vertical="center" wrapText="1"/>
    </xf>
    <xf numFmtId="188" fontId="42" fillId="0" borderId="134" xfId="609" applyNumberFormat="1" applyFont="1" applyFill="1" applyBorder="1" applyAlignment="1">
      <alignment horizontal="right" vertical="center" wrapText="1"/>
    </xf>
    <xf numFmtId="188" fontId="42" fillId="0" borderId="135" xfId="609" applyNumberFormat="1" applyFont="1" applyFill="1" applyBorder="1" applyAlignment="1">
      <alignment horizontal="right" vertical="center" wrapText="1"/>
    </xf>
    <xf numFmtId="188" fontId="33" fillId="0" borderId="136" xfId="609" applyNumberFormat="1" applyFont="1" applyFill="1" applyBorder="1" applyAlignment="1">
      <alignment horizontal="right" vertical="center" wrapText="1"/>
    </xf>
    <xf numFmtId="188" fontId="33" fillId="0" borderId="41" xfId="609" applyNumberFormat="1" applyFont="1" applyFill="1" applyBorder="1" applyAlignment="1">
      <alignment horizontal="right" vertical="center" wrapText="1"/>
    </xf>
    <xf numFmtId="0" fontId="33" fillId="0" borderId="81" xfId="609" applyFont="1" applyFill="1" applyBorder="1" applyAlignment="1">
      <alignment horizontal="left" vertical="center" wrapText="1" indent="1"/>
    </xf>
    <xf numFmtId="188" fontId="33" fillId="0" borderId="137" xfId="609" applyNumberFormat="1" applyFont="1" applyFill="1" applyBorder="1" applyAlignment="1">
      <alignment horizontal="right" vertical="center" wrapText="1"/>
    </xf>
    <xf numFmtId="188" fontId="42" fillId="0" borderId="132" xfId="609" applyNumberFormat="1" applyFont="1" applyFill="1" applyBorder="1" applyAlignment="1">
      <alignment horizontal="right" vertical="center" wrapText="1"/>
    </xf>
    <xf numFmtId="188" fontId="33" fillId="0" borderId="135" xfId="609" applyNumberFormat="1" applyFont="1" applyFill="1" applyBorder="1" applyAlignment="1">
      <alignment horizontal="right" vertical="center" wrapText="1"/>
    </xf>
    <xf numFmtId="0" fontId="42" fillId="0" borderId="97" xfId="609" applyFont="1" applyFill="1" applyBorder="1" applyAlignment="1">
      <alignment horizontal="center" vertical="center" wrapText="1"/>
    </xf>
    <xf numFmtId="188" fontId="42" fillId="0" borderId="131" xfId="609" applyNumberFormat="1" applyFont="1" applyFill="1" applyBorder="1" applyAlignment="1">
      <alignment horizontal="right" vertical="center" wrapText="1"/>
    </xf>
    <xf numFmtId="0" fontId="42" fillId="0" borderId="98" xfId="609" applyFont="1" applyFill="1" applyBorder="1" applyAlignment="1">
      <alignment horizontal="center" vertical="center" wrapText="1"/>
    </xf>
    <xf numFmtId="188" fontId="42" fillId="0" borderId="112" xfId="609" applyNumberFormat="1" applyFont="1" applyFill="1" applyBorder="1" applyAlignment="1">
      <alignment horizontal="right" vertical="center" wrapText="1"/>
    </xf>
    <xf numFmtId="188" fontId="42" fillId="0" borderId="111" xfId="609" applyNumberFormat="1" applyFont="1" applyFill="1" applyBorder="1" applyAlignment="1">
      <alignment horizontal="right" vertical="center" wrapText="1"/>
    </xf>
    <xf numFmtId="188" fontId="33" fillId="0" borderId="111" xfId="609" applyNumberFormat="1" applyFont="1" applyFill="1" applyBorder="1" applyAlignment="1">
      <alignment horizontal="right" vertical="center" wrapText="1"/>
    </xf>
    <xf numFmtId="188" fontId="33" fillId="0" borderId="133" xfId="609" applyNumberFormat="1" applyFont="1" applyFill="1" applyBorder="1" applyAlignment="1">
      <alignment horizontal="right" vertical="center" wrapText="1"/>
    </xf>
    <xf numFmtId="188" fontId="33" fillId="0" borderId="138" xfId="609" applyNumberFormat="1" applyFont="1" applyFill="1" applyBorder="1" applyAlignment="1">
      <alignment horizontal="right" vertical="center" wrapText="1"/>
    </xf>
    <xf numFmtId="0" fontId="42" fillId="0" borderId="104" xfId="609" applyFont="1" applyFill="1" applyBorder="1" applyAlignment="1">
      <alignment vertical="center" wrapText="1"/>
    </xf>
    <xf numFmtId="0" fontId="42" fillId="0" borderId="94" xfId="609" applyFont="1" applyFill="1" applyBorder="1" applyAlignment="1">
      <alignment vertical="center" wrapText="1"/>
    </xf>
    <xf numFmtId="188" fontId="33" fillId="0" borderId="139" xfId="609" applyNumberFormat="1" applyFont="1" applyFill="1" applyBorder="1" applyAlignment="1">
      <alignment horizontal="right" vertical="center" wrapText="1"/>
    </xf>
    <xf numFmtId="188" fontId="33" fillId="0" borderId="130" xfId="609" applyNumberFormat="1" applyFont="1" applyFill="1" applyBorder="1" applyAlignment="1">
      <alignment horizontal="right" vertical="center" wrapText="1"/>
    </xf>
    <xf numFmtId="188" fontId="33" fillId="0" borderId="140" xfId="609" applyNumberFormat="1" applyFont="1" applyFill="1" applyBorder="1" applyAlignment="1">
      <alignment horizontal="right" vertical="center" wrapText="1"/>
    </xf>
    <xf numFmtId="0" fontId="33" fillId="0" borderId="100" xfId="609" applyFont="1" applyFill="1" applyBorder="1" applyAlignment="1">
      <alignment vertical="center" wrapText="1"/>
    </xf>
    <xf numFmtId="0" fontId="33" fillId="0" borderId="141" xfId="609" applyFont="1" applyFill="1" applyBorder="1" applyAlignment="1">
      <alignment vertical="center" wrapText="1"/>
    </xf>
    <xf numFmtId="187" fontId="33" fillId="0" borderId="131" xfId="609" applyNumberFormat="1" applyFont="1" applyFill="1" applyBorder="1" applyAlignment="1">
      <alignment horizontal="right" vertical="center" wrapText="1"/>
    </xf>
    <xf numFmtId="187" fontId="33" fillId="0" borderId="25" xfId="609" applyNumberFormat="1" applyFont="1" applyFill="1" applyBorder="1" applyAlignment="1">
      <alignment horizontal="right" vertical="center" wrapText="1"/>
    </xf>
    <xf numFmtId="0" fontId="42" fillId="0" borderId="59" xfId="609" applyFont="1" applyFill="1" applyBorder="1" applyAlignment="1">
      <alignment vertical="center" wrapText="1"/>
    </xf>
    <xf numFmtId="187" fontId="42" fillId="0" borderId="44" xfId="609" applyNumberFormat="1" applyFont="1" applyFill="1" applyBorder="1" applyAlignment="1">
      <alignment horizontal="right" vertical="center" wrapText="1"/>
    </xf>
    <xf numFmtId="187" fontId="42" fillId="0" borderId="36" xfId="609" applyNumberFormat="1" applyFont="1" applyFill="1" applyBorder="1" applyAlignment="1">
      <alignment horizontal="right" vertical="center" wrapText="1"/>
    </xf>
    <xf numFmtId="0" fontId="42" fillId="0" borderId="95" xfId="609" applyFont="1" applyFill="1" applyBorder="1" applyAlignment="1">
      <alignment vertical="center" wrapText="1"/>
    </xf>
    <xf numFmtId="187" fontId="42" fillId="0" borderId="94" xfId="609" applyNumberFormat="1" applyFont="1" applyFill="1" applyBorder="1" applyAlignment="1">
      <alignment horizontal="right" vertical="center" wrapText="1"/>
    </xf>
    <xf numFmtId="187" fontId="42" fillId="0" borderId="95" xfId="609" applyNumberFormat="1" applyFont="1" applyFill="1" applyBorder="1" applyAlignment="1">
      <alignment horizontal="right" vertical="center" wrapText="1"/>
    </xf>
    <xf numFmtId="0" fontId="33" fillId="0" borderId="107" xfId="609" applyFont="1" applyFill="1" applyBorder="1" applyAlignment="1">
      <alignment vertical="center" wrapText="1"/>
    </xf>
    <xf numFmtId="0" fontId="33" fillId="0" borderId="95" xfId="609" applyFont="1" applyFill="1" applyBorder="1" applyAlignment="1">
      <alignment vertical="center" wrapText="1"/>
    </xf>
    <xf numFmtId="0" fontId="33" fillId="0" borderId="55" xfId="609" applyFont="1" applyFill="1" applyBorder="1" applyAlignment="1">
      <alignment vertical="center" wrapText="1"/>
    </xf>
    <xf numFmtId="0" fontId="33" fillId="0" borderId="97" xfId="609" applyFont="1" applyFill="1" applyBorder="1" applyAlignment="1">
      <alignment vertical="center" wrapText="1"/>
    </xf>
    <xf numFmtId="188" fontId="33" fillId="0" borderId="134" xfId="609" applyNumberFormat="1" applyFont="1" applyFill="1" applyBorder="1" applyAlignment="1">
      <alignment horizontal="right" vertical="center" wrapText="1"/>
    </xf>
    <xf numFmtId="187" fontId="33" fillId="0" borderId="138" xfId="609" applyNumberFormat="1" applyFont="1" applyFill="1" applyBorder="1" applyAlignment="1">
      <alignment horizontal="right" vertical="center" wrapText="1"/>
    </xf>
    <xf numFmtId="187" fontId="33" fillId="0" borderId="130" xfId="609" applyNumberFormat="1" applyFont="1" applyFill="1" applyBorder="1" applyAlignment="1">
      <alignment horizontal="right" vertical="center" wrapText="1"/>
    </xf>
    <xf numFmtId="187" fontId="33" fillId="0" borderId="140" xfId="609" applyNumberFormat="1" applyFont="1" applyFill="1" applyBorder="1" applyAlignment="1">
      <alignment horizontal="right" vertical="center" wrapText="1"/>
    </xf>
    <xf numFmtId="0" fontId="33" fillId="0" borderId="47" xfId="609" applyFont="1" applyFill="1" applyBorder="1" applyAlignment="1">
      <alignment horizontal="left" vertical="center" wrapText="1" indent="2"/>
    </xf>
    <xf numFmtId="0" fontId="103" fillId="0" borderId="47" xfId="609" applyFont="1" applyFill="1" applyBorder="1" applyAlignment="1">
      <alignment vertical="center" wrapText="1"/>
    </xf>
    <xf numFmtId="187" fontId="62" fillId="0" borderId="130" xfId="609" applyNumberFormat="1" applyFont="1" applyFill="1" applyBorder="1" applyAlignment="1">
      <alignment vertical="center" wrapText="1"/>
    </xf>
    <xf numFmtId="187" fontId="62" fillId="0" borderId="140" xfId="609" applyNumberFormat="1" applyFont="1" applyFill="1" applyBorder="1" applyAlignment="1">
      <alignment vertical="center" wrapText="1"/>
    </xf>
    <xf numFmtId="188" fontId="62" fillId="0" borderId="131" xfId="609" applyNumberFormat="1" applyFont="1" applyFill="1" applyBorder="1" applyAlignment="1">
      <alignment horizontal="right" vertical="center" wrapText="1"/>
    </xf>
    <xf numFmtId="188" fontId="62" fillId="0" borderId="131" xfId="609" applyNumberFormat="1" applyFont="1" applyFill="1" applyBorder="1" applyAlignment="1">
      <alignment vertical="center" wrapText="1"/>
    </xf>
    <xf numFmtId="188" fontId="62" fillId="0" borderId="136" xfId="609" applyNumberFormat="1" applyFont="1" applyFill="1" applyBorder="1" applyAlignment="1">
      <alignment vertical="center" wrapText="1"/>
    </xf>
    <xf numFmtId="0" fontId="33" fillId="0" borderId="95" xfId="609" applyFont="1" applyFill="1" applyBorder="1" applyAlignment="1">
      <alignment horizontal="right" vertical="center" wrapText="1"/>
    </xf>
    <xf numFmtId="6" fontId="42" fillId="0" borderId="130" xfId="609" quotePrefix="1" applyNumberFormat="1" applyFont="1" applyFill="1" applyBorder="1" applyAlignment="1">
      <alignment horizontal="right" vertical="center" wrapText="1"/>
    </xf>
    <xf numFmtId="6" fontId="42" fillId="0" borderId="95" xfId="609" quotePrefix="1" applyNumberFormat="1" applyFont="1" applyFill="1" applyBorder="1" applyAlignment="1">
      <alignment horizontal="right" vertical="center" wrapText="1"/>
    </xf>
    <xf numFmtId="188" fontId="33" fillId="0" borderId="111" xfId="609" applyNumberFormat="1" applyFont="1" applyFill="1" applyBorder="1"/>
    <xf numFmtId="188" fontId="33" fillId="0" borderId="142" xfId="609" applyNumberFormat="1" applyFont="1" applyFill="1" applyBorder="1"/>
    <xf numFmtId="188" fontId="33" fillId="0" borderId="143" xfId="609" applyNumberFormat="1" applyFont="1" applyFill="1" applyBorder="1"/>
    <xf numFmtId="188" fontId="33" fillId="0" borderId="142" xfId="609" applyNumberFormat="1" applyFont="1" applyFill="1" applyBorder="1" applyAlignment="1">
      <alignment horizontal="right" vertical="center" wrapText="1"/>
    </xf>
    <xf numFmtId="188" fontId="42" fillId="0" borderId="144" xfId="609" applyNumberFormat="1" applyFont="1" applyFill="1" applyBorder="1" applyAlignment="1">
      <alignment horizontal="right" vertical="center" wrapText="1"/>
    </xf>
    <xf numFmtId="188" fontId="42" fillId="0" borderId="145" xfId="609" applyNumberFormat="1" applyFont="1" applyFill="1" applyBorder="1" applyAlignment="1">
      <alignment horizontal="right" vertical="center" wrapText="1"/>
    </xf>
    <xf numFmtId="188" fontId="33" fillId="0" borderId="143" xfId="609" applyNumberFormat="1" applyFont="1" applyFill="1" applyBorder="1" applyAlignment="1">
      <alignment horizontal="right" vertical="center" wrapText="1"/>
    </xf>
    <xf numFmtId="188" fontId="42" fillId="0" borderId="146" xfId="609" applyNumberFormat="1" applyFont="1" applyFill="1" applyBorder="1" applyAlignment="1">
      <alignment horizontal="right" vertical="center" wrapText="1"/>
    </xf>
    <xf numFmtId="188" fontId="33" fillId="0" borderId="147" xfId="609" applyNumberFormat="1" applyFont="1" applyFill="1" applyBorder="1" applyAlignment="1">
      <alignment horizontal="right" vertical="center" wrapText="1"/>
    </xf>
    <xf numFmtId="188" fontId="33" fillId="0" borderId="111" xfId="609" applyNumberFormat="1" applyFont="1" applyFill="1" applyBorder="1" applyAlignment="1">
      <alignment vertical="center"/>
    </xf>
    <xf numFmtId="188" fontId="33" fillId="0" borderId="94" xfId="609" applyNumberFormat="1" applyFont="1" applyFill="1" applyBorder="1" applyAlignment="1">
      <alignment vertical="center"/>
    </xf>
    <xf numFmtId="188" fontId="33" fillId="0" borderId="52" xfId="609" applyNumberFormat="1" applyFont="1" applyFill="1" applyBorder="1" applyAlignment="1">
      <alignment vertical="center"/>
    </xf>
    <xf numFmtId="0" fontId="33" fillId="0" borderId="57" xfId="609" applyFont="1" applyFill="1" applyBorder="1" applyAlignment="1">
      <alignment vertical="center" wrapText="1"/>
    </xf>
    <xf numFmtId="188" fontId="33" fillId="0" borderId="147" xfId="609" applyNumberFormat="1" applyFont="1" applyFill="1" applyBorder="1"/>
    <xf numFmtId="0" fontId="102" fillId="0" borderId="52" xfId="609" applyFont="1" applyFill="1" applyBorder="1"/>
    <xf numFmtId="188" fontId="33" fillId="0" borderId="101" xfId="609" applyNumberFormat="1" applyFont="1" applyFill="1" applyBorder="1"/>
    <xf numFmtId="188" fontId="102" fillId="0" borderId="141" xfId="609" applyNumberFormat="1" applyFont="1" applyFill="1" applyBorder="1"/>
    <xf numFmtId="188" fontId="33" fillId="0" borderId="41" xfId="609" applyNumberFormat="1" applyFont="1" applyFill="1" applyBorder="1" applyAlignment="1">
      <alignment vertical="center"/>
    </xf>
    <xf numFmtId="188" fontId="102" fillId="0" borderId="97" xfId="609" applyNumberFormat="1" applyFont="1" applyFill="1" applyBorder="1"/>
    <xf numFmtId="188" fontId="33" fillId="0" borderId="94" xfId="609" applyNumberFormat="1" applyFont="1" applyFill="1" applyBorder="1"/>
    <xf numFmtId="188" fontId="33" fillId="0" borderId="52" xfId="609" applyNumberFormat="1" applyFont="1" applyFill="1" applyBorder="1"/>
    <xf numFmtId="0" fontId="62" fillId="0" borderId="94" xfId="609" applyFont="1" applyFill="1" applyBorder="1" applyAlignment="1">
      <alignment horizontal="center" vertical="center" wrapText="1"/>
    </xf>
    <xf numFmtId="187" fontId="33" fillId="0" borderId="94" xfId="609" applyNumberFormat="1" applyFont="1" applyFill="1" applyBorder="1" applyAlignment="1">
      <alignment horizontal="right" vertical="center" wrapText="1"/>
    </xf>
    <xf numFmtId="188" fontId="33" fillId="0" borderId="46" xfId="609" applyNumberFormat="1" applyFont="1" applyFill="1" applyBorder="1" applyAlignment="1">
      <alignment vertical="center"/>
    </xf>
    <xf numFmtId="0" fontId="62" fillId="0" borderId="81" xfId="609" applyFont="1" applyFill="1" applyBorder="1" applyAlignment="1">
      <alignment horizontal="center" vertical="center" wrapText="1"/>
    </xf>
    <xf numFmtId="188" fontId="33" fillId="0" borderId="98" xfId="609" applyNumberFormat="1" applyFont="1" applyFill="1" applyBorder="1" applyAlignment="1">
      <alignment vertical="center" wrapText="1"/>
    </xf>
    <xf numFmtId="0" fontId="33" fillId="0" borderId="44" xfId="609" applyFont="1" applyFill="1" applyBorder="1" applyAlignment="1">
      <alignment horizontal="center" vertical="center" wrapText="1"/>
    </xf>
    <xf numFmtId="0" fontId="62" fillId="0" borderId="52" xfId="609" applyFont="1" applyFill="1" applyBorder="1" applyAlignment="1">
      <alignment horizontal="center" vertical="center" wrapText="1"/>
    </xf>
    <xf numFmtId="0" fontId="33" fillId="0" borderId="95" xfId="609" applyFont="1" applyFill="1" applyBorder="1" applyAlignment="1">
      <alignment vertical="center" wrapText="1"/>
    </xf>
    <xf numFmtId="188" fontId="33" fillId="0" borderId="95" xfId="609" applyNumberFormat="1" applyFont="1" applyFill="1" applyBorder="1" applyAlignment="1">
      <alignment vertical="center"/>
    </xf>
    <xf numFmtId="0" fontId="42" fillId="0" borderId="97" xfId="609" applyFont="1" applyFill="1" applyBorder="1" applyAlignment="1">
      <alignment vertical="center" wrapText="1"/>
    </xf>
    <xf numFmtId="188" fontId="33" fillId="0" borderId="98" xfId="609" applyNumberFormat="1" applyFont="1" applyFill="1" applyBorder="1" applyAlignment="1">
      <alignment vertical="center"/>
    </xf>
    <xf numFmtId="0" fontId="103" fillId="0" borderId="107" xfId="609" applyFont="1" applyFill="1" applyBorder="1" applyAlignment="1">
      <alignment vertical="center" wrapText="1"/>
    </xf>
    <xf numFmtId="0" fontId="103" fillId="0" borderId="147" xfId="609" applyFont="1" applyFill="1" applyBorder="1" applyAlignment="1">
      <alignment vertical="center" wrapText="1"/>
    </xf>
    <xf numFmtId="0" fontId="103" fillId="0" borderId="96" xfId="609" applyFont="1" applyFill="1" applyBorder="1" applyAlignment="1">
      <alignment vertical="center" wrapText="1"/>
    </xf>
    <xf numFmtId="0" fontId="103" fillId="0" borderId="95" xfId="609" applyFont="1" applyFill="1" applyBorder="1" applyAlignment="1">
      <alignment vertical="center" wrapText="1"/>
    </xf>
    <xf numFmtId="188" fontId="33" fillId="0" borderId="148" xfId="609" applyNumberFormat="1" applyFont="1" applyFill="1" applyBorder="1" applyAlignment="1">
      <alignment vertical="center" wrapText="1"/>
    </xf>
    <xf numFmtId="188" fontId="33" fillId="0" borderId="4" xfId="609" applyNumberFormat="1" applyFont="1" applyFill="1" applyBorder="1" applyAlignment="1">
      <alignment vertical="center" wrapText="1"/>
    </xf>
    <xf numFmtId="188" fontId="42" fillId="0" borderId="147" xfId="609" applyNumberFormat="1" applyFont="1" applyFill="1" applyBorder="1" applyAlignment="1">
      <alignment horizontal="right" vertical="center" wrapText="1"/>
    </xf>
    <xf numFmtId="188" fontId="42" fillId="0" borderId="149" xfId="609" applyNumberFormat="1" applyFont="1" applyFill="1" applyBorder="1" applyAlignment="1">
      <alignment horizontal="right" vertical="center" wrapText="1"/>
    </xf>
    <xf numFmtId="188" fontId="42" fillId="0" borderId="95" xfId="609" applyNumberFormat="1" applyFont="1" applyFill="1" applyBorder="1" applyAlignment="1">
      <alignment horizontal="right" vertical="center" wrapText="1"/>
    </xf>
    <xf numFmtId="0" fontId="103" fillId="0" borderId="111" xfId="609" applyFont="1" applyFill="1" applyBorder="1" applyAlignment="1">
      <alignment vertical="center" wrapText="1"/>
    </xf>
    <xf numFmtId="0" fontId="103" fillId="0" borderId="142" xfId="609" applyFont="1" applyFill="1" applyBorder="1" applyAlignment="1">
      <alignment vertical="center" wrapText="1"/>
    </xf>
    <xf numFmtId="0" fontId="103" fillId="0" borderId="97" xfId="609" applyFont="1" applyFill="1" applyBorder="1" applyAlignment="1">
      <alignment vertical="center" wrapText="1"/>
    </xf>
    <xf numFmtId="0" fontId="103" fillId="0" borderId="150" xfId="609" applyFont="1" applyFill="1" applyBorder="1" applyAlignment="1">
      <alignment vertical="center" wrapText="1"/>
    </xf>
    <xf numFmtId="188" fontId="33" fillId="0" borderId="151" xfId="609" applyNumberFormat="1" applyFont="1" applyFill="1" applyBorder="1" applyAlignment="1">
      <alignment vertical="center" wrapText="1"/>
    </xf>
    <xf numFmtId="0" fontId="42" fillId="0" borderId="152" xfId="609" applyFont="1" applyFill="1" applyBorder="1" applyAlignment="1">
      <alignment horizontal="right" vertical="center"/>
    </xf>
    <xf numFmtId="188" fontId="33" fillId="0" borderId="153" xfId="609" applyNumberFormat="1" applyFont="1" applyFill="1" applyBorder="1" applyAlignment="1">
      <alignment horizontal="right" vertical="center" wrapText="1"/>
    </xf>
    <xf numFmtId="0" fontId="33" fillId="0" borderId="130" xfId="609" applyFont="1" applyFill="1" applyBorder="1" applyAlignment="1">
      <alignment vertical="center" wrapText="1"/>
    </xf>
    <xf numFmtId="0" fontId="33" fillId="0" borderId="140" xfId="609" applyFont="1" applyFill="1" applyBorder="1" applyAlignment="1">
      <alignment vertical="center" wrapText="1"/>
    </xf>
    <xf numFmtId="188" fontId="33" fillId="0" borderId="136" xfId="609" applyNumberFormat="1" applyFont="1" applyFill="1" applyBorder="1" applyAlignment="1">
      <alignment vertical="center" wrapText="1"/>
    </xf>
    <xf numFmtId="188" fontId="42" fillId="0" borderId="138" xfId="609" applyNumberFormat="1" applyFont="1" applyFill="1" applyBorder="1" applyAlignment="1">
      <alignment horizontal="right" vertical="center" wrapText="1"/>
    </xf>
    <xf numFmtId="6" fontId="33" fillId="0" borderId="94" xfId="609" applyNumberFormat="1" applyFont="1" applyFill="1" applyBorder="1" applyAlignment="1">
      <alignment vertical="center" wrapText="1"/>
    </xf>
    <xf numFmtId="6" fontId="42" fillId="0" borderId="94" xfId="609" quotePrefix="1" applyNumberFormat="1" applyFont="1" applyFill="1" applyBorder="1" applyAlignment="1">
      <alignment horizontal="right" vertical="center" wrapText="1"/>
    </xf>
    <xf numFmtId="0" fontId="42" fillId="0" borderId="4" xfId="609" applyFont="1" applyFill="1" applyBorder="1" applyAlignment="1">
      <alignment vertical="center" wrapText="1"/>
    </xf>
    <xf numFmtId="188" fontId="92" fillId="0" borderId="13" xfId="609" applyNumberFormat="1" applyFont="1" applyFill="1" applyBorder="1" applyAlignment="1">
      <alignment horizontal="right" vertical="center" wrapText="1"/>
    </xf>
    <xf numFmtId="0" fontId="83" fillId="0" borderId="32" xfId="609" applyFont="1" applyFill="1" applyBorder="1"/>
    <xf numFmtId="188" fontId="33" fillId="0" borderId="104" xfId="609" applyNumberFormat="1" applyFont="1" applyFill="1" applyBorder="1" applyAlignment="1">
      <alignment horizontal="right" vertical="center" wrapText="1"/>
    </xf>
    <xf numFmtId="188" fontId="33" fillId="0" borderId="148" xfId="609" applyNumberFormat="1" applyFont="1" applyFill="1" applyBorder="1" applyAlignment="1">
      <alignment horizontal="right" vertical="center" wrapText="1"/>
    </xf>
    <xf numFmtId="188" fontId="33" fillId="0" borderId="94" xfId="609" applyNumberFormat="1" applyFont="1" applyFill="1" applyBorder="1" applyAlignment="1">
      <alignment vertical="center" wrapText="1"/>
    </xf>
    <xf numFmtId="188" fontId="33" fillId="0" borderId="57" xfId="609" applyNumberFormat="1" applyFont="1" applyFill="1" applyBorder="1" applyAlignment="1">
      <alignment vertical="center" wrapText="1"/>
    </xf>
    <xf numFmtId="188" fontId="42" fillId="0" borderId="126" xfId="609" applyNumberFormat="1" applyFont="1" applyFill="1" applyBorder="1" applyAlignment="1">
      <alignment horizontal="right" vertical="center" wrapText="1"/>
    </xf>
  </cellXfs>
  <cellStyles count="612">
    <cellStyle name="_Button" xfId="238"/>
    <cellStyle name="_Column1" xfId="239"/>
    <cellStyle name="_Column2" xfId="240"/>
    <cellStyle name="_Column3" xfId="241"/>
    <cellStyle name="_Column4" xfId="242"/>
    <cellStyle name="_Column5" xfId="243"/>
    <cellStyle name="_Column6" xfId="244"/>
    <cellStyle name="_Column7" xfId="245"/>
    <cellStyle name="_Column8" xfId="246"/>
    <cellStyle name="_Column9" xfId="247"/>
    <cellStyle name="_Data" xfId="248"/>
    <cellStyle name="_Date" xfId="249"/>
    <cellStyle name="_Decimal" xfId="250"/>
    <cellStyle name="_Header" xfId="251"/>
    <cellStyle name="_Integer" xfId="252"/>
    <cellStyle name="_NoData" xfId="253"/>
    <cellStyle name="_Row1" xfId="254"/>
    <cellStyle name="_Row10" xfId="255"/>
    <cellStyle name="_Row2" xfId="256"/>
    <cellStyle name="_Row3" xfId="257"/>
    <cellStyle name="_Row4" xfId="258"/>
    <cellStyle name="_Row5" xfId="259"/>
    <cellStyle name="_Row6" xfId="260"/>
    <cellStyle name="_Row7" xfId="261"/>
    <cellStyle name="_Row8" xfId="262"/>
    <cellStyle name="_Row9" xfId="263"/>
    <cellStyle name="_Text" xfId="264"/>
    <cellStyle name="Column_lower_label_left_aligned" xfId="606"/>
    <cellStyle name="Comma" xfId="1" builtinId="3"/>
    <cellStyle name="Comma [1]" xfId="265"/>
    <cellStyle name="Comma 10" xfId="41"/>
    <cellStyle name="Comma 10 2" xfId="496"/>
    <cellStyle name="Comma 11" xfId="43"/>
    <cellStyle name="Comma 11 2" xfId="98"/>
    <cellStyle name="Comma 11 2 2" xfId="139"/>
    <cellStyle name="Comma 11 2 2 2" xfId="282"/>
    <cellStyle name="Comma 11 2 3" xfId="283"/>
    <cellStyle name="Comma 11 2 4" xfId="498"/>
    <cellStyle name="Comma 11 3" xfId="138"/>
    <cellStyle name="Comma 11 3 2" xfId="284"/>
    <cellStyle name="Comma 11 4" xfId="285"/>
    <cellStyle name="Comma 11 5" xfId="497"/>
    <cellStyle name="Comma 12" xfId="45"/>
    <cellStyle name="Comma 12 2" xfId="71"/>
    <cellStyle name="Comma 12 2 2" xfId="132"/>
    <cellStyle name="Comma 12 2 2 2" xfId="286"/>
    <cellStyle name="Comma 12 2 3" xfId="141"/>
    <cellStyle name="Comma 12 2 3 2" xfId="287"/>
    <cellStyle name="Comma 12 2 4" xfId="288"/>
    <cellStyle name="Comma 12 2 5" xfId="500"/>
    <cellStyle name="Comma 12 3" xfId="99"/>
    <cellStyle name="Comma 12 3 2" xfId="142"/>
    <cellStyle name="Comma 12 3 2 2" xfId="289"/>
    <cellStyle name="Comma 12 3 3" xfId="290"/>
    <cellStyle name="Comma 12 3 4" xfId="501"/>
    <cellStyle name="Comma 12 4" xfId="140"/>
    <cellStyle name="Comma 12 4 2" xfId="291"/>
    <cellStyle name="Comma 12 5" xfId="292"/>
    <cellStyle name="Comma 12 6" xfId="499"/>
    <cellStyle name="Comma 13" xfId="50"/>
    <cellStyle name="Comma 13 2" xfId="103"/>
    <cellStyle name="Comma 13 2 2" xfId="144"/>
    <cellStyle name="Comma 13 2 2 2" xfId="293"/>
    <cellStyle name="Comma 13 2 3" xfId="294"/>
    <cellStyle name="Comma 13 2 4" xfId="503"/>
    <cellStyle name="Comma 13 3" xfId="126"/>
    <cellStyle name="Comma 13 3 2" xfId="145"/>
    <cellStyle name="Comma 13 3 2 2" xfId="295"/>
    <cellStyle name="Comma 13 3 3" xfId="272"/>
    <cellStyle name="Comma 13 3 3 2" xfId="296"/>
    <cellStyle name="Comma 13 3 4" xfId="278"/>
    <cellStyle name="Comma 13 3 4 2" xfId="297"/>
    <cellStyle name="Comma 13 3 4 3" xfId="599"/>
    <cellStyle name="Comma 13 3 5" xfId="298"/>
    <cellStyle name="Comma 13 3 6" xfId="504"/>
    <cellStyle name="Comma 13 4" xfId="143"/>
    <cellStyle name="Comma 13 4 2" xfId="299"/>
    <cellStyle name="Comma 13 5" xfId="300"/>
    <cellStyle name="Comma 13 6" xfId="502"/>
    <cellStyle name="Comma 14" xfId="70"/>
    <cellStyle name="Comma 14 2" xfId="128"/>
    <cellStyle name="Comma 14 2 2" xfId="301"/>
    <cellStyle name="Comma 14 3" xfId="137"/>
    <cellStyle name="Comma 14 3 2" xfId="302"/>
    <cellStyle name="Comma 14 4" xfId="303"/>
    <cellStyle name="Comma 14 5" xfId="505"/>
    <cellStyle name="Comma 15" xfId="78"/>
    <cellStyle name="Comma 15 2" xfId="146"/>
    <cellStyle name="Comma 15 2 2" xfId="304"/>
    <cellStyle name="Comma 15 3" xfId="305"/>
    <cellStyle name="Comma 15 4" xfId="506"/>
    <cellStyle name="Comma 16" xfId="123"/>
    <cellStyle name="Comma 16 2" xfId="147"/>
    <cellStyle name="Comma 16 2 2" xfId="306"/>
    <cellStyle name="Comma 16 3" xfId="235"/>
    <cellStyle name="Comma 16 3 2" xfId="307"/>
    <cellStyle name="Comma 16 4" xfId="275"/>
    <cellStyle name="Comma 16 4 2" xfId="308"/>
    <cellStyle name="Comma 16 4 3" xfId="597"/>
    <cellStyle name="Comma 16 5" xfId="309"/>
    <cellStyle name="Comma 16 6" xfId="507"/>
    <cellStyle name="Comma 17" xfId="127"/>
    <cellStyle name="Comma 17 2" xfId="595"/>
    <cellStyle name="Comma 18" xfId="310"/>
    <cellStyle name="Comma 19" xfId="593"/>
    <cellStyle name="Comma 2" xfId="5"/>
    <cellStyle name="Comma 2 2" xfId="9"/>
    <cellStyle name="Comma 2 2 2" xfId="280"/>
    <cellStyle name="Comma 2 2 3" xfId="508"/>
    <cellStyle name="Comma 2 3" xfId="495"/>
    <cellStyle name="Comma 20" xfId="610"/>
    <cellStyle name="Comma 3" xfId="8"/>
    <cellStyle name="Comma 3 2" xfId="34"/>
    <cellStyle name="Comma 3 2 2" xfId="91"/>
    <cellStyle name="Comma 3 2 2 2" xfId="150"/>
    <cellStyle name="Comma 3 2 2 2 2" xfId="311"/>
    <cellStyle name="Comma 3 2 2 3" xfId="312"/>
    <cellStyle name="Comma 3 2 2 4" xfId="511"/>
    <cellStyle name="Comma 3 2 3" xfId="149"/>
    <cellStyle name="Comma 3 2 3 2" xfId="313"/>
    <cellStyle name="Comma 3 2 4" xfId="314"/>
    <cellStyle name="Comma 3 2 5" xfId="510"/>
    <cellStyle name="Comma 3 3" xfId="36"/>
    <cellStyle name="Comma 3 3 2" xfId="93"/>
    <cellStyle name="Comma 3 3 2 2" xfId="152"/>
    <cellStyle name="Comma 3 3 2 2 2" xfId="315"/>
    <cellStyle name="Comma 3 3 2 3" xfId="316"/>
    <cellStyle name="Comma 3 3 2 4" xfId="513"/>
    <cellStyle name="Comma 3 3 3" xfId="151"/>
    <cellStyle name="Comma 3 3 3 2" xfId="317"/>
    <cellStyle name="Comma 3 3 4" xfId="318"/>
    <cellStyle name="Comma 3 3 5" xfId="512"/>
    <cellStyle name="Comma 3 4" xfId="49"/>
    <cellStyle name="Comma 3 4 2" xfId="102"/>
    <cellStyle name="Comma 3 4 2 2" xfId="154"/>
    <cellStyle name="Comma 3 4 2 2 2" xfId="319"/>
    <cellStyle name="Comma 3 4 2 3" xfId="320"/>
    <cellStyle name="Comma 3 4 2 4" xfId="515"/>
    <cellStyle name="Comma 3 4 3" xfId="125"/>
    <cellStyle name="Comma 3 4 3 2" xfId="155"/>
    <cellStyle name="Comma 3 4 3 2 2" xfId="321"/>
    <cellStyle name="Comma 3 4 3 3" xfId="237"/>
    <cellStyle name="Comma 3 4 3 3 2" xfId="322"/>
    <cellStyle name="Comma 3 4 3 4" xfId="277"/>
    <cellStyle name="Comma 3 4 3 4 2" xfId="323"/>
    <cellStyle name="Comma 3 4 3 4 3" xfId="594"/>
    <cellStyle name="Comma 3 4 3 5" xfId="324"/>
    <cellStyle name="Comma 3 4 3 6" xfId="516"/>
    <cellStyle name="Comma 3 4 4" xfId="153"/>
    <cellStyle name="Comma 3 4 4 2" xfId="325"/>
    <cellStyle name="Comma 3 4 5" xfId="326"/>
    <cellStyle name="Comma 3 4 6" xfId="514"/>
    <cellStyle name="Comma 3 5" xfId="80"/>
    <cellStyle name="Comma 3 5 2" xfId="156"/>
    <cellStyle name="Comma 3 5 2 2" xfId="327"/>
    <cellStyle name="Comma 3 5 3" xfId="328"/>
    <cellStyle name="Comma 3 5 4" xfId="517"/>
    <cellStyle name="Comma 3 6" xfId="122"/>
    <cellStyle name="Comma 3 6 2" xfId="157"/>
    <cellStyle name="Comma 3 6 2 2" xfId="329"/>
    <cellStyle name="Comma 3 6 3" xfId="234"/>
    <cellStyle name="Comma 3 6 3 2" xfId="330"/>
    <cellStyle name="Comma 3 6 4" xfId="274"/>
    <cellStyle name="Comma 3 6 4 2" xfId="331"/>
    <cellStyle name="Comma 3 6 4 3" xfId="596"/>
    <cellStyle name="Comma 3 6 5" xfId="332"/>
    <cellStyle name="Comma 3 6 6" xfId="518"/>
    <cellStyle name="Comma 3 7" xfId="148"/>
    <cellStyle name="Comma 3 7 2" xfId="333"/>
    <cellStyle name="Comma 3 8" xfId="334"/>
    <cellStyle name="Comma 3 9" xfId="509"/>
    <cellStyle name="Comma 4" xfId="22"/>
    <cellStyle name="Comma 4 2" xfId="23"/>
    <cellStyle name="Comma 4 2 2" xfId="281"/>
    <cellStyle name="Comma 4 2 3" xfId="520"/>
    <cellStyle name="Comma 4 3" xfId="44"/>
    <cellStyle name="Comma 4 3 2" xfId="521"/>
    <cellStyle name="Comma 4 4" xfId="335"/>
    <cellStyle name="Comma 4 5" xfId="519"/>
    <cellStyle name="Comma 5" xfId="24"/>
    <cellStyle name="Comma 5 2" xfId="56"/>
    <cellStyle name="Comma 5 2 2" xfId="523"/>
    <cellStyle name="Comma 5 3" xfId="84"/>
    <cellStyle name="Comma 5 3 2" xfId="159"/>
    <cellStyle name="Comma 5 3 2 2" xfId="336"/>
    <cellStyle name="Comma 5 3 3" xfId="337"/>
    <cellStyle name="Comma 5 3 4" xfId="524"/>
    <cellStyle name="Comma 5 4" xfId="158"/>
    <cellStyle name="Comma 5 4 2" xfId="338"/>
    <cellStyle name="Comma 5 5" xfId="339"/>
    <cellStyle name="Comma 5 6" xfId="522"/>
    <cellStyle name="Comma 6" xfId="30"/>
    <cellStyle name="Comma 6 2" xfId="87"/>
    <cellStyle name="Comma 6 2 2" xfId="161"/>
    <cellStyle name="Comma 6 2 2 2" xfId="340"/>
    <cellStyle name="Comma 6 2 3" xfId="341"/>
    <cellStyle name="Comma 6 2 4" xfId="526"/>
    <cellStyle name="Comma 6 3" xfId="160"/>
    <cellStyle name="Comma 6 3 2" xfId="342"/>
    <cellStyle name="Comma 6 4" xfId="343"/>
    <cellStyle name="Comma 6 5" xfId="525"/>
    <cellStyle name="Comma 7" xfId="33"/>
    <cellStyle name="Comma 7 2" xfId="54"/>
    <cellStyle name="Comma 7 2 2" xfId="107"/>
    <cellStyle name="Comma 7 2 2 2" xfId="164"/>
    <cellStyle name="Comma 7 2 2 2 2" xfId="344"/>
    <cellStyle name="Comma 7 2 2 3" xfId="345"/>
    <cellStyle name="Comma 7 2 2 4" xfId="529"/>
    <cellStyle name="Comma 7 2 3" xfId="163"/>
    <cellStyle name="Comma 7 2 3 2" xfId="346"/>
    <cellStyle name="Comma 7 2 4" xfId="347"/>
    <cellStyle name="Comma 7 2 5" xfId="528"/>
    <cellStyle name="Comma 7 3" xfId="59"/>
    <cellStyle name="Comma 7 3 2" xfId="111"/>
    <cellStyle name="Comma 7 3 2 2" xfId="166"/>
    <cellStyle name="Comma 7 3 2 2 2" xfId="348"/>
    <cellStyle name="Comma 7 3 2 3" xfId="349"/>
    <cellStyle name="Comma 7 3 2 4" xfId="531"/>
    <cellStyle name="Comma 7 3 3" xfId="165"/>
    <cellStyle name="Comma 7 3 3 2" xfId="350"/>
    <cellStyle name="Comma 7 3 4" xfId="351"/>
    <cellStyle name="Comma 7 3 5" xfId="530"/>
    <cellStyle name="Comma 7 4" xfId="63"/>
    <cellStyle name="Comma 7 4 2" xfId="115"/>
    <cellStyle name="Comma 7 4 2 2" xfId="168"/>
    <cellStyle name="Comma 7 4 2 2 2" xfId="352"/>
    <cellStyle name="Comma 7 4 2 3" xfId="353"/>
    <cellStyle name="Comma 7 4 2 4" xfId="533"/>
    <cellStyle name="Comma 7 4 3" xfId="167"/>
    <cellStyle name="Comma 7 4 3 2" xfId="354"/>
    <cellStyle name="Comma 7 4 4" xfId="355"/>
    <cellStyle name="Comma 7 4 5" xfId="532"/>
    <cellStyle name="Comma 7 5" xfId="67"/>
    <cellStyle name="Comma 7 5 2" xfId="119"/>
    <cellStyle name="Comma 7 5 2 2" xfId="170"/>
    <cellStyle name="Comma 7 5 2 2 2" xfId="356"/>
    <cellStyle name="Comma 7 5 2 3" xfId="357"/>
    <cellStyle name="Comma 7 5 2 4" xfId="535"/>
    <cellStyle name="Comma 7 5 3" xfId="169"/>
    <cellStyle name="Comma 7 5 3 2" xfId="358"/>
    <cellStyle name="Comma 7 5 4" xfId="359"/>
    <cellStyle name="Comma 7 5 5" xfId="534"/>
    <cellStyle name="Comma 7 6" xfId="90"/>
    <cellStyle name="Comma 7 6 2" xfId="171"/>
    <cellStyle name="Comma 7 6 2 2" xfId="360"/>
    <cellStyle name="Comma 7 6 3" xfId="361"/>
    <cellStyle name="Comma 7 6 4" xfId="536"/>
    <cellStyle name="Comma 7 7" xfId="162"/>
    <cellStyle name="Comma 7 7 2" xfId="362"/>
    <cellStyle name="Comma 7 8" xfId="363"/>
    <cellStyle name="Comma 7 9" xfId="527"/>
    <cellStyle name="Comma 8" xfId="37"/>
    <cellStyle name="Comma 8 2" xfId="94"/>
    <cellStyle name="Comma 8 2 2" xfId="173"/>
    <cellStyle name="Comma 8 2 2 2" xfId="364"/>
    <cellStyle name="Comma 8 2 3" xfId="365"/>
    <cellStyle name="Comma 8 2 4" xfId="538"/>
    <cellStyle name="Comma 8 3" xfId="172"/>
    <cellStyle name="Comma 8 3 2" xfId="366"/>
    <cellStyle name="Comma 8 4" xfId="367"/>
    <cellStyle name="Comma 8 5" xfId="537"/>
    <cellStyle name="Comma 9" xfId="40"/>
    <cellStyle name="Comma 9 2" xfId="96"/>
    <cellStyle name="Comma 9 2 2" xfId="175"/>
    <cellStyle name="Comma 9 2 2 2" xfId="368"/>
    <cellStyle name="Comma 9 2 3" xfId="369"/>
    <cellStyle name="Comma 9 2 4" xfId="540"/>
    <cellStyle name="Comma 9 3" xfId="174"/>
    <cellStyle name="Comma 9 3 2" xfId="370"/>
    <cellStyle name="Comma 9 4" xfId="371"/>
    <cellStyle name="Comma 9 5" xfId="539"/>
    <cellStyle name="Currency 2" xfId="38"/>
    <cellStyle name="Currency 2 2" xfId="494"/>
    <cellStyle name="Currency 3" xfId="76"/>
    <cellStyle name="Currency 3 2" xfId="133"/>
    <cellStyle name="Currency 3 2 2" xfId="372"/>
    <cellStyle name="Currency 3 3" xfId="176"/>
    <cellStyle name="Currency 3 3 2" xfId="373"/>
    <cellStyle name="Currency 3 4" xfId="374"/>
    <cellStyle name="Currency 3 5" xfId="541"/>
    <cellStyle name="Data" xfId="47"/>
    <cellStyle name="Dimension_Label" xfId="604"/>
    <cellStyle name="HideShowArrow" xfId="602"/>
    <cellStyle name="HideShowLine" xfId="605"/>
    <cellStyle name="Normal" xfId="0" builtinId="0"/>
    <cellStyle name="Normal 10" xfId="29"/>
    <cellStyle name="Normal 10 2" xfId="72"/>
    <cellStyle name="Normal 10 3" xfId="86"/>
    <cellStyle name="Normal 10 3 2" xfId="178"/>
    <cellStyle name="Normal 10 3 2 2" xfId="375"/>
    <cellStyle name="Normal 10 3 3" xfId="376"/>
    <cellStyle name="Normal 10 3 4" xfId="543"/>
    <cellStyle name="Normal 10 4" xfId="177"/>
    <cellStyle name="Normal 10 4 2" xfId="377"/>
    <cellStyle name="Normal 10 5" xfId="378"/>
    <cellStyle name="Normal 10 6" xfId="542"/>
    <cellStyle name="Normal 11" xfId="31"/>
    <cellStyle name="Normal 11 2" xfId="52"/>
    <cellStyle name="Normal 11 2 2" xfId="105"/>
    <cellStyle name="Normal 11 2 2 2" xfId="181"/>
    <cellStyle name="Normal 11 2 2 2 2" xfId="379"/>
    <cellStyle name="Normal 11 2 2 3" xfId="380"/>
    <cellStyle name="Normal 11 2 2 4" xfId="546"/>
    <cellStyle name="Normal 11 2 3" xfId="180"/>
    <cellStyle name="Normal 11 2 3 2" xfId="381"/>
    <cellStyle name="Normal 11 2 4" xfId="382"/>
    <cellStyle name="Normal 11 2 5" xfId="545"/>
    <cellStyle name="Normal 11 3" xfId="57"/>
    <cellStyle name="Normal 11 3 2" xfId="109"/>
    <cellStyle name="Normal 11 3 2 2" xfId="183"/>
    <cellStyle name="Normal 11 3 2 2 2" xfId="383"/>
    <cellStyle name="Normal 11 3 2 3" xfId="384"/>
    <cellStyle name="Normal 11 3 2 4" xfId="548"/>
    <cellStyle name="Normal 11 3 3" xfId="182"/>
    <cellStyle name="Normal 11 3 3 2" xfId="385"/>
    <cellStyle name="Normal 11 3 4" xfId="386"/>
    <cellStyle name="Normal 11 3 5" xfId="547"/>
    <cellStyle name="Normal 11 4" xfId="61"/>
    <cellStyle name="Normal 11 4 2" xfId="113"/>
    <cellStyle name="Normal 11 4 2 2" xfId="185"/>
    <cellStyle name="Normal 11 4 2 2 2" xfId="387"/>
    <cellStyle name="Normal 11 4 2 3" xfId="388"/>
    <cellStyle name="Normal 11 4 2 4" xfId="550"/>
    <cellStyle name="Normal 11 4 3" xfId="184"/>
    <cellStyle name="Normal 11 4 3 2" xfId="389"/>
    <cellStyle name="Normal 11 4 4" xfId="390"/>
    <cellStyle name="Normal 11 4 5" xfId="549"/>
    <cellStyle name="Normal 11 5" xfId="65"/>
    <cellStyle name="Normal 11 5 2" xfId="117"/>
    <cellStyle name="Normal 11 5 2 2" xfId="187"/>
    <cellStyle name="Normal 11 5 2 2 2" xfId="391"/>
    <cellStyle name="Normal 11 5 2 3" xfId="392"/>
    <cellStyle name="Normal 11 5 2 4" xfId="552"/>
    <cellStyle name="Normal 11 5 3" xfId="186"/>
    <cellStyle name="Normal 11 5 3 2" xfId="393"/>
    <cellStyle name="Normal 11 5 4" xfId="394"/>
    <cellStyle name="Normal 11 5 5" xfId="551"/>
    <cellStyle name="Normal 11 6" xfId="88"/>
    <cellStyle name="Normal 11 6 2" xfId="188"/>
    <cellStyle name="Normal 11 6 2 2" xfId="395"/>
    <cellStyle name="Normal 11 6 3" xfId="396"/>
    <cellStyle name="Normal 11 6 4" xfId="553"/>
    <cellStyle name="Normal 11 7" xfId="179"/>
    <cellStyle name="Normal 11 7 2" xfId="397"/>
    <cellStyle name="Normal 11 8" xfId="398"/>
    <cellStyle name="Normal 11 9" xfId="544"/>
    <cellStyle name="Normal 12" xfId="39"/>
    <cellStyle name="Normal 12 2" xfId="95"/>
    <cellStyle name="Normal 12 2 2" xfId="190"/>
    <cellStyle name="Normal 12 2 2 2" xfId="399"/>
    <cellStyle name="Normal 12 2 3" xfId="400"/>
    <cellStyle name="Normal 12 2 4" xfId="555"/>
    <cellStyle name="Normal 12 3" xfId="189"/>
    <cellStyle name="Normal 12 3 2" xfId="401"/>
    <cellStyle name="Normal 12 4" xfId="402"/>
    <cellStyle name="Normal 12 5" xfId="554"/>
    <cellStyle name="Normal 13" xfId="42"/>
    <cellStyle name="Normal 13 2" xfId="97"/>
    <cellStyle name="Normal 13 2 2" xfId="192"/>
    <cellStyle name="Normal 13 2 2 2" xfId="403"/>
    <cellStyle name="Normal 13 2 3" xfId="404"/>
    <cellStyle name="Normal 13 2 4" xfId="557"/>
    <cellStyle name="Normal 13 3" xfId="191"/>
    <cellStyle name="Normal 13 3 2" xfId="405"/>
    <cellStyle name="Normal 13 4" xfId="406"/>
    <cellStyle name="Normal 13 5" xfId="556"/>
    <cellStyle name="Normal 14" xfId="46"/>
    <cellStyle name="Normal 14 2" xfId="100"/>
    <cellStyle name="Normal 14 2 2" xfId="194"/>
    <cellStyle name="Normal 14 2 2 2" xfId="407"/>
    <cellStyle name="Normal 14 2 3" xfId="408"/>
    <cellStyle name="Normal 14 2 4" xfId="559"/>
    <cellStyle name="Normal 14 3" xfId="193"/>
    <cellStyle name="Normal 14 3 2" xfId="409"/>
    <cellStyle name="Normal 14 4" xfId="410"/>
    <cellStyle name="Normal 14 5" xfId="558"/>
    <cellStyle name="Normal 15" xfId="51"/>
    <cellStyle name="Normal 15 2" xfId="104"/>
    <cellStyle name="Normal 15 2 2" xfId="196"/>
    <cellStyle name="Normal 15 2 2 2" xfId="411"/>
    <cellStyle name="Normal 15 2 3" xfId="412"/>
    <cellStyle name="Normal 15 2 4" xfId="561"/>
    <cellStyle name="Normal 15 3" xfId="195"/>
    <cellStyle name="Normal 15 3 2" xfId="413"/>
    <cellStyle name="Normal 15 4" xfId="414"/>
    <cellStyle name="Normal 15 5" xfId="560"/>
    <cellStyle name="Normal 16" xfId="69"/>
    <cellStyle name="Normal 16 2" xfId="75"/>
    <cellStyle name="Normal 16 2 2" xfId="134"/>
    <cellStyle name="Normal 16 3" xfId="130"/>
    <cellStyle name="Normal 16 3 2" xfId="415"/>
    <cellStyle name="Normal 16 4" xfId="136"/>
    <cellStyle name="Normal 16 4 2" xfId="416"/>
    <cellStyle name="Normal 16 5" xfId="417"/>
    <cellStyle name="Normal 16 6" xfId="562"/>
    <cellStyle name="Normal 17" xfId="73"/>
    <cellStyle name="Normal 17 2" xfId="197"/>
    <cellStyle name="Normal 18" xfId="77"/>
    <cellStyle name="Normal 18 2" xfId="198"/>
    <cellStyle name="Normal 18 2 2" xfId="418"/>
    <cellStyle name="Normal 18 3" xfId="419"/>
    <cellStyle name="Normal 18 4" xfId="563"/>
    <cellStyle name="Normal 19" xfId="131"/>
    <cellStyle name="Normal 19 2" xfId="420"/>
    <cellStyle name="Normal 2" xfId="6"/>
    <cellStyle name="Normal 2 2" xfId="10"/>
    <cellStyle name="Normal 2 3" xfId="11"/>
    <cellStyle name="Normal 2 4" xfId="12"/>
    <cellStyle name="Normal 2 5" xfId="13"/>
    <cellStyle name="Normal 2 6" xfId="14"/>
    <cellStyle name="Normal 2 7" xfId="15"/>
    <cellStyle name="Normal 2 8" xfId="16"/>
    <cellStyle name="Normal 20" xfId="135"/>
    <cellStyle name="Normal 20 2" xfId="421"/>
    <cellStyle name="Normal 21" xfId="266"/>
    <cellStyle name="Normal 22" xfId="490"/>
    <cellStyle name="Normal 22 2" xfId="600"/>
    <cellStyle name="Normal 23" xfId="609"/>
    <cellStyle name="Normal 26" xfId="601"/>
    <cellStyle name="Normal 3" xfId="7"/>
    <cellStyle name="Normal 3 10" xfId="608"/>
    <cellStyle name="Normal 3 2" xfId="32"/>
    <cellStyle name="Normal 3 2 2" xfId="53"/>
    <cellStyle name="Normal 3 2 2 2" xfId="106"/>
    <cellStyle name="Normal 3 2 2 2 2" xfId="202"/>
    <cellStyle name="Normal 3 2 2 2 2 2" xfId="422"/>
    <cellStyle name="Normal 3 2 2 2 3" xfId="423"/>
    <cellStyle name="Normal 3 2 2 2 4" xfId="567"/>
    <cellStyle name="Normal 3 2 2 3" xfId="201"/>
    <cellStyle name="Normal 3 2 2 3 2" xfId="424"/>
    <cellStyle name="Normal 3 2 2 4" xfId="425"/>
    <cellStyle name="Normal 3 2 2 5" xfId="566"/>
    <cellStyle name="Normal 3 2 3" xfId="58"/>
    <cellStyle name="Normal 3 2 3 2" xfId="110"/>
    <cellStyle name="Normal 3 2 3 2 2" xfId="204"/>
    <cellStyle name="Normal 3 2 3 2 2 2" xfId="426"/>
    <cellStyle name="Normal 3 2 3 2 3" xfId="427"/>
    <cellStyle name="Normal 3 2 3 2 4" xfId="569"/>
    <cellStyle name="Normal 3 2 3 3" xfId="203"/>
    <cellStyle name="Normal 3 2 3 3 2" xfId="428"/>
    <cellStyle name="Normal 3 2 3 4" xfId="429"/>
    <cellStyle name="Normal 3 2 3 5" xfId="568"/>
    <cellStyle name="Normal 3 2 4" xfId="62"/>
    <cellStyle name="Normal 3 2 4 2" xfId="114"/>
    <cellStyle name="Normal 3 2 4 2 2" xfId="206"/>
    <cellStyle name="Normal 3 2 4 2 2 2" xfId="430"/>
    <cellStyle name="Normal 3 2 4 2 3" xfId="431"/>
    <cellStyle name="Normal 3 2 4 2 4" xfId="571"/>
    <cellStyle name="Normal 3 2 4 3" xfId="205"/>
    <cellStyle name="Normal 3 2 4 3 2" xfId="432"/>
    <cellStyle name="Normal 3 2 4 4" xfId="433"/>
    <cellStyle name="Normal 3 2 4 5" xfId="570"/>
    <cellStyle name="Normal 3 2 5" xfId="66"/>
    <cellStyle name="Normal 3 2 5 2" xfId="118"/>
    <cellStyle name="Normal 3 2 5 2 2" xfId="208"/>
    <cellStyle name="Normal 3 2 5 2 2 2" xfId="434"/>
    <cellStyle name="Normal 3 2 5 2 3" xfId="435"/>
    <cellStyle name="Normal 3 2 5 2 4" xfId="573"/>
    <cellStyle name="Normal 3 2 5 3" xfId="207"/>
    <cellStyle name="Normal 3 2 5 3 2" xfId="436"/>
    <cellStyle name="Normal 3 2 5 4" xfId="437"/>
    <cellStyle name="Normal 3 2 5 5" xfId="572"/>
    <cellStyle name="Normal 3 2 6" xfId="89"/>
    <cellStyle name="Normal 3 2 6 2" xfId="209"/>
    <cellStyle name="Normal 3 2 6 2 2" xfId="438"/>
    <cellStyle name="Normal 3 2 6 3" xfId="439"/>
    <cellStyle name="Normal 3 2 6 4" xfId="574"/>
    <cellStyle name="Normal 3 2 7" xfId="200"/>
    <cellStyle name="Normal 3 2 7 2" xfId="440"/>
    <cellStyle name="Normal 3 2 8" xfId="441"/>
    <cellStyle name="Normal 3 2 9" xfId="565"/>
    <cellStyle name="Normal 3 3" xfId="35"/>
    <cellStyle name="Normal 3 3 2" xfId="92"/>
    <cellStyle name="Normal 3 3 2 2" xfId="211"/>
    <cellStyle name="Normal 3 3 2 2 2" xfId="442"/>
    <cellStyle name="Normal 3 3 2 3" xfId="443"/>
    <cellStyle name="Normal 3 3 2 4" xfId="576"/>
    <cellStyle name="Normal 3 3 3" xfId="210"/>
    <cellStyle name="Normal 3 3 3 2" xfId="444"/>
    <cellStyle name="Normal 3 3 4" xfId="445"/>
    <cellStyle name="Normal 3 3 5" xfId="575"/>
    <cellStyle name="Normal 3 4" xfId="48"/>
    <cellStyle name="Normal 3 4 2" xfId="101"/>
    <cellStyle name="Normal 3 4 2 2" xfId="213"/>
    <cellStyle name="Normal 3 4 2 2 2" xfId="446"/>
    <cellStyle name="Normal 3 4 2 3" xfId="447"/>
    <cellStyle name="Normal 3 4 2 4" xfId="578"/>
    <cellStyle name="Normal 3 4 3" xfId="124"/>
    <cellStyle name="Normal 3 4 3 2" xfId="214"/>
    <cellStyle name="Normal 3 4 3 2 2" xfId="448"/>
    <cellStyle name="Normal 3 4 3 3" xfId="236"/>
    <cellStyle name="Normal 3 4 3 3 2" xfId="449"/>
    <cellStyle name="Normal 3 4 3 4" xfId="276"/>
    <cellStyle name="Normal 3 4 3 4 2" xfId="450"/>
    <cellStyle name="Normal 3 4 3 4 3" xfId="492"/>
    <cellStyle name="Normal 3 4 3 5" xfId="451"/>
    <cellStyle name="Normal 3 4 3 6" xfId="491"/>
    <cellStyle name="Normal 3 4 3 7" xfId="579"/>
    <cellStyle name="Normal 3 4 4" xfId="212"/>
    <cellStyle name="Normal 3 4 4 2" xfId="452"/>
    <cellStyle name="Normal 3 4 5" xfId="453"/>
    <cellStyle name="Normal 3 4 6" xfId="577"/>
    <cellStyle name="Normal 3 5" xfId="79"/>
    <cellStyle name="Normal 3 5 2" xfId="215"/>
    <cellStyle name="Normal 3 5 2 2" xfId="454"/>
    <cellStyle name="Normal 3 5 3" xfId="455"/>
    <cellStyle name="Normal 3 5 4" xfId="580"/>
    <cellStyle name="Normal 3 6" xfId="121"/>
    <cellStyle name="Normal 3 6 2" xfId="216"/>
    <cellStyle name="Normal 3 6 2 2" xfId="456"/>
    <cellStyle name="Normal 3 6 3" xfId="233"/>
    <cellStyle name="Normal 3 6 3 2" xfId="457"/>
    <cellStyle name="Normal 3 6 4" xfId="273"/>
    <cellStyle name="Normal 3 6 4 2" xfId="458"/>
    <cellStyle name="Normal 3 6 4 3" xfId="598"/>
    <cellStyle name="Normal 3 6 5" xfId="459"/>
    <cellStyle name="Normal 3 6 6" xfId="581"/>
    <cellStyle name="Normal 3 7" xfId="199"/>
    <cellStyle name="Normal 3 7 2" xfId="460"/>
    <cellStyle name="Normal 3 8" xfId="461"/>
    <cellStyle name="Normal 3 9" xfId="564"/>
    <cellStyle name="Normal 4" xfId="17"/>
    <cellStyle name="Normal 4 2" xfId="74"/>
    <cellStyle name="Normal 4 2 2" xfId="217"/>
    <cellStyle name="Normal 4 2 2 2" xfId="462"/>
    <cellStyle name="Normal 4 2 3" xfId="463"/>
    <cellStyle name="Normal 4 2 4" xfId="582"/>
    <cellStyle name="Normal 5" xfId="18"/>
    <cellStyle name="Normal 5 2" xfId="19"/>
    <cellStyle name="Normal 5 2 2" xfId="82"/>
    <cellStyle name="Normal 5 2 3" xfId="493"/>
    <cellStyle name="Normal 5 3" xfId="81"/>
    <cellStyle name="Normal 5 4" xfId="279"/>
    <cellStyle name="Normal 6" xfId="20"/>
    <cellStyle name="Normal 6 2" xfId="83"/>
    <cellStyle name="Normal 7" xfId="21"/>
    <cellStyle name="Normal 7 2" xfId="611"/>
    <cellStyle name="Normal 8" xfId="26"/>
    <cellStyle name="Normal 9" xfId="27"/>
    <cellStyle name="Normal_FINALTB 1999-00" xfId="2"/>
    <cellStyle name="Normal_Segmental Reporting Note 2008-09 (Provision)" xfId="3"/>
    <cellStyle name="Note 2" xfId="28"/>
    <cellStyle name="Note 2 2" xfId="85"/>
    <cellStyle name="Note 2 2 2" xfId="219"/>
    <cellStyle name="Note 2 2 2 2" xfId="464"/>
    <cellStyle name="Note 2 2 3" xfId="465"/>
    <cellStyle name="Note 2 2 4" xfId="584"/>
    <cellStyle name="Note 2 3" xfId="218"/>
    <cellStyle name="Note 2 3 2" xfId="466"/>
    <cellStyle name="Note 2 4" xfId="467"/>
    <cellStyle name="Note 2 5" xfId="583"/>
    <cellStyle name="NumEntry" xfId="229"/>
    <cellStyle name="NumEntry 2" xfId="230"/>
    <cellStyle name="NumEntry 2 2" xfId="468"/>
    <cellStyle name="NumEntry 3" xfId="469"/>
    <cellStyle name="Percent" xfId="4" builtinId="5"/>
    <cellStyle name="Percent 2" xfId="25"/>
    <cellStyle name="Percent 3" xfId="55"/>
    <cellStyle name="Percent 3 2" xfId="108"/>
    <cellStyle name="Percent 3 2 2" xfId="221"/>
    <cellStyle name="Percent 3 2 2 2" xfId="470"/>
    <cellStyle name="Percent 3 2 3" xfId="471"/>
    <cellStyle name="Percent 3 2 4" xfId="586"/>
    <cellStyle name="Percent 3 3" xfId="220"/>
    <cellStyle name="Percent 3 3 2" xfId="472"/>
    <cellStyle name="Percent 3 4" xfId="473"/>
    <cellStyle name="Percent 3 5" xfId="585"/>
    <cellStyle name="Percent 4" xfId="60"/>
    <cellStyle name="Percent 4 2" xfId="112"/>
    <cellStyle name="Percent 4 2 2" xfId="223"/>
    <cellStyle name="Percent 4 2 2 2" xfId="474"/>
    <cellStyle name="Percent 4 2 3" xfId="475"/>
    <cellStyle name="Percent 4 2 4" xfId="588"/>
    <cellStyle name="Percent 4 3" xfId="222"/>
    <cellStyle name="Percent 4 3 2" xfId="476"/>
    <cellStyle name="Percent 4 4" xfId="477"/>
    <cellStyle name="Percent 4 5" xfId="587"/>
    <cellStyle name="Percent 5" xfId="64"/>
    <cellStyle name="Percent 5 2" xfId="116"/>
    <cellStyle name="Percent 5 2 2" xfId="225"/>
    <cellStyle name="Percent 5 2 2 2" xfId="478"/>
    <cellStyle name="Percent 5 2 3" xfId="479"/>
    <cellStyle name="Percent 5 2 4" xfId="590"/>
    <cellStyle name="Percent 5 3" xfId="224"/>
    <cellStyle name="Percent 5 3 2" xfId="480"/>
    <cellStyle name="Percent 5 4" xfId="481"/>
    <cellStyle name="Percent 5 5" xfId="589"/>
    <cellStyle name="Percent 6" xfId="68"/>
    <cellStyle name="Percent 6 2" xfId="120"/>
    <cellStyle name="Percent 6 2 2" xfId="227"/>
    <cellStyle name="Percent 6 2 2 2" xfId="482"/>
    <cellStyle name="Percent 6 2 3" xfId="483"/>
    <cellStyle name="Percent 6 2 4" xfId="592"/>
    <cellStyle name="Percent 6 3" xfId="226"/>
    <cellStyle name="Percent 6 3 2" xfId="484"/>
    <cellStyle name="Percent 6 4" xfId="485"/>
    <cellStyle name="Percent 6 5" xfId="591"/>
    <cellStyle name="Percent 7" xfId="129"/>
    <cellStyle name="Percent 7 2" xfId="486"/>
    <cellStyle name="Percent 8" xfId="228"/>
    <cellStyle name="Percent 8 2" xfId="487"/>
    <cellStyle name="Percent 9" xfId="267"/>
    <cellStyle name="Row_Label" xfId="607"/>
    <cellStyle name="RowHeader" xfId="268"/>
    <cellStyle name="Short Date" xfId="269"/>
    <cellStyle name="Short Time" xfId="270"/>
    <cellStyle name="Standard_1" xfId="603"/>
    <cellStyle name="Subtotal2" xfId="231"/>
    <cellStyle name="Subtotal2 2" xfId="232"/>
    <cellStyle name="Subtotal2 2 2" xfId="488"/>
    <cellStyle name="Subtotal2 3" xfId="489"/>
    <cellStyle name="Text" xfId="271"/>
  </cellStyles>
  <dxfs count="2">
    <dxf>
      <fill>
        <patternFill>
          <fgColor indexed="64"/>
          <bgColor rgb="FF00FF00"/>
        </patternFill>
      </fill>
    </dxf>
    <dxf>
      <fill>
        <patternFill>
          <fgColor indexed="64"/>
          <bgColor rgb="FF00FF00"/>
        </patternFill>
      </fill>
    </dxf>
  </dxfs>
  <tableStyles count="0" defaultTableStyle="TableStyleMedium9" defaultPivotStyle="PivotStyleLight16"/>
  <colors>
    <mruColors>
      <color rgb="FFFF00FF"/>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4.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Temporary%20Internet%20Files\Content.Outlook\RH277VHM\Capital%20Commitments%20working%20(copy%20of%202013-14%20Coal%20Forecasting%20Model%20as%20at%2019-04-1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anagement%20Accounts\YEAR%20END%202013-2014\Annual%20Report%20&amp;%20Accounts\IFRS%20Accounts%2031%20March%202014%20(All%20Workings)\Capital%20Commitments%20-%20Environment%202013-2014%20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amuej\AppData\Local\Microsoft\Windows\Temporary%20Internet%20Files\Content.Outlook\ZIC0NGQS\DECC%20consolidation%20book%20(DCB).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Program%20Files%20(x86)\Infor\Query%20and%20Analysis\LsAgXLB.xla"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Year-End%20Reporting/YEAR%20END%202020-2021/Annual%20Report%20and%20Accounts/ARAA%2031%20March%202021%20(Mas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Profile (Cap by Schm (2)"/>
      <sheetName val="Quick Guide"/>
      <sheetName val="Guidance Notes"/>
      <sheetName val="Chart2"/>
      <sheetName val="2013-14 Budget Data"/>
      <sheetName val="Budget Profile Report"/>
      <sheetName val="Printout - Monthly Invoices"/>
      <sheetName val="2012-13 Budget Summary"/>
      <sheetName val="Budget Profile (Cap by Schm)"/>
      <sheetName val="Admin - Do Not Change"/>
      <sheetName val="Sheet1"/>
      <sheetName val="Cod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refreshError="1"/>
      <sheetData sheetId="9">
        <row r="4">
          <cell r="A4" t="str">
            <v>Rev - MW Scoping/Feasibility/Concept</v>
          </cell>
        </row>
        <row r="5">
          <cell r="A5" t="str">
            <v>Rev - Consultants Investigations</v>
          </cell>
        </row>
        <row r="6">
          <cell r="A6" t="str">
            <v>Rev - Project Management - Boreholes</v>
          </cell>
        </row>
        <row r="7">
          <cell r="A7" t="str">
            <v>Rev - MW Research &amp; Development</v>
          </cell>
        </row>
        <row r="8">
          <cell r="A8" t="str">
            <v>Rev - MW Cost Benefit Analysis</v>
          </cell>
        </row>
        <row r="9">
          <cell r="A9" t="str">
            <v>Rev - Legal Costs</v>
          </cell>
        </row>
        <row r="10">
          <cell r="A10" t="str">
            <v>Rev - MW Land Agents (Acquisitions)</v>
          </cell>
        </row>
        <row r="11">
          <cell r="A11" t="str">
            <v>Rev - Monitoring &amp; Flow Measurement</v>
          </cell>
        </row>
        <row r="12">
          <cell r="A12" t="str">
            <v>Rev - Water Sampling Non Operational Sites</v>
          </cell>
        </row>
        <row r="13">
          <cell r="A13" t="str">
            <v>Rev - Contractors - Boreholes</v>
          </cell>
        </row>
        <row r="14">
          <cell r="A14" t="str">
            <v>Rev - MW Site Survey Work</v>
          </cell>
        </row>
        <row r="15">
          <cell r="A15" t="str">
            <v>Rev - MW Pumping Tests</v>
          </cell>
        </row>
        <row r="16">
          <cell r="A16" t="str">
            <v>Rev - Liability Site Costs</v>
          </cell>
        </row>
        <row r="17">
          <cell r="A17" t="str">
            <v>Rev - MW Abortive Scheme Costs - Works</v>
          </cell>
        </row>
        <row r="18">
          <cell r="A18" t="str">
            <v>Rev - MW New Scheme - Consultancy</v>
          </cell>
        </row>
        <row r="19">
          <cell r="A19" t="str">
            <v>Rev - MW Planning Supervisor</v>
          </cell>
        </row>
        <row r="20">
          <cell r="A20" t="str">
            <v>Rev - Consultants Technical</v>
          </cell>
        </row>
        <row r="21">
          <cell r="A21" t="str">
            <v>Rev - MW Landscaping Supervision</v>
          </cell>
        </row>
        <row r="22">
          <cell r="A22" t="str">
            <v>Rev - MW Contractors - Operational - Monthly Maintenance Visits</v>
          </cell>
        </row>
        <row r="23">
          <cell r="A23" t="str">
            <v>Rev - MW Contractors - Operational - Monthly Extra Task Orders</v>
          </cell>
        </row>
        <row r="24">
          <cell r="A24" t="str">
            <v>Rev - MW Power Costs</v>
          </cell>
        </row>
        <row r="25">
          <cell r="A25" t="str">
            <v>Rev - MW Carbon Redctn Cmmtments</v>
          </cell>
        </row>
        <row r="26">
          <cell r="A26" t="str">
            <v>Rev - MW Telecoms &amp; Telemetry</v>
          </cell>
        </row>
        <row r="27">
          <cell r="A27" t="str">
            <v>Rev - MW Rents Payable</v>
          </cell>
        </row>
        <row r="28">
          <cell r="A28" t="str">
            <v>Rev - MW Rates Payable</v>
          </cell>
        </row>
        <row r="29">
          <cell r="A29" t="str">
            <v>Rev - MW Chemical - Operational</v>
          </cell>
        </row>
        <row r="30">
          <cell r="A30" t="str">
            <v>Rev - Water Sampling - Operational</v>
          </cell>
        </row>
        <row r="31">
          <cell r="A31" t="str">
            <v>Rev - MW Sludge Disposal</v>
          </cell>
        </row>
        <row r="32">
          <cell r="A32" t="str">
            <v xml:space="preserve">Rev - MW Landscaping  </v>
          </cell>
        </row>
        <row r="33">
          <cell r="A33" t="str">
            <v>Rev - MW Remediation</v>
          </cell>
        </row>
        <row r="34">
          <cell r="A34" t="str">
            <v>Rev - Pump Overhauls</v>
          </cell>
        </row>
        <row r="35">
          <cell r="A35" t="str">
            <v>Rev - MW Discharge Consents</v>
          </cell>
        </row>
        <row r="36">
          <cell r="A36" t="str">
            <v>Rev - MW Water Charges</v>
          </cell>
        </row>
        <row r="37">
          <cell r="A37" t="str">
            <v>Rev - Subsidence Pump Station Maintenance - Power</v>
          </cell>
        </row>
        <row r="38">
          <cell r="A38" t="str">
            <v>Rev - Subsidence Pump Station Maintenance - Others</v>
          </cell>
        </row>
        <row r="39">
          <cell r="A39" t="str">
            <v xml:space="preserve">Cap - Ground Investigation Supervisor </v>
          </cell>
        </row>
        <row r="40">
          <cell r="A40" t="str">
            <v>Cap - Detailed Design</v>
          </cell>
        </row>
        <row r="41">
          <cell r="A41" t="str">
            <v>Cap - M&amp;E Design</v>
          </cell>
        </row>
        <row r="42">
          <cell r="A42" t="str">
            <v>Cap - Target Cost</v>
          </cell>
        </row>
        <row r="43">
          <cell r="A43" t="str">
            <v>Cap - PSC/ECI (Professional Services Contract)</v>
          </cell>
        </row>
        <row r="44">
          <cell r="A44" t="str">
            <v>Cap - Scheme Contract Supervision</v>
          </cell>
        </row>
        <row r="45">
          <cell r="A45" t="str">
            <v>Cap - NEC PM Supervision</v>
          </cell>
        </row>
        <row r="46">
          <cell r="A46" t="str">
            <v>Cap - Site Clearance Supervision</v>
          </cell>
        </row>
        <row r="47">
          <cell r="A47" t="str">
            <v>Cap - New Build Contract</v>
          </cell>
        </row>
        <row r="48">
          <cell r="A48" t="str">
            <v>Cap - Power Supply</v>
          </cell>
        </row>
        <row r="49">
          <cell r="A49" t="str">
            <v xml:space="preserve">Cap - Ground Investigation    </v>
          </cell>
        </row>
        <row r="50">
          <cell r="A50" t="str">
            <v>Cap - Site Clearance Works</v>
          </cell>
        </row>
        <row r="51">
          <cell r="A51" t="str">
            <v>Cap - Enabling/Pre-Start Works</v>
          </cell>
        </row>
        <row r="52">
          <cell r="A52" t="str">
            <v>Cap - Landscaping</v>
          </cell>
        </row>
        <row r="53">
          <cell r="A53" t="str">
            <v>Cap - Land Acquisition Costs</v>
          </cell>
        </row>
        <row r="54">
          <cell r="A54" t="str">
            <v>Cap - Land Agents/Legal Fees for Acqusition</v>
          </cell>
        </row>
        <row r="55">
          <cell r="A55" t="str">
            <v>Cap - Efficiency Measures - Drying Beds</v>
          </cell>
        </row>
        <row r="56">
          <cell r="A56" t="str">
            <v>Cap - Efficiency Measures - Cascades</v>
          </cell>
        </row>
        <row r="57">
          <cell r="A57" t="str">
            <v>Cap - Civil Improvements</v>
          </cell>
        </row>
        <row r="58">
          <cell r="A58" t="str">
            <v>Cap - Health &amp; Safety</v>
          </cell>
        </row>
        <row r="59">
          <cell r="A59" t="str">
            <v>Cap - Pump Replacement / Upgrade</v>
          </cell>
        </row>
        <row r="60">
          <cell r="A60" t="str">
            <v>Cap - Electrical Replacement / Upgrade</v>
          </cell>
        </row>
        <row r="61">
          <cell r="A61" t="str">
            <v>Cap - Mechanical Replacement / Upgrade</v>
          </cell>
        </row>
        <row r="62">
          <cell r="A62" t="str">
            <v>Cap - Subsidence Pumping Station Refurbishments</v>
          </cell>
        </row>
        <row r="66">
          <cell r="A66" t="str">
            <v>Budget</v>
          </cell>
          <cell r="B66" t="str">
            <v xml:space="preserve">Yes </v>
          </cell>
          <cell r="D66" t="str">
            <v>2013 / 2014</v>
          </cell>
          <cell r="E66" t="str">
            <v>Rollover 2012-13</v>
          </cell>
          <cell r="F66" t="str">
            <v>MW - A WINNING</v>
          </cell>
        </row>
        <row r="67">
          <cell r="A67" t="str">
            <v xml:space="preserve">Live </v>
          </cell>
          <cell r="B67" t="str">
            <v>Opportunity</v>
          </cell>
          <cell r="D67" t="str">
            <v>2014 / 2015</v>
          </cell>
          <cell r="E67" t="str">
            <v>New Budget 2013-14</v>
          </cell>
          <cell r="F67" t="str">
            <v>MW - ABERGARWED</v>
          </cell>
        </row>
        <row r="68">
          <cell r="A68" t="str">
            <v>Closed</v>
          </cell>
          <cell r="B68" t="str">
            <v>No</v>
          </cell>
          <cell r="D68" t="str">
            <v>2015 / 2016</v>
          </cell>
          <cell r="F68" t="str">
            <v>MW - ABERSYCHAN</v>
          </cell>
        </row>
        <row r="69">
          <cell r="D69" t="str">
            <v>2016 / 2017</v>
          </cell>
          <cell r="F69" t="str">
            <v>MW - ACOMB</v>
          </cell>
        </row>
        <row r="70">
          <cell r="D70" t="str">
            <v>2017 / 2018</v>
          </cell>
          <cell r="F70" t="str">
            <v>MW - AGECROFT</v>
          </cell>
        </row>
        <row r="71">
          <cell r="D71" t="str">
            <v>2018 / 2019</v>
          </cell>
          <cell r="F71" t="str">
            <v>MW - ALLERDEAN MILL</v>
          </cell>
        </row>
        <row r="72">
          <cell r="D72" t="str">
            <v>2019 /2020</v>
          </cell>
          <cell r="F72" t="str">
            <v>MW - ARKWRIGHT</v>
          </cell>
        </row>
        <row r="73">
          <cell r="F73" t="str">
            <v>MW - ASPULL SOUGH</v>
          </cell>
        </row>
        <row r="74">
          <cell r="F74" t="str">
            <v>MW - AVENUE</v>
          </cell>
        </row>
        <row r="75">
          <cell r="F75" t="str">
            <v>MW - BARNSLEY MAIN</v>
          </cell>
        </row>
        <row r="76">
          <cell r="F76" t="str">
            <v>MW - BATES</v>
          </cell>
        </row>
        <row r="77">
          <cell r="F77" t="str">
            <v>MW - BILSTON GLEN</v>
          </cell>
        </row>
        <row r="78">
          <cell r="F78" t="str">
            <v>MW - BLACKWOOD</v>
          </cell>
        </row>
        <row r="79">
          <cell r="F79" t="str">
            <v>MW - BLAENAVON</v>
          </cell>
        </row>
        <row r="80">
          <cell r="F80" t="str">
            <v>MW - BLAIRENBATHIE</v>
          </cell>
        </row>
        <row r="81">
          <cell r="F81" t="str">
            <v>MW - BLENKINSOPP</v>
          </cell>
        </row>
        <row r="82">
          <cell r="F82" t="str">
            <v>MW - BLINDWELLS</v>
          </cell>
        </row>
        <row r="83">
          <cell r="F83" t="str">
            <v>MW - BRIDGEWATER</v>
          </cell>
        </row>
        <row r="84">
          <cell r="F84" t="str">
            <v>MW - BULLHOUSE</v>
          </cell>
        </row>
        <row r="85">
          <cell r="F85" t="str">
            <v>MW - BYRONS DRIFT</v>
          </cell>
        </row>
        <row r="86">
          <cell r="F86" t="str">
            <v>MW - CALVERTON</v>
          </cell>
        </row>
        <row r="87">
          <cell r="F87" t="str">
            <v>MW - CANNOCK WOOD</v>
          </cell>
        </row>
        <row r="88">
          <cell r="F88" t="str">
            <v>MW - CAPHOUSE</v>
          </cell>
        </row>
        <row r="89">
          <cell r="F89" t="str">
            <v>MW - CARR WOOD</v>
          </cell>
        </row>
        <row r="90">
          <cell r="F90" t="str">
            <v>MW - CHATERSHAUGH</v>
          </cell>
        </row>
        <row r="91">
          <cell r="F91" t="str">
            <v>MW - CHELL HEATH ROAD</v>
          </cell>
        </row>
        <row r="92">
          <cell r="F92" t="str">
            <v>MW - CHESTER SOUTH MOOR</v>
          </cell>
        </row>
        <row r="93">
          <cell r="F93" t="str">
            <v>MW - CHIRM</v>
          </cell>
        </row>
        <row r="94">
          <cell r="F94" t="str">
            <v>MW - CLOUGH FOOT</v>
          </cell>
        </row>
        <row r="95">
          <cell r="F95" t="str">
            <v>MW - COALBURN</v>
          </cell>
        </row>
        <row r="96">
          <cell r="F96" t="str">
            <v>MW - COLLINS GREEN</v>
          </cell>
        </row>
        <row r="97">
          <cell r="F97" t="str">
            <v>MW - CORRWG</v>
          </cell>
        </row>
        <row r="98">
          <cell r="F98" t="str">
            <v>MW - CRAGGS MOOR</v>
          </cell>
        </row>
        <row r="99">
          <cell r="F99" t="str">
            <v>MW - CRAIG Y ABER</v>
          </cell>
        </row>
        <row r="100">
          <cell r="A100" t="str">
            <v>AM</v>
          </cell>
          <cell r="F100" t="str">
            <v>MW - CRAMLINGTON</v>
          </cell>
        </row>
        <row r="101">
          <cell r="A101" t="str">
            <v>AT</v>
          </cell>
          <cell r="F101" t="str">
            <v>MW - CUTHILL</v>
          </cell>
        </row>
        <row r="102">
          <cell r="A102" t="str">
            <v>CMH</v>
          </cell>
          <cell r="F102" t="str">
            <v>MW - CWMGORS</v>
          </cell>
        </row>
        <row r="103">
          <cell r="A103" t="str">
            <v>IW</v>
          </cell>
          <cell r="F103" t="str">
            <v>MW - DALQUHARREN</v>
          </cell>
        </row>
        <row r="104">
          <cell r="A104" t="str">
            <v>J Bagnall</v>
          </cell>
          <cell r="F104" t="str">
            <v>MW - DAWDON</v>
          </cell>
        </row>
        <row r="105">
          <cell r="A105" t="str">
            <v>JB</v>
          </cell>
          <cell r="F105" t="str">
            <v>MW - DEERPLAY</v>
          </cell>
        </row>
        <row r="106">
          <cell r="A106" t="str">
            <v>KR</v>
          </cell>
          <cell r="F106" t="str">
            <v>MW - DOUGLAS</v>
          </cell>
        </row>
        <row r="107">
          <cell r="A107" t="str">
            <v>LW</v>
          </cell>
          <cell r="F107" t="str">
            <v>MW - DOWN BROOK</v>
          </cell>
        </row>
        <row r="108">
          <cell r="A108" t="str">
            <v>MB</v>
          </cell>
          <cell r="F108" t="str">
            <v>MW - DUKES LEVEL</v>
          </cell>
        </row>
        <row r="109">
          <cell r="A109" t="str">
            <v>PB</v>
          </cell>
          <cell r="F109" t="str">
            <v>MW - EDMONSLEY</v>
          </cell>
        </row>
        <row r="110">
          <cell r="A110" t="str">
            <v>RAH</v>
          </cell>
          <cell r="F110" t="str">
            <v>MW - ELGINHAUGH</v>
          </cell>
        </row>
        <row r="111">
          <cell r="A111" t="str">
            <v>SB</v>
          </cell>
          <cell r="F111" t="str">
            <v>MW - ELLINGTON</v>
          </cell>
        </row>
        <row r="112">
          <cell r="A112" t="str">
            <v>SH</v>
          </cell>
          <cell r="F112" t="str">
            <v>MW - EWANRIGG</v>
          </cell>
        </row>
        <row r="113">
          <cell r="A113" t="str">
            <v>SR</v>
          </cell>
          <cell r="F113" t="str">
            <v>MW - FENDER</v>
          </cell>
        </row>
        <row r="114">
          <cell r="A114" t="str">
            <v>SW</v>
          </cell>
          <cell r="F114" t="str">
            <v>MW - FENNYFIELD</v>
          </cell>
        </row>
        <row r="115">
          <cell r="A115" t="str">
            <v>TC</v>
          </cell>
          <cell r="F115" t="str">
            <v>MW - FORDELL CASTLE</v>
          </cell>
        </row>
        <row r="116">
          <cell r="A116" t="str">
            <v>TD</v>
          </cell>
          <cell r="F116" t="str">
            <v>MW - FRANCES</v>
          </cell>
        </row>
        <row r="117">
          <cell r="A117" t="str">
            <v>Other</v>
          </cell>
          <cell r="F117" t="str">
            <v>MW - FURNACE MILL FARM</v>
          </cell>
        </row>
        <row r="118">
          <cell r="F118" t="str">
            <v>MW - GARSWOOD</v>
          </cell>
        </row>
        <row r="119">
          <cell r="A119" t="str">
            <v>Yes</v>
          </cell>
          <cell r="F119" t="str">
            <v>MW - GLENBURN</v>
          </cell>
        </row>
        <row r="120">
          <cell r="A120" t="str">
            <v>No</v>
          </cell>
          <cell r="F120" t="str">
            <v>MW - GLYNCASTLE</v>
          </cell>
        </row>
        <row r="121">
          <cell r="F121" t="str">
            <v>MW - GOYTRE</v>
          </cell>
        </row>
        <row r="122">
          <cell r="F122" t="str">
            <v>MW - GREAT CLIFTON</v>
          </cell>
        </row>
        <row r="123">
          <cell r="F123" t="str">
            <v>MW - GWYNFI</v>
          </cell>
        </row>
        <row r="124">
          <cell r="F124" t="str">
            <v>MW - HAGWOOD</v>
          </cell>
        </row>
        <row r="125">
          <cell r="F125" t="str">
            <v>MW - HARECASTLE</v>
          </cell>
        </row>
        <row r="126">
          <cell r="F126" t="str">
            <v>MW - HAUXLEY</v>
          </cell>
        </row>
        <row r="127">
          <cell r="F127" t="str">
            <v>MW - HAYDOCK</v>
          </cell>
        </row>
        <row r="128">
          <cell r="F128" t="str">
            <v>MW - HOCKERY BROOK</v>
          </cell>
        </row>
        <row r="129">
          <cell r="F129" t="str">
            <v>MW - HORDEN</v>
          </cell>
        </row>
        <row r="130">
          <cell r="F130" t="str">
            <v>MW - HORDEN PASSIVE</v>
          </cell>
        </row>
        <row r="131">
          <cell r="F131" t="str">
            <v>MW - HORDEN SEA OUTFALL</v>
          </cell>
        </row>
        <row r="132">
          <cell r="F132" t="str">
            <v>MW - JACKSONS BRIDGE</v>
          </cell>
        </row>
        <row r="133">
          <cell r="F133" t="str">
            <v>MW - JOPPA</v>
          </cell>
        </row>
        <row r="134">
          <cell r="F134" t="str">
            <v>MW - JOWKIN WOOD</v>
          </cell>
        </row>
        <row r="135">
          <cell r="F135" t="str">
            <v>MW - KAMES</v>
          </cell>
        </row>
        <row r="136">
          <cell r="F136" t="str">
            <v>MW - KIBBLESWORTH</v>
          </cell>
        </row>
        <row r="137">
          <cell r="F137" t="str">
            <v>MW - KIMBLESWORTH</v>
          </cell>
        </row>
        <row r="138">
          <cell r="F138" t="str">
            <v>MW - KINGLASSIE</v>
          </cell>
        </row>
        <row r="139">
          <cell r="F139" t="str">
            <v>MW - LAMBLEY</v>
          </cell>
        </row>
        <row r="140">
          <cell r="F140" t="str">
            <v>MW - LAMBTON</v>
          </cell>
        </row>
        <row r="141">
          <cell r="F141" t="str">
            <v>MW - LAMESLEY</v>
          </cell>
        </row>
        <row r="142">
          <cell r="F142" t="str">
            <v>MW - LATHALLEN MILL</v>
          </cell>
        </row>
        <row r="143">
          <cell r="F143" t="str">
            <v>MW - LEVEN</v>
          </cell>
        </row>
        <row r="144">
          <cell r="F144" t="str">
            <v>MW - LIGHTOWLERS</v>
          </cell>
        </row>
        <row r="145">
          <cell r="F145" t="str">
            <v>MW - LIMB BROOK</v>
          </cell>
        </row>
        <row r="146">
          <cell r="F146" t="str">
            <v>MW - LINDSAY</v>
          </cell>
        </row>
        <row r="147">
          <cell r="F147" t="str">
            <v>MW - LONGANNET</v>
          </cell>
        </row>
        <row r="148">
          <cell r="F148" t="str">
            <v>MW - LOWLANDS</v>
          </cell>
        </row>
        <row r="149">
          <cell r="F149" t="str">
            <v>MW - LUMLEY 6TH</v>
          </cell>
        </row>
        <row r="150">
          <cell r="F150" t="str">
            <v>MW - MAINS OF BLAIRINGONE</v>
          </cell>
        </row>
        <row r="151">
          <cell r="F151" t="str">
            <v>MW - MAINSFORTH</v>
          </cell>
        </row>
        <row r="152">
          <cell r="F152" t="str">
            <v>MW - MICHAEL</v>
          </cell>
        </row>
        <row r="153">
          <cell r="F153" t="str">
            <v>MW - MID CANNOCK</v>
          </cell>
        </row>
        <row r="154">
          <cell r="F154" t="str">
            <v>MW - MINTO</v>
          </cell>
        </row>
        <row r="155">
          <cell r="F155" t="str">
            <v>MW - MONKTONHALL</v>
          </cell>
        </row>
        <row r="156">
          <cell r="F156" t="str">
            <v>MW - MORLAIS</v>
          </cell>
        </row>
        <row r="157">
          <cell r="F157" t="str">
            <v>MW - MOUNTAIN GATE</v>
          </cell>
        </row>
        <row r="158">
          <cell r="F158" t="str">
            <v>MW - MOUSEWATER</v>
          </cell>
        </row>
        <row r="159">
          <cell r="F159" t="str">
            <v>MW - NICHOLSON PIT</v>
          </cell>
        </row>
        <row r="160">
          <cell r="F160" t="str">
            <v>MW - NORTH SHIELDS</v>
          </cell>
        </row>
        <row r="161">
          <cell r="F161" t="str">
            <v>MW - NOT APPLICABLE</v>
          </cell>
        </row>
        <row r="162">
          <cell r="F162" t="str">
            <v>MW - OLD FORDELL</v>
          </cell>
        </row>
        <row r="163">
          <cell r="F163" t="str">
            <v>MW - OLD MEADOWS</v>
          </cell>
        </row>
        <row r="164">
          <cell r="F164" t="str">
            <v>MW - PAGE BANK</v>
          </cell>
        </row>
        <row r="165">
          <cell r="F165" t="str">
            <v>MW - PITFIRRANE</v>
          </cell>
        </row>
        <row r="166">
          <cell r="F166" t="str">
            <v>MW - POLKEMMET</v>
          </cell>
        </row>
        <row r="167">
          <cell r="F167" t="str">
            <v>MW - PONTLOTTYN</v>
          </cell>
        </row>
        <row r="168">
          <cell r="F168" t="str">
            <v>MW - POOL FARM</v>
          </cell>
        </row>
        <row r="169">
          <cell r="F169" t="str">
            <v>MW - RAVENSHAUGH</v>
          </cell>
        </row>
        <row r="170">
          <cell r="F170" t="str">
            <v>MW - RHONDDA</v>
          </cell>
        </row>
        <row r="171">
          <cell r="F171" t="str">
            <v>MW - RHYMNEY</v>
          </cell>
        </row>
        <row r="172">
          <cell r="F172" t="str">
            <v>MW - SALTERSFORD</v>
          </cell>
        </row>
        <row r="173">
          <cell r="F173" t="str">
            <v>MW - SHEEPHOUSE WOOD</v>
          </cell>
        </row>
        <row r="174">
          <cell r="F174" t="str">
            <v>MW - SHERBURN HILL</v>
          </cell>
        </row>
        <row r="175">
          <cell r="F175" t="str">
            <v>MW - SHIREMOOR</v>
          </cell>
        </row>
        <row r="176">
          <cell r="F176" t="str">
            <v>MW - SILKSTONE</v>
          </cell>
        </row>
        <row r="177">
          <cell r="F177" t="str">
            <v>MW - SILVERDALE</v>
          </cell>
        </row>
        <row r="178">
          <cell r="F178" t="str">
            <v>MW - SIX BELLS</v>
          </cell>
        </row>
        <row r="179">
          <cell r="F179" t="str">
            <v>MW - SMITHY BROOK</v>
          </cell>
        </row>
        <row r="180">
          <cell r="F180" t="str">
            <v>MW - SOUTH DERBYSHIRE</v>
          </cell>
        </row>
        <row r="181">
          <cell r="F181" t="str">
            <v>MW - SOUTH OF BUTTERKNOWLE</v>
          </cell>
        </row>
        <row r="182">
          <cell r="F182" t="str">
            <v>MW - SOUTH TYNESIDE</v>
          </cell>
        </row>
        <row r="183">
          <cell r="F183" t="str">
            <v>MW - SPENNYMOOR</v>
          </cell>
        </row>
        <row r="184">
          <cell r="F184" t="str">
            <v>MW - SPITTAL</v>
          </cell>
        </row>
        <row r="185">
          <cell r="F185" t="str">
            <v>MW - STONEY HEAP</v>
          </cell>
        </row>
        <row r="186">
          <cell r="F186" t="str">
            <v>MW - STRAFFORD</v>
          </cell>
        </row>
        <row r="187">
          <cell r="F187" t="str">
            <v>MW - SUMMERSALES</v>
          </cell>
        </row>
        <row r="188">
          <cell r="F188" t="str">
            <v>MW - TAFF MERTHYR</v>
          </cell>
        </row>
        <row r="189">
          <cell r="F189" t="str">
            <v>MW - TAN Y GARN</v>
          </cell>
        </row>
        <row r="190">
          <cell r="F190" t="str">
            <v>MW - TRAM ROAD</v>
          </cell>
        </row>
        <row r="191">
          <cell r="F191" t="str">
            <v>MW - URQUART</v>
          </cell>
        </row>
        <row r="192">
          <cell r="F192" t="str">
            <v>MW - USHAW MOOR</v>
          </cell>
        </row>
        <row r="193">
          <cell r="F193" t="str">
            <v>BH - Kimblesworth</v>
          </cell>
        </row>
        <row r="194">
          <cell r="F194" t="str">
            <v>BH - Babbington</v>
          </cell>
        </row>
        <row r="195">
          <cell r="F195" t="str">
            <v>BH - Cadley Hill</v>
          </cell>
        </row>
        <row r="196">
          <cell r="F196" t="str">
            <v>BH - Pinkiehill</v>
          </cell>
        </row>
        <row r="197">
          <cell r="F197" t="str">
            <v>BH - Easthouses</v>
          </cell>
        </row>
        <row r="198">
          <cell r="F198" t="str">
            <v>BH - Ellington/Morpeth</v>
          </cell>
        </row>
        <row r="199">
          <cell r="F199" t="str">
            <v>BH - BAtes</v>
          </cell>
        </row>
        <row r="200">
          <cell r="F200" t="str">
            <v>BH - Rhondda Valley</v>
          </cell>
        </row>
        <row r="201">
          <cell r="F201" t="str">
            <v>BH - Cowdenbeath</v>
          </cell>
        </row>
        <row r="202">
          <cell r="F202" t="str">
            <v>BH - Various</v>
          </cell>
        </row>
        <row r="203">
          <cell r="F203" t="str">
            <v>BH - Moorgreen</v>
          </cell>
        </row>
        <row r="204">
          <cell r="F204" t="str">
            <v>MW - VARIOUS</v>
          </cell>
        </row>
        <row r="205">
          <cell r="F205" t="str">
            <v>MW - VINOVIUM</v>
          </cell>
        </row>
        <row r="206">
          <cell r="F206" t="str">
            <v>MW - VOGRIE</v>
          </cell>
        </row>
        <row r="207">
          <cell r="F207" t="str">
            <v>MW - WESTOE</v>
          </cell>
        </row>
        <row r="208">
          <cell r="F208" t="str">
            <v>MW - WHITBURN</v>
          </cell>
        </row>
        <row r="209">
          <cell r="F209" t="str">
            <v>MW - WHITTLE</v>
          </cell>
        </row>
        <row r="210">
          <cell r="F210" t="str">
            <v>MW - WOODSIDE</v>
          </cell>
        </row>
        <row r="211">
          <cell r="F211" t="str">
            <v>MW - WOOLLEY</v>
          </cell>
        </row>
        <row r="212">
          <cell r="F212" t="str">
            <v>MW - WYNDHAM</v>
          </cell>
        </row>
        <row r="213">
          <cell r="F213" t="str">
            <v>MW - CEFN COED</v>
          </cell>
        </row>
        <row r="214">
          <cell r="F214" t="str">
            <v>MW - YNYSARWED</v>
          </cell>
        </row>
        <row r="215">
          <cell r="F215" t="str">
            <v>Subs - ACKWORTH SCHOOL</v>
          </cell>
        </row>
        <row r="216">
          <cell r="F216" t="str">
            <v>Subs - ADWICK MILL</v>
          </cell>
        </row>
        <row r="217">
          <cell r="F217" t="str">
            <v>Subs - ALMHOLME</v>
          </cell>
        </row>
        <row r="218">
          <cell r="F218" t="str">
            <v>Subs - ARKSEY</v>
          </cell>
        </row>
        <row r="219">
          <cell r="F219" t="str">
            <v>Subs - ASKERN DRAIN/LOW HASSOCKS</v>
          </cell>
        </row>
        <row r="220">
          <cell r="F220" t="str">
            <v>Subs - BALBY CARR</v>
          </cell>
        </row>
        <row r="221">
          <cell r="F221" t="str">
            <v>Subs - BALNE FLEET</v>
          </cell>
        </row>
        <row r="222">
          <cell r="F222" t="str">
            <v>Subs - BEAL LANE BOOSTER</v>
          </cell>
        </row>
        <row r="223">
          <cell r="F223" t="str">
            <v>Subs - BENTLEY INGS</v>
          </cell>
        </row>
        <row r="224">
          <cell r="F224" t="str">
            <v>Subs - BLACK DRAIN (INLET PS)</v>
          </cell>
        </row>
        <row r="225">
          <cell r="F225" t="str">
            <v>Subs - BLOWELL NO 2</v>
          </cell>
        </row>
        <row r="226">
          <cell r="F226" t="str">
            <v>Subs - BROTHERTON MARSH DRAIN</v>
          </cell>
        </row>
        <row r="227">
          <cell r="F227" t="str">
            <v>Subs - BROTHERTON MARSH LANE</v>
          </cell>
        </row>
        <row r="228">
          <cell r="F228" t="str">
            <v>Subs - CHURCH WALK</v>
          </cell>
        </row>
        <row r="229">
          <cell r="F229" t="str">
            <v>Subs - CINNAMON BROOK</v>
          </cell>
        </row>
        <row r="230">
          <cell r="F230" t="str">
            <v>Subs - CUKOO LANE</v>
          </cell>
        </row>
        <row r="231">
          <cell r="F231" t="str">
            <v>Subs - DELPH LANE</v>
          </cell>
        </row>
        <row r="232">
          <cell r="F232" t="str">
            <v>Subs - DUCKHOLT</v>
          </cell>
        </row>
        <row r="233">
          <cell r="F233" t="str">
            <v>Subs - EAST INGS</v>
          </cell>
        </row>
        <row r="234">
          <cell r="F234" t="str">
            <v>Subs - ELMHIRST</v>
          </cell>
        </row>
        <row r="235">
          <cell r="F235" t="str">
            <v>Subs - GOOSEHOLE</v>
          </cell>
        </row>
        <row r="236">
          <cell r="F236" t="str">
            <v>Subs - GOOSEPOOL</v>
          </cell>
        </row>
        <row r="237">
          <cell r="F237" t="str">
            <v>Subs - HALF PENNY</v>
          </cell>
        </row>
        <row r="238">
          <cell r="F238" t="str">
            <v>Subs - HALL VILLA</v>
          </cell>
        </row>
        <row r="239">
          <cell r="F239" t="str">
            <v>Subs - HAYWOOD</v>
          </cell>
        </row>
        <row r="240">
          <cell r="F240" t="str">
            <v>Subs - HAZEL HOUSE FARM</v>
          </cell>
        </row>
        <row r="241">
          <cell r="F241" t="str">
            <v>Subs - HIGH BRIDGE (HANDSACRE)</v>
          </cell>
        </row>
        <row r="242">
          <cell r="F242" t="str">
            <v>Subs - HIGH LEVELS</v>
          </cell>
        </row>
        <row r="243">
          <cell r="F243" t="str">
            <v>Subs - HUXTERWELL</v>
          </cell>
        </row>
        <row r="244">
          <cell r="F244" t="str">
            <v>Subs - JENNY LANE</v>
          </cell>
        </row>
        <row r="245">
          <cell r="F245" t="str">
            <v>Subs - KELLINGLEY CROOK</v>
          </cell>
        </row>
        <row r="246">
          <cell r="F246" t="str">
            <v>Subs - KIRTON LANE</v>
          </cell>
        </row>
        <row r="247">
          <cell r="F247" t="str">
            <v>Subs - LAKE DRAIN</v>
          </cell>
        </row>
        <row r="248">
          <cell r="F248" t="str">
            <v>Subs - LONGWOOD</v>
          </cell>
        </row>
        <row r="249">
          <cell r="F249" t="str">
            <v>Subs - LOW ELLERS</v>
          </cell>
        </row>
        <row r="250">
          <cell r="F250" t="str">
            <v>Subs - METHLEY MIRES (BOAT LANE)</v>
          </cell>
        </row>
        <row r="251">
          <cell r="F251" t="str">
            <v>Subs - MEXBOROUGH PASTURES</v>
          </cell>
        </row>
        <row r="252">
          <cell r="F252" t="str">
            <v>Subs - MIDDLE DRAIN</v>
          </cell>
        </row>
        <row r="253">
          <cell r="F253" t="str">
            <v>Subs - MILL DYKE/BOND INGS</v>
          </cell>
        </row>
        <row r="254">
          <cell r="F254" t="str">
            <v>Subs - MILL LANE</v>
          </cell>
        </row>
        <row r="255">
          <cell r="F255" t="str">
            <v>Subs - NEW TILTS (TILTS BRIDGE)</v>
          </cell>
        </row>
        <row r="256">
          <cell r="F256" t="str">
            <v>Subs - NEWINGTON</v>
          </cell>
        </row>
        <row r="257">
          <cell r="F257" t="str">
            <v>Subs - NORTH DUFFIELD CARRS</v>
          </cell>
        </row>
        <row r="258">
          <cell r="F258" t="str">
            <v>Subs - NORTON COMMON</v>
          </cell>
        </row>
        <row r="259">
          <cell r="F259" t="str">
            <v>Subs - NORWOOD</v>
          </cell>
        </row>
        <row r="260">
          <cell r="F260" t="str">
            <v>Subs - NOSTELL LONG ROW</v>
          </cell>
        </row>
        <row r="261">
          <cell r="F261" t="str">
            <v>Subs - NOT APPLICABLE</v>
          </cell>
        </row>
        <row r="262">
          <cell r="F262" t="str">
            <v>Subs - OLD EYE DRAIN</v>
          </cell>
        </row>
        <row r="263">
          <cell r="F263" t="str">
            <v>Subs - OSGODBY</v>
          </cell>
        </row>
        <row r="264">
          <cell r="F264" t="str">
            <v>Subs - PARSONS CARR</v>
          </cell>
        </row>
        <row r="265">
          <cell r="F265" t="str">
            <v>Subs - PASTURES ROAD MEXBOROUGH</v>
          </cell>
        </row>
        <row r="266">
          <cell r="F266" t="str">
            <v>Subs - PISSEY BEDS</v>
          </cell>
        </row>
        <row r="267">
          <cell r="F267" t="str">
            <v>Subs - RAMPART DRAIN</v>
          </cell>
        </row>
        <row r="268">
          <cell r="F268" t="str">
            <v>Subs - RATCLIFFE GRANGE/SHIREOAKS</v>
          </cell>
        </row>
        <row r="269">
          <cell r="F269" t="str">
            <v>Subs - REEDHOLME</v>
          </cell>
        </row>
        <row r="270">
          <cell r="F270" t="str">
            <v>Subs - RICCALL DAM</v>
          </cell>
        </row>
        <row r="271">
          <cell r="F271" t="str">
            <v>Subs - SANDALL GRANGE</v>
          </cell>
        </row>
        <row r="272">
          <cell r="F272" t="str">
            <v>Subs - SCAFTWORTH</v>
          </cell>
        </row>
        <row r="273">
          <cell r="F273" t="str">
            <v>Subs - SCORCE BRIDGE</v>
          </cell>
        </row>
        <row r="274">
          <cell r="F274" t="str">
            <v>Subs - SEVEN ARCHES</v>
          </cell>
        </row>
        <row r="275">
          <cell r="F275" t="str">
            <v>Subs - SOUR LANE</v>
          </cell>
        </row>
        <row r="276">
          <cell r="F276" t="str">
            <v>Subs - SOUTHFIELD DRAIN</v>
          </cell>
        </row>
        <row r="277">
          <cell r="F277" t="str">
            <v>Subs - ST HELENS SPRING</v>
          </cell>
        </row>
        <row r="278">
          <cell r="F278" t="str">
            <v>Subs - STILLINGFLEET CLOUGH</v>
          </cell>
        </row>
        <row r="279">
          <cell r="F279" t="str">
            <v>Subs - TAINING DRAIN</v>
          </cell>
        </row>
        <row r="280">
          <cell r="F280" t="str">
            <v>Subs - THISTLEGOIT</v>
          </cell>
        </row>
        <row r="281">
          <cell r="F281" t="str">
            <v>Subs - TILTS</v>
          </cell>
        </row>
        <row r="282">
          <cell r="F282" t="str">
            <v>Subs - TILTS HILL FARM</v>
          </cell>
        </row>
        <row r="283">
          <cell r="F283" t="str">
            <v>Subs - TOLL BAR RUGBY CLUB</v>
          </cell>
        </row>
        <row r="284">
          <cell r="F284" t="str">
            <v>Subs - VARIOUS</v>
          </cell>
        </row>
        <row r="285">
          <cell r="F285" t="str">
            <v>Subs - WEST MOOR</v>
          </cell>
        </row>
        <row r="286">
          <cell r="F286" t="str">
            <v>Subs - WIKEWELL</v>
          </cell>
        </row>
        <row r="287">
          <cell r="F287" t="str">
            <v>Subs - WISTOW ROAD GARDEN</v>
          </cell>
        </row>
        <row r="288">
          <cell r="F288" t="str">
            <v>Subs - WOODHOLMES</v>
          </cell>
        </row>
      </sheetData>
      <sheetData sheetId="10" refreshError="1"/>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4 Capital Commitments Coal"/>
      <sheetName val="2014 Cap Commitments Non-Coal"/>
      <sheetName val="Codes"/>
      <sheetName val="Capital Commitments - Environme"/>
    </sheetNames>
    <sheetDataSet>
      <sheetData sheetId="0"/>
      <sheetData sheetId="1"/>
      <sheetData sheetId="2">
        <row r="2">
          <cell r="I2">
            <v>334</v>
          </cell>
          <cell r="M2" t="str">
            <v>1</v>
          </cell>
          <cell r="P2" t="str">
            <v>500</v>
          </cell>
        </row>
        <row r="3">
          <cell r="C3">
            <v>39523</v>
          </cell>
          <cell r="D3">
            <v>39523</v>
          </cell>
          <cell r="I3">
            <v>336</v>
          </cell>
          <cell r="M3" t="str">
            <v>2</v>
          </cell>
          <cell r="P3" t="str">
            <v>501</v>
          </cell>
        </row>
        <row r="4">
          <cell r="C4">
            <v>39519</v>
          </cell>
          <cell r="D4">
            <v>0</v>
          </cell>
          <cell r="I4">
            <v>337</v>
          </cell>
          <cell r="M4" t="str">
            <v>3</v>
          </cell>
          <cell r="P4" t="str">
            <v>502</v>
          </cell>
        </row>
        <row r="5">
          <cell r="C5">
            <v>39223</v>
          </cell>
          <cell r="D5">
            <v>39223</v>
          </cell>
          <cell r="I5">
            <v>338</v>
          </cell>
          <cell r="M5" t="str">
            <v>4</v>
          </cell>
          <cell r="P5" t="str">
            <v>503</v>
          </cell>
        </row>
        <row r="6">
          <cell r="C6">
            <v>39527</v>
          </cell>
          <cell r="D6">
            <v>39527</v>
          </cell>
          <cell r="I6">
            <v>339</v>
          </cell>
          <cell r="M6" t="str">
            <v>5</v>
          </cell>
          <cell r="P6" t="str">
            <v>504</v>
          </cell>
        </row>
        <row r="7">
          <cell r="C7">
            <v>39524</v>
          </cell>
          <cell r="D7">
            <v>39524</v>
          </cell>
          <cell r="I7">
            <v>340</v>
          </cell>
          <cell r="M7" t="str">
            <v>6</v>
          </cell>
          <cell r="P7" t="str">
            <v>505</v>
          </cell>
        </row>
        <row r="8">
          <cell r="C8">
            <v>36106</v>
          </cell>
          <cell r="D8">
            <v>0</v>
          </cell>
          <cell r="M8" t="str">
            <v>7</v>
          </cell>
          <cell r="P8" t="str">
            <v>506</v>
          </cell>
        </row>
        <row r="9">
          <cell r="C9">
            <v>39518</v>
          </cell>
          <cell r="D9">
            <v>39518</v>
          </cell>
          <cell r="M9" t="str">
            <v>8</v>
          </cell>
          <cell r="P9" t="str">
            <v>507</v>
          </cell>
        </row>
        <row r="10">
          <cell r="C10">
            <v>39229</v>
          </cell>
          <cell r="D10">
            <v>0</v>
          </cell>
          <cell r="M10" t="str">
            <v>9</v>
          </cell>
          <cell r="P10" t="str">
            <v>508</v>
          </cell>
        </row>
        <row r="11">
          <cell r="C11">
            <v>39506</v>
          </cell>
          <cell r="D11">
            <v>39506</v>
          </cell>
          <cell r="M11" t="str">
            <v>10</v>
          </cell>
          <cell r="P11" t="str">
            <v>509</v>
          </cell>
        </row>
        <row r="12">
          <cell r="C12">
            <v>39525</v>
          </cell>
          <cell r="D12">
            <v>0</v>
          </cell>
          <cell r="M12" t="str">
            <v>11</v>
          </cell>
          <cell r="P12" t="str">
            <v>510</v>
          </cell>
        </row>
        <row r="13">
          <cell r="C13">
            <v>39529</v>
          </cell>
          <cell r="D13">
            <v>39529</v>
          </cell>
          <cell r="M13" t="str">
            <v>12</v>
          </cell>
          <cell r="P13" t="str">
            <v>511</v>
          </cell>
        </row>
        <row r="14">
          <cell r="C14">
            <v>39515</v>
          </cell>
          <cell r="D14">
            <v>0</v>
          </cell>
          <cell r="M14" t="str">
            <v>13</v>
          </cell>
          <cell r="P14">
            <v>512</v>
          </cell>
        </row>
        <row r="15">
          <cell r="C15">
            <v>39516</v>
          </cell>
          <cell r="D15">
            <v>39516</v>
          </cell>
          <cell r="M15" t="str">
            <v>14</v>
          </cell>
          <cell r="P15">
            <v>513</v>
          </cell>
        </row>
        <row r="16">
          <cell r="C16">
            <v>39530</v>
          </cell>
          <cell r="D16">
            <v>39530</v>
          </cell>
          <cell r="M16" t="str">
            <v>15</v>
          </cell>
          <cell r="P16">
            <v>514</v>
          </cell>
        </row>
        <row r="17">
          <cell r="C17">
            <v>39531</v>
          </cell>
          <cell r="D17">
            <v>39531</v>
          </cell>
          <cell r="M17" t="str">
            <v>16</v>
          </cell>
          <cell r="P17">
            <v>515</v>
          </cell>
        </row>
        <row r="18">
          <cell r="C18">
            <v>39536</v>
          </cell>
          <cell r="D18">
            <v>39536</v>
          </cell>
          <cell r="M18" t="str">
            <v>17</v>
          </cell>
          <cell r="P18">
            <v>516</v>
          </cell>
        </row>
        <row r="19">
          <cell r="C19">
            <v>39502</v>
          </cell>
          <cell r="D19">
            <v>0</v>
          </cell>
          <cell r="M19" t="str">
            <v>18</v>
          </cell>
          <cell r="P19">
            <v>517</v>
          </cell>
        </row>
        <row r="20">
          <cell r="C20">
            <v>39507</v>
          </cell>
          <cell r="D20">
            <v>39507</v>
          </cell>
          <cell r="M20" t="str">
            <v>19</v>
          </cell>
          <cell r="P20">
            <v>550</v>
          </cell>
        </row>
        <row r="21">
          <cell r="C21">
            <v>39535</v>
          </cell>
          <cell r="D21">
            <v>39535</v>
          </cell>
          <cell r="M21" t="str">
            <v>20</v>
          </cell>
          <cell r="P21" t="str">
            <v>599</v>
          </cell>
        </row>
        <row r="22">
          <cell r="C22">
            <v>39522</v>
          </cell>
          <cell r="D22">
            <v>39522</v>
          </cell>
          <cell r="M22" t="str">
            <v>21</v>
          </cell>
          <cell r="P22" t="str">
            <v>560</v>
          </cell>
        </row>
        <row r="23">
          <cell r="C23">
            <v>39521</v>
          </cell>
          <cell r="D23">
            <v>39521</v>
          </cell>
          <cell r="M23" t="str">
            <v>22</v>
          </cell>
          <cell r="P23" t="str">
            <v>561</v>
          </cell>
        </row>
        <row r="24">
          <cell r="C24">
            <v>39534</v>
          </cell>
          <cell r="D24">
            <v>39534</v>
          </cell>
          <cell r="M24" t="str">
            <v>23</v>
          </cell>
          <cell r="P24" t="str">
            <v>562</v>
          </cell>
        </row>
        <row r="25">
          <cell r="C25">
            <v>39533</v>
          </cell>
          <cell r="D25">
            <v>39533</v>
          </cell>
          <cell r="M25" t="str">
            <v>24</v>
          </cell>
          <cell r="P25" t="str">
            <v>563</v>
          </cell>
        </row>
        <row r="26">
          <cell r="C26">
            <v>39528</v>
          </cell>
          <cell r="D26">
            <v>39528</v>
          </cell>
          <cell r="M26" t="str">
            <v>25</v>
          </cell>
          <cell r="P26" t="str">
            <v>564</v>
          </cell>
        </row>
        <row r="27">
          <cell r="C27">
            <v>39537</v>
          </cell>
          <cell r="D27">
            <v>39537</v>
          </cell>
          <cell r="M27" t="str">
            <v>26</v>
          </cell>
          <cell r="P27" t="str">
            <v>580</v>
          </cell>
        </row>
        <row r="28">
          <cell r="C28">
            <v>39504</v>
          </cell>
          <cell r="D28">
            <v>39504</v>
          </cell>
          <cell r="M28" t="str">
            <v>27</v>
          </cell>
          <cell r="P28" t="str">
            <v>581</v>
          </cell>
        </row>
        <row r="29">
          <cell r="C29">
            <v>39505</v>
          </cell>
          <cell r="D29">
            <v>39505</v>
          </cell>
          <cell r="M29" t="str">
            <v>28</v>
          </cell>
        </row>
        <row r="30">
          <cell r="C30">
            <v>39539</v>
          </cell>
          <cell r="D30">
            <v>39539</v>
          </cell>
          <cell r="M30" t="str">
            <v>29</v>
          </cell>
        </row>
        <row r="31">
          <cell r="C31">
            <v>39211</v>
          </cell>
          <cell r="D31">
            <v>39211</v>
          </cell>
          <cell r="M31" t="str">
            <v>30</v>
          </cell>
        </row>
        <row r="32">
          <cell r="C32">
            <v>39213</v>
          </cell>
          <cell r="D32">
            <v>39213</v>
          </cell>
          <cell r="M32" t="str">
            <v>31</v>
          </cell>
        </row>
        <row r="33">
          <cell r="C33">
            <v>39591</v>
          </cell>
          <cell r="D33">
            <v>39591</v>
          </cell>
          <cell r="M33" t="str">
            <v>32</v>
          </cell>
        </row>
        <row r="34">
          <cell r="C34">
            <v>39592</v>
          </cell>
          <cell r="D34">
            <v>39592</v>
          </cell>
          <cell r="M34" t="str">
            <v>33</v>
          </cell>
        </row>
        <row r="35">
          <cell r="C35">
            <v>39508</v>
          </cell>
          <cell r="D35">
            <v>39508</v>
          </cell>
          <cell r="M35" t="str">
            <v>34</v>
          </cell>
        </row>
        <row r="36">
          <cell r="C36">
            <v>39541</v>
          </cell>
          <cell r="D36">
            <v>39541</v>
          </cell>
          <cell r="M36" t="str">
            <v>35</v>
          </cell>
        </row>
        <row r="37">
          <cell r="C37">
            <v>39542</v>
          </cell>
          <cell r="D37">
            <v>39542</v>
          </cell>
          <cell r="M37" t="str">
            <v>36</v>
          </cell>
        </row>
        <row r="38">
          <cell r="C38">
            <v>39510</v>
          </cell>
          <cell r="D38">
            <v>39510</v>
          </cell>
          <cell r="M38" t="str">
            <v>37</v>
          </cell>
        </row>
        <row r="39">
          <cell r="C39">
            <v>39360</v>
          </cell>
          <cell r="D39">
            <v>0</v>
          </cell>
          <cell r="M39" t="str">
            <v>38</v>
          </cell>
        </row>
        <row r="40">
          <cell r="C40">
            <v>39364</v>
          </cell>
          <cell r="D40">
            <v>0</v>
          </cell>
          <cell r="M40" t="str">
            <v>39</v>
          </cell>
        </row>
        <row r="41">
          <cell r="M41" t="str">
            <v>40</v>
          </cell>
        </row>
        <row r="42">
          <cell r="M42" t="str">
            <v>41</v>
          </cell>
        </row>
        <row r="43">
          <cell r="C43" t="str">
            <v>42118 (201)</v>
          </cell>
          <cell r="D43" t="str">
            <v>42120 (201)</v>
          </cell>
          <cell r="M43" t="str">
            <v>42</v>
          </cell>
        </row>
        <row r="44">
          <cell r="C44" t="str">
            <v>42118 (202)</v>
          </cell>
          <cell r="D44" t="str">
            <v>42120 (202)</v>
          </cell>
          <cell r="M44" t="str">
            <v>43</v>
          </cell>
        </row>
        <row r="45">
          <cell r="C45" t="str">
            <v>42118 (203)</v>
          </cell>
          <cell r="D45" t="str">
            <v>42120 (203)</v>
          </cell>
          <cell r="M45" t="str">
            <v>44</v>
          </cell>
        </row>
        <row r="46">
          <cell r="C46" t="str">
            <v>42118 (204)</v>
          </cell>
          <cell r="D46" t="str">
            <v>42120 (204)</v>
          </cell>
          <cell r="M46" t="str">
            <v>45</v>
          </cell>
        </row>
        <row r="47">
          <cell r="C47" t="str">
            <v>42118 (205)</v>
          </cell>
          <cell r="D47" t="str">
            <v>42120 (205)</v>
          </cell>
          <cell r="M47" t="str">
            <v>46</v>
          </cell>
        </row>
        <row r="48">
          <cell r="C48" t="str">
            <v>42118 (206)</v>
          </cell>
          <cell r="D48" t="str">
            <v>42120 (206)</v>
          </cell>
          <cell r="M48" t="str">
            <v>47</v>
          </cell>
        </row>
        <row r="49">
          <cell r="C49" t="str">
            <v>42118 (207)</v>
          </cell>
          <cell r="D49" t="str">
            <v>42120 (207)</v>
          </cell>
          <cell r="M49" t="str">
            <v>48</v>
          </cell>
        </row>
        <row r="50">
          <cell r="C50" t="str">
            <v>42118 (208)</v>
          </cell>
          <cell r="D50" t="str">
            <v>42120 (208)</v>
          </cell>
          <cell r="M50" t="str">
            <v>49</v>
          </cell>
        </row>
        <row r="51">
          <cell r="C51" t="str">
            <v>42118 (101)</v>
          </cell>
          <cell r="D51" t="str">
            <v>42120 (101)</v>
          </cell>
          <cell r="M51" t="str">
            <v>50</v>
          </cell>
        </row>
        <row r="52">
          <cell r="C52" t="str">
            <v>42118 (102)</v>
          </cell>
          <cell r="D52" t="str">
            <v>42120 (102)</v>
          </cell>
          <cell r="M52" t="str">
            <v>51</v>
          </cell>
        </row>
        <row r="53">
          <cell r="C53" t="str">
            <v>42118 (103)</v>
          </cell>
          <cell r="D53" t="str">
            <v>42120 (103)</v>
          </cell>
          <cell r="M53" t="str">
            <v>52</v>
          </cell>
        </row>
        <row r="54">
          <cell r="C54" t="str">
            <v>42118 (104)</v>
          </cell>
          <cell r="D54" t="str">
            <v>42120 (104)</v>
          </cell>
          <cell r="M54" t="str">
            <v>53</v>
          </cell>
        </row>
        <row r="55">
          <cell r="C55" t="str">
            <v>42118 (105)</v>
          </cell>
          <cell r="D55" t="str">
            <v>42120 (105)</v>
          </cell>
          <cell r="M55" t="str">
            <v>54</v>
          </cell>
        </row>
        <row r="56">
          <cell r="C56" t="str">
            <v>42118 (106)</v>
          </cell>
          <cell r="D56" t="str">
            <v>42120 (106)</v>
          </cell>
          <cell r="M56" t="str">
            <v>55</v>
          </cell>
        </row>
        <row r="57">
          <cell r="C57" t="str">
            <v>42101 (301)</v>
          </cell>
          <cell r="D57" t="str">
            <v>42101 (301)</v>
          </cell>
          <cell r="M57" t="str">
            <v>56</v>
          </cell>
        </row>
        <row r="58">
          <cell r="C58" t="str">
            <v>42101 (302)</v>
          </cell>
          <cell r="D58" t="str">
            <v>42101 (302)</v>
          </cell>
          <cell r="M58" t="str">
            <v>57</v>
          </cell>
        </row>
        <row r="59">
          <cell r="C59" t="str">
            <v>42118 (401)</v>
          </cell>
          <cell r="D59" t="str">
            <v>42120 (401)</v>
          </cell>
          <cell r="M59" t="str">
            <v>58</v>
          </cell>
        </row>
        <row r="60">
          <cell r="C60" t="str">
            <v>42118 (402)</v>
          </cell>
          <cell r="D60" t="str">
            <v>42120 (402)</v>
          </cell>
          <cell r="M60" t="str">
            <v>59</v>
          </cell>
        </row>
        <row r="61">
          <cell r="C61" t="str">
            <v>42118 (403)</v>
          </cell>
          <cell r="D61" t="str">
            <v>42120 (403)</v>
          </cell>
          <cell r="M61" t="str">
            <v>60</v>
          </cell>
        </row>
        <row r="62">
          <cell r="C62" t="str">
            <v>42118 (501)</v>
          </cell>
          <cell r="D62" t="str">
            <v>42120 (501)</v>
          </cell>
          <cell r="M62" t="str">
            <v>61</v>
          </cell>
        </row>
        <row r="63">
          <cell r="C63" t="str">
            <v>42118 (502)</v>
          </cell>
          <cell r="D63" t="str">
            <v>42120 (502)</v>
          </cell>
          <cell r="M63" t="str">
            <v>62</v>
          </cell>
        </row>
        <row r="64">
          <cell r="C64" t="str">
            <v>42118 (503)</v>
          </cell>
          <cell r="D64" t="str">
            <v>42120 (503)</v>
          </cell>
          <cell r="M64" t="str">
            <v>63</v>
          </cell>
        </row>
        <row r="65">
          <cell r="C65">
            <v>42119</v>
          </cell>
          <cell r="D65">
            <v>0</v>
          </cell>
          <cell r="M65" t="str">
            <v>64</v>
          </cell>
        </row>
        <row r="66">
          <cell r="M66" t="str">
            <v>65</v>
          </cell>
        </row>
        <row r="67">
          <cell r="M67" t="str">
            <v>66</v>
          </cell>
        </row>
        <row r="68">
          <cell r="M68" t="str">
            <v>67</v>
          </cell>
        </row>
        <row r="69">
          <cell r="M69" t="str">
            <v>68</v>
          </cell>
        </row>
        <row r="70">
          <cell r="M70" t="str">
            <v>69</v>
          </cell>
        </row>
        <row r="71">
          <cell r="M71" t="str">
            <v>70</v>
          </cell>
        </row>
        <row r="72">
          <cell r="M72" t="str">
            <v>71</v>
          </cell>
        </row>
        <row r="73">
          <cell r="M73" t="str">
            <v>72</v>
          </cell>
        </row>
        <row r="74">
          <cell r="M74" t="str">
            <v>73</v>
          </cell>
        </row>
        <row r="75">
          <cell r="M75" t="str">
            <v>74</v>
          </cell>
        </row>
        <row r="76">
          <cell r="M76" t="str">
            <v>75</v>
          </cell>
        </row>
        <row r="77">
          <cell r="M77" t="str">
            <v>76</v>
          </cell>
        </row>
        <row r="78">
          <cell r="M78" t="str">
            <v>77</v>
          </cell>
        </row>
        <row r="79">
          <cell r="M79" t="str">
            <v>78</v>
          </cell>
        </row>
        <row r="80">
          <cell r="M80" t="str">
            <v>79</v>
          </cell>
        </row>
        <row r="81">
          <cell r="M81" t="str">
            <v>80</v>
          </cell>
        </row>
        <row r="82">
          <cell r="M82" t="str">
            <v>81</v>
          </cell>
        </row>
        <row r="83">
          <cell r="M83" t="str">
            <v>82</v>
          </cell>
        </row>
        <row r="84">
          <cell r="M84" t="str">
            <v>83</v>
          </cell>
        </row>
        <row r="85">
          <cell r="M85" t="str">
            <v>84</v>
          </cell>
        </row>
        <row r="86">
          <cell r="M86" t="str">
            <v>85</v>
          </cell>
        </row>
        <row r="87">
          <cell r="M87" t="str">
            <v>86</v>
          </cell>
        </row>
        <row r="88">
          <cell r="M88" t="str">
            <v>87</v>
          </cell>
        </row>
        <row r="89">
          <cell r="M89" t="str">
            <v>88</v>
          </cell>
        </row>
        <row r="90">
          <cell r="M90" t="str">
            <v>89</v>
          </cell>
        </row>
        <row r="91">
          <cell r="M91" t="str">
            <v>90</v>
          </cell>
        </row>
        <row r="92">
          <cell r="M92" t="str">
            <v>91</v>
          </cell>
        </row>
        <row r="93">
          <cell r="M93" t="str">
            <v>92</v>
          </cell>
        </row>
        <row r="94">
          <cell r="M94" t="str">
            <v>93</v>
          </cell>
        </row>
        <row r="95">
          <cell r="M95" t="str">
            <v>94</v>
          </cell>
        </row>
        <row r="96">
          <cell r="M96" t="str">
            <v>95</v>
          </cell>
        </row>
        <row r="97">
          <cell r="M97" t="str">
            <v>96</v>
          </cell>
        </row>
        <row r="98">
          <cell r="M98" t="str">
            <v>97</v>
          </cell>
        </row>
        <row r="99">
          <cell r="M99" t="str">
            <v>98</v>
          </cell>
        </row>
        <row r="100">
          <cell r="M100" t="str">
            <v>99</v>
          </cell>
        </row>
        <row r="101">
          <cell r="M101" t="str">
            <v>100</v>
          </cell>
        </row>
        <row r="102">
          <cell r="M102" t="str">
            <v>101</v>
          </cell>
        </row>
        <row r="103">
          <cell r="M103" t="str">
            <v>102</v>
          </cell>
        </row>
        <row r="104">
          <cell r="M104" t="str">
            <v>103</v>
          </cell>
        </row>
        <row r="105">
          <cell r="M105" t="str">
            <v>104</v>
          </cell>
        </row>
        <row r="106">
          <cell r="M106" t="str">
            <v>105</v>
          </cell>
        </row>
        <row r="107">
          <cell r="M107" t="str">
            <v>106</v>
          </cell>
        </row>
        <row r="108">
          <cell r="M108" t="str">
            <v>107</v>
          </cell>
        </row>
        <row r="109">
          <cell r="M109" t="str">
            <v>108</v>
          </cell>
        </row>
        <row r="110">
          <cell r="M110" t="str">
            <v>109</v>
          </cell>
        </row>
        <row r="111">
          <cell r="M111" t="str">
            <v>110</v>
          </cell>
        </row>
        <row r="112">
          <cell r="M112" t="str">
            <v>111</v>
          </cell>
        </row>
        <row r="113">
          <cell r="M113" t="str">
            <v>112</v>
          </cell>
        </row>
        <row r="114">
          <cell r="M114" t="str">
            <v>113</v>
          </cell>
        </row>
        <row r="115">
          <cell r="M115" t="str">
            <v>114</v>
          </cell>
        </row>
        <row r="116">
          <cell r="M116" t="str">
            <v>115</v>
          </cell>
        </row>
        <row r="117">
          <cell r="M117" t="str">
            <v>116</v>
          </cell>
        </row>
        <row r="118">
          <cell r="M118" t="str">
            <v>117</v>
          </cell>
        </row>
        <row r="119">
          <cell r="M119" t="str">
            <v>118</v>
          </cell>
        </row>
        <row r="120">
          <cell r="M120" t="str">
            <v>119</v>
          </cell>
        </row>
        <row r="121">
          <cell r="M121" t="str">
            <v>120</v>
          </cell>
        </row>
        <row r="122">
          <cell r="M122" t="str">
            <v>121</v>
          </cell>
        </row>
        <row r="123">
          <cell r="M123" t="str">
            <v>122</v>
          </cell>
        </row>
        <row r="124">
          <cell r="M124" t="str">
            <v>123</v>
          </cell>
        </row>
        <row r="125">
          <cell r="M125" t="str">
            <v>124</v>
          </cell>
        </row>
        <row r="126">
          <cell r="M126" t="str">
            <v>125</v>
          </cell>
        </row>
        <row r="127">
          <cell r="M127" t="str">
            <v>126</v>
          </cell>
        </row>
        <row r="128">
          <cell r="M128" t="str">
            <v>127</v>
          </cell>
        </row>
        <row r="129">
          <cell r="M129" t="str">
            <v>128</v>
          </cell>
        </row>
        <row r="130">
          <cell r="M130" t="str">
            <v>129</v>
          </cell>
        </row>
        <row r="131">
          <cell r="M131" t="str">
            <v>130</v>
          </cell>
        </row>
        <row r="132">
          <cell r="M132" t="str">
            <v>131</v>
          </cell>
        </row>
        <row r="133">
          <cell r="M133">
            <v>132</v>
          </cell>
        </row>
        <row r="134">
          <cell r="M134">
            <v>133</v>
          </cell>
        </row>
        <row r="135">
          <cell r="M135">
            <v>134</v>
          </cell>
        </row>
        <row r="136">
          <cell r="M136">
            <v>135</v>
          </cell>
        </row>
        <row r="137">
          <cell r="M137">
            <v>136</v>
          </cell>
        </row>
        <row r="138">
          <cell r="M138">
            <v>137</v>
          </cell>
        </row>
        <row r="139">
          <cell r="M139">
            <v>138</v>
          </cell>
        </row>
        <row r="140">
          <cell r="M140">
            <v>139</v>
          </cell>
        </row>
        <row r="141">
          <cell r="M141">
            <v>140</v>
          </cell>
        </row>
        <row r="142">
          <cell r="M142">
            <v>141</v>
          </cell>
        </row>
        <row r="143">
          <cell r="M143">
            <v>142</v>
          </cell>
        </row>
        <row r="144">
          <cell r="M144">
            <v>143</v>
          </cell>
        </row>
        <row r="145">
          <cell r="M145">
            <v>144</v>
          </cell>
        </row>
        <row r="146">
          <cell r="M146">
            <v>145</v>
          </cell>
        </row>
        <row r="147">
          <cell r="M147">
            <v>146</v>
          </cell>
        </row>
        <row r="148">
          <cell r="M148">
            <v>147</v>
          </cell>
        </row>
        <row r="149">
          <cell r="M149">
            <v>148</v>
          </cell>
        </row>
        <row r="150">
          <cell r="M150">
            <v>149</v>
          </cell>
        </row>
        <row r="151">
          <cell r="M151">
            <v>150</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lay control"/>
      <sheetName val="Financial"/>
      <sheetName val="CY Elims"/>
      <sheetName val="Non-financial"/>
      <sheetName val="Entity TB map"/>
      <sheetName val="Entity balances"/>
      <sheetName val="Password"/>
      <sheetName val="Entities"/>
      <sheetName val="SoCNE"/>
      <sheetName val="SoFP"/>
      <sheetName val="SoCF"/>
      <sheetName val="SoCiTE"/>
      <sheetName val="N3.1 Staff costs"/>
      <sheetName val="N3.1a Staff costs - SLCs"/>
      <sheetName val="N3.2 Staff FTEs"/>
      <sheetName val="N3.2a Staff FTEs - SLCs"/>
      <sheetName val="N3.3 Staff exit packages"/>
      <sheetName val="N4 Other admin costs"/>
      <sheetName val="N5 Programme costs"/>
      <sheetName val="N5a Prog costs by sch (DECC)"/>
      <sheetName val="N6 Non-cash summary"/>
      <sheetName val="N7 Income"/>
      <sheetName val="N8 PPE"/>
      <sheetName val="N9 Intangible assets"/>
      <sheetName val="N10 Financial assets"/>
      <sheetName val="N10.1 En eff loans (DECC)"/>
      <sheetName val="N10.2 Gr Deal Fin Co loan (DECC"/>
      <sheetName val="N10.3 Subsid - value (NDA)"/>
      <sheetName val="N10.3 Subsidiaries (NDA)"/>
      <sheetName val="N10.3b NonCon-entities (DECC)"/>
      <sheetName val="N10.4 Oth investments (DECC)"/>
      <sheetName val="N10.5 Rcvrble contr costs (NDA"/>
      <sheetName val="N10.5a Rcrbl cnt csts mvmt (NDA"/>
      <sheetName val="N10.6 Fin leases rcvble (NDA)"/>
      <sheetName val="N10.7a Defined pensions (NDA)"/>
      <sheetName val="N10.7b Def pens (SLCs)"/>
      <sheetName val="N 10.7c Def pens oblig (SLCs)"/>
      <sheetName val="N10.8 Wrk cap loans (DECC)"/>
      <sheetName val="N11 Investment property"/>
      <sheetName val="N12 Impairments"/>
      <sheetName val="N13 Assets held for sale"/>
      <sheetName val="N14 Inventories"/>
      <sheetName val="N15 Trade &amp; other receivables"/>
      <sheetName val="N15a Trade rcvbles ageing (NDA)"/>
      <sheetName val="N15b TR counterparty analysis"/>
      <sheetName val="N16 Cash and cash equivalents"/>
      <sheetName val="N17 Trade pybles and oth liab"/>
      <sheetName val="N17a TP counterparty analysis"/>
      <sheetName val="N17b Pmnts rec'd on acct (NDA)"/>
      <sheetName val="N17c Derivat FIs LCCC &amp; C-DECC"/>
      <sheetName val="N17d CfDs - CV and def loss"/>
      <sheetName val="N17e CfDsd - Sens analysi"/>
      <sheetName val="N18 Provisions"/>
      <sheetName val="N18a Provisions - nuclear"/>
      <sheetName val="N18b Provisions - Other"/>
      <sheetName val="N18c Provisions-cash flows"/>
      <sheetName val="N19 Non-controlling interest"/>
      <sheetName val="N20 Capital commitments"/>
      <sheetName val="N21 Op leases - dept as lessee"/>
      <sheetName val="N21 Op leases - dept as lessor"/>
      <sheetName val="N21.3 Fin leases-dept as lessee"/>
      <sheetName val="N21.3 Fin leases-service elemen"/>
      <sheetName val="N22 Other financial commitments"/>
      <sheetName val="N22.1 International subscr"/>
      <sheetName val="N22.2 Other commitments"/>
      <sheetName val="PY"/>
      <sheetName val="PY Elims"/>
      <sheetName val="CoA"/>
      <sheetName val="Adjustments"/>
      <sheetName val="CY"/>
    </sheetNames>
    <sheetDataSet>
      <sheetData sheetId="0" refreshError="1"/>
      <sheetData sheetId="1" refreshError="1"/>
      <sheetData sheetId="2" refreshError="1"/>
      <sheetData sheetId="3" refreshError="1">
        <row r="10">
          <cell r="F10">
            <v>42460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yFormat"/>
      <sheetName val="Scrapbook"/>
      <sheetName val="AutoFormat"/>
      <sheetName val="SheetPicture"/>
    </sheetNames>
    <definedNames>
      <definedName name="AG_SMRT"/>
    </defined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ers"/>
      <sheetName val="Chk to design"/>
      <sheetName val="Contents&amp;Validation"/>
      <sheetName val="Trial Balance"/>
      <sheetName val="Eliminations Schedule 2020"/>
      <sheetName val="LS-SOCNE"/>
      <sheetName val="LS-SOFP"/>
      <sheetName val="LS-CFS"/>
      <sheetName val="Statement of Cash Flows 2020"/>
      <sheetName val="LS-SOCTE"/>
      <sheetName val="Stmnt of Chnges in Txpyr E 2020"/>
      <sheetName val="Property Reval-Transit Houses"/>
      <sheetName val="LS1-POLICIES"/>
      <sheetName val="LS-2-SEGMENTAL"/>
      <sheetName val="LS-2-SEGMENTAL(Income)"/>
      <sheetName val="Note 2 Top 10 Debtors "/>
      <sheetName val="LS-3-OPCOSTS"/>
      <sheetName val=" Expenditure Note 3 "/>
      <sheetName val="Expenses - Admin 19"/>
      <sheetName val="Expenses - Prog 19"/>
      <sheetName val="LS-3a-STAFF"/>
      <sheetName val="Net Expenditure Workings 2020"/>
      <sheetName val="Non Exec Salaries 2020"/>
      <sheetName val="Staff Costs 2020"/>
      <sheetName val="LS-4-INCOME"/>
      <sheetName val="Other Income Workings_2020"/>
      <sheetName val="Profit on Disposal 2020"/>
      <sheetName val="LS-5-TAX"/>
      <sheetName val="LS-6-PPE"/>
      <sheetName val="Asset Cl Bal_310320"/>
      <sheetName val="Property Revaluations 2020"/>
      <sheetName val="Prop Plant Equip_2020"/>
      <sheetName val="Additions_AUC"/>
      <sheetName val="LS-7-INVTPROPS"/>
      <sheetName val="Inv Prop Workings"/>
      <sheetName val="LS-8-INTANG"/>
      <sheetName val="Intangibles 2020"/>
      <sheetName val="LS-9-AHFS"/>
      <sheetName val="LS-10-TREC"/>
      <sheetName val="LS-11-CASH"/>
      <sheetName val="LS-12-TPAY"/>
      <sheetName val="Sec Fund Aging_2020"/>
      <sheetName val="Other Payable&gt;1 yr 2019"/>
      <sheetName val="Other Payables&gt;1 year"/>
      <sheetName val="LS-13-PROVNS"/>
      <sheetName val="Provisions incl narrative"/>
      <sheetName val="Prov Liab&amp;Charge_2020"/>
      <sheetName val="Supplementary Analysis 2020"/>
      <sheetName val="LS-14-CAPCOMMS"/>
      <sheetName val="Capital Commitments Coal"/>
      <sheetName val="Capital Commitments Non Coal"/>
      <sheetName val="ICT Capital Commitments "/>
      <sheetName val="LS-15-LEASES"/>
      <sheetName val="Income Under Leases"/>
      <sheetName val="Lease Vehicles &amp; other"/>
      <sheetName val="Operating Lease Commitment"/>
      <sheetName val="LS-16-CONTLIABS"/>
      <sheetName val="LS-17-CONTASSETS"/>
      <sheetName val="LS-18-RPT"/>
      <sheetName val="Related Parties"/>
      <sheetName val="Eliminations Schedule 2019"/>
      <sheetName val="LS-12-PROVNSnarr"/>
      <sheetName val="LS-2-SEGMENTAL narrative"/>
      <sheetName val="Statement of Cash Flows 2019"/>
      <sheetName val="Stmnt of Chnges in Txpyr E 2019"/>
      <sheetName val="Staff Costs 2019"/>
      <sheetName val="Net Expenditure Workings 2019"/>
      <sheetName val="Non Exec Salaries 2019"/>
      <sheetName val="Other Income Workings_2019"/>
      <sheetName val="Profit on Disposal 2019"/>
      <sheetName val="Prop Plant Equip_2019"/>
      <sheetName val="Intangibles 2019"/>
      <sheetName val="Sec Fund Aging_2019"/>
      <sheetName val="Prov Liab&amp;Charge_2019"/>
      <sheetName val="Supplementary Analysis 2019"/>
      <sheetName val="REAL"/>
      <sheetName val="Progress Summary"/>
      <sheetName val="TARGET"/>
      <sheetName val="Folder structure"/>
    </sheetNames>
    <sheetDataSet>
      <sheetData sheetId="0"/>
      <sheetData sheetId="1"/>
      <sheetData sheetId="2"/>
      <sheetData sheetId="3">
        <row r="1">
          <cell r="A1" t="str">
            <v>Trial Balance for the period ended 31 March 2021</v>
          </cell>
        </row>
        <row r="2">
          <cell r="A2" t="str">
            <v>Report definitions set for 1995/001 to 2021/013</v>
          </cell>
        </row>
        <row r="3">
          <cell r="A3" t="str">
            <v>As per AMS IFRS workbook</v>
          </cell>
        </row>
        <row r="8">
          <cell r="A8" t="str">
            <v>Account Code</v>
          </cell>
        </row>
        <row r="9">
          <cell r="A9" t="str">
            <v>10001</v>
          </cell>
        </row>
        <row r="10">
          <cell r="A10" t="str">
            <v>10002</v>
          </cell>
        </row>
        <row r="11">
          <cell r="A11" t="str">
            <v>10100</v>
          </cell>
        </row>
        <row r="12">
          <cell r="A12" t="str">
            <v>10101</v>
          </cell>
        </row>
        <row r="13">
          <cell r="A13" t="str">
            <v>10102</v>
          </cell>
        </row>
        <row r="14">
          <cell r="A14" t="str">
            <v>10103</v>
          </cell>
        </row>
        <row r="15">
          <cell r="A15" t="str">
            <v>10104</v>
          </cell>
        </row>
        <row r="16">
          <cell r="A16" t="str">
            <v>10105</v>
          </cell>
        </row>
        <row r="17">
          <cell r="A17" t="str">
            <v>10200</v>
          </cell>
        </row>
        <row r="18">
          <cell r="A18" t="str">
            <v>11000</v>
          </cell>
        </row>
        <row r="19">
          <cell r="A19" t="str">
            <v>11010</v>
          </cell>
        </row>
        <row r="20">
          <cell r="A20" t="str">
            <v>11020</v>
          </cell>
        </row>
        <row r="21">
          <cell r="A21" t="str">
            <v>11021</v>
          </cell>
        </row>
        <row r="22">
          <cell r="A22" t="str">
            <v>11030</v>
          </cell>
        </row>
        <row r="23">
          <cell r="A23" t="str">
            <v>11040</v>
          </cell>
        </row>
        <row r="24">
          <cell r="A24" t="str">
            <v>11050</v>
          </cell>
        </row>
        <row r="25">
          <cell r="A25" t="str">
            <v>11060</v>
          </cell>
        </row>
        <row r="26">
          <cell r="A26" t="str">
            <v>11070</v>
          </cell>
        </row>
        <row r="27">
          <cell r="A27" t="str">
            <v>11090</v>
          </cell>
        </row>
        <row r="28">
          <cell r="A28" t="str">
            <v>11100</v>
          </cell>
        </row>
        <row r="29">
          <cell r="A29" t="str">
            <v>11110</v>
          </cell>
        </row>
        <row r="30">
          <cell r="A30" t="str">
            <v>11120</v>
          </cell>
        </row>
        <row r="31">
          <cell r="A31" t="str">
            <v>11130</v>
          </cell>
        </row>
        <row r="32">
          <cell r="A32" t="str">
            <v>11140</v>
          </cell>
        </row>
        <row r="33">
          <cell r="A33" t="str">
            <v>11998</v>
          </cell>
        </row>
        <row r="34">
          <cell r="A34" t="str">
            <v>11999</v>
          </cell>
        </row>
        <row r="35">
          <cell r="A35" t="str">
            <v>12000</v>
          </cell>
        </row>
        <row r="36">
          <cell r="A36" t="str">
            <v>12002</v>
          </cell>
        </row>
        <row r="37">
          <cell r="A37" t="str">
            <v>12003</v>
          </cell>
        </row>
        <row r="38">
          <cell r="A38" t="str">
            <v>12004</v>
          </cell>
        </row>
        <row r="39">
          <cell r="A39" t="str">
            <v>12005</v>
          </cell>
        </row>
        <row r="40">
          <cell r="A40" t="str">
            <v>12006</v>
          </cell>
        </row>
        <row r="41">
          <cell r="A41" t="str">
            <v>12007</v>
          </cell>
        </row>
        <row r="42">
          <cell r="A42" t="str">
            <v>12100</v>
          </cell>
        </row>
        <row r="43">
          <cell r="A43" t="str">
            <v>12103</v>
          </cell>
        </row>
        <row r="44">
          <cell r="A44" t="str">
            <v>12104</v>
          </cell>
        </row>
        <row r="45">
          <cell r="A45" t="str">
            <v>12105</v>
          </cell>
        </row>
        <row r="46">
          <cell r="A46" t="str">
            <v>12106</v>
          </cell>
        </row>
        <row r="47">
          <cell r="A47" t="str">
            <v>12107</v>
          </cell>
        </row>
        <row r="48">
          <cell r="A48" t="str">
            <v>12108</v>
          </cell>
        </row>
        <row r="49">
          <cell r="A49" t="str">
            <v>12109</v>
          </cell>
        </row>
        <row r="50">
          <cell r="A50" t="str">
            <v>12110</v>
          </cell>
        </row>
        <row r="51">
          <cell r="A51" t="str">
            <v>12203</v>
          </cell>
        </row>
        <row r="52">
          <cell r="A52" t="str">
            <v>12205</v>
          </cell>
        </row>
        <row r="53">
          <cell r="A53" t="str">
            <v>12207</v>
          </cell>
        </row>
        <row r="54">
          <cell r="A54" t="str">
            <v>12208</v>
          </cell>
        </row>
        <row r="55">
          <cell r="A55" t="str">
            <v>12209</v>
          </cell>
        </row>
        <row r="56">
          <cell r="A56" t="str">
            <v>12300</v>
          </cell>
        </row>
        <row r="57">
          <cell r="A57" t="str">
            <v>12301</v>
          </cell>
        </row>
        <row r="58">
          <cell r="A58" t="str">
            <v>12302</v>
          </cell>
        </row>
        <row r="59">
          <cell r="A59" t="str">
            <v>12400</v>
          </cell>
        </row>
        <row r="60">
          <cell r="A60" t="str">
            <v>12401</v>
          </cell>
        </row>
        <row r="61">
          <cell r="A61" t="str">
            <v>12403</v>
          </cell>
        </row>
        <row r="62">
          <cell r="A62" t="str">
            <v>12405</v>
          </cell>
        </row>
        <row r="63">
          <cell r="A63" t="str">
            <v>12407</v>
          </cell>
        </row>
        <row r="64">
          <cell r="A64" t="str">
            <v>13000</v>
          </cell>
        </row>
        <row r="65">
          <cell r="A65" t="str">
            <v>13001</v>
          </cell>
        </row>
        <row r="66">
          <cell r="A66" t="str">
            <v>14100</v>
          </cell>
        </row>
        <row r="67">
          <cell r="A67" t="str">
            <v>14101</v>
          </cell>
        </row>
        <row r="68">
          <cell r="A68" t="str">
            <v>17000</v>
          </cell>
        </row>
        <row r="69">
          <cell r="A69" t="str">
            <v>17001</v>
          </cell>
        </row>
        <row r="70">
          <cell r="A70" t="str">
            <v>17005</v>
          </cell>
        </row>
        <row r="71">
          <cell r="A71" t="str">
            <v>20000</v>
          </cell>
        </row>
        <row r="72">
          <cell r="A72" t="str">
            <v>20001</v>
          </cell>
        </row>
        <row r="73">
          <cell r="A73" t="str">
            <v>20002</v>
          </cell>
        </row>
        <row r="74">
          <cell r="A74" t="str">
            <v>20003</v>
          </cell>
        </row>
        <row r="75">
          <cell r="A75" t="str">
            <v>20004</v>
          </cell>
        </row>
        <row r="76">
          <cell r="A76" t="str">
            <v>20005</v>
          </cell>
        </row>
        <row r="77">
          <cell r="A77" t="str">
            <v>20006</v>
          </cell>
        </row>
        <row r="78">
          <cell r="A78" t="str">
            <v>20008</v>
          </cell>
        </row>
        <row r="79">
          <cell r="A79" t="str">
            <v>20009</v>
          </cell>
        </row>
        <row r="80">
          <cell r="A80" t="str">
            <v>20010</v>
          </cell>
        </row>
        <row r="81">
          <cell r="A81" t="str">
            <v>20100</v>
          </cell>
        </row>
        <row r="82">
          <cell r="A82" t="str">
            <v>20101</v>
          </cell>
        </row>
        <row r="83">
          <cell r="A83" t="str">
            <v>20102</v>
          </cell>
        </row>
        <row r="84">
          <cell r="A84" t="str">
            <v>20103</v>
          </cell>
        </row>
        <row r="85">
          <cell r="A85" t="str">
            <v>20104</v>
          </cell>
        </row>
        <row r="86">
          <cell r="A86" t="str">
            <v>20200</v>
          </cell>
        </row>
        <row r="87">
          <cell r="A87" t="str">
            <v>20201</v>
          </cell>
        </row>
        <row r="88">
          <cell r="A88" t="str">
            <v>20202</v>
          </cell>
        </row>
        <row r="89">
          <cell r="A89" t="str">
            <v>20204</v>
          </cell>
        </row>
        <row r="90">
          <cell r="A90" t="str">
            <v>20205</v>
          </cell>
        </row>
        <row r="91">
          <cell r="A91" t="str">
            <v>20206</v>
          </cell>
        </row>
        <row r="92">
          <cell r="A92" t="str">
            <v>20300</v>
          </cell>
        </row>
        <row r="93">
          <cell r="A93" t="str">
            <v>20301</v>
          </cell>
        </row>
        <row r="94">
          <cell r="A94" t="str">
            <v>20302</v>
          </cell>
        </row>
        <row r="95">
          <cell r="A95" t="str">
            <v>20303</v>
          </cell>
        </row>
        <row r="96">
          <cell r="A96" t="str">
            <v>20304</v>
          </cell>
        </row>
        <row r="97">
          <cell r="A97" t="str">
            <v>20305</v>
          </cell>
        </row>
        <row r="98">
          <cell r="A98" t="str">
            <v>20306</v>
          </cell>
        </row>
        <row r="99">
          <cell r="A99" t="str">
            <v>20307</v>
          </cell>
        </row>
        <row r="100">
          <cell r="A100" t="str">
            <v>20400</v>
          </cell>
        </row>
        <row r="101">
          <cell r="A101" t="str">
            <v>20401</v>
          </cell>
        </row>
        <row r="102">
          <cell r="A102" t="str">
            <v>21000</v>
          </cell>
        </row>
        <row r="103">
          <cell r="A103" t="str">
            <v>22000</v>
          </cell>
        </row>
        <row r="104">
          <cell r="A104" t="str">
            <v>22002</v>
          </cell>
        </row>
        <row r="105">
          <cell r="A105" t="str">
            <v>22100</v>
          </cell>
        </row>
        <row r="106">
          <cell r="A106" t="str">
            <v>22101</v>
          </cell>
        </row>
        <row r="107">
          <cell r="A107" t="str">
            <v>23000</v>
          </cell>
        </row>
        <row r="108">
          <cell r="A108" t="str">
            <v>23001</v>
          </cell>
        </row>
        <row r="109">
          <cell r="A109" t="str">
            <v>23002</v>
          </cell>
        </row>
        <row r="110">
          <cell r="A110" t="str">
            <v>23003</v>
          </cell>
        </row>
        <row r="111">
          <cell r="A111" t="str">
            <v>23004</v>
          </cell>
        </row>
        <row r="112">
          <cell r="A112" t="str">
            <v>23005</v>
          </cell>
        </row>
        <row r="113">
          <cell r="A113" t="str">
            <v>23006</v>
          </cell>
        </row>
        <row r="114">
          <cell r="A114" t="str">
            <v>23007</v>
          </cell>
        </row>
        <row r="115">
          <cell r="A115" t="str">
            <v>23100</v>
          </cell>
        </row>
        <row r="116">
          <cell r="A116" t="str">
            <v>23101</v>
          </cell>
        </row>
        <row r="117">
          <cell r="A117" t="str">
            <v>23102</v>
          </cell>
        </row>
        <row r="118">
          <cell r="A118" t="str">
            <v>23103</v>
          </cell>
        </row>
        <row r="119">
          <cell r="A119" t="str">
            <v>23200</v>
          </cell>
        </row>
        <row r="120">
          <cell r="A120" t="str">
            <v>24000</v>
          </cell>
        </row>
        <row r="121">
          <cell r="A121" t="str">
            <v>24001</v>
          </cell>
        </row>
        <row r="122">
          <cell r="A122" t="str">
            <v>25000</v>
          </cell>
        </row>
        <row r="123">
          <cell r="A123" t="str">
            <v>25001</v>
          </cell>
        </row>
        <row r="124">
          <cell r="A124" t="str">
            <v>30010</v>
          </cell>
        </row>
        <row r="125">
          <cell r="A125" t="str">
            <v>30012</v>
          </cell>
        </row>
        <row r="126">
          <cell r="A126" t="str">
            <v>30013</v>
          </cell>
        </row>
        <row r="127">
          <cell r="A127" t="str">
            <v>30014</v>
          </cell>
        </row>
        <row r="128">
          <cell r="A128" t="str">
            <v>30015</v>
          </cell>
        </row>
        <row r="129">
          <cell r="A129" t="str">
            <v>30016</v>
          </cell>
        </row>
        <row r="130">
          <cell r="A130" t="str">
            <v>30020</v>
          </cell>
        </row>
        <row r="131">
          <cell r="A131" t="str">
            <v>30021</v>
          </cell>
        </row>
        <row r="132">
          <cell r="A132" t="str">
            <v>30022</v>
          </cell>
        </row>
        <row r="133">
          <cell r="A133" t="str">
            <v>30023</v>
          </cell>
        </row>
        <row r="134">
          <cell r="A134" t="str">
            <v>30024</v>
          </cell>
        </row>
        <row r="135">
          <cell r="A135" t="str">
            <v>30030</v>
          </cell>
        </row>
        <row r="136">
          <cell r="A136" t="str">
            <v>30031</v>
          </cell>
        </row>
        <row r="137">
          <cell r="A137" t="str">
            <v>30032</v>
          </cell>
        </row>
        <row r="138">
          <cell r="A138" t="str">
            <v>30033</v>
          </cell>
        </row>
        <row r="139">
          <cell r="A139" t="str">
            <v>30034</v>
          </cell>
        </row>
        <row r="140">
          <cell r="A140" t="str">
            <v>30100</v>
          </cell>
        </row>
        <row r="141">
          <cell r="A141" t="str">
            <v>30102</v>
          </cell>
        </row>
        <row r="142">
          <cell r="A142" t="str">
            <v>30103</v>
          </cell>
        </row>
        <row r="143">
          <cell r="A143" t="str">
            <v>30200</v>
          </cell>
        </row>
        <row r="144">
          <cell r="A144" t="str">
            <v>30201</v>
          </cell>
        </row>
        <row r="145">
          <cell r="A145" t="str">
            <v>30202</v>
          </cell>
        </row>
        <row r="146">
          <cell r="A146" t="str">
            <v>30203</v>
          </cell>
        </row>
        <row r="147">
          <cell r="A147" t="str">
            <v>30204</v>
          </cell>
        </row>
        <row r="148">
          <cell r="A148" t="str">
            <v>30206</v>
          </cell>
        </row>
        <row r="149">
          <cell r="A149" t="str">
            <v>30210</v>
          </cell>
        </row>
        <row r="150">
          <cell r="A150" t="str">
            <v>30211</v>
          </cell>
        </row>
        <row r="151">
          <cell r="A151" t="str">
            <v>30213</v>
          </cell>
        </row>
        <row r="152">
          <cell r="A152" t="str">
            <v>30214</v>
          </cell>
        </row>
        <row r="153">
          <cell r="A153" t="str">
            <v>30215</v>
          </cell>
        </row>
        <row r="154">
          <cell r="A154" t="str">
            <v>30216</v>
          </cell>
        </row>
        <row r="155">
          <cell r="A155" t="str">
            <v>30217</v>
          </cell>
        </row>
        <row r="156">
          <cell r="A156" t="str">
            <v>30218</v>
          </cell>
        </row>
        <row r="157">
          <cell r="A157" t="str">
            <v>30219</v>
          </cell>
        </row>
        <row r="158">
          <cell r="A158" t="str">
            <v>30220</v>
          </cell>
        </row>
        <row r="159">
          <cell r="A159" t="str">
            <v>30221</v>
          </cell>
        </row>
        <row r="160">
          <cell r="A160" t="str">
            <v>30222</v>
          </cell>
        </row>
        <row r="161">
          <cell r="A161" t="str">
            <v>30223</v>
          </cell>
        </row>
        <row r="162">
          <cell r="A162" t="str">
            <v>30224</v>
          </cell>
        </row>
        <row r="163">
          <cell r="A163" t="str">
            <v>30225</v>
          </cell>
        </row>
        <row r="164">
          <cell r="A164" t="str">
            <v>30226</v>
          </cell>
        </row>
        <row r="165">
          <cell r="A165" t="str">
            <v>30230</v>
          </cell>
        </row>
        <row r="166">
          <cell r="A166" t="str">
            <v>30231</v>
          </cell>
        </row>
        <row r="167">
          <cell r="A167" t="str">
            <v>30232</v>
          </cell>
        </row>
        <row r="168">
          <cell r="A168" t="str">
            <v>30234</v>
          </cell>
        </row>
        <row r="169">
          <cell r="A169" t="str">
            <v>30240</v>
          </cell>
        </row>
        <row r="170">
          <cell r="A170" t="str">
            <v>30300</v>
          </cell>
        </row>
        <row r="171">
          <cell r="A171" t="str">
            <v>30301</v>
          </cell>
        </row>
        <row r="172">
          <cell r="A172" t="str">
            <v>30302</v>
          </cell>
        </row>
        <row r="173">
          <cell r="A173" t="str">
            <v>30303</v>
          </cell>
        </row>
        <row r="174">
          <cell r="A174" t="str">
            <v>30304</v>
          </cell>
        </row>
        <row r="175">
          <cell r="A175" t="str">
            <v>30305</v>
          </cell>
        </row>
        <row r="176">
          <cell r="A176" t="str">
            <v>30306</v>
          </cell>
        </row>
        <row r="177">
          <cell r="A177" t="str">
            <v>30310</v>
          </cell>
        </row>
        <row r="178">
          <cell r="A178" t="str">
            <v>30311</v>
          </cell>
        </row>
        <row r="179">
          <cell r="A179" t="str">
            <v>30312</v>
          </cell>
        </row>
        <row r="180">
          <cell r="A180" t="str">
            <v>30313</v>
          </cell>
        </row>
        <row r="181">
          <cell r="A181" t="str">
            <v>30314</v>
          </cell>
        </row>
        <row r="182">
          <cell r="A182" t="str">
            <v>30315</v>
          </cell>
        </row>
        <row r="183">
          <cell r="A183" t="str">
            <v>30316</v>
          </cell>
        </row>
        <row r="184">
          <cell r="A184" t="str">
            <v>30317</v>
          </cell>
        </row>
        <row r="185">
          <cell r="A185" t="str">
            <v>30318</v>
          </cell>
        </row>
        <row r="186">
          <cell r="A186" t="str">
            <v>30400</v>
          </cell>
        </row>
        <row r="187">
          <cell r="A187" t="str">
            <v>30401</v>
          </cell>
        </row>
        <row r="188">
          <cell r="A188" t="str">
            <v>30402</v>
          </cell>
        </row>
        <row r="189">
          <cell r="A189" t="str">
            <v>30403</v>
          </cell>
        </row>
        <row r="190">
          <cell r="A190" t="str">
            <v>30404</v>
          </cell>
        </row>
        <row r="191">
          <cell r="A191" t="str">
            <v>30500</v>
          </cell>
        </row>
        <row r="192">
          <cell r="A192" t="str">
            <v>30501</v>
          </cell>
        </row>
        <row r="193">
          <cell r="A193" t="str">
            <v>30502</v>
          </cell>
        </row>
        <row r="194">
          <cell r="A194" t="str">
            <v>30503</v>
          </cell>
        </row>
        <row r="195">
          <cell r="A195" t="str">
            <v>30505</v>
          </cell>
        </row>
        <row r="196">
          <cell r="A196" t="str">
            <v>30506</v>
          </cell>
        </row>
        <row r="197">
          <cell r="A197" t="str">
            <v>30507</v>
          </cell>
        </row>
        <row r="198">
          <cell r="A198" t="str">
            <v>30525</v>
          </cell>
        </row>
        <row r="199">
          <cell r="A199" t="str">
            <v>30600</v>
          </cell>
        </row>
        <row r="200">
          <cell r="A200" t="str">
            <v>30601</v>
          </cell>
        </row>
        <row r="201">
          <cell r="A201" t="str">
            <v>30602</v>
          </cell>
        </row>
        <row r="202">
          <cell r="A202" t="str">
            <v>30603</v>
          </cell>
        </row>
        <row r="203">
          <cell r="A203" t="str">
            <v>30604</v>
          </cell>
        </row>
        <row r="204">
          <cell r="A204" t="str">
            <v>30605</v>
          </cell>
        </row>
        <row r="205">
          <cell r="A205" t="str">
            <v>30610</v>
          </cell>
        </row>
        <row r="206">
          <cell r="A206" t="str">
            <v>30611</v>
          </cell>
        </row>
        <row r="207">
          <cell r="A207" t="str">
            <v>30612</v>
          </cell>
        </row>
        <row r="208">
          <cell r="A208" t="str">
            <v>30614</v>
          </cell>
        </row>
        <row r="209">
          <cell r="A209" t="str">
            <v>30615</v>
          </cell>
        </row>
        <row r="210">
          <cell r="A210" t="str">
            <v>30616</v>
          </cell>
        </row>
        <row r="211">
          <cell r="A211" t="str">
            <v>30617</v>
          </cell>
        </row>
        <row r="212">
          <cell r="A212" t="str">
            <v>30618</v>
          </cell>
        </row>
        <row r="213">
          <cell r="A213" t="str">
            <v>30619</v>
          </cell>
        </row>
        <row r="214">
          <cell r="A214" t="str">
            <v>30700</v>
          </cell>
        </row>
        <row r="215">
          <cell r="A215" t="str">
            <v>30800</v>
          </cell>
        </row>
        <row r="216">
          <cell r="A216" t="str">
            <v>30801</v>
          </cell>
        </row>
        <row r="217">
          <cell r="A217" t="str">
            <v>30802</v>
          </cell>
        </row>
        <row r="218">
          <cell r="A218" t="str">
            <v>30803</v>
          </cell>
        </row>
        <row r="219">
          <cell r="A219" t="str">
            <v>30804</v>
          </cell>
        </row>
        <row r="220">
          <cell r="A220" t="str">
            <v>30805</v>
          </cell>
        </row>
        <row r="221">
          <cell r="A221" t="str">
            <v>30806</v>
          </cell>
        </row>
        <row r="222">
          <cell r="A222" t="str">
            <v>31001</v>
          </cell>
        </row>
        <row r="223">
          <cell r="A223" t="str">
            <v>31002</v>
          </cell>
        </row>
        <row r="224">
          <cell r="A224" t="str">
            <v>31003</v>
          </cell>
        </row>
        <row r="225">
          <cell r="A225" t="str">
            <v>31004</v>
          </cell>
        </row>
        <row r="226">
          <cell r="A226" t="str">
            <v>31005</v>
          </cell>
        </row>
        <row r="227">
          <cell r="A227" t="str">
            <v>31008</v>
          </cell>
        </row>
        <row r="228">
          <cell r="A228" t="str">
            <v>31010</v>
          </cell>
        </row>
        <row r="229">
          <cell r="A229" t="str">
            <v>31011</v>
          </cell>
        </row>
        <row r="230">
          <cell r="A230" t="str">
            <v>31012</v>
          </cell>
        </row>
        <row r="231">
          <cell r="A231" t="str">
            <v>31013</v>
          </cell>
        </row>
        <row r="232">
          <cell r="A232" t="str">
            <v>31014</v>
          </cell>
        </row>
        <row r="233">
          <cell r="A233" t="str">
            <v>31015</v>
          </cell>
        </row>
        <row r="234">
          <cell r="A234" t="str">
            <v>31016</v>
          </cell>
        </row>
        <row r="235">
          <cell r="A235" t="str">
            <v>31017</v>
          </cell>
        </row>
        <row r="236">
          <cell r="A236" t="str">
            <v>31018</v>
          </cell>
        </row>
        <row r="237">
          <cell r="A237" t="str">
            <v>31020</v>
          </cell>
        </row>
        <row r="238">
          <cell r="A238" t="str">
            <v>31021</v>
          </cell>
        </row>
        <row r="239">
          <cell r="A239" t="str">
            <v>31022</v>
          </cell>
        </row>
        <row r="240">
          <cell r="A240" t="str">
            <v>31023</v>
          </cell>
        </row>
        <row r="241">
          <cell r="A241" t="str">
            <v>31100</v>
          </cell>
        </row>
        <row r="242">
          <cell r="A242" t="str">
            <v>31101</v>
          </cell>
        </row>
        <row r="243">
          <cell r="A243" t="str">
            <v>31102</v>
          </cell>
        </row>
        <row r="244">
          <cell r="A244" t="str">
            <v>31103</v>
          </cell>
        </row>
        <row r="245">
          <cell r="A245" t="str">
            <v>31104</v>
          </cell>
        </row>
        <row r="246">
          <cell r="A246" t="str">
            <v>31110</v>
          </cell>
        </row>
        <row r="247">
          <cell r="A247" t="str">
            <v>31111</v>
          </cell>
        </row>
        <row r="248">
          <cell r="A248" t="str">
            <v>31112</v>
          </cell>
        </row>
        <row r="249">
          <cell r="A249" t="str">
            <v>31113</v>
          </cell>
        </row>
        <row r="250">
          <cell r="A250" t="str">
            <v>31114</v>
          </cell>
        </row>
        <row r="251">
          <cell r="A251" t="str">
            <v>31115</v>
          </cell>
        </row>
        <row r="252">
          <cell r="A252" t="str">
            <v>31116</v>
          </cell>
        </row>
        <row r="253">
          <cell r="A253" t="str">
            <v>31117</v>
          </cell>
        </row>
        <row r="254">
          <cell r="A254" t="str">
            <v>31120</v>
          </cell>
        </row>
        <row r="255">
          <cell r="A255" t="str">
            <v>31121</v>
          </cell>
        </row>
        <row r="256">
          <cell r="A256" t="str">
            <v>31130</v>
          </cell>
        </row>
        <row r="257">
          <cell r="A257" t="str">
            <v>31200</v>
          </cell>
        </row>
        <row r="258">
          <cell r="A258" t="str">
            <v>31201</v>
          </cell>
        </row>
        <row r="259">
          <cell r="A259" t="str">
            <v>31203</v>
          </cell>
        </row>
        <row r="260">
          <cell r="A260" t="str">
            <v>31204</v>
          </cell>
        </row>
        <row r="261">
          <cell r="A261" t="str">
            <v>31300</v>
          </cell>
        </row>
        <row r="262">
          <cell r="A262" t="str">
            <v>32000</v>
          </cell>
        </row>
        <row r="263">
          <cell r="A263" t="str">
            <v>32001</v>
          </cell>
        </row>
        <row r="264">
          <cell r="A264" t="str">
            <v>32002</v>
          </cell>
        </row>
        <row r="265">
          <cell r="A265" t="str">
            <v>32003</v>
          </cell>
        </row>
        <row r="266">
          <cell r="A266" t="str">
            <v>32004</v>
          </cell>
        </row>
        <row r="267">
          <cell r="A267" t="str">
            <v>32100</v>
          </cell>
        </row>
        <row r="268">
          <cell r="A268" t="str">
            <v>32101</v>
          </cell>
        </row>
        <row r="269">
          <cell r="A269" t="str">
            <v>32102</v>
          </cell>
        </row>
        <row r="270">
          <cell r="A270" t="str">
            <v>32103</v>
          </cell>
        </row>
        <row r="271">
          <cell r="A271" t="str">
            <v>32201</v>
          </cell>
        </row>
        <row r="272">
          <cell r="A272" t="str">
            <v>32202</v>
          </cell>
        </row>
        <row r="273">
          <cell r="A273" t="str">
            <v>32203</v>
          </cell>
        </row>
        <row r="274">
          <cell r="A274" t="str">
            <v>32302</v>
          </cell>
        </row>
        <row r="275">
          <cell r="A275" t="str">
            <v>32401</v>
          </cell>
        </row>
        <row r="276">
          <cell r="A276" t="str">
            <v>32402</v>
          </cell>
        </row>
        <row r="277">
          <cell r="A277" t="str">
            <v>32403</v>
          </cell>
        </row>
        <row r="278">
          <cell r="A278" t="str">
            <v>32501</v>
          </cell>
        </row>
        <row r="279">
          <cell r="A279" t="str">
            <v>32502</v>
          </cell>
        </row>
        <row r="280">
          <cell r="A280" t="str">
            <v>33001</v>
          </cell>
        </row>
        <row r="281">
          <cell r="A281" t="str">
            <v>33002</v>
          </cell>
        </row>
        <row r="282">
          <cell r="A282" t="str">
            <v>33003</v>
          </cell>
        </row>
        <row r="283">
          <cell r="A283" t="str">
            <v>33004</v>
          </cell>
        </row>
        <row r="284">
          <cell r="A284" t="str">
            <v>33005</v>
          </cell>
        </row>
        <row r="285">
          <cell r="A285" t="str">
            <v>33006</v>
          </cell>
        </row>
        <row r="286">
          <cell r="A286" t="str">
            <v>33007</v>
          </cell>
        </row>
        <row r="287">
          <cell r="A287" t="str">
            <v>33009</v>
          </cell>
        </row>
        <row r="288">
          <cell r="A288" t="str">
            <v>33010</v>
          </cell>
        </row>
        <row r="289">
          <cell r="A289" t="str">
            <v>33011</v>
          </cell>
        </row>
        <row r="290">
          <cell r="A290" t="str">
            <v>33100</v>
          </cell>
        </row>
        <row r="291">
          <cell r="A291" t="str">
            <v>33101</v>
          </cell>
        </row>
        <row r="292">
          <cell r="A292" t="str">
            <v>34000</v>
          </cell>
        </row>
        <row r="293">
          <cell r="A293" t="str">
            <v>39000</v>
          </cell>
        </row>
        <row r="294">
          <cell r="A294" t="str">
            <v>39001</v>
          </cell>
        </row>
        <row r="295">
          <cell r="A295" t="str">
            <v>39002</v>
          </cell>
        </row>
        <row r="296">
          <cell r="A296" t="str">
            <v>39003</v>
          </cell>
        </row>
        <row r="297">
          <cell r="A297" t="str">
            <v>39004</v>
          </cell>
        </row>
        <row r="298">
          <cell r="A298" t="str">
            <v>39007</v>
          </cell>
        </row>
        <row r="299">
          <cell r="A299" t="str">
            <v>40000</v>
          </cell>
        </row>
        <row r="300">
          <cell r="A300" t="str">
            <v>40002</v>
          </cell>
        </row>
        <row r="301">
          <cell r="A301" t="str">
            <v>40004</v>
          </cell>
        </row>
        <row r="302">
          <cell r="A302" t="str">
            <v>40010</v>
          </cell>
        </row>
        <row r="303">
          <cell r="A303" t="str">
            <v>40011</v>
          </cell>
        </row>
        <row r="304">
          <cell r="A304" t="str">
            <v>40012</v>
          </cell>
        </row>
        <row r="305">
          <cell r="A305" t="str">
            <v>40014</v>
          </cell>
        </row>
        <row r="306">
          <cell r="A306" t="str">
            <v>40015</v>
          </cell>
        </row>
        <row r="307">
          <cell r="A307" t="str">
            <v>40020</v>
          </cell>
        </row>
        <row r="308">
          <cell r="A308" t="str">
            <v>40022</v>
          </cell>
        </row>
        <row r="309">
          <cell r="A309" t="str">
            <v>40023</v>
          </cell>
        </row>
        <row r="310">
          <cell r="A310" t="str">
            <v>40024</v>
          </cell>
        </row>
        <row r="311">
          <cell r="A311" t="str">
            <v>40025</v>
          </cell>
        </row>
        <row r="312">
          <cell r="A312" t="str">
            <v>40026</v>
          </cell>
        </row>
        <row r="313">
          <cell r="A313" t="str">
            <v>40032</v>
          </cell>
        </row>
        <row r="314">
          <cell r="A314" t="str">
            <v>40033</v>
          </cell>
        </row>
        <row r="315">
          <cell r="A315" t="str">
            <v>40034</v>
          </cell>
        </row>
        <row r="316">
          <cell r="A316" t="str">
            <v>40040</v>
          </cell>
        </row>
        <row r="317">
          <cell r="A317" t="str">
            <v>40041</v>
          </cell>
        </row>
        <row r="318">
          <cell r="A318" t="str">
            <v>40042</v>
          </cell>
        </row>
        <row r="319">
          <cell r="A319" t="str">
            <v>40043</v>
          </cell>
        </row>
        <row r="320">
          <cell r="A320" t="str">
            <v>40045</v>
          </cell>
        </row>
        <row r="321">
          <cell r="A321" t="str">
            <v>40046</v>
          </cell>
        </row>
        <row r="322">
          <cell r="A322" t="str">
            <v>40050</v>
          </cell>
        </row>
        <row r="323">
          <cell r="A323" t="str">
            <v>40051</v>
          </cell>
        </row>
        <row r="324">
          <cell r="A324" t="str">
            <v>40052</v>
          </cell>
        </row>
        <row r="325">
          <cell r="A325" t="str">
            <v>40053</v>
          </cell>
        </row>
        <row r="326">
          <cell r="A326" t="str">
            <v>40055</v>
          </cell>
        </row>
        <row r="327">
          <cell r="A327" t="str">
            <v>40056</v>
          </cell>
        </row>
        <row r="328">
          <cell r="A328" t="str">
            <v>40060</v>
          </cell>
        </row>
        <row r="329">
          <cell r="A329" t="str">
            <v>40061</v>
          </cell>
        </row>
        <row r="330">
          <cell r="A330" t="str">
            <v>40070</v>
          </cell>
        </row>
        <row r="331">
          <cell r="A331" t="str">
            <v>40071</v>
          </cell>
        </row>
        <row r="332">
          <cell r="A332" t="str">
            <v>40072</v>
          </cell>
        </row>
        <row r="333">
          <cell r="A333" t="str">
            <v>40073</v>
          </cell>
        </row>
        <row r="334">
          <cell r="A334" t="str">
            <v>40075</v>
          </cell>
        </row>
        <row r="335">
          <cell r="A335" t="str">
            <v>40076</v>
          </cell>
        </row>
        <row r="336">
          <cell r="A336" t="str">
            <v>40080</v>
          </cell>
        </row>
        <row r="337">
          <cell r="A337" t="str">
            <v>40081</v>
          </cell>
        </row>
        <row r="338">
          <cell r="A338" t="str">
            <v>40082</v>
          </cell>
        </row>
        <row r="339">
          <cell r="A339" t="str">
            <v>40083</v>
          </cell>
        </row>
        <row r="340">
          <cell r="A340" t="str">
            <v>40085</v>
          </cell>
        </row>
        <row r="341">
          <cell r="A341" t="str">
            <v>40086</v>
          </cell>
        </row>
        <row r="342">
          <cell r="A342" t="str">
            <v>40090</v>
          </cell>
        </row>
        <row r="343">
          <cell r="A343" t="str">
            <v>40091</v>
          </cell>
        </row>
        <row r="344">
          <cell r="A344" t="str">
            <v>40092</v>
          </cell>
        </row>
        <row r="345">
          <cell r="A345" t="str">
            <v>40093</v>
          </cell>
        </row>
        <row r="346">
          <cell r="A346" t="str">
            <v>40095</v>
          </cell>
        </row>
        <row r="347">
          <cell r="A347" t="str">
            <v>40096</v>
          </cell>
        </row>
        <row r="348">
          <cell r="A348" t="str">
            <v>40100</v>
          </cell>
        </row>
        <row r="349">
          <cell r="A349" t="str">
            <v>40101</v>
          </cell>
        </row>
        <row r="350">
          <cell r="A350" t="str">
            <v>40102</v>
          </cell>
        </row>
        <row r="351">
          <cell r="A351" t="str">
            <v>40103</v>
          </cell>
        </row>
        <row r="352">
          <cell r="A352" t="str">
            <v>40104</v>
          </cell>
        </row>
        <row r="353">
          <cell r="A353" t="str">
            <v>40105</v>
          </cell>
        </row>
        <row r="354">
          <cell r="A354" t="str">
            <v>40106</v>
          </cell>
        </row>
        <row r="355">
          <cell r="A355" t="str">
            <v>40110</v>
          </cell>
        </row>
        <row r="356">
          <cell r="A356" t="str">
            <v>40111</v>
          </cell>
        </row>
        <row r="357">
          <cell r="A357" t="str">
            <v>40112</v>
          </cell>
        </row>
        <row r="358">
          <cell r="A358" t="str">
            <v>40120</v>
          </cell>
        </row>
        <row r="359">
          <cell r="A359" t="str">
            <v>40121</v>
          </cell>
        </row>
        <row r="360">
          <cell r="A360" t="str">
            <v>40122</v>
          </cell>
        </row>
        <row r="361">
          <cell r="A361" t="str">
            <v>40123</v>
          </cell>
        </row>
        <row r="362">
          <cell r="A362" t="str">
            <v>40125</v>
          </cell>
        </row>
        <row r="363">
          <cell r="A363" t="str">
            <v>40126</v>
          </cell>
        </row>
        <row r="364">
          <cell r="A364" t="str">
            <v>40130</v>
          </cell>
        </row>
        <row r="365">
          <cell r="A365" t="str">
            <v>40131</v>
          </cell>
        </row>
        <row r="366">
          <cell r="A366" t="str">
            <v>40132</v>
          </cell>
        </row>
        <row r="367">
          <cell r="A367" t="str">
            <v>40133</v>
          </cell>
        </row>
        <row r="368">
          <cell r="A368" t="str">
            <v>40134</v>
          </cell>
        </row>
        <row r="369">
          <cell r="A369" t="str">
            <v>40135</v>
          </cell>
        </row>
        <row r="370">
          <cell r="A370" t="str">
            <v>40136</v>
          </cell>
        </row>
        <row r="371">
          <cell r="A371" t="str">
            <v>40138</v>
          </cell>
        </row>
        <row r="372">
          <cell r="A372" t="str">
            <v>40141</v>
          </cell>
        </row>
        <row r="373">
          <cell r="A373" t="str">
            <v>40150</v>
          </cell>
        </row>
        <row r="374">
          <cell r="A374" t="str">
            <v>40152</v>
          </cell>
        </row>
        <row r="375">
          <cell r="A375" t="str">
            <v>40153</v>
          </cell>
        </row>
        <row r="376">
          <cell r="A376" t="str">
            <v>40154</v>
          </cell>
        </row>
        <row r="377">
          <cell r="A377" t="str">
            <v>40155</v>
          </cell>
        </row>
        <row r="378">
          <cell r="A378" t="str">
            <v>49998</v>
          </cell>
        </row>
        <row r="379">
          <cell r="A379" t="str">
            <v>49999</v>
          </cell>
        </row>
        <row r="380">
          <cell r="A380" t="str">
            <v>610HE01</v>
          </cell>
        </row>
        <row r="381">
          <cell r="A381" t="str">
            <v>610LC01</v>
          </cell>
        </row>
        <row r="382">
          <cell r="A382" t="str">
            <v>610PB01</v>
          </cell>
        </row>
        <row r="383">
          <cell r="A383" t="str">
            <v>611AA01</v>
          </cell>
        </row>
        <row r="384">
          <cell r="A384" t="str">
            <v>611AL09</v>
          </cell>
        </row>
        <row r="385">
          <cell r="A385" t="str">
            <v>611AL10</v>
          </cell>
        </row>
        <row r="386">
          <cell r="A386" t="str">
            <v>611AQ01</v>
          </cell>
        </row>
        <row r="387">
          <cell r="A387" t="str">
            <v>611AS02</v>
          </cell>
        </row>
        <row r="388">
          <cell r="A388" t="str">
            <v>611AY01</v>
          </cell>
        </row>
        <row r="389">
          <cell r="A389" t="str">
            <v>611BA01</v>
          </cell>
        </row>
        <row r="390">
          <cell r="A390" t="str">
            <v>611BE10</v>
          </cell>
        </row>
        <row r="391">
          <cell r="A391" t="str">
            <v>611BI01</v>
          </cell>
        </row>
        <row r="392">
          <cell r="A392" t="str">
            <v>611BR16</v>
          </cell>
        </row>
        <row r="393">
          <cell r="A393" t="str">
            <v>611BR17</v>
          </cell>
        </row>
        <row r="394">
          <cell r="A394" t="str">
            <v>611BR19</v>
          </cell>
        </row>
        <row r="395">
          <cell r="A395" t="str">
            <v>611BU01</v>
          </cell>
        </row>
        <row r="396">
          <cell r="A396" t="str">
            <v>611CE01</v>
          </cell>
        </row>
        <row r="397">
          <cell r="A397" t="str">
            <v>611CL07</v>
          </cell>
        </row>
        <row r="398">
          <cell r="A398" t="str">
            <v>611CO20</v>
          </cell>
        </row>
        <row r="399">
          <cell r="A399" t="str">
            <v>611DA06</v>
          </cell>
        </row>
        <row r="400">
          <cell r="A400" t="str">
            <v>611EG01</v>
          </cell>
        </row>
        <row r="401">
          <cell r="A401" t="str">
            <v>611EN06</v>
          </cell>
        </row>
        <row r="402">
          <cell r="A402" t="str">
            <v>611EN07</v>
          </cell>
        </row>
        <row r="403">
          <cell r="A403" t="str">
            <v>611EU04</v>
          </cell>
        </row>
        <row r="404">
          <cell r="A404" t="str">
            <v>611FI02</v>
          </cell>
        </row>
        <row r="405">
          <cell r="A405" t="str">
            <v>611FI04</v>
          </cell>
        </row>
        <row r="406">
          <cell r="A406" t="str">
            <v>611GL10</v>
          </cell>
        </row>
        <row r="407">
          <cell r="A407" t="str">
            <v>611GP02</v>
          </cell>
        </row>
        <row r="408">
          <cell r="A408" t="str">
            <v>611GR10</v>
          </cell>
        </row>
        <row r="409">
          <cell r="A409" t="str">
            <v>611HA06</v>
          </cell>
        </row>
        <row r="410">
          <cell r="A410" t="str">
            <v>611HA20</v>
          </cell>
        </row>
        <row r="411">
          <cell r="A411" t="str">
            <v>611HA21</v>
          </cell>
        </row>
        <row r="412">
          <cell r="A412" t="str">
            <v>611HA22</v>
          </cell>
        </row>
        <row r="413">
          <cell r="A413" t="str">
            <v>611HM01</v>
          </cell>
        </row>
        <row r="414">
          <cell r="A414" t="str">
            <v>611HO04</v>
          </cell>
        </row>
        <row r="415">
          <cell r="A415" t="str">
            <v>611HO05</v>
          </cell>
        </row>
        <row r="416">
          <cell r="A416" t="str">
            <v>611HO06</v>
          </cell>
        </row>
        <row r="417">
          <cell r="A417" t="str">
            <v>611HR01</v>
          </cell>
        </row>
        <row r="418">
          <cell r="A418" t="str">
            <v>611IB02</v>
          </cell>
        </row>
        <row r="419">
          <cell r="A419" t="str">
            <v>611IG01</v>
          </cell>
        </row>
        <row r="420">
          <cell r="A420" t="str">
            <v>611IN04</v>
          </cell>
        </row>
        <row r="421">
          <cell r="A421" t="str">
            <v>611IN20</v>
          </cell>
        </row>
        <row r="422">
          <cell r="A422" t="str">
            <v>611JA01</v>
          </cell>
        </row>
        <row r="423">
          <cell r="A423" t="str">
            <v>611JA02</v>
          </cell>
        </row>
        <row r="424">
          <cell r="A424" t="str">
            <v>611JE05</v>
          </cell>
        </row>
        <row r="425">
          <cell r="A425" t="str">
            <v>611KE03</v>
          </cell>
        </row>
        <row r="426">
          <cell r="A426" t="str">
            <v>611KI02</v>
          </cell>
        </row>
        <row r="427">
          <cell r="A427" t="str">
            <v>611LA07</v>
          </cell>
        </row>
        <row r="428">
          <cell r="A428" t="str">
            <v>611LA08</v>
          </cell>
        </row>
        <row r="429">
          <cell r="A429" t="str">
            <v>611MA11</v>
          </cell>
        </row>
        <row r="430">
          <cell r="A430" t="str">
            <v>611MI13</v>
          </cell>
        </row>
        <row r="431">
          <cell r="A431" t="str">
            <v>611NE09</v>
          </cell>
        </row>
        <row r="432">
          <cell r="A432" t="str">
            <v>611NH01</v>
          </cell>
        </row>
        <row r="433">
          <cell r="A433" t="str">
            <v>611OC02</v>
          </cell>
        </row>
        <row r="434">
          <cell r="A434" t="str">
            <v>611OC04</v>
          </cell>
        </row>
        <row r="435">
          <cell r="A435" t="str">
            <v>611OC08</v>
          </cell>
        </row>
        <row r="436">
          <cell r="A436" t="str">
            <v>611PA04</v>
          </cell>
        </row>
        <row r="437">
          <cell r="A437" t="str">
            <v>611PA05</v>
          </cell>
        </row>
        <row r="438">
          <cell r="A438" t="str">
            <v>611PB02</v>
          </cell>
        </row>
        <row r="439">
          <cell r="A439" t="str">
            <v>611RA01</v>
          </cell>
        </row>
        <row r="440">
          <cell r="A440" t="str">
            <v>611RE07</v>
          </cell>
        </row>
        <row r="441">
          <cell r="A441" t="str">
            <v>611RI01</v>
          </cell>
        </row>
        <row r="442">
          <cell r="A442" t="str">
            <v>611SI01</v>
          </cell>
        </row>
        <row r="443">
          <cell r="A443" t="str">
            <v>611TE02</v>
          </cell>
        </row>
        <row r="444">
          <cell r="A444" t="str">
            <v>611TH02</v>
          </cell>
        </row>
        <row r="445">
          <cell r="A445" t="str">
            <v>611TO06</v>
          </cell>
        </row>
        <row r="446">
          <cell r="A446" t="str">
            <v>611UK05</v>
          </cell>
        </row>
        <row r="447">
          <cell r="A447" t="str">
            <v>611UK06</v>
          </cell>
        </row>
        <row r="448">
          <cell r="A448" t="str">
            <v>611UK09</v>
          </cell>
        </row>
        <row r="449">
          <cell r="A449" t="str">
            <v>611UK13</v>
          </cell>
        </row>
        <row r="450">
          <cell r="A450" t="str">
            <v>611UN03</v>
          </cell>
        </row>
        <row r="451">
          <cell r="A451" t="str">
            <v>611WA02</v>
          </cell>
        </row>
        <row r="452">
          <cell r="A452" t="str">
            <v>611WE07</v>
          </cell>
        </row>
        <row r="453">
          <cell r="A453" t="str">
            <v>612AE01</v>
          </cell>
        </row>
        <row r="454">
          <cell r="A454" t="str">
            <v>612AM01</v>
          </cell>
        </row>
        <row r="455">
          <cell r="A455" t="str">
            <v>612AR01</v>
          </cell>
        </row>
        <row r="456">
          <cell r="A456" t="str">
            <v>612AR02</v>
          </cell>
        </row>
        <row r="457">
          <cell r="A457" t="str">
            <v>612BI02</v>
          </cell>
        </row>
        <row r="458">
          <cell r="A458" t="str">
            <v>612BR03</v>
          </cell>
        </row>
        <row r="459">
          <cell r="A459" t="str">
            <v>612CO01</v>
          </cell>
        </row>
        <row r="460">
          <cell r="A460" t="str">
            <v>612DA01</v>
          </cell>
        </row>
        <row r="461">
          <cell r="A461" t="str">
            <v>612DE02</v>
          </cell>
        </row>
        <row r="462">
          <cell r="A462" t="str">
            <v>612EG01</v>
          </cell>
        </row>
        <row r="463">
          <cell r="A463" t="str">
            <v>612EN01</v>
          </cell>
        </row>
        <row r="464">
          <cell r="A464" t="str">
            <v>612ES01</v>
          </cell>
        </row>
        <row r="465">
          <cell r="A465" t="str">
            <v>612GA01</v>
          </cell>
        </row>
        <row r="466">
          <cell r="A466" t="str">
            <v>612GE02</v>
          </cell>
        </row>
        <row r="467">
          <cell r="A467" t="str">
            <v>612GR09</v>
          </cell>
        </row>
        <row r="468">
          <cell r="A468" t="str">
            <v>612HA04</v>
          </cell>
        </row>
        <row r="469">
          <cell r="A469" t="str">
            <v>612HE02</v>
          </cell>
        </row>
        <row r="470">
          <cell r="A470" t="str">
            <v>612HI01</v>
          </cell>
        </row>
        <row r="471">
          <cell r="A471" t="str">
            <v>612HI02</v>
          </cell>
        </row>
        <row r="472">
          <cell r="A472" t="str">
            <v>612JA01</v>
          </cell>
        </row>
        <row r="473">
          <cell r="A473" t="str">
            <v>612LA01</v>
          </cell>
        </row>
        <row r="474">
          <cell r="A474" t="str">
            <v>612MO01</v>
          </cell>
        </row>
        <row r="475">
          <cell r="A475" t="str">
            <v>612MO02</v>
          </cell>
        </row>
        <row r="476">
          <cell r="A476" t="str">
            <v>612MO03</v>
          </cell>
        </row>
        <row r="477">
          <cell r="A477" t="str">
            <v>612MO05</v>
          </cell>
        </row>
        <row r="478">
          <cell r="A478" t="str">
            <v>612NA01</v>
          </cell>
        </row>
        <row r="479">
          <cell r="A479" t="str">
            <v>612NE02</v>
          </cell>
        </row>
        <row r="480">
          <cell r="A480" t="str">
            <v>612PA01</v>
          </cell>
        </row>
        <row r="481">
          <cell r="A481" t="str">
            <v>612PI01</v>
          </cell>
        </row>
        <row r="482">
          <cell r="A482" t="str">
            <v>612PL01</v>
          </cell>
        </row>
        <row r="483">
          <cell r="A483" t="str">
            <v>612RE02</v>
          </cell>
        </row>
        <row r="484">
          <cell r="A484" t="str">
            <v>612RS01</v>
          </cell>
        </row>
        <row r="485">
          <cell r="A485" t="str">
            <v>612RU01</v>
          </cell>
        </row>
        <row r="486">
          <cell r="A486" t="str">
            <v>612ST03</v>
          </cell>
        </row>
        <row r="487">
          <cell r="A487" t="str">
            <v>612ST04</v>
          </cell>
        </row>
        <row r="488">
          <cell r="A488" t="str">
            <v>612SU02</v>
          </cell>
        </row>
        <row r="489">
          <cell r="A489" t="str">
            <v>612SW01</v>
          </cell>
        </row>
        <row r="490">
          <cell r="A490" t="str">
            <v>612TE02</v>
          </cell>
        </row>
        <row r="491">
          <cell r="A491" t="str">
            <v>612TO02</v>
          </cell>
        </row>
        <row r="492">
          <cell r="A492" t="str">
            <v>612UN01</v>
          </cell>
        </row>
        <row r="493">
          <cell r="A493" t="str">
            <v>612WA01</v>
          </cell>
        </row>
        <row r="494">
          <cell r="A494" t="str">
            <v>612WO02</v>
          </cell>
        </row>
        <row r="495">
          <cell r="A495" t="str">
            <v>612WS01</v>
          </cell>
        </row>
        <row r="496">
          <cell r="A496" t="str">
            <v>612WY01</v>
          </cell>
        </row>
        <row r="497">
          <cell r="A497" t="str">
            <v>613AA01</v>
          </cell>
        </row>
        <row r="498">
          <cell r="A498" t="str">
            <v>613AB01</v>
          </cell>
        </row>
        <row r="499">
          <cell r="A499" t="str">
            <v>613AB03</v>
          </cell>
        </row>
        <row r="500">
          <cell r="A500" t="str">
            <v>613AC05</v>
          </cell>
        </row>
        <row r="501">
          <cell r="A501" t="str">
            <v>613AD05</v>
          </cell>
        </row>
        <row r="502">
          <cell r="A502" t="str">
            <v>613AD08</v>
          </cell>
        </row>
        <row r="503">
          <cell r="A503" t="str">
            <v>613AE01</v>
          </cell>
        </row>
        <row r="504">
          <cell r="A504" t="str">
            <v>613AI03</v>
          </cell>
        </row>
        <row r="505">
          <cell r="A505" t="str">
            <v>613AL03</v>
          </cell>
        </row>
        <row r="506">
          <cell r="A506" t="str">
            <v>613AL04</v>
          </cell>
        </row>
        <row r="507">
          <cell r="A507" t="str">
            <v>613AL17</v>
          </cell>
        </row>
        <row r="508">
          <cell r="A508" t="str">
            <v>613AL19</v>
          </cell>
        </row>
        <row r="509">
          <cell r="A509" t="str">
            <v>613AL21</v>
          </cell>
        </row>
        <row r="510">
          <cell r="A510" t="str">
            <v>613AL22</v>
          </cell>
        </row>
        <row r="511">
          <cell r="A511" t="str">
            <v>613AL24</v>
          </cell>
        </row>
        <row r="512">
          <cell r="A512" t="str">
            <v>613AL25</v>
          </cell>
        </row>
        <row r="513">
          <cell r="A513" t="str">
            <v>613AL27</v>
          </cell>
        </row>
        <row r="514">
          <cell r="A514" t="str">
            <v>613AM02</v>
          </cell>
        </row>
        <row r="515">
          <cell r="A515" t="str">
            <v>613AM05</v>
          </cell>
        </row>
        <row r="516">
          <cell r="A516" t="str">
            <v>613AN05</v>
          </cell>
        </row>
        <row r="517">
          <cell r="A517" t="str">
            <v>613AN07</v>
          </cell>
        </row>
        <row r="518">
          <cell r="A518" t="str">
            <v>613AN10</v>
          </cell>
        </row>
        <row r="519">
          <cell r="A519" t="str">
            <v>613AN11</v>
          </cell>
        </row>
        <row r="520">
          <cell r="A520" t="str">
            <v>613AN12</v>
          </cell>
        </row>
        <row r="521">
          <cell r="A521" t="str">
            <v>613AN13</v>
          </cell>
        </row>
        <row r="522">
          <cell r="A522" t="str">
            <v>613AN14</v>
          </cell>
        </row>
        <row r="523">
          <cell r="A523" t="str">
            <v>613AN17</v>
          </cell>
        </row>
        <row r="524">
          <cell r="A524" t="str">
            <v>613AN19</v>
          </cell>
        </row>
        <row r="525">
          <cell r="A525" t="str">
            <v>613AN20</v>
          </cell>
        </row>
        <row r="526">
          <cell r="A526" t="str">
            <v>613AN21</v>
          </cell>
        </row>
        <row r="527">
          <cell r="A527" t="str">
            <v>613AR04</v>
          </cell>
        </row>
        <row r="528">
          <cell r="A528" t="str">
            <v>613AR06</v>
          </cell>
        </row>
        <row r="529">
          <cell r="A529" t="str">
            <v>613AR07</v>
          </cell>
        </row>
        <row r="530">
          <cell r="A530" t="str">
            <v>613AR08</v>
          </cell>
        </row>
        <row r="531">
          <cell r="A531" t="str">
            <v>613AR13</v>
          </cell>
        </row>
        <row r="532">
          <cell r="A532" t="str">
            <v>613AR17</v>
          </cell>
        </row>
        <row r="533">
          <cell r="A533" t="str">
            <v>613AS02</v>
          </cell>
        </row>
        <row r="534">
          <cell r="A534" t="str">
            <v>613AS03</v>
          </cell>
        </row>
        <row r="535">
          <cell r="A535" t="str">
            <v>613AS06</v>
          </cell>
        </row>
        <row r="536">
          <cell r="A536" t="str">
            <v>613AS10</v>
          </cell>
        </row>
        <row r="537">
          <cell r="A537" t="str">
            <v>613AS11</v>
          </cell>
        </row>
        <row r="538">
          <cell r="A538" t="str">
            <v>613AT02</v>
          </cell>
        </row>
        <row r="539">
          <cell r="A539" t="str">
            <v>613AT07</v>
          </cell>
        </row>
        <row r="540">
          <cell r="A540" t="str">
            <v>613AT09</v>
          </cell>
        </row>
        <row r="541">
          <cell r="A541" t="str">
            <v>613AT10</v>
          </cell>
        </row>
        <row r="542">
          <cell r="A542" t="str">
            <v>613AV01</v>
          </cell>
        </row>
        <row r="543">
          <cell r="A543" t="str">
            <v>613AV03</v>
          </cell>
        </row>
        <row r="544">
          <cell r="A544" t="str">
            <v>613BA02</v>
          </cell>
        </row>
        <row r="545">
          <cell r="A545" t="str">
            <v>613BA03</v>
          </cell>
        </row>
        <row r="546">
          <cell r="A546" t="str">
            <v>613BA04</v>
          </cell>
        </row>
        <row r="547">
          <cell r="A547" t="str">
            <v>613BA05</v>
          </cell>
        </row>
        <row r="548">
          <cell r="A548" t="str">
            <v>613BA11</v>
          </cell>
        </row>
        <row r="549">
          <cell r="A549" t="str">
            <v>613BA13</v>
          </cell>
        </row>
        <row r="550">
          <cell r="A550" t="str">
            <v>613BA19</v>
          </cell>
        </row>
        <row r="551">
          <cell r="A551" t="str">
            <v>613BA22</v>
          </cell>
        </row>
        <row r="552">
          <cell r="A552" t="str">
            <v>613BA40</v>
          </cell>
        </row>
        <row r="553">
          <cell r="A553" t="str">
            <v>613BA41</v>
          </cell>
        </row>
        <row r="554">
          <cell r="A554" t="str">
            <v>613BA42</v>
          </cell>
        </row>
        <row r="555">
          <cell r="A555" t="str">
            <v>613BA45</v>
          </cell>
        </row>
        <row r="556">
          <cell r="A556" t="str">
            <v>613BA48</v>
          </cell>
        </row>
        <row r="557">
          <cell r="A557" t="str">
            <v>613BA50</v>
          </cell>
        </row>
        <row r="558">
          <cell r="A558" t="str">
            <v>613BA51</v>
          </cell>
        </row>
        <row r="559">
          <cell r="A559" t="str">
            <v>613BA52</v>
          </cell>
        </row>
        <row r="560">
          <cell r="A560" t="str">
            <v>613BB01</v>
          </cell>
        </row>
        <row r="561">
          <cell r="A561" t="str">
            <v>613BE01</v>
          </cell>
        </row>
        <row r="562">
          <cell r="A562" t="str">
            <v>613BE03</v>
          </cell>
        </row>
        <row r="563">
          <cell r="A563" t="str">
            <v>613BE07</v>
          </cell>
        </row>
        <row r="564">
          <cell r="A564" t="str">
            <v>613BE10</v>
          </cell>
        </row>
        <row r="565">
          <cell r="A565" t="str">
            <v>613BE11</v>
          </cell>
        </row>
        <row r="566">
          <cell r="A566" t="str">
            <v>613BE13</v>
          </cell>
        </row>
        <row r="567">
          <cell r="A567" t="str">
            <v>613BE14</v>
          </cell>
        </row>
        <row r="568">
          <cell r="A568" t="str">
            <v>613BE16</v>
          </cell>
        </row>
        <row r="569">
          <cell r="A569" t="str">
            <v>613BE23</v>
          </cell>
        </row>
        <row r="570">
          <cell r="A570" t="str">
            <v>613BE28</v>
          </cell>
        </row>
        <row r="571">
          <cell r="A571" t="str">
            <v>613BE29</v>
          </cell>
        </row>
        <row r="572">
          <cell r="A572" t="str">
            <v>613BE35</v>
          </cell>
        </row>
        <row r="573">
          <cell r="A573" t="str">
            <v>613BE39</v>
          </cell>
        </row>
        <row r="574">
          <cell r="A574" t="str">
            <v>613BE41</v>
          </cell>
        </row>
        <row r="575">
          <cell r="A575" t="str">
            <v>613BI02</v>
          </cell>
        </row>
        <row r="576">
          <cell r="A576" t="str">
            <v>613BI06</v>
          </cell>
        </row>
        <row r="577">
          <cell r="A577" t="str">
            <v>613BI07</v>
          </cell>
        </row>
        <row r="578">
          <cell r="A578" t="str">
            <v>613BI08</v>
          </cell>
        </row>
        <row r="579">
          <cell r="A579" t="str">
            <v>613BJ01</v>
          </cell>
        </row>
        <row r="580">
          <cell r="A580" t="str">
            <v>613BK01</v>
          </cell>
        </row>
        <row r="581">
          <cell r="A581" t="str">
            <v>613BL05</v>
          </cell>
        </row>
        <row r="582">
          <cell r="A582" t="str">
            <v>613BL06</v>
          </cell>
        </row>
        <row r="583">
          <cell r="A583" t="str">
            <v>613BL07</v>
          </cell>
        </row>
        <row r="584">
          <cell r="A584" t="str">
            <v>613BL09</v>
          </cell>
        </row>
        <row r="585">
          <cell r="A585" t="str">
            <v>613BL11</v>
          </cell>
        </row>
        <row r="586">
          <cell r="A586" t="str">
            <v>613BL13</v>
          </cell>
        </row>
        <row r="587">
          <cell r="A587" t="str">
            <v>613BM01</v>
          </cell>
        </row>
        <row r="588">
          <cell r="A588" t="str">
            <v>613BM02</v>
          </cell>
        </row>
        <row r="589">
          <cell r="A589" t="str">
            <v>613BO03</v>
          </cell>
        </row>
        <row r="590">
          <cell r="A590" t="str">
            <v>613BO04</v>
          </cell>
        </row>
        <row r="591">
          <cell r="A591" t="str">
            <v>613BO06</v>
          </cell>
        </row>
        <row r="592">
          <cell r="A592" t="str">
            <v>613BO07</v>
          </cell>
        </row>
        <row r="593">
          <cell r="A593" t="str">
            <v>613BO08</v>
          </cell>
        </row>
        <row r="594">
          <cell r="A594" t="str">
            <v>613BO11</v>
          </cell>
        </row>
        <row r="595">
          <cell r="A595" t="str">
            <v>613BO13</v>
          </cell>
        </row>
        <row r="596">
          <cell r="A596" t="str">
            <v>613BO15</v>
          </cell>
        </row>
        <row r="597">
          <cell r="A597" t="str">
            <v>613BR02</v>
          </cell>
        </row>
        <row r="598">
          <cell r="A598" t="str">
            <v>613BR04</v>
          </cell>
        </row>
        <row r="599">
          <cell r="A599" t="str">
            <v>613BR05</v>
          </cell>
        </row>
        <row r="600">
          <cell r="A600" t="str">
            <v>613BR06</v>
          </cell>
        </row>
        <row r="601">
          <cell r="A601" t="str">
            <v>613BR08</v>
          </cell>
        </row>
        <row r="602">
          <cell r="A602" t="str">
            <v>613BR10</v>
          </cell>
        </row>
        <row r="603">
          <cell r="A603" t="str">
            <v>613BR11</v>
          </cell>
        </row>
        <row r="604">
          <cell r="A604" t="str">
            <v>613BR12</v>
          </cell>
        </row>
        <row r="605">
          <cell r="A605" t="str">
            <v>613BR14</v>
          </cell>
        </row>
        <row r="606">
          <cell r="A606" t="str">
            <v>613BR18</v>
          </cell>
        </row>
        <row r="607">
          <cell r="A607" t="str">
            <v>613BR21</v>
          </cell>
        </row>
        <row r="608">
          <cell r="A608" t="str">
            <v>613BR23</v>
          </cell>
        </row>
        <row r="609">
          <cell r="A609" t="str">
            <v>613BR29</v>
          </cell>
        </row>
        <row r="610">
          <cell r="A610" t="str">
            <v>613BR32</v>
          </cell>
        </row>
        <row r="611">
          <cell r="A611" t="str">
            <v>613BR35</v>
          </cell>
        </row>
        <row r="612">
          <cell r="A612" t="str">
            <v>613BR37</v>
          </cell>
        </row>
        <row r="613">
          <cell r="A613" t="str">
            <v>613BR39</v>
          </cell>
        </row>
        <row r="614">
          <cell r="A614" t="str">
            <v>613BR40</v>
          </cell>
        </row>
        <row r="615">
          <cell r="A615" t="str">
            <v>613BR42</v>
          </cell>
        </row>
        <row r="616">
          <cell r="A616" t="str">
            <v>613BR45</v>
          </cell>
        </row>
        <row r="617">
          <cell r="A617" t="str">
            <v>613BR48</v>
          </cell>
        </row>
        <row r="618">
          <cell r="A618" t="str">
            <v>613BU02</v>
          </cell>
        </row>
        <row r="619">
          <cell r="A619" t="str">
            <v>613BU06</v>
          </cell>
        </row>
        <row r="620">
          <cell r="A620" t="str">
            <v>613BU08</v>
          </cell>
        </row>
        <row r="621">
          <cell r="A621" t="str">
            <v>613BU10</v>
          </cell>
        </row>
        <row r="622">
          <cell r="A622" t="str">
            <v>613BU13</v>
          </cell>
        </row>
        <row r="623">
          <cell r="A623" t="str">
            <v>613BU14</v>
          </cell>
        </row>
        <row r="624">
          <cell r="A624" t="str">
            <v>613BU20</v>
          </cell>
        </row>
        <row r="625">
          <cell r="A625" t="str">
            <v>613BU25</v>
          </cell>
        </row>
        <row r="626">
          <cell r="A626" t="str">
            <v>613BU27</v>
          </cell>
        </row>
        <row r="627">
          <cell r="A627" t="str">
            <v>613BW01</v>
          </cell>
        </row>
        <row r="628">
          <cell r="A628" t="str">
            <v>613BY01</v>
          </cell>
        </row>
        <row r="629">
          <cell r="A629" t="str">
            <v>613CA02</v>
          </cell>
        </row>
        <row r="630">
          <cell r="A630" t="str">
            <v>613CA03</v>
          </cell>
        </row>
        <row r="631">
          <cell r="A631" t="str">
            <v>613CA04</v>
          </cell>
        </row>
        <row r="632">
          <cell r="A632" t="str">
            <v>613CA05</v>
          </cell>
        </row>
        <row r="633">
          <cell r="A633" t="str">
            <v>613CA08</v>
          </cell>
        </row>
        <row r="634">
          <cell r="A634" t="str">
            <v>613CA10</v>
          </cell>
        </row>
        <row r="635">
          <cell r="A635" t="str">
            <v>613CA11</v>
          </cell>
        </row>
        <row r="636">
          <cell r="A636" t="str">
            <v>613CA12</v>
          </cell>
        </row>
        <row r="637">
          <cell r="A637" t="str">
            <v>613CA13</v>
          </cell>
        </row>
        <row r="638">
          <cell r="A638" t="str">
            <v>613CA26</v>
          </cell>
        </row>
        <row r="639">
          <cell r="A639" t="str">
            <v>613CA28</v>
          </cell>
        </row>
        <row r="640">
          <cell r="A640" t="str">
            <v>613CA30</v>
          </cell>
        </row>
        <row r="641">
          <cell r="A641" t="str">
            <v>613CA32</v>
          </cell>
        </row>
        <row r="642">
          <cell r="A642" t="str">
            <v>613CA33</v>
          </cell>
        </row>
        <row r="643">
          <cell r="A643" t="str">
            <v>613CA36</v>
          </cell>
        </row>
        <row r="644">
          <cell r="A644" t="str">
            <v>613CA37</v>
          </cell>
        </row>
        <row r="645">
          <cell r="A645" t="str">
            <v>613CA38</v>
          </cell>
        </row>
        <row r="646">
          <cell r="A646" t="str">
            <v>613CA39</v>
          </cell>
        </row>
        <row r="647">
          <cell r="A647" t="str">
            <v>613CA42</v>
          </cell>
        </row>
        <row r="648">
          <cell r="A648" t="str">
            <v>613CA43</v>
          </cell>
        </row>
        <row r="649">
          <cell r="A649" t="str">
            <v>613CA44</v>
          </cell>
        </row>
        <row r="650">
          <cell r="A650" t="str">
            <v>613CA48</v>
          </cell>
        </row>
        <row r="651">
          <cell r="A651" t="str">
            <v>613CA49</v>
          </cell>
        </row>
        <row r="652">
          <cell r="A652" t="str">
            <v>613CA50</v>
          </cell>
        </row>
        <row r="653">
          <cell r="A653" t="str">
            <v>613CC02</v>
          </cell>
        </row>
        <row r="654">
          <cell r="A654" t="str">
            <v>613CE03</v>
          </cell>
        </row>
        <row r="655">
          <cell r="A655" t="str">
            <v>613CH03</v>
          </cell>
        </row>
        <row r="656">
          <cell r="A656" t="str">
            <v>613CH04</v>
          </cell>
        </row>
        <row r="657">
          <cell r="A657" t="str">
            <v>613CH05</v>
          </cell>
        </row>
        <row r="658">
          <cell r="A658" t="str">
            <v>613CH13</v>
          </cell>
        </row>
        <row r="659">
          <cell r="A659" t="str">
            <v>613CH21</v>
          </cell>
        </row>
        <row r="660">
          <cell r="A660" t="str">
            <v>613CH22</v>
          </cell>
        </row>
        <row r="661">
          <cell r="A661" t="str">
            <v>613CH26</v>
          </cell>
        </row>
        <row r="662">
          <cell r="A662" t="str">
            <v>613CH30</v>
          </cell>
        </row>
        <row r="663">
          <cell r="A663" t="str">
            <v>613CI01</v>
          </cell>
        </row>
        <row r="664">
          <cell r="A664" t="str">
            <v>613CI04</v>
          </cell>
        </row>
        <row r="665">
          <cell r="A665" t="str">
            <v>613CL01</v>
          </cell>
        </row>
        <row r="666">
          <cell r="A666" t="str">
            <v>613CL02</v>
          </cell>
        </row>
        <row r="667">
          <cell r="A667" t="str">
            <v>613CL10</v>
          </cell>
        </row>
        <row r="668">
          <cell r="A668" t="str">
            <v>613CL17</v>
          </cell>
        </row>
        <row r="669">
          <cell r="A669" t="str">
            <v>613CL19</v>
          </cell>
        </row>
        <row r="670">
          <cell r="A670" t="str">
            <v>613CL20</v>
          </cell>
        </row>
        <row r="671">
          <cell r="A671" t="str">
            <v>613CL22</v>
          </cell>
        </row>
        <row r="672">
          <cell r="A672" t="str">
            <v>613CL25</v>
          </cell>
        </row>
        <row r="673">
          <cell r="A673" t="str">
            <v>613CL26</v>
          </cell>
        </row>
        <row r="674">
          <cell r="A674" t="str">
            <v>613CL27</v>
          </cell>
        </row>
        <row r="675">
          <cell r="A675" t="str">
            <v>613CO01</v>
          </cell>
        </row>
        <row r="676">
          <cell r="A676" t="str">
            <v>613CO11</v>
          </cell>
        </row>
        <row r="677">
          <cell r="A677" t="str">
            <v>613CO19</v>
          </cell>
        </row>
        <row r="678">
          <cell r="A678" t="str">
            <v>613CO21</v>
          </cell>
        </row>
        <row r="679">
          <cell r="A679" t="str">
            <v>613CO22</v>
          </cell>
        </row>
        <row r="680">
          <cell r="A680" t="str">
            <v>613CO23</v>
          </cell>
        </row>
        <row r="681">
          <cell r="A681" t="str">
            <v>613CO26</v>
          </cell>
        </row>
        <row r="682">
          <cell r="A682" t="str">
            <v>613CO31</v>
          </cell>
        </row>
        <row r="683">
          <cell r="A683" t="str">
            <v>613CO32</v>
          </cell>
        </row>
        <row r="684">
          <cell r="A684" t="str">
            <v>613CO33</v>
          </cell>
        </row>
        <row r="685">
          <cell r="A685" t="str">
            <v>613CO37</v>
          </cell>
        </row>
        <row r="686">
          <cell r="A686" t="str">
            <v>613CO38</v>
          </cell>
        </row>
        <row r="687">
          <cell r="A687" t="str">
            <v>613CO42</v>
          </cell>
        </row>
        <row r="688">
          <cell r="A688" t="str">
            <v>613CO43</v>
          </cell>
        </row>
        <row r="689">
          <cell r="A689" t="str">
            <v>613CO44</v>
          </cell>
        </row>
        <row r="690">
          <cell r="A690" t="str">
            <v>613CO48</v>
          </cell>
        </row>
        <row r="691">
          <cell r="A691" t="str">
            <v>613CO49</v>
          </cell>
        </row>
        <row r="692">
          <cell r="A692" t="str">
            <v>613CO52</v>
          </cell>
        </row>
        <row r="693">
          <cell r="A693" t="str">
            <v>613CO53</v>
          </cell>
        </row>
        <row r="694">
          <cell r="A694" t="str">
            <v>613CO54</v>
          </cell>
        </row>
        <row r="695">
          <cell r="A695" t="str">
            <v>613CO55</v>
          </cell>
        </row>
        <row r="696">
          <cell r="A696" t="str">
            <v>613CO56</v>
          </cell>
        </row>
        <row r="697">
          <cell r="A697" t="str">
            <v>613CO57</v>
          </cell>
        </row>
        <row r="698">
          <cell r="A698" t="str">
            <v>613CR03</v>
          </cell>
        </row>
        <row r="699">
          <cell r="A699" t="str">
            <v>613CR12</v>
          </cell>
        </row>
        <row r="700">
          <cell r="A700" t="str">
            <v>613CR13</v>
          </cell>
        </row>
        <row r="701">
          <cell r="A701" t="str">
            <v>613CR14</v>
          </cell>
        </row>
        <row r="702">
          <cell r="A702" t="str">
            <v>613CS03</v>
          </cell>
        </row>
        <row r="703">
          <cell r="A703" t="str">
            <v>613CU03</v>
          </cell>
        </row>
        <row r="704">
          <cell r="A704" t="str">
            <v>613CU04</v>
          </cell>
        </row>
        <row r="705">
          <cell r="A705" t="str">
            <v>613CU05</v>
          </cell>
        </row>
        <row r="706">
          <cell r="A706" t="str">
            <v>613CU09</v>
          </cell>
        </row>
        <row r="707">
          <cell r="A707" t="str">
            <v>613CU11</v>
          </cell>
        </row>
        <row r="708">
          <cell r="A708" t="str">
            <v>613CY01</v>
          </cell>
        </row>
        <row r="709">
          <cell r="A709" t="str">
            <v>613DA01</v>
          </cell>
        </row>
        <row r="710">
          <cell r="A710" t="str">
            <v>613DA03</v>
          </cell>
        </row>
        <row r="711">
          <cell r="A711" t="str">
            <v>613DA05</v>
          </cell>
        </row>
        <row r="712">
          <cell r="A712" t="str">
            <v>613DA07</v>
          </cell>
        </row>
        <row r="713">
          <cell r="A713" t="str">
            <v>613DA09</v>
          </cell>
        </row>
        <row r="714">
          <cell r="A714" t="str">
            <v>613DA11</v>
          </cell>
        </row>
        <row r="715">
          <cell r="A715" t="str">
            <v>613DA19</v>
          </cell>
        </row>
        <row r="716">
          <cell r="A716" t="str">
            <v>613DA21</v>
          </cell>
        </row>
        <row r="717">
          <cell r="A717" t="str">
            <v>613DA23</v>
          </cell>
        </row>
        <row r="718">
          <cell r="A718" t="str">
            <v>613DA26</v>
          </cell>
        </row>
        <row r="719">
          <cell r="A719" t="str">
            <v>613DA29</v>
          </cell>
        </row>
        <row r="720">
          <cell r="A720" t="str">
            <v>613DA30</v>
          </cell>
        </row>
        <row r="721">
          <cell r="A721" t="str">
            <v>613DA35</v>
          </cell>
        </row>
        <row r="722">
          <cell r="A722" t="str">
            <v>613DA37</v>
          </cell>
        </row>
        <row r="723">
          <cell r="A723" t="str">
            <v>613DA39</v>
          </cell>
        </row>
        <row r="724">
          <cell r="A724" t="str">
            <v>613DA40</v>
          </cell>
        </row>
        <row r="725">
          <cell r="A725" t="str">
            <v>613DA42</v>
          </cell>
        </row>
        <row r="726">
          <cell r="A726" t="str">
            <v>613DA43</v>
          </cell>
        </row>
        <row r="727">
          <cell r="A727" t="str">
            <v>613DA45</v>
          </cell>
        </row>
        <row r="728">
          <cell r="A728" t="str">
            <v>613DA46</v>
          </cell>
        </row>
        <row r="729">
          <cell r="A729" t="str">
            <v>613DA47</v>
          </cell>
        </row>
        <row r="730">
          <cell r="A730" t="str">
            <v>613DB02</v>
          </cell>
        </row>
        <row r="731">
          <cell r="A731" t="str">
            <v>613DC02</v>
          </cell>
        </row>
        <row r="732">
          <cell r="A732" t="str">
            <v>613DD01</v>
          </cell>
        </row>
        <row r="733">
          <cell r="A733" t="str">
            <v>613DE03</v>
          </cell>
        </row>
        <row r="734">
          <cell r="A734" t="str">
            <v>613DE04</v>
          </cell>
        </row>
        <row r="735">
          <cell r="A735" t="str">
            <v>613DE09</v>
          </cell>
        </row>
        <row r="736">
          <cell r="A736" t="str">
            <v>613DE11</v>
          </cell>
        </row>
        <row r="737">
          <cell r="A737" t="str">
            <v>613DE16</v>
          </cell>
        </row>
        <row r="738">
          <cell r="A738" t="str">
            <v>613DI03</v>
          </cell>
        </row>
        <row r="739">
          <cell r="A739" t="str">
            <v>613DI07</v>
          </cell>
        </row>
        <row r="740">
          <cell r="A740" t="str">
            <v>613DI10</v>
          </cell>
        </row>
        <row r="741">
          <cell r="A741" t="str">
            <v>613DK01</v>
          </cell>
        </row>
        <row r="742">
          <cell r="A742" t="str">
            <v>613DM01</v>
          </cell>
        </row>
        <row r="743">
          <cell r="A743" t="str">
            <v>613DO04</v>
          </cell>
        </row>
        <row r="744">
          <cell r="A744" t="str">
            <v>613DO05</v>
          </cell>
        </row>
        <row r="745">
          <cell r="A745" t="str">
            <v>613DO09</v>
          </cell>
        </row>
        <row r="746">
          <cell r="A746" t="str">
            <v>613DO11</v>
          </cell>
        </row>
        <row r="747">
          <cell r="A747" t="str">
            <v>613DO13</v>
          </cell>
        </row>
        <row r="748">
          <cell r="A748" t="str">
            <v>613DR04</v>
          </cell>
        </row>
        <row r="749">
          <cell r="A749" t="str">
            <v>613DT01</v>
          </cell>
        </row>
        <row r="750">
          <cell r="A750" t="str">
            <v>613DU08</v>
          </cell>
        </row>
        <row r="751">
          <cell r="A751" t="str">
            <v>613DU10</v>
          </cell>
        </row>
        <row r="752">
          <cell r="A752" t="str">
            <v>613DW03</v>
          </cell>
        </row>
        <row r="753">
          <cell r="A753" t="str">
            <v>613EA02</v>
          </cell>
        </row>
        <row r="754">
          <cell r="A754" t="str">
            <v>613EA03</v>
          </cell>
        </row>
        <row r="755">
          <cell r="A755" t="str">
            <v>613EA08</v>
          </cell>
        </row>
        <row r="756">
          <cell r="A756" t="str">
            <v>613EA10</v>
          </cell>
        </row>
        <row r="757">
          <cell r="A757" t="str">
            <v>613EC02</v>
          </cell>
        </row>
        <row r="758">
          <cell r="A758" t="str">
            <v>613EK01</v>
          </cell>
        </row>
        <row r="759">
          <cell r="A759" t="str">
            <v>613EL01</v>
          </cell>
        </row>
        <row r="760">
          <cell r="A760" t="str">
            <v>613EL03</v>
          </cell>
        </row>
        <row r="761">
          <cell r="A761" t="str">
            <v>613EL07</v>
          </cell>
        </row>
        <row r="762">
          <cell r="A762" t="str">
            <v>613EM04</v>
          </cell>
        </row>
        <row r="763">
          <cell r="A763" t="str">
            <v>613EM05</v>
          </cell>
        </row>
        <row r="764">
          <cell r="A764" t="str">
            <v>613EN20</v>
          </cell>
        </row>
        <row r="765">
          <cell r="A765" t="str">
            <v>613EN22</v>
          </cell>
        </row>
        <row r="766">
          <cell r="A766" t="str">
            <v>613EN23</v>
          </cell>
        </row>
        <row r="767">
          <cell r="A767" t="str">
            <v>613EQ02</v>
          </cell>
        </row>
        <row r="768">
          <cell r="A768" t="str">
            <v>613ER03</v>
          </cell>
        </row>
        <row r="769">
          <cell r="A769" t="str">
            <v>613ET01</v>
          </cell>
        </row>
        <row r="770">
          <cell r="A770" t="str">
            <v>613EV07</v>
          </cell>
        </row>
        <row r="771">
          <cell r="A771" t="str">
            <v>613EV09</v>
          </cell>
        </row>
        <row r="772">
          <cell r="A772" t="str">
            <v>613EV10</v>
          </cell>
        </row>
        <row r="773">
          <cell r="A773" t="str">
            <v>613EX01</v>
          </cell>
        </row>
        <row r="774">
          <cell r="A774" t="str">
            <v>613EY01</v>
          </cell>
        </row>
        <row r="775">
          <cell r="A775" t="str">
            <v>613FA12</v>
          </cell>
        </row>
        <row r="776">
          <cell r="A776" t="str">
            <v>613FA16</v>
          </cell>
        </row>
        <row r="777">
          <cell r="A777" t="str">
            <v>613FA17</v>
          </cell>
        </row>
        <row r="778">
          <cell r="A778" t="str">
            <v>613FA18</v>
          </cell>
        </row>
        <row r="779">
          <cell r="A779" t="str">
            <v>613FA19</v>
          </cell>
        </row>
        <row r="780">
          <cell r="A780" t="str">
            <v>613FA23</v>
          </cell>
        </row>
        <row r="781">
          <cell r="A781" t="str">
            <v>613FE04</v>
          </cell>
        </row>
        <row r="782">
          <cell r="A782" t="str">
            <v>613FI02</v>
          </cell>
        </row>
        <row r="783">
          <cell r="A783" t="str">
            <v>613FI05</v>
          </cell>
        </row>
        <row r="784">
          <cell r="A784" t="str">
            <v>613FI09</v>
          </cell>
        </row>
        <row r="785">
          <cell r="A785" t="str">
            <v>613FI11</v>
          </cell>
        </row>
        <row r="786">
          <cell r="A786" t="str">
            <v>613FI12</v>
          </cell>
        </row>
        <row r="787">
          <cell r="A787" t="str">
            <v>613FI13</v>
          </cell>
        </row>
        <row r="788">
          <cell r="A788" t="str">
            <v>613FL05</v>
          </cell>
        </row>
        <row r="789">
          <cell r="A789" t="str">
            <v>613FO05</v>
          </cell>
        </row>
        <row r="790">
          <cell r="A790" t="str">
            <v>613FO06</v>
          </cell>
        </row>
        <row r="791">
          <cell r="A791" t="str">
            <v>613FO10</v>
          </cell>
        </row>
        <row r="792">
          <cell r="A792" t="str">
            <v>613FO11</v>
          </cell>
        </row>
        <row r="793">
          <cell r="A793" t="str">
            <v>613FR01</v>
          </cell>
        </row>
        <row r="794">
          <cell r="A794" t="str">
            <v>613FR02</v>
          </cell>
        </row>
        <row r="795">
          <cell r="A795" t="str">
            <v>613FR03</v>
          </cell>
        </row>
        <row r="796">
          <cell r="A796" t="str">
            <v>613FR05</v>
          </cell>
        </row>
        <row r="797">
          <cell r="A797" t="str">
            <v>613FR08</v>
          </cell>
        </row>
        <row r="798">
          <cell r="A798" t="str">
            <v>613FR09</v>
          </cell>
        </row>
        <row r="799">
          <cell r="A799" t="str">
            <v>613FR10</v>
          </cell>
        </row>
        <row r="800">
          <cell r="A800" t="str">
            <v>613FR13</v>
          </cell>
        </row>
        <row r="801">
          <cell r="A801" t="str">
            <v>613FR19</v>
          </cell>
        </row>
        <row r="802">
          <cell r="A802" t="str">
            <v>613FU04</v>
          </cell>
        </row>
        <row r="803">
          <cell r="A803" t="str">
            <v>613FW01</v>
          </cell>
        </row>
        <row r="804">
          <cell r="A804" t="str">
            <v>613GA05</v>
          </cell>
        </row>
        <row r="805">
          <cell r="A805" t="str">
            <v>613GA06</v>
          </cell>
        </row>
        <row r="806">
          <cell r="A806" t="str">
            <v>613GA09</v>
          </cell>
        </row>
        <row r="807">
          <cell r="A807" t="str">
            <v>613GA10</v>
          </cell>
        </row>
        <row r="808">
          <cell r="A808" t="str">
            <v>613GE01</v>
          </cell>
        </row>
        <row r="809">
          <cell r="A809" t="str">
            <v>613GE10</v>
          </cell>
        </row>
        <row r="810">
          <cell r="A810" t="str">
            <v>613GE11</v>
          </cell>
        </row>
        <row r="811">
          <cell r="A811" t="str">
            <v>613GE12</v>
          </cell>
        </row>
        <row r="812">
          <cell r="A812" t="str">
            <v>613GE13</v>
          </cell>
        </row>
        <row r="813">
          <cell r="A813" t="str">
            <v>613GE15</v>
          </cell>
        </row>
        <row r="814">
          <cell r="A814" t="str">
            <v>613GI06</v>
          </cell>
        </row>
        <row r="815">
          <cell r="A815" t="str">
            <v>613GI08</v>
          </cell>
        </row>
        <row r="816">
          <cell r="A816" t="str">
            <v>613GL03</v>
          </cell>
        </row>
        <row r="817">
          <cell r="A817" t="str">
            <v>613GL05</v>
          </cell>
        </row>
        <row r="818">
          <cell r="A818" t="str">
            <v>613GL08</v>
          </cell>
        </row>
        <row r="819">
          <cell r="A819" t="str">
            <v>613GL10</v>
          </cell>
        </row>
        <row r="820">
          <cell r="A820" t="str">
            <v>613GL12</v>
          </cell>
        </row>
        <row r="821">
          <cell r="A821" t="str">
            <v>613GM01</v>
          </cell>
        </row>
        <row r="822">
          <cell r="A822" t="str">
            <v>613GO03</v>
          </cell>
        </row>
        <row r="823">
          <cell r="A823" t="str">
            <v>613GO05</v>
          </cell>
        </row>
        <row r="824">
          <cell r="A824" t="str">
            <v>613GO06</v>
          </cell>
        </row>
        <row r="825">
          <cell r="A825" t="str">
            <v>613GO08</v>
          </cell>
        </row>
        <row r="826">
          <cell r="A826" t="str">
            <v>613GO16</v>
          </cell>
        </row>
        <row r="827">
          <cell r="A827" t="str">
            <v>613GR01</v>
          </cell>
        </row>
        <row r="828">
          <cell r="A828" t="str">
            <v>613GR04</v>
          </cell>
        </row>
        <row r="829">
          <cell r="A829" t="str">
            <v>613GR06</v>
          </cell>
        </row>
        <row r="830">
          <cell r="A830" t="str">
            <v>613GR07</v>
          </cell>
        </row>
        <row r="831">
          <cell r="A831" t="str">
            <v>613GR08</v>
          </cell>
        </row>
        <row r="832">
          <cell r="A832" t="str">
            <v>613GR12</v>
          </cell>
        </row>
        <row r="833">
          <cell r="A833" t="str">
            <v>613GR14</v>
          </cell>
        </row>
        <row r="834">
          <cell r="A834" t="str">
            <v>613GR18</v>
          </cell>
        </row>
        <row r="835">
          <cell r="A835" t="str">
            <v>613GR21</v>
          </cell>
        </row>
        <row r="836">
          <cell r="A836" t="str">
            <v>613GR22</v>
          </cell>
        </row>
        <row r="837">
          <cell r="A837" t="str">
            <v>613GR23</v>
          </cell>
        </row>
        <row r="838">
          <cell r="A838" t="str">
            <v>613GR24</v>
          </cell>
        </row>
        <row r="839">
          <cell r="A839" t="str">
            <v>613GR26</v>
          </cell>
        </row>
        <row r="840">
          <cell r="A840" t="str">
            <v>613GR27</v>
          </cell>
        </row>
        <row r="841">
          <cell r="A841" t="str">
            <v>613GR28</v>
          </cell>
        </row>
        <row r="842">
          <cell r="A842" t="str">
            <v>613GR29</v>
          </cell>
        </row>
        <row r="843">
          <cell r="A843" t="str">
            <v>613GR30</v>
          </cell>
        </row>
        <row r="844">
          <cell r="A844" t="str">
            <v>613GR32</v>
          </cell>
        </row>
        <row r="845">
          <cell r="A845" t="str">
            <v>613GR33</v>
          </cell>
        </row>
        <row r="846">
          <cell r="A846" t="str">
            <v>613GR35</v>
          </cell>
        </row>
        <row r="847">
          <cell r="A847" t="str">
            <v>613GR43</v>
          </cell>
        </row>
        <row r="848">
          <cell r="A848" t="str">
            <v>613GR44</v>
          </cell>
        </row>
        <row r="849">
          <cell r="A849" t="str">
            <v>613GR45</v>
          </cell>
        </row>
        <row r="850">
          <cell r="A850" t="str">
            <v>613GR46</v>
          </cell>
        </row>
        <row r="851">
          <cell r="A851" t="str">
            <v>613GW04</v>
          </cell>
        </row>
        <row r="852">
          <cell r="A852" t="str">
            <v>613GW05</v>
          </cell>
        </row>
        <row r="853">
          <cell r="A853" t="str">
            <v>613HA02</v>
          </cell>
        </row>
        <row r="854">
          <cell r="A854" t="str">
            <v>613HA08</v>
          </cell>
        </row>
        <row r="855">
          <cell r="A855" t="str">
            <v>613HA09</v>
          </cell>
        </row>
        <row r="856">
          <cell r="A856" t="str">
            <v>613HA10</v>
          </cell>
        </row>
        <row r="857">
          <cell r="A857" t="str">
            <v>613HA15</v>
          </cell>
        </row>
        <row r="858">
          <cell r="A858" t="str">
            <v>613HA18</v>
          </cell>
        </row>
        <row r="859">
          <cell r="A859" t="str">
            <v>613HA21</v>
          </cell>
        </row>
        <row r="860">
          <cell r="A860" t="str">
            <v>613HA33</v>
          </cell>
        </row>
        <row r="861">
          <cell r="A861" t="str">
            <v>613HA38</v>
          </cell>
        </row>
        <row r="862">
          <cell r="A862" t="str">
            <v>613HA57</v>
          </cell>
        </row>
        <row r="863">
          <cell r="A863" t="str">
            <v>613HA58</v>
          </cell>
        </row>
        <row r="864">
          <cell r="A864" t="str">
            <v>613HA69</v>
          </cell>
        </row>
        <row r="865">
          <cell r="A865" t="str">
            <v>613HA73</v>
          </cell>
        </row>
        <row r="866">
          <cell r="A866" t="str">
            <v>613HA74</v>
          </cell>
        </row>
        <row r="867">
          <cell r="A867" t="str">
            <v>613HE02</v>
          </cell>
        </row>
        <row r="868">
          <cell r="A868" t="str">
            <v>613HE05</v>
          </cell>
        </row>
        <row r="869">
          <cell r="A869" t="str">
            <v>613HE06</v>
          </cell>
        </row>
        <row r="870">
          <cell r="A870" t="str">
            <v>613HE13</v>
          </cell>
        </row>
        <row r="871">
          <cell r="A871" t="str">
            <v>613HE14</v>
          </cell>
        </row>
        <row r="872">
          <cell r="A872" t="str">
            <v>613HE17</v>
          </cell>
        </row>
        <row r="873">
          <cell r="A873" t="str">
            <v>613HE18</v>
          </cell>
        </row>
        <row r="874">
          <cell r="A874" t="str">
            <v>613HE24</v>
          </cell>
        </row>
        <row r="875">
          <cell r="A875" t="str">
            <v>613HE28</v>
          </cell>
        </row>
        <row r="876">
          <cell r="A876" t="str">
            <v>613HF03</v>
          </cell>
        </row>
        <row r="877">
          <cell r="A877" t="str">
            <v>613HI05</v>
          </cell>
        </row>
        <row r="878">
          <cell r="A878" t="str">
            <v>613HI09</v>
          </cell>
        </row>
        <row r="879">
          <cell r="A879" t="str">
            <v>613HI14</v>
          </cell>
        </row>
        <row r="880">
          <cell r="A880" t="str">
            <v>613HI15</v>
          </cell>
        </row>
        <row r="881">
          <cell r="A881" t="str">
            <v>613HO02</v>
          </cell>
        </row>
        <row r="882">
          <cell r="A882" t="str">
            <v>613HO03</v>
          </cell>
        </row>
        <row r="883">
          <cell r="A883" t="str">
            <v>613HO04</v>
          </cell>
        </row>
        <row r="884">
          <cell r="A884" t="str">
            <v>613HO05</v>
          </cell>
        </row>
        <row r="885">
          <cell r="A885" t="str">
            <v>613HO12</v>
          </cell>
        </row>
        <row r="886">
          <cell r="A886" t="str">
            <v>613HO13</v>
          </cell>
        </row>
        <row r="887">
          <cell r="A887" t="str">
            <v>613HO15</v>
          </cell>
        </row>
        <row r="888">
          <cell r="A888" t="str">
            <v>613HO17</v>
          </cell>
        </row>
        <row r="889">
          <cell r="A889" t="str">
            <v>613HO21</v>
          </cell>
        </row>
        <row r="890">
          <cell r="A890" t="str">
            <v>613HO22</v>
          </cell>
        </row>
        <row r="891">
          <cell r="A891" t="str">
            <v>613HO27</v>
          </cell>
        </row>
        <row r="892">
          <cell r="A892" t="str">
            <v>613HO28</v>
          </cell>
        </row>
        <row r="893">
          <cell r="A893" t="str">
            <v>613HO30</v>
          </cell>
        </row>
        <row r="894">
          <cell r="A894" t="str">
            <v>613HO31</v>
          </cell>
        </row>
        <row r="895">
          <cell r="A895" t="str">
            <v>613HO32</v>
          </cell>
        </row>
        <row r="896">
          <cell r="A896" t="str">
            <v>613HO33</v>
          </cell>
        </row>
        <row r="897">
          <cell r="A897" t="str">
            <v>613HU08</v>
          </cell>
        </row>
        <row r="898">
          <cell r="A898" t="str">
            <v>613HU09</v>
          </cell>
        </row>
        <row r="899">
          <cell r="A899" t="str">
            <v>613HU10</v>
          </cell>
        </row>
        <row r="900">
          <cell r="A900" t="str">
            <v>613HU12</v>
          </cell>
        </row>
        <row r="901">
          <cell r="A901" t="str">
            <v>613HY01</v>
          </cell>
        </row>
        <row r="902">
          <cell r="A902" t="str">
            <v>613IC01</v>
          </cell>
        </row>
        <row r="903">
          <cell r="A903" t="str">
            <v>613ID02</v>
          </cell>
        </row>
        <row r="904">
          <cell r="A904" t="str">
            <v>613IG01</v>
          </cell>
        </row>
        <row r="905">
          <cell r="A905" t="str">
            <v>613IL02</v>
          </cell>
        </row>
        <row r="906">
          <cell r="A906" t="str">
            <v>613IN04</v>
          </cell>
        </row>
        <row r="907">
          <cell r="A907" t="str">
            <v>613IN07</v>
          </cell>
        </row>
        <row r="908">
          <cell r="A908" t="str">
            <v>613IN09</v>
          </cell>
        </row>
        <row r="909">
          <cell r="A909" t="str">
            <v>613IN15</v>
          </cell>
        </row>
        <row r="910">
          <cell r="A910" t="str">
            <v>613IN16</v>
          </cell>
        </row>
        <row r="911">
          <cell r="A911" t="str">
            <v>613IN17</v>
          </cell>
        </row>
        <row r="912">
          <cell r="A912" t="str">
            <v>613IN18</v>
          </cell>
        </row>
        <row r="913">
          <cell r="A913" t="str">
            <v>613IN19</v>
          </cell>
        </row>
        <row r="914">
          <cell r="A914" t="str">
            <v>613IN20</v>
          </cell>
        </row>
        <row r="915">
          <cell r="A915" t="str">
            <v>613IN21</v>
          </cell>
        </row>
        <row r="916">
          <cell r="A916" t="str">
            <v>613IN22</v>
          </cell>
        </row>
        <row r="917">
          <cell r="A917" t="str">
            <v>613IR02</v>
          </cell>
        </row>
        <row r="918">
          <cell r="A918" t="str">
            <v>613IS01</v>
          </cell>
        </row>
        <row r="919">
          <cell r="A919" t="str">
            <v>613IS02</v>
          </cell>
        </row>
        <row r="920">
          <cell r="A920" t="str">
            <v>613IV02</v>
          </cell>
        </row>
        <row r="921">
          <cell r="A921" t="str">
            <v>613JA02</v>
          </cell>
        </row>
        <row r="922">
          <cell r="A922" t="str">
            <v>613JA03</v>
          </cell>
        </row>
        <row r="923">
          <cell r="A923" t="str">
            <v>613JA05</v>
          </cell>
        </row>
        <row r="924">
          <cell r="A924" t="str">
            <v>613JA09</v>
          </cell>
        </row>
        <row r="925">
          <cell r="A925" t="str">
            <v>613JA14</v>
          </cell>
        </row>
        <row r="926">
          <cell r="A926" t="str">
            <v>613JA16</v>
          </cell>
        </row>
        <row r="927">
          <cell r="A927" t="str">
            <v>613JA17</v>
          </cell>
        </row>
        <row r="928">
          <cell r="A928" t="str">
            <v>613JA20</v>
          </cell>
        </row>
        <row r="929">
          <cell r="A929" t="str">
            <v>613JA22</v>
          </cell>
        </row>
        <row r="930">
          <cell r="A930" t="str">
            <v>613JA25</v>
          </cell>
        </row>
        <row r="931">
          <cell r="A931" t="str">
            <v>613JA27</v>
          </cell>
        </row>
        <row r="932">
          <cell r="A932" t="str">
            <v>613JA28</v>
          </cell>
        </row>
        <row r="933">
          <cell r="A933" t="str">
            <v>613JA31</v>
          </cell>
        </row>
        <row r="934">
          <cell r="A934" t="str">
            <v>613JD01</v>
          </cell>
        </row>
        <row r="935">
          <cell r="A935" t="str">
            <v>613JE02</v>
          </cell>
        </row>
        <row r="936">
          <cell r="A936" t="str">
            <v>613JE06</v>
          </cell>
        </row>
        <row r="937">
          <cell r="A937" t="str">
            <v>613JE08</v>
          </cell>
        </row>
        <row r="938">
          <cell r="A938" t="str">
            <v>613JM02</v>
          </cell>
        </row>
        <row r="939">
          <cell r="A939" t="str">
            <v>613JN01</v>
          </cell>
        </row>
        <row r="940">
          <cell r="A940" t="str">
            <v>613JO03</v>
          </cell>
        </row>
        <row r="941">
          <cell r="A941" t="str">
            <v>613JO05</v>
          </cell>
        </row>
        <row r="942">
          <cell r="A942" t="str">
            <v>613JO06</v>
          </cell>
        </row>
        <row r="943">
          <cell r="A943" t="str">
            <v>613JO07</v>
          </cell>
        </row>
        <row r="944">
          <cell r="A944" t="str">
            <v>613JO08</v>
          </cell>
        </row>
        <row r="945">
          <cell r="A945" t="str">
            <v>613JO11</v>
          </cell>
        </row>
        <row r="946">
          <cell r="A946" t="str">
            <v>613JO13</v>
          </cell>
        </row>
        <row r="947">
          <cell r="A947" t="str">
            <v>613JO26</v>
          </cell>
        </row>
        <row r="948">
          <cell r="A948" t="str">
            <v>613JO28</v>
          </cell>
        </row>
        <row r="949">
          <cell r="A949" t="str">
            <v>613JO29</v>
          </cell>
        </row>
        <row r="950">
          <cell r="A950" t="str">
            <v>613JO34</v>
          </cell>
        </row>
        <row r="951">
          <cell r="A951" t="str">
            <v>613JO38</v>
          </cell>
        </row>
        <row r="952">
          <cell r="A952" t="str">
            <v>613JO39</v>
          </cell>
        </row>
        <row r="953">
          <cell r="A953" t="str">
            <v>613JO41</v>
          </cell>
        </row>
        <row r="954">
          <cell r="A954" t="str">
            <v>613JO42</v>
          </cell>
        </row>
        <row r="955">
          <cell r="A955" t="str">
            <v>613JP04</v>
          </cell>
        </row>
        <row r="956">
          <cell r="A956" t="str">
            <v>613JP05</v>
          </cell>
        </row>
        <row r="957">
          <cell r="A957" t="str">
            <v>613JR02</v>
          </cell>
        </row>
        <row r="958">
          <cell r="A958" t="str">
            <v>613KB01</v>
          </cell>
        </row>
        <row r="959">
          <cell r="A959" t="str">
            <v>613KE04</v>
          </cell>
        </row>
        <row r="960">
          <cell r="A960" t="str">
            <v>613KE05</v>
          </cell>
        </row>
        <row r="961">
          <cell r="A961" t="str">
            <v>613KE19</v>
          </cell>
        </row>
        <row r="962">
          <cell r="A962" t="str">
            <v>613KI02</v>
          </cell>
        </row>
        <row r="963">
          <cell r="A963" t="str">
            <v>613KI03</v>
          </cell>
        </row>
        <row r="964">
          <cell r="A964" t="str">
            <v>613KI04</v>
          </cell>
        </row>
        <row r="965">
          <cell r="A965" t="str">
            <v>613KI12</v>
          </cell>
        </row>
        <row r="966">
          <cell r="A966" t="str">
            <v>613KI13</v>
          </cell>
        </row>
        <row r="967">
          <cell r="A967" t="str">
            <v>613KI16</v>
          </cell>
        </row>
        <row r="968">
          <cell r="A968" t="str">
            <v>613KR01</v>
          </cell>
        </row>
        <row r="969">
          <cell r="A969" t="str">
            <v>613KU01</v>
          </cell>
        </row>
        <row r="970">
          <cell r="A970" t="str">
            <v>613KW01</v>
          </cell>
        </row>
        <row r="971">
          <cell r="A971" t="str">
            <v>613LA02</v>
          </cell>
        </row>
        <row r="972">
          <cell r="A972" t="str">
            <v>613LA05</v>
          </cell>
        </row>
        <row r="973">
          <cell r="A973" t="str">
            <v>613LA06</v>
          </cell>
        </row>
        <row r="974">
          <cell r="A974" t="str">
            <v>613LA11</v>
          </cell>
        </row>
        <row r="975">
          <cell r="A975" t="str">
            <v>613LA12</v>
          </cell>
        </row>
        <row r="976">
          <cell r="A976" t="str">
            <v>613LE01</v>
          </cell>
        </row>
        <row r="977">
          <cell r="A977" t="str">
            <v>613LE02</v>
          </cell>
        </row>
        <row r="978">
          <cell r="A978" t="str">
            <v>613LE05</v>
          </cell>
        </row>
        <row r="979">
          <cell r="A979" t="str">
            <v>613LE09</v>
          </cell>
        </row>
        <row r="980">
          <cell r="A980" t="str">
            <v>613LE13</v>
          </cell>
        </row>
        <row r="981">
          <cell r="A981" t="str">
            <v>613LE14</v>
          </cell>
        </row>
        <row r="982">
          <cell r="A982" t="str">
            <v>613LE21</v>
          </cell>
        </row>
        <row r="983">
          <cell r="A983" t="str">
            <v>613LG01</v>
          </cell>
        </row>
        <row r="984">
          <cell r="A984" t="str">
            <v>613LI03</v>
          </cell>
        </row>
        <row r="985">
          <cell r="A985" t="str">
            <v>613LI06</v>
          </cell>
        </row>
        <row r="986">
          <cell r="A986" t="str">
            <v>613LI07</v>
          </cell>
        </row>
        <row r="987">
          <cell r="A987" t="str">
            <v>613LI08</v>
          </cell>
        </row>
        <row r="988">
          <cell r="A988" t="str">
            <v>613LI11</v>
          </cell>
        </row>
        <row r="989">
          <cell r="A989" t="str">
            <v>613LI13</v>
          </cell>
        </row>
        <row r="990">
          <cell r="A990" t="str">
            <v>613LI16</v>
          </cell>
        </row>
        <row r="991">
          <cell r="A991" t="str">
            <v>613LI17</v>
          </cell>
        </row>
        <row r="992">
          <cell r="A992" t="str">
            <v>613LI19</v>
          </cell>
        </row>
        <row r="993">
          <cell r="A993" t="str">
            <v>613LL03</v>
          </cell>
        </row>
        <row r="994">
          <cell r="A994" t="str">
            <v>613LO02</v>
          </cell>
        </row>
        <row r="995">
          <cell r="A995" t="str">
            <v>613LO03</v>
          </cell>
        </row>
        <row r="996">
          <cell r="A996" t="str">
            <v>613LO04</v>
          </cell>
        </row>
        <row r="997">
          <cell r="A997" t="str">
            <v>613LO09</v>
          </cell>
        </row>
        <row r="998">
          <cell r="A998" t="str">
            <v>613LO10</v>
          </cell>
        </row>
        <row r="999">
          <cell r="A999" t="str">
            <v>613LO12</v>
          </cell>
        </row>
        <row r="1000">
          <cell r="A1000" t="str">
            <v>613LR01</v>
          </cell>
        </row>
        <row r="1001">
          <cell r="A1001" t="str">
            <v>613LS01</v>
          </cell>
        </row>
        <row r="1002">
          <cell r="A1002" t="str">
            <v>613LY02</v>
          </cell>
        </row>
        <row r="1003">
          <cell r="A1003" t="str">
            <v>613LY03</v>
          </cell>
        </row>
        <row r="1004">
          <cell r="A1004" t="str">
            <v>613MA01</v>
          </cell>
        </row>
        <row r="1005">
          <cell r="A1005" t="str">
            <v>613MA02</v>
          </cell>
        </row>
        <row r="1006">
          <cell r="A1006" t="str">
            <v>613MA08</v>
          </cell>
        </row>
        <row r="1007">
          <cell r="A1007" t="str">
            <v>613MA12</v>
          </cell>
        </row>
        <row r="1008">
          <cell r="A1008" t="str">
            <v>613MA18</v>
          </cell>
        </row>
        <row r="1009">
          <cell r="A1009" t="str">
            <v>613MA21</v>
          </cell>
        </row>
        <row r="1010">
          <cell r="A1010" t="str">
            <v>613MA27</v>
          </cell>
        </row>
        <row r="1011">
          <cell r="A1011" t="str">
            <v>613MA28</v>
          </cell>
        </row>
        <row r="1012">
          <cell r="A1012" t="str">
            <v>613MA29</v>
          </cell>
        </row>
        <row r="1013">
          <cell r="A1013" t="str">
            <v>613MA30</v>
          </cell>
        </row>
        <row r="1014">
          <cell r="A1014" t="str">
            <v>613MA32</v>
          </cell>
        </row>
        <row r="1015">
          <cell r="A1015" t="str">
            <v>613MA33</v>
          </cell>
        </row>
        <row r="1016">
          <cell r="A1016" t="str">
            <v>613MA35</v>
          </cell>
        </row>
        <row r="1017">
          <cell r="A1017" t="str">
            <v>613MA38</v>
          </cell>
        </row>
        <row r="1018">
          <cell r="A1018" t="str">
            <v>613MA40</v>
          </cell>
        </row>
        <row r="1019">
          <cell r="A1019" t="str">
            <v>613MA41</v>
          </cell>
        </row>
        <row r="1020">
          <cell r="A1020" t="str">
            <v>613MA44</v>
          </cell>
        </row>
        <row r="1021">
          <cell r="A1021" t="str">
            <v>613MA49</v>
          </cell>
        </row>
        <row r="1022">
          <cell r="A1022" t="str">
            <v>613MA51</v>
          </cell>
        </row>
        <row r="1023">
          <cell r="A1023" t="str">
            <v>613MA52</v>
          </cell>
        </row>
        <row r="1024">
          <cell r="A1024" t="str">
            <v>613MA57</v>
          </cell>
        </row>
        <row r="1025">
          <cell r="A1025" t="str">
            <v>613MA59</v>
          </cell>
        </row>
        <row r="1026">
          <cell r="A1026" t="str">
            <v>613MA63</v>
          </cell>
        </row>
        <row r="1027">
          <cell r="A1027" t="str">
            <v>613MA66</v>
          </cell>
        </row>
        <row r="1028">
          <cell r="A1028" t="str">
            <v>613MA68</v>
          </cell>
        </row>
        <row r="1029">
          <cell r="A1029" t="str">
            <v>613MA75</v>
          </cell>
        </row>
        <row r="1030">
          <cell r="A1030" t="str">
            <v>613MA78</v>
          </cell>
        </row>
        <row r="1031">
          <cell r="A1031" t="str">
            <v>613MA79</v>
          </cell>
        </row>
        <row r="1032">
          <cell r="A1032" t="str">
            <v>613MA80</v>
          </cell>
        </row>
        <row r="1033">
          <cell r="A1033" t="str">
            <v>613MA81</v>
          </cell>
        </row>
        <row r="1034">
          <cell r="A1034" t="str">
            <v>613MC01</v>
          </cell>
        </row>
        <row r="1035">
          <cell r="A1035" t="str">
            <v>613MC03</v>
          </cell>
        </row>
        <row r="1036">
          <cell r="A1036" t="str">
            <v>613MC04</v>
          </cell>
        </row>
        <row r="1037">
          <cell r="A1037" t="str">
            <v>613MC05</v>
          </cell>
        </row>
        <row r="1038">
          <cell r="A1038" t="str">
            <v>613MC07</v>
          </cell>
        </row>
        <row r="1039">
          <cell r="A1039" t="str">
            <v>613MC08</v>
          </cell>
        </row>
        <row r="1040">
          <cell r="A1040" t="str">
            <v>613MC10</v>
          </cell>
        </row>
        <row r="1041">
          <cell r="A1041" t="str">
            <v>613MC17</v>
          </cell>
        </row>
        <row r="1042">
          <cell r="A1042" t="str">
            <v>613MC26</v>
          </cell>
        </row>
        <row r="1043">
          <cell r="A1043" t="str">
            <v>613MC27</v>
          </cell>
        </row>
        <row r="1044">
          <cell r="A1044" t="str">
            <v>613MC28</v>
          </cell>
        </row>
        <row r="1045">
          <cell r="A1045" t="str">
            <v>613MC29</v>
          </cell>
        </row>
        <row r="1046">
          <cell r="A1046" t="str">
            <v>613MC30</v>
          </cell>
        </row>
        <row r="1047">
          <cell r="A1047" t="str">
            <v>613MC31</v>
          </cell>
        </row>
        <row r="1048">
          <cell r="A1048" t="str">
            <v>613ME02</v>
          </cell>
        </row>
        <row r="1049">
          <cell r="A1049" t="str">
            <v>613ME04</v>
          </cell>
        </row>
        <row r="1050">
          <cell r="A1050" t="str">
            <v>613ME05</v>
          </cell>
        </row>
        <row r="1051">
          <cell r="A1051" t="str">
            <v>613ME07</v>
          </cell>
        </row>
        <row r="1052">
          <cell r="A1052" t="str">
            <v>613ME08</v>
          </cell>
        </row>
        <row r="1053">
          <cell r="A1053" t="str">
            <v>613MH01</v>
          </cell>
        </row>
        <row r="1054">
          <cell r="A1054" t="str">
            <v>613MI01</v>
          </cell>
        </row>
        <row r="1055">
          <cell r="A1055" t="str">
            <v>613MI03</v>
          </cell>
        </row>
        <row r="1056">
          <cell r="A1056" t="str">
            <v>613MI06</v>
          </cell>
        </row>
        <row r="1057">
          <cell r="A1057" t="str">
            <v>613MI07</v>
          </cell>
        </row>
        <row r="1058">
          <cell r="A1058" t="str">
            <v>613MI08</v>
          </cell>
        </row>
        <row r="1059">
          <cell r="A1059" t="str">
            <v>613MI09</v>
          </cell>
        </row>
        <row r="1060">
          <cell r="A1060" t="str">
            <v>613MI16</v>
          </cell>
        </row>
        <row r="1061">
          <cell r="A1061" t="str">
            <v>613MI17</v>
          </cell>
        </row>
        <row r="1062">
          <cell r="A1062" t="str">
            <v>613MI29</v>
          </cell>
        </row>
        <row r="1063">
          <cell r="A1063" t="str">
            <v>613MI31</v>
          </cell>
        </row>
        <row r="1064">
          <cell r="A1064" t="str">
            <v>613MI32</v>
          </cell>
        </row>
        <row r="1065">
          <cell r="A1065" t="str">
            <v>613MI34</v>
          </cell>
        </row>
        <row r="1066">
          <cell r="A1066" t="str">
            <v>613ML01</v>
          </cell>
        </row>
        <row r="1067">
          <cell r="A1067" t="str">
            <v>613MO02</v>
          </cell>
        </row>
        <row r="1068">
          <cell r="A1068" t="str">
            <v>613MO04</v>
          </cell>
        </row>
        <row r="1069">
          <cell r="A1069" t="str">
            <v>613MO05</v>
          </cell>
        </row>
        <row r="1070">
          <cell r="A1070" t="str">
            <v>613MO10</v>
          </cell>
        </row>
        <row r="1071">
          <cell r="A1071" t="str">
            <v>613MO11</v>
          </cell>
        </row>
        <row r="1072">
          <cell r="A1072" t="str">
            <v>613MO15</v>
          </cell>
        </row>
        <row r="1073">
          <cell r="A1073" t="str">
            <v>613MO17</v>
          </cell>
        </row>
        <row r="1074">
          <cell r="A1074" t="str">
            <v>613MO18</v>
          </cell>
        </row>
        <row r="1075">
          <cell r="A1075" t="str">
            <v>613MO19</v>
          </cell>
        </row>
        <row r="1076">
          <cell r="A1076" t="str">
            <v>613MO22</v>
          </cell>
        </row>
        <row r="1077">
          <cell r="A1077" t="str">
            <v>613MO27</v>
          </cell>
        </row>
        <row r="1078">
          <cell r="A1078" t="str">
            <v>613MO29</v>
          </cell>
        </row>
        <row r="1079">
          <cell r="A1079" t="str">
            <v>613MO37</v>
          </cell>
        </row>
        <row r="1080">
          <cell r="A1080" t="str">
            <v>613MO38</v>
          </cell>
        </row>
        <row r="1081">
          <cell r="A1081" t="str">
            <v>613MO39</v>
          </cell>
        </row>
        <row r="1082">
          <cell r="A1082" t="str">
            <v>613MS01</v>
          </cell>
        </row>
        <row r="1083">
          <cell r="A1083" t="str">
            <v>613MT01</v>
          </cell>
        </row>
        <row r="1084">
          <cell r="A1084" t="str">
            <v>613MU10</v>
          </cell>
        </row>
        <row r="1085">
          <cell r="A1085" t="str">
            <v>613MU12</v>
          </cell>
        </row>
        <row r="1086">
          <cell r="A1086" t="str">
            <v>613MU14</v>
          </cell>
        </row>
        <row r="1087">
          <cell r="A1087" t="str">
            <v>613MY01</v>
          </cell>
        </row>
        <row r="1088">
          <cell r="A1088" t="str">
            <v>613NA01</v>
          </cell>
        </row>
        <row r="1089">
          <cell r="A1089" t="str">
            <v>613NA04</v>
          </cell>
        </row>
        <row r="1090">
          <cell r="A1090" t="str">
            <v>613NB01</v>
          </cell>
        </row>
        <row r="1091">
          <cell r="A1091" t="str">
            <v>613ND01</v>
          </cell>
        </row>
        <row r="1092">
          <cell r="A1092" t="str">
            <v>613NE01</v>
          </cell>
        </row>
        <row r="1093">
          <cell r="A1093" t="str">
            <v>613NE03</v>
          </cell>
        </row>
        <row r="1094">
          <cell r="A1094" t="str">
            <v>613NE07</v>
          </cell>
        </row>
        <row r="1095">
          <cell r="A1095" t="str">
            <v>613NE08</v>
          </cell>
        </row>
        <row r="1096">
          <cell r="A1096" t="str">
            <v>613NE10</v>
          </cell>
        </row>
        <row r="1097">
          <cell r="A1097" t="str">
            <v>613NE13</v>
          </cell>
        </row>
        <row r="1098">
          <cell r="A1098" t="str">
            <v>613NG01</v>
          </cell>
        </row>
        <row r="1099">
          <cell r="A1099" t="str">
            <v>613NH01</v>
          </cell>
        </row>
        <row r="1100">
          <cell r="A1100" t="str">
            <v>613NI04</v>
          </cell>
        </row>
        <row r="1101">
          <cell r="A1101" t="str">
            <v>613NI07</v>
          </cell>
        </row>
        <row r="1102">
          <cell r="A1102" t="str">
            <v>613NI16</v>
          </cell>
        </row>
        <row r="1103">
          <cell r="A1103" t="str">
            <v>613NK01</v>
          </cell>
        </row>
        <row r="1104">
          <cell r="A1104" t="str">
            <v>613NM01</v>
          </cell>
        </row>
        <row r="1105">
          <cell r="A1105" t="str">
            <v>613NO02</v>
          </cell>
        </row>
        <row r="1106">
          <cell r="A1106" t="str">
            <v>613NO03</v>
          </cell>
        </row>
        <row r="1107">
          <cell r="A1107" t="str">
            <v>613NO05</v>
          </cell>
        </row>
        <row r="1108">
          <cell r="A1108" t="str">
            <v>613NO11</v>
          </cell>
        </row>
        <row r="1109">
          <cell r="A1109" t="str">
            <v>613NO14</v>
          </cell>
        </row>
        <row r="1110">
          <cell r="A1110" t="str">
            <v>613NO15</v>
          </cell>
        </row>
        <row r="1111">
          <cell r="A1111" t="str">
            <v>613NO17</v>
          </cell>
        </row>
        <row r="1112">
          <cell r="A1112" t="str">
            <v>613NP02</v>
          </cell>
        </row>
        <row r="1113">
          <cell r="A1113" t="str">
            <v>613NS01</v>
          </cell>
        </row>
        <row r="1114">
          <cell r="A1114" t="str">
            <v>613NY01</v>
          </cell>
        </row>
        <row r="1115">
          <cell r="A1115" t="str">
            <v>613OA02</v>
          </cell>
        </row>
        <row r="1116">
          <cell r="A1116" t="str">
            <v>613OC01</v>
          </cell>
        </row>
        <row r="1117">
          <cell r="A1117" t="str">
            <v>613OK03</v>
          </cell>
        </row>
        <row r="1118">
          <cell r="A1118" t="str">
            <v>613OL02</v>
          </cell>
        </row>
        <row r="1119">
          <cell r="A1119" t="str">
            <v>613OL03</v>
          </cell>
        </row>
        <row r="1120">
          <cell r="A1120" t="str">
            <v>613OL06</v>
          </cell>
        </row>
        <row r="1121">
          <cell r="A1121" t="str">
            <v>613ON02</v>
          </cell>
        </row>
        <row r="1122">
          <cell r="A1122" t="str">
            <v>613ON03</v>
          </cell>
        </row>
        <row r="1123">
          <cell r="A1123" t="str">
            <v>613OP04</v>
          </cell>
        </row>
        <row r="1124">
          <cell r="A1124" t="str">
            <v>613OP05</v>
          </cell>
        </row>
        <row r="1125">
          <cell r="A1125" t="str">
            <v>613OR06</v>
          </cell>
        </row>
        <row r="1126">
          <cell r="A1126" t="str">
            <v>613OV01</v>
          </cell>
        </row>
        <row r="1127">
          <cell r="A1127" t="str">
            <v>613OX01</v>
          </cell>
        </row>
        <row r="1128">
          <cell r="A1128" t="str">
            <v>613PA02</v>
          </cell>
        </row>
        <row r="1129">
          <cell r="A1129" t="str">
            <v>613PA03</v>
          </cell>
        </row>
        <row r="1130">
          <cell r="A1130" t="str">
            <v>613PA11</v>
          </cell>
        </row>
        <row r="1131">
          <cell r="A1131" t="str">
            <v>613PA14</v>
          </cell>
        </row>
        <row r="1132">
          <cell r="A1132" t="str">
            <v>613PA18</v>
          </cell>
        </row>
        <row r="1133">
          <cell r="A1133" t="str">
            <v>613PA23</v>
          </cell>
        </row>
        <row r="1134">
          <cell r="A1134" t="str">
            <v>613PA26</v>
          </cell>
        </row>
        <row r="1135">
          <cell r="A1135" t="str">
            <v>613PA29</v>
          </cell>
        </row>
        <row r="1136">
          <cell r="A1136" t="str">
            <v>613PA30</v>
          </cell>
        </row>
        <row r="1137">
          <cell r="A1137" t="str">
            <v>613PA31</v>
          </cell>
        </row>
        <row r="1138">
          <cell r="A1138" t="str">
            <v>613PA33</v>
          </cell>
        </row>
        <row r="1139">
          <cell r="A1139" t="str">
            <v>613PA34</v>
          </cell>
        </row>
        <row r="1140">
          <cell r="A1140" t="str">
            <v>613PA35</v>
          </cell>
        </row>
        <row r="1141">
          <cell r="A1141" t="str">
            <v>613PE01</v>
          </cell>
        </row>
        <row r="1142">
          <cell r="A1142" t="str">
            <v>613PE04</v>
          </cell>
        </row>
        <row r="1143">
          <cell r="A1143" t="str">
            <v>613PE07</v>
          </cell>
        </row>
        <row r="1144">
          <cell r="A1144" t="str">
            <v>613PE09</v>
          </cell>
        </row>
        <row r="1145">
          <cell r="A1145" t="str">
            <v>613PE13</v>
          </cell>
        </row>
        <row r="1146">
          <cell r="A1146" t="str">
            <v>613PE16</v>
          </cell>
        </row>
        <row r="1147">
          <cell r="A1147" t="str">
            <v>613PE20</v>
          </cell>
        </row>
        <row r="1148">
          <cell r="A1148" t="str">
            <v>613PE23</v>
          </cell>
        </row>
        <row r="1149">
          <cell r="A1149" t="str">
            <v>613PE25</v>
          </cell>
        </row>
        <row r="1150">
          <cell r="A1150" t="str">
            <v>613PE26</v>
          </cell>
        </row>
        <row r="1151">
          <cell r="A1151" t="str">
            <v>613PH03</v>
          </cell>
        </row>
        <row r="1152">
          <cell r="A1152" t="str">
            <v>613PH05</v>
          </cell>
        </row>
        <row r="1153">
          <cell r="A1153" t="str">
            <v>613PI02</v>
          </cell>
        </row>
        <row r="1154">
          <cell r="A1154" t="str">
            <v>613PI03</v>
          </cell>
        </row>
        <row r="1155">
          <cell r="A1155" t="str">
            <v>613PI06</v>
          </cell>
        </row>
        <row r="1156">
          <cell r="A1156" t="str">
            <v>613PI07</v>
          </cell>
        </row>
        <row r="1157">
          <cell r="A1157" t="str">
            <v>613PI09</v>
          </cell>
        </row>
        <row r="1158">
          <cell r="A1158" t="str">
            <v>613PI12</v>
          </cell>
        </row>
        <row r="1159">
          <cell r="A1159" t="str">
            <v>613PI13</v>
          </cell>
        </row>
        <row r="1160">
          <cell r="A1160" t="str">
            <v>613PJ01</v>
          </cell>
        </row>
        <row r="1161">
          <cell r="A1161" t="str">
            <v>613PL01</v>
          </cell>
        </row>
        <row r="1162">
          <cell r="A1162" t="str">
            <v>613PO02</v>
          </cell>
        </row>
        <row r="1163">
          <cell r="A1163" t="str">
            <v>613PO09</v>
          </cell>
        </row>
        <row r="1164">
          <cell r="A1164" t="str">
            <v>613PR16</v>
          </cell>
        </row>
        <row r="1165">
          <cell r="A1165" t="str">
            <v>613PR63</v>
          </cell>
        </row>
        <row r="1166">
          <cell r="A1166" t="str">
            <v>613PR75</v>
          </cell>
        </row>
        <row r="1167">
          <cell r="A1167" t="str">
            <v>613PR78</v>
          </cell>
        </row>
        <row r="1168">
          <cell r="A1168" t="str">
            <v>613PR80</v>
          </cell>
        </row>
        <row r="1169">
          <cell r="A1169" t="str">
            <v>613PR82</v>
          </cell>
        </row>
        <row r="1170">
          <cell r="A1170" t="str">
            <v>613PR83</v>
          </cell>
        </row>
        <row r="1171">
          <cell r="A1171" t="str">
            <v>613PU01</v>
          </cell>
        </row>
        <row r="1172">
          <cell r="A1172" t="str">
            <v>613RA08</v>
          </cell>
        </row>
        <row r="1173">
          <cell r="A1173" t="str">
            <v>613RA11</v>
          </cell>
        </row>
        <row r="1174">
          <cell r="A1174" t="str">
            <v>613RB01</v>
          </cell>
        </row>
        <row r="1175">
          <cell r="A1175" t="str">
            <v>613RI09</v>
          </cell>
        </row>
        <row r="1176">
          <cell r="A1176" t="str">
            <v>613RI10</v>
          </cell>
        </row>
        <row r="1177">
          <cell r="A1177" t="str">
            <v>613RI11</v>
          </cell>
        </row>
        <row r="1178">
          <cell r="A1178" t="str">
            <v>613RI13</v>
          </cell>
        </row>
        <row r="1179">
          <cell r="A1179" t="str">
            <v>613RI15</v>
          </cell>
        </row>
        <row r="1180">
          <cell r="A1180" t="str">
            <v>613RJ02</v>
          </cell>
        </row>
        <row r="1181">
          <cell r="A1181" t="str">
            <v>613RM01</v>
          </cell>
        </row>
        <row r="1182">
          <cell r="A1182" t="str">
            <v>613RO01</v>
          </cell>
        </row>
        <row r="1183">
          <cell r="A1183" t="str">
            <v>613RO08</v>
          </cell>
        </row>
        <row r="1184">
          <cell r="A1184" t="str">
            <v>613RO20</v>
          </cell>
        </row>
        <row r="1185">
          <cell r="A1185" t="str">
            <v>613RO21</v>
          </cell>
        </row>
        <row r="1186">
          <cell r="A1186" t="str">
            <v>613RO26</v>
          </cell>
        </row>
        <row r="1187">
          <cell r="A1187" t="str">
            <v>613RO28</v>
          </cell>
        </row>
        <row r="1188">
          <cell r="A1188" t="str">
            <v>613RO31</v>
          </cell>
        </row>
        <row r="1189">
          <cell r="A1189" t="str">
            <v>613RO34</v>
          </cell>
        </row>
        <row r="1190">
          <cell r="A1190" t="str">
            <v>613RO46</v>
          </cell>
        </row>
        <row r="1191">
          <cell r="A1191" t="str">
            <v>613RO47</v>
          </cell>
        </row>
        <row r="1192">
          <cell r="A1192" t="str">
            <v>613RO49</v>
          </cell>
        </row>
        <row r="1193">
          <cell r="A1193" t="str">
            <v>613RO52</v>
          </cell>
        </row>
        <row r="1194">
          <cell r="A1194" t="str">
            <v>613RO55</v>
          </cell>
        </row>
        <row r="1195">
          <cell r="A1195" t="str">
            <v>613RO56</v>
          </cell>
        </row>
        <row r="1196">
          <cell r="A1196" t="str">
            <v>613RR01</v>
          </cell>
        </row>
        <row r="1197">
          <cell r="A1197" t="str">
            <v>613RR02</v>
          </cell>
        </row>
        <row r="1198">
          <cell r="A1198" t="str">
            <v>613RS01</v>
          </cell>
        </row>
        <row r="1199">
          <cell r="A1199" t="str">
            <v>613RS02</v>
          </cell>
        </row>
        <row r="1200">
          <cell r="A1200" t="str">
            <v>613RS05</v>
          </cell>
        </row>
        <row r="1201">
          <cell r="A1201" t="str">
            <v>613RU02</v>
          </cell>
        </row>
        <row r="1202">
          <cell r="A1202" t="str">
            <v>613RU03</v>
          </cell>
        </row>
        <row r="1203">
          <cell r="A1203" t="str">
            <v>613RU06</v>
          </cell>
        </row>
        <row r="1204">
          <cell r="A1204" t="str">
            <v>613RU09</v>
          </cell>
        </row>
        <row r="1205">
          <cell r="A1205" t="str">
            <v>613RU11</v>
          </cell>
        </row>
        <row r="1206">
          <cell r="A1206" t="str">
            <v>613RU12</v>
          </cell>
        </row>
        <row r="1207">
          <cell r="A1207" t="str">
            <v>613SA07</v>
          </cell>
        </row>
        <row r="1208">
          <cell r="A1208" t="str">
            <v>613SA09</v>
          </cell>
        </row>
        <row r="1209">
          <cell r="A1209" t="str">
            <v>613SA10</v>
          </cell>
        </row>
        <row r="1210">
          <cell r="A1210" t="str">
            <v>613SA11</v>
          </cell>
        </row>
        <row r="1211">
          <cell r="A1211" t="str">
            <v>613SA12</v>
          </cell>
        </row>
        <row r="1212">
          <cell r="A1212" t="str">
            <v>613SA13</v>
          </cell>
        </row>
        <row r="1213">
          <cell r="A1213" t="str">
            <v>613SC02</v>
          </cell>
        </row>
        <row r="1214">
          <cell r="A1214" t="str">
            <v>613SC08</v>
          </cell>
        </row>
        <row r="1215">
          <cell r="A1215" t="str">
            <v>613SC15</v>
          </cell>
        </row>
        <row r="1216">
          <cell r="A1216" t="str">
            <v>613SE02</v>
          </cell>
        </row>
        <row r="1217">
          <cell r="A1217" t="str">
            <v>613SE04</v>
          </cell>
        </row>
        <row r="1218">
          <cell r="A1218" t="str">
            <v>613SE05</v>
          </cell>
        </row>
        <row r="1219">
          <cell r="A1219" t="str">
            <v>613SE10</v>
          </cell>
        </row>
        <row r="1220">
          <cell r="A1220" t="str">
            <v>613SE15</v>
          </cell>
        </row>
        <row r="1221">
          <cell r="A1221" t="str">
            <v>613SE16</v>
          </cell>
        </row>
        <row r="1222">
          <cell r="A1222" t="str">
            <v>613SE20</v>
          </cell>
        </row>
        <row r="1223">
          <cell r="A1223" t="str">
            <v>613SH01</v>
          </cell>
        </row>
        <row r="1224">
          <cell r="A1224" t="str">
            <v>613SH04</v>
          </cell>
        </row>
        <row r="1225">
          <cell r="A1225" t="str">
            <v>613SH05</v>
          </cell>
        </row>
        <row r="1226">
          <cell r="A1226" t="str">
            <v>613SH08</v>
          </cell>
        </row>
        <row r="1227">
          <cell r="A1227" t="str">
            <v>613SH14</v>
          </cell>
        </row>
        <row r="1228">
          <cell r="A1228" t="str">
            <v>613SH18</v>
          </cell>
        </row>
        <row r="1229">
          <cell r="A1229" t="str">
            <v>613SH21</v>
          </cell>
        </row>
        <row r="1230">
          <cell r="A1230" t="str">
            <v>613SH22</v>
          </cell>
        </row>
        <row r="1231">
          <cell r="A1231" t="str">
            <v>613SH23</v>
          </cell>
        </row>
        <row r="1232">
          <cell r="A1232" t="str">
            <v>613SI03</v>
          </cell>
        </row>
        <row r="1233">
          <cell r="A1233" t="str">
            <v>613SI04</v>
          </cell>
        </row>
        <row r="1234">
          <cell r="A1234" t="str">
            <v>613SI08</v>
          </cell>
        </row>
        <row r="1235">
          <cell r="A1235" t="str">
            <v>613SI11</v>
          </cell>
        </row>
        <row r="1236">
          <cell r="A1236" t="str">
            <v>613SI12</v>
          </cell>
        </row>
        <row r="1237">
          <cell r="A1237" t="str">
            <v>613SI14</v>
          </cell>
        </row>
        <row r="1238">
          <cell r="A1238" t="str">
            <v>613SL04</v>
          </cell>
        </row>
        <row r="1239">
          <cell r="A1239" t="str">
            <v>613SM04</v>
          </cell>
        </row>
        <row r="1240">
          <cell r="A1240" t="str">
            <v>613SM05</v>
          </cell>
        </row>
        <row r="1241">
          <cell r="A1241" t="str">
            <v>613SN01</v>
          </cell>
        </row>
        <row r="1242">
          <cell r="A1242" t="str">
            <v>613SN02</v>
          </cell>
        </row>
        <row r="1243">
          <cell r="A1243" t="str">
            <v>613SO05</v>
          </cell>
        </row>
        <row r="1244">
          <cell r="A1244" t="str">
            <v>613SO11</v>
          </cell>
        </row>
        <row r="1245">
          <cell r="A1245" t="str">
            <v>613SO14</v>
          </cell>
        </row>
        <row r="1246">
          <cell r="A1246" t="str">
            <v>613SP04</v>
          </cell>
        </row>
        <row r="1247">
          <cell r="A1247" t="str">
            <v>613SP07</v>
          </cell>
        </row>
        <row r="1248">
          <cell r="A1248" t="str">
            <v>613SP08</v>
          </cell>
        </row>
        <row r="1249">
          <cell r="A1249" t="str">
            <v>613SP10</v>
          </cell>
        </row>
        <row r="1250">
          <cell r="A1250" t="str">
            <v>613ST01</v>
          </cell>
        </row>
        <row r="1251">
          <cell r="A1251" t="str">
            <v>613ST05</v>
          </cell>
        </row>
        <row r="1252">
          <cell r="A1252" t="str">
            <v>613ST10</v>
          </cell>
        </row>
        <row r="1253">
          <cell r="A1253" t="str">
            <v>613ST11</v>
          </cell>
        </row>
        <row r="1254">
          <cell r="A1254" t="str">
            <v>613ST19</v>
          </cell>
        </row>
        <row r="1255">
          <cell r="A1255" t="str">
            <v>613ST20</v>
          </cell>
        </row>
        <row r="1256">
          <cell r="A1256" t="str">
            <v>613ST22</v>
          </cell>
        </row>
        <row r="1257">
          <cell r="A1257" t="str">
            <v>613ST23</v>
          </cell>
        </row>
        <row r="1258">
          <cell r="A1258" t="str">
            <v>613ST24</v>
          </cell>
        </row>
        <row r="1259">
          <cell r="A1259" t="str">
            <v>613ST27</v>
          </cell>
        </row>
        <row r="1260">
          <cell r="A1260" t="str">
            <v>613ST29</v>
          </cell>
        </row>
        <row r="1261">
          <cell r="A1261" t="str">
            <v>613ST34</v>
          </cell>
        </row>
        <row r="1262">
          <cell r="A1262" t="str">
            <v>613ST39</v>
          </cell>
        </row>
        <row r="1263">
          <cell r="A1263" t="str">
            <v>613ST41</v>
          </cell>
        </row>
        <row r="1264">
          <cell r="A1264" t="str">
            <v>613ST48</v>
          </cell>
        </row>
        <row r="1265">
          <cell r="A1265" t="str">
            <v>613ST57</v>
          </cell>
        </row>
        <row r="1266">
          <cell r="A1266" t="str">
            <v>613ST58</v>
          </cell>
        </row>
        <row r="1267">
          <cell r="A1267" t="str">
            <v>613ST59</v>
          </cell>
        </row>
        <row r="1268">
          <cell r="A1268" t="str">
            <v>613ST63</v>
          </cell>
        </row>
        <row r="1269">
          <cell r="A1269" t="str">
            <v>613SU02</v>
          </cell>
        </row>
        <row r="1270">
          <cell r="A1270" t="str">
            <v>613SU03</v>
          </cell>
        </row>
        <row r="1271">
          <cell r="A1271" t="str">
            <v>613SW02</v>
          </cell>
        </row>
        <row r="1272">
          <cell r="A1272" t="str">
            <v>613SY05</v>
          </cell>
        </row>
        <row r="1273">
          <cell r="A1273" t="str">
            <v>613TA02</v>
          </cell>
        </row>
        <row r="1274">
          <cell r="A1274" t="str">
            <v>613TC01</v>
          </cell>
        </row>
        <row r="1275">
          <cell r="A1275" t="str">
            <v>613TC02</v>
          </cell>
        </row>
        <row r="1276">
          <cell r="A1276" t="str">
            <v>613TD01</v>
          </cell>
        </row>
        <row r="1277">
          <cell r="A1277" t="str">
            <v>613TE02</v>
          </cell>
        </row>
        <row r="1278">
          <cell r="A1278" t="str">
            <v>613TE04</v>
          </cell>
        </row>
        <row r="1279">
          <cell r="A1279" t="str">
            <v>613TE05</v>
          </cell>
        </row>
        <row r="1280">
          <cell r="A1280" t="str">
            <v>613TE09</v>
          </cell>
        </row>
        <row r="1281">
          <cell r="A1281" t="str">
            <v>613TE10</v>
          </cell>
        </row>
        <row r="1282">
          <cell r="A1282" t="str">
            <v>613TF01</v>
          </cell>
        </row>
        <row r="1283">
          <cell r="A1283" t="str">
            <v>613TH13</v>
          </cell>
        </row>
        <row r="1284">
          <cell r="A1284" t="str">
            <v>613TH23</v>
          </cell>
        </row>
        <row r="1285">
          <cell r="A1285" t="str">
            <v>613TH25</v>
          </cell>
        </row>
        <row r="1286">
          <cell r="A1286" t="str">
            <v>613TH35</v>
          </cell>
        </row>
        <row r="1287">
          <cell r="A1287" t="str">
            <v>613TH41</v>
          </cell>
        </row>
        <row r="1288">
          <cell r="A1288" t="str">
            <v>613TH43</v>
          </cell>
        </row>
        <row r="1289">
          <cell r="A1289" t="str">
            <v>613TH49</v>
          </cell>
        </row>
        <row r="1290">
          <cell r="A1290" t="str">
            <v>613TH50</v>
          </cell>
        </row>
        <row r="1291">
          <cell r="A1291" t="str">
            <v>613TH51</v>
          </cell>
        </row>
        <row r="1292">
          <cell r="A1292" t="str">
            <v>613TH52</v>
          </cell>
        </row>
        <row r="1293">
          <cell r="A1293" t="str">
            <v>613TH55</v>
          </cell>
        </row>
        <row r="1294">
          <cell r="A1294" t="str">
            <v>613TH57</v>
          </cell>
        </row>
        <row r="1295">
          <cell r="A1295" t="str">
            <v>613TH59</v>
          </cell>
        </row>
        <row r="1296">
          <cell r="A1296" t="str">
            <v>613TH60</v>
          </cell>
        </row>
        <row r="1297">
          <cell r="A1297" t="str">
            <v>613TI01</v>
          </cell>
        </row>
        <row r="1298">
          <cell r="A1298" t="str">
            <v>613TI02</v>
          </cell>
        </row>
        <row r="1299">
          <cell r="A1299" t="str">
            <v>613TI03</v>
          </cell>
        </row>
        <row r="1300">
          <cell r="A1300" t="str">
            <v>613TI04</v>
          </cell>
        </row>
        <row r="1301">
          <cell r="A1301" t="str">
            <v>613TI05</v>
          </cell>
        </row>
        <row r="1302">
          <cell r="A1302" t="str">
            <v>613TL01</v>
          </cell>
        </row>
        <row r="1303">
          <cell r="A1303" t="str">
            <v>613TM02</v>
          </cell>
        </row>
        <row r="1304">
          <cell r="A1304" t="str">
            <v>613TO03</v>
          </cell>
        </row>
        <row r="1305">
          <cell r="A1305" t="str">
            <v>613TO05</v>
          </cell>
        </row>
        <row r="1306">
          <cell r="A1306" t="str">
            <v>613TO09</v>
          </cell>
        </row>
        <row r="1307">
          <cell r="A1307" t="str">
            <v>613TQ02</v>
          </cell>
        </row>
        <row r="1308">
          <cell r="A1308" t="str">
            <v>613TR02</v>
          </cell>
        </row>
        <row r="1309">
          <cell r="A1309" t="str">
            <v>613TR03</v>
          </cell>
        </row>
        <row r="1310">
          <cell r="A1310" t="str">
            <v>613TR06</v>
          </cell>
        </row>
        <row r="1311">
          <cell r="A1311" t="str">
            <v>613TR08</v>
          </cell>
        </row>
        <row r="1312">
          <cell r="A1312" t="str">
            <v>613TR10</v>
          </cell>
        </row>
        <row r="1313">
          <cell r="A1313" t="str">
            <v>613TU04</v>
          </cell>
        </row>
        <row r="1314">
          <cell r="A1314" t="str">
            <v>613UN06</v>
          </cell>
        </row>
        <row r="1315">
          <cell r="A1315" t="str">
            <v>613UR01</v>
          </cell>
        </row>
        <row r="1316">
          <cell r="A1316" t="str">
            <v>613VA01</v>
          </cell>
        </row>
        <row r="1317">
          <cell r="A1317" t="str">
            <v>613VE02</v>
          </cell>
        </row>
        <row r="1318">
          <cell r="A1318" t="str">
            <v>613VI01</v>
          </cell>
        </row>
        <row r="1319">
          <cell r="A1319" t="str">
            <v>613VI02</v>
          </cell>
        </row>
        <row r="1320">
          <cell r="A1320" t="str">
            <v>613VM01</v>
          </cell>
        </row>
        <row r="1321">
          <cell r="A1321" t="str">
            <v>613VR01</v>
          </cell>
        </row>
        <row r="1322">
          <cell r="A1322" t="str">
            <v>613WA03</v>
          </cell>
        </row>
        <row r="1323">
          <cell r="A1323" t="str">
            <v>613WA12</v>
          </cell>
        </row>
        <row r="1324">
          <cell r="A1324" t="str">
            <v>613WA15</v>
          </cell>
        </row>
        <row r="1325">
          <cell r="A1325" t="str">
            <v>613WA16</v>
          </cell>
        </row>
        <row r="1326">
          <cell r="A1326" t="str">
            <v>613WA20</v>
          </cell>
        </row>
        <row r="1327">
          <cell r="A1327" t="str">
            <v>613WA26</v>
          </cell>
        </row>
        <row r="1328">
          <cell r="A1328" t="str">
            <v>613WA28</v>
          </cell>
        </row>
        <row r="1329">
          <cell r="A1329" t="str">
            <v>613WA30</v>
          </cell>
        </row>
        <row r="1330">
          <cell r="A1330" t="str">
            <v>613WA36</v>
          </cell>
        </row>
        <row r="1331">
          <cell r="A1331" t="str">
            <v>613WA37</v>
          </cell>
        </row>
        <row r="1332">
          <cell r="A1332" t="str">
            <v>613WA39</v>
          </cell>
        </row>
        <row r="1333">
          <cell r="A1333" t="str">
            <v>613WA40</v>
          </cell>
        </row>
        <row r="1334">
          <cell r="A1334" t="str">
            <v>613WA41</v>
          </cell>
        </row>
        <row r="1335">
          <cell r="A1335" t="str">
            <v>613WA44</v>
          </cell>
        </row>
        <row r="1336">
          <cell r="A1336" t="str">
            <v>613WA45</v>
          </cell>
        </row>
        <row r="1337">
          <cell r="A1337" t="str">
            <v>613WA46</v>
          </cell>
        </row>
        <row r="1338">
          <cell r="A1338" t="str">
            <v>613WE04</v>
          </cell>
        </row>
        <row r="1339">
          <cell r="A1339" t="str">
            <v>613WE06</v>
          </cell>
        </row>
        <row r="1340">
          <cell r="A1340" t="str">
            <v>613WE08</v>
          </cell>
        </row>
        <row r="1341">
          <cell r="A1341" t="str">
            <v>613WG01</v>
          </cell>
        </row>
        <row r="1342">
          <cell r="A1342" t="str">
            <v>613WH12</v>
          </cell>
        </row>
        <row r="1343">
          <cell r="A1343" t="str">
            <v>613WH18</v>
          </cell>
        </row>
        <row r="1344">
          <cell r="A1344" t="str">
            <v>613WI04</v>
          </cell>
        </row>
        <row r="1345">
          <cell r="A1345" t="str">
            <v>613WI05</v>
          </cell>
        </row>
        <row r="1346">
          <cell r="A1346" t="str">
            <v>613WI07</v>
          </cell>
        </row>
        <row r="1347">
          <cell r="A1347" t="str">
            <v>613WI11</v>
          </cell>
        </row>
        <row r="1348">
          <cell r="A1348" t="str">
            <v>613WI14</v>
          </cell>
        </row>
        <row r="1349">
          <cell r="A1349" t="str">
            <v>613WI20</v>
          </cell>
        </row>
        <row r="1350">
          <cell r="A1350" t="str">
            <v>613WI22</v>
          </cell>
        </row>
        <row r="1351">
          <cell r="A1351" t="str">
            <v>613WI23</v>
          </cell>
        </row>
        <row r="1352">
          <cell r="A1352" t="str">
            <v>613WM01</v>
          </cell>
        </row>
        <row r="1353">
          <cell r="A1353" t="str">
            <v>613WM02</v>
          </cell>
        </row>
        <row r="1354">
          <cell r="A1354" t="str">
            <v>613WO06</v>
          </cell>
        </row>
        <row r="1355">
          <cell r="A1355" t="str">
            <v>613WO09</v>
          </cell>
        </row>
        <row r="1356">
          <cell r="A1356" t="str">
            <v>613WO11</v>
          </cell>
        </row>
        <row r="1357">
          <cell r="A1357" t="str">
            <v>613WR01</v>
          </cell>
        </row>
        <row r="1358">
          <cell r="A1358" t="str">
            <v>613WR02</v>
          </cell>
        </row>
        <row r="1359">
          <cell r="A1359" t="str">
            <v>613WR04</v>
          </cell>
        </row>
        <row r="1360">
          <cell r="A1360" t="str">
            <v>613WS01</v>
          </cell>
        </row>
        <row r="1361">
          <cell r="A1361" t="str">
            <v>613WY04</v>
          </cell>
        </row>
        <row r="1362">
          <cell r="A1362" t="str">
            <v>613WY11</v>
          </cell>
        </row>
        <row r="1363">
          <cell r="A1363" t="str">
            <v>613WY12</v>
          </cell>
        </row>
        <row r="1364">
          <cell r="A1364" t="str">
            <v>613XP01</v>
          </cell>
        </row>
        <row r="1365">
          <cell r="A1365" t="str">
            <v>613XP02</v>
          </cell>
        </row>
        <row r="1366">
          <cell r="A1366" t="str">
            <v>613XP03</v>
          </cell>
        </row>
        <row r="1367">
          <cell r="A1367" t="str">
            <v>613XP04</v>
          </cell>
        </row>
        <row r="1368">
          <cell r="A1368" t="str">
            <v>613XP05</v>
          </cell>
        </row>
        <row r="1369">
          <cell r="A1369" t="str">
            <v>613YO02</v>
          </cell>
        </row>
        <row r="1370">
          <cell r="A1370" t="str">
            <v>613YO05</v>
          </cell>
        </row>
        <row r="1371">
          <cell r="A1371" t="str">
            <v>614AI01</v>
          </cell>
        </row>
        <row r="1372">
          <cell r="A1372" t="str">
            <v>614AL01</v>
          </cell>
        </row>
        <row r="1373">
          <cell r="A1373" t="str">
            <v>614AL02</v>
          </cell>
        </row>
        <row r="1374">
          <cell r="A1374" t="str">
            <v>614AQ01</v>
          </cell>
        </row>
        <row r="1375">
          <cell r="A1375" t="str">
            <v>614BE04</v>
          </cell>
        </row>
        <row r="1376">
          <cell r="A1376" t="str">
            <v>614BU02</v>
          </cell>
        </row>
        <row r="1377">
          <cell r="A1377" t="str">
            <v>614CA01</v>
          </cell>
        </row>
        <row r="1378">
          <cell r="A1378" t="str">
            <v>614CA02</v>
          </cell>
        </row>
        <row r="1379">
          <cell r="A1379" t="str">
            <v>614CA03</v>
          </cell>
        </row>
        <row r="1380">
          <cell r="A1380" t="str">
            <v>614CL01</v>
          </cell>
        </row>
        <row r="1381">
          <cell r="A1381" t="str">
            <v>614CU01</v>
          </cell>
        </row>
        <row r="1382">
          <cell r="A1382" t="str">
            <v>614DE03</v>
          </cell>
        </row>
        <row r="1383">
          <cell r="A1383" t="str">
            <v>614DE04</v>
          </cell>
        </row>
        <row r="1384">
          <cell r="A1384" t="str">
            <v>614DU01</v>
          </cell>
        </row>
        <row r="1385">
          <cell r="A1385" t="str">
            <v>614DU02</v>
          </cell>
        </row>
        <row r="1386">
          <cell r="A1386" t="str">
            <v>614ED01</v>
          </cell>
        </row>
        <row r="1387">
          <cell r="A1387" t="str">
            <v>614EL01</v>
          </cell>
        </row>
        <row r="1388">
          <cell r="A1388" t="str">
            <v>614EN03</v>
          </cell>
        </row>
        <row r="1389">
          <cell r="A1389" t="str">
            <v>614GR01</v>
          </cell>
        </row>
        <row r="1390">
          <cell r="A1390" t="str">
            <v>614HA01</v>
          </cell>
        </row>
        <row r="1391">
          <cell r="A1391" t="str">
            <v>614HE02</v>
          </cell>
        </row>
        <row r="1392">
          <cell r="A1392" t="str">
            <v>614HI03</v>
          </cell>
        </row>
        <row r="1393">
          <cell r="A1393" t="str">
            <v>614HU02</v>
          </cell>
        </row>
        <row r="1394">
          <cell r="A1394" t="str">
            <v>614ME01</v>
          </cell>
        </row>
        <row r="1395">
          <cell r="A1395" t="str">
            <v>614MI01</v>
          </cell>
        </row>
        <row r="1396">
          <cell r="A1396" t="str">
            <v>614NA02</v>
          </cell>
        </row>
        <row r="1397">
          <cell r="A1397" t="str">
            <v>614NE01</v>
          </cell>
        </row>
        <row r="1398">
          <cell r="A1398" t="str">
            <v>614NE05</v>
          </cell>
        </row>
        <row r="1399">
          <cell r="A1399" t="str">
            <v>614OI01</v>
          </cell>
        </row>
        <row r="1400">
          <cell r="A1400" t="str">
            <v>614RE01</v>
          </cell>
        </row>
        <row r="1401">
          <cell r="A1401" t="str">
            <v>614RI02</v>
          </cell>
        </row>
        <row r="1402">
          <cell r="A1402" t="str">
            <v>614RO01</v>
          </cell>
        </row>
        <row r="1403">
          <cell r="A1403" t="str">
            <v>614SC03</v>
          </cell>
        </row>
        <row r="1404">
          <cell r="A1404" t="str">
            <v>614UN01</v>
          </cell>
        </row>
        <row r="1405">
          <cell r="A1405" t="str">
            <v>614VE01</v>
          </cell>
        </row>
        <row r="1406">
          <cell r="A1406" t="str">
            <v>614WI01</v>
          </cell>
        </row>
        <row r="1407">
          <cell r="A1407" t="str">
            <v>614YO01</v>
          </cell>
        </row>
        <row r="1408">
          <cell r="A1408" t="str">
            <v>614ZZ99</v>
          </cell>
        </row>
        <row r="1409">
          <cell r="A1409" t="str">
            <v>615KE01</v>
          </cell>
        </row>
        <row r="1410">
          <cell r="A1410" t="str">
            <v>615WE01</v>
          </cell>
        </row>
        <row r="1411">
          <cell r="A1411" t="str">
            <v>616BA01</v>
          </cell>
        </row>
        <row r="1412">
          <cell r="A1412" t="str">
            <v>616BE01</v>
          </cell>
        </row>
        <row r="1413">
          <cell r="A1413" t="str">
            <v>616DU01</v>
          </cell>
        </row>
        <row r="1414">
          <cell r="A1414" t="str">
            <v>616EC01</v>
          </cell>
        </row>
        <row r="1415">
          <cell r="A1415" t="str">
            <v>616EL01</v>
          </cell>
        </row>
        <row r="1416">
          <cell r="A1416" t="str">
            <v>616GE01</v>
          </cell>
        </row>
        <row r="1417">
          <cell r="A1417" t="str">
            <v>616GP01</v>
          </cell>
        </row>
        <row r="1418">
          <cell r="A1418" t="str">
            <v>616GR01</v>
          </cell>
        </row>
        <row r="1419">
          <cell r="A1419" t="str">
            <v>616GR02</v>
          </cell>
        </row>
        <row r="1420">
          <cell r="A1420" t="str">
            <v>616IM01</v>
          </cell>
        </row>
        <row r="1421">
          <cell r="A1421" t="str">
            <v>616IN01</v>
          </cell>
        </row>
        <row r="1422">
          <cell r="A1422" t="str">
            <v>616NH01</v>
          </cell>
        </row>
        <row r="1423">
          <cell r="A1423" t="str">
            <v>616RS01</v>
          </cell>
        </row>
        <row r="1424">
          <cell r="A1424" t="str">
            <v>616SI01</v>
          </cell>
        </row>
        <row r="1425">
          <cell r="A1425" t="str">
            <v>616SW01</v>
          </cell>
        </row>
        <row r="1426">
          <cell r="A1426" t="str">
            <v>616TA01</v>
          </cell>
        </row>
        <row r="1427">
          <cell r="A1427" t="str">
            <v>616TE01</v>
          </cell>
        </row>
        <row r="1428">
          <cell r="A1428" t="str">
            <v>616VO01</v>
          </cell>
        </row>
        <row r="1429">
          <cell r="A1429" t="str">
            <v>616WA01</v>
          </cell>
        </row>
        <row r="1430">
          <cell r="A1430" t="str">
            <v>617EN01</v>
          </cell>
        </row>
        <row r="1431">
          <cell r="A1431" t="str">
            <v>617NH01</v>
          </cell>
        </row>
        <row r="1432">
          <cell r="A1432" t="str">
            <v>617NO01</v>
          </cell>
        </row>
        <row r="1433">
          <cell r="A1433" t="str">
            <v>617ZZ99</v>
          </cell>
        </row>
        <row r="1434">
          <cell r="A1434" t="str">
            <v>618AM01</v>
          </cell>
        </row>
        <row r="1435">
          <cell r="A1435" t="str">
            <v>618BO01</v>
          </cell>
        </row>
        <row r="1436">
          <cell r="A1436" t="str">
            <v>618CA01</v>
          </cell>
        </row>
        <row r="1437">
          <cell r="A1437" t="str">
            <v>618DA01</v>
          </cell>
        </row>
        <row r="1438">
          <cell r="A1438" t="str">
            <v>618DE01</v>
          </cell>
        </row>
        <row r="1439">
          <cell r="A1439" t="str">
            <v>618DU01</v>
          </cell>
        </row>
        <row r="1440">
          <cell r="A1440" t="str">
            <v>618DU02</v>
          </cell>
        </row>
        <row r="1441">
          <cell r="A1441" t="str">
            <v>618HA02</v>
          </cell>
        </row>
        <row r="1442">
          <cell r="A1442" t="str">
            <v>618IN01</v>
          </cell>
        </row>
        <row r="1443">
          <cell r="A1443" t="str">
            <v>618KI01</v>
          </cell>
        </row>
        <row r="1444">
          <cell r="A1444" t="str">
            <v>618LA01</v>
          </cell>
        </row>
        <row r="1445">
          <cell r="A1445" t="str">
            <v>618MA03</v>
          </cell>
        </row>
        <row r="1446">
          <cell r="A1446" t="str">
            <v>618MI02</v>
          </cell>
        </row>
        <row r="1447">
          <cell r="A1447" t="str">
            <v>618MU01</v>
          </cell>
        </row>
        <row r="1448">
          <cell r="A1448" t="str">
            <v>618NE01</v>
          </cell>
        </row>
        <row r="1449">
          <cell r="A1449" t="str">
            <v>618NE02</v>
          </cell>
        </row>
        <row r="1450">
          <cell r="A1450" t="str">
            <v>618NO01</v>
          </cell>
        </row>
        <row r="1451">
          <cell r="A1451" t="str">
            <v>618PI01</v>
          </cell>
        </row>
        <row r="1452">
          <cell r="A1452" t="str">
            <v>618PW01</v>
          </cell>
        </row>
        <row r="1453">
          <cell r="A1453" t="str">
            <v>618RH01</v>
          </cell>
        </row>
        <row r="1454">
          <cell r="A1454" t="str">
            <v>618WE01</v>
          </cell>
        </row>
        <row r="1455">
          <cell r="A1455" t="str">
            <v>618WE02</v>
          </cell>
        </row>
        <row r="1456">
          <cell r="A1456" t="str">
            <v>618ZZ99</v>
          </cell>
        </row>
        <row r="1457">
          <cell r="A1457" t="str">
            <v>619CH01</v>
          </cell>
        </row>
        <row r="1458">
          <cell r="A1458" t="str">
            <v>619DU01</v>
          </cell>
        </row>
        <row r="1459">
          <cell r="A1459" t="str">
            <v>619GA01</v>
          </cell>
        </row>
        <row r="1460">
          <cell r="A1460" t="str">
            <v>619HI01</v>
          </cell>
        </row>
        <row r="1461">
          <cell r="A1461" t="str">
            <v>619NE01</v>
          </cell>
        </row>
        <row r="1462">
          <cell r="A1462" t="str">
            <v>619RH01</v>
          </cell>
        </row>
        <row r="1463">
          <cell r="A1463" t="str">
            <v>619SH01</v>
          </cell>
        </row>
        <row r="1464">
          <cell r="A1464" t="str">
            <v>619TO01</v>
          </cell>
        </row>
        <row r="1465">
          <cell r="A1465" t="str">
            <v>620RI01</v>
          </cell>
        </row>
        <row r="1466">
          <cell r="A1466" t="str">
            <v>620ST01</v>
          </cell>
        </row>
        <row r="1467">
          <cell r="A1467" t="str">
            <v>621BE01</v>
          </cell>
        </row>
        <row r="1468">
          <cell r="A1468" t="str">
            <v>621BI01</v>
          </cell>
        </row>
        <row r="1469">
          <cell r="A1469" t="str">
            <v>621BR01</v>
          </cell>
        </row>
        <row r="1470">
          <cell r="A1470" t="str">
            <v>621CH02</v>
          </cell>
        </row>
        <row r="1471">
          <cell r="A1471" t="str">
            <v>621CH03</v>
          </cell>
        </row>
        <row r="1472">
          <cell r="A1472" t="str">
            <v>621CL01</v>
          </cell>
        </row>
        <row r="1473">
          <cell r="A1473" t="str">
            <v>621DA02</v>
          </cell>
        </row>
        <row r="1474">
          <cell r="A1474" t="str">
            <v>621EA01</v>
          </cell>
        </row>
        <row r="1475">
          <cell r="A1475" t="str">
            <v>621FR01</v>
          </cell>
        </row>
        <row r="1476">
          <cell r="A1476" t="str">
            <v>621HA02</v>
          </cell>
        </row>
        <row r="1477">
          <cell r="A1477" t="str">
            <v>621HO01</v>
          </cell>
        </row>
        <row r="1478">
          <cell r="A1478" t="str">
            <v>621HO03</v>
          </cell>
        </row>
        <row r="1479">
          <cell r="A1479" t="str">
            <v>621KI02</v>
          </cell>
        </row>
        <row r="1480">
          <cell r="A1480" t="str">
            <v>621KU01</v>
          </cell>
        </row>
        <row r="1481">
          <cell r="A1481" t="str">
            <v>621LE01</v>
          </cell>
        </row>
        <row r="1482">
          <cell r="A1482" t="str">
            <v>621LE02</v>
          </cell>
        </row>
        <row r="1483">
          <cell r="A1483" t="str">
            <v>621LO01</v>
          </cell>
        </row>
        <row r="1484">
          <cell r="A1484" t="str">
            <v>621MA01</v>
          </cell>
        </row>
        <row r="1485">
          <cell r="A1485" t="str">
            <v>621MI01</v>
          </cell>
        </row>
        <row r="1486">
          <cell r="A1486" t="str">
            <v>621NO01</v>
          </cell>
        </row>
        <row r="1487">
          <cell r="A1487" t="str">
            <v>621PI02</v>
          </cell>
        </row>
        <row r="1488">
          <cell r="A1488" t="str">
            <v>621RO01</v>
          </cell>
        </row>
        <row r="1489">
          <cell r="A1489" t="str">
            <v>621RO07</v>
          </cell>
        </row>
        <row r="1490">
          <cell r="A1490" t="str">
            <v>621SM01</v>
          </cell>
        </row>
        <row r="1491">
          <cell r="A1491" t="str">
            <v>621ST01</v>
          </cell>
        </row>
        <row r="1492">
          <cell r="A1492" t="str">
            <v>621ST06</v>
          </cell>
        </row>
        <row r="1493">
          <cell r="A1493" t="str">
            <v>621TA01</v>
          </cell>
        </row>
        <row r="1494">
          <cell r="A1494" t="str">
            <v>621TE01</v>
          </cell>
        </row>
        <row r="1495">
          <cell r="A1495" t="str">
            <v>621WO01</v>
          </cell>
        </row>
        <row r="1496">
          <cell r="A1496" t="str">
            <v>611FC01</v>
          </cell>
        </row>
        <row r="1497">
          <cell r="A1497" t="str">
            <v>611GA01</v>
          </cell>
        </row>
        <row r="1498">
          <cell r="A1498" t="str">
            <v>611ME01</v>
          </cell>
        </row>
        <row r="1499">
          <cell r="A1499" t="str">
            <v>611SO09</v>
          </cell>
        </row>
        <row r="1500">
          <cell r="A1500" t="str">
            <v>612AR03</v>
          </cell>
        </row>
        <row r="1501">
          <cell r="A1501" t="str">
            <v>612FW01</v>
          </cell>
        </row>
        <row r="1502">
          <cell r="A1502" t="str">
            <v>612GR10</v>
          </cell>
        </row>
        <row r="1503">
          <cell r="A1503" t="str">
            <v>612TR01</v>
          </cell>
        </row>
        <row r="1504">
          <cell r="A1504" t="str">
            <v>613CC01</v>
          </cell>
        </row>
        <row r="1505">
          <cell r="A1505" t="str">
            <v>613CG01</v>
          </cell>
        </row>
        <row r="1506">
          <cell r="A1506" t="str">
            <v>613CO10</v>
          </cell>
        </row>
        <row r="1507">
          <cell r="A1507" t="str">
            <v>613CO58</v>
          </cell>
        </row>
        <row r="1508">
          <cell r="A1508" t="str">
            <v>613GR10</v>
          </cell>
        </row>
        <row r="1509">
          <cell r="A1509" t="str">
            <v>613GX01</v>
          </cell>
        </row>
        <row r="1510">
          <cell r="A1510" t="str">
            <v>613HA75</v>
          </cell>
        </row>
        <row r="1511">
          <cell r="A1511" t="str">
            <v>613IG02</v>
          </cell>
        </row>
        <row r="1512">
          <cell r="A1512" t="str">
            <v>613JT01</v>
          </cell>
        </row>
        <row r="1513">
          <cell r="A1513" t="str">
            <v>613LA18</v>
          </cell>
        </row>
        <row r="1514">
          <cell r="A1514" t="str">
            <v>613MC02</v>
          </cell>
        </row>
        <row r="1515">
          <cell r="A1515" t="str">
            <v>613PI01</v>
          </cell>
        </row>
        <row r="1516">
          <cell r="A1516" t="str">
            <v>613RE01</v>
          </cell>
        </row>
        <row r="1517">
          <cell r="A1517" t="str">
            <v>613RO41</v>
          </cell>
        </row>
        <row r="1518">
          <cell r="A1518" t="str">
            <v>613TH61</v>
          </cell>
        </row>
        <row r="1519">
          <cell r="A1519" t="str">
            <v>613XP06</v>
          </cell>
        </row>
        <row r="1520">
          <cell r="A1520" t="str">
            <v>613YE01</v>
          </cell>
        </row>
        <row r="1521">
          <cell r="A1521" t="str">
            <v>614DA02</v>
          </cell>
        </row>
        <row r="1522">
          <cell r="A1522" t="str">
            <v>614IN01</v>
          </cell>
        </row>
        <row r="1523">
          <cell r="A1523" t="str">
            <v>614SH01</v>
          </cell>
        </row>
        <row r="1524">
          <cell r="A1524" t="str">
            <v>614VE03</v>
          </cell>
        </row>
        <row r="1525">
          <cell r="A1525" t="str">
            <v>614WH01</v>
          </cell>
        </row>
        <row r="1526">
          <cell r="A1526" t="str">
            <v>616BO01</v>
          </cell>
        </row>
        <row r="1527">
          <cell r="A1527" t="str">
            <v>616HO01</v>
          </cell>
        </row>
        <row r="1528">
          <cell r="A1528" t="str">
            <v>616MA01</v>
          </cell>
        </row>
        <row r="1529">
          <cell r="A1529" t="str">
            <v>616SI02</v>
          </cell>
        </row>
        <row r="1530">
          <cell r="A1530" t="str">
            <v>616SI03</v>
          </cell>
        </row>
        <row r="1531">
          <cell r="A1531" t="str">
            <v>616WE01</v>
          </cell>
        </row>
        <row r="1532">
          <cell r="A1532" t="str">
            <v>616WS01</v>
          </cell>
        </row>
        <row r="1533">
          <cell r="A1533" t="str">
            <v>618CA02</v>
          </cell>
        </row>
        <row r="1534">
          <cell r="A1534" t="str">
            <v>618GA02</v>
          </cell>
        </row>
        <row r="1535">
          <cell r="A1535" t="str">
            <v>618WE03</v>
          </cell>
        </row>
        <row r="1536">
          <cell r="A1536" t="str">
            <v>619BR01</v>
          </cell>
        </row>
        <row r="1537">
          <cell r="A1537" t="str">
            <v>619BR02</v>
          </cell>
        </row>
        <row r="1538">
          <cell r="A1538" t="str">
            <v>619NO01</v>
          </cell>
        </row>
        <row r="1539">
          <cell r="A1539" t="str">
            <v>619NO02</v>
          </cell>
        </row>
        <row r="1540">
          <cell r="A1540" t="str">
            <v>619OL01</v>
          </cell>
        </row>
        <row r="1541">
          <cell r="A1541" t="str">
            <v>619RA01</v>
          </cell>
        </row>
        <row r="1542">
          <cell r="A1542" t="str">
            <v>619SC01</v>
          </cell>
        </row>
        <row r="1543">
          <cell r="A1543" t="str">
            <v>619SU01</v>
          </cell>
        </row>
        <row r="1544">
          <cell r="A1544" t="str">
            <v>621BE02</v>
          </cell>
        </row>
        <row r="1545">
          <cell r="A1545" t="str">
            <v>621CA01</v>
          </cell>
        </row>
        <row r="1546">
          <cell r="A1546" t="str">
            <v>621JU01</v>
          </cell>
        </row>
        <row r="1547">
          <cell r="A1547" t="str">
            <v>621KW01</v>
          </cell>
        </row>
        <row r="1548">
          <cell r="A1548" t="str">
            <v>621MA02</v>
          </cell>
        </row>
        <row r="1549">
          <cell r="A1549" t="str">
            <v>621MA03</v>
          </cell>
        </row>
        <row r="1550">
          <cell r="A1550" t="str">
            <v>621RO02</v>
          </cell>
        </row>
        <row r="1551">
          <cell r="A1551" t="str">
            <v>621TH02</v>
          </cell>
        </row>
        <row r="1552">
          <cell r="A1552" t="str">
            <v>63000</v>
          </cell>
        </row>
        <row r="1553">
          <cell r="A1553" t="str">
            <v>63001</v>
          </cell>
        </row>
        <row r="1554">
          <cell r="A1554" t="str">
            <v>63200</v>
          </cell>
        </row>
        <row r="1555">
          <cell r="A1555" t="str">
            <v>63201</v>
          </cell>
        </row>
        <row r="1556">
          <cell r="A1556" t="str">
            <v>63301</v>
          </cell>
        </row>
        <row r="1557">
          <cell r="A1557" t="str">
            <v>63302</v>
          </cell>
        </row>
        <row r="1558">
          <cell r="A1558" t="str">
            <v>70000</v>
          </cell>
        </row>
        <row r="1559">
          <cell r="A1559" t="str">
            <v>70010</v>
          </cell>
        </row>
        <row r="1560">
          <cell r="A1560" t="str">
            <v>70011</v>
          </cell>
        </row>
        <row r="1561">
          <cell r="A1561" t="str">
            <v>70090</v>
          </cell>
        </row>
        <row r="1562">
          <cell r="A1562" t="str">
            <v>70500</v>
          </cell>
        </row>
        <row r="1563">
          <cell r="A1563" t="str">
            <v>70501</v>
          </cell>
        </row>
        <row r="1564">
          <cell r="A1564" t="str">
            <v>70502</v>
          </cell>
        </row>
        <row r="1565">
          <cell r="A1565" t="str">
            <v>70503</v>
          </cell>
        </row>
        <row r="1566">
          <cell r="A1566" t="str">
            <v>8112E01</v>
          </cell>
        </row>
        <row r="1567">
          <cell r="A1567" t="str">
            <v>8111S02</v>
          </cell>
        </row>
        <row r="1568">
          <cell r="A1568" t="str">
            <v>8112H01</v>
          </cell>
        </row>
        <row r="1569">
          <cell r="A1569" t="str">
            <v>811A101</v>
          </cell>
        </row>
        <row r="1570">
          <cell r="A1570" t="str">
            <v>811AA06</v>
          </cell>
        </row>
        <row r="1571">
          <cell r="A1571" t="str">
            <v>811AA07</v>
          </cell>
        </row>
        <row r="1572">
          <cell r="A1572" t="str">
            <v>811AB17</v>
          </cell>
        </row>
        <row r="1573">
          <cell r="A1573" t="str">
            <v>811AB18</v>
          </cell>
        </row>
        <row r="1574">
          <cell r="A1574" t="str">
            <v>811AB19</v>
          </cell>
        </row>
        <row r="1575">
          <cell r="A1575" t="str">
            <v>811AB20</v>
          </cell>
        </row>
        <row r="1576">
          <cell r="A1576" t="str">
            <v>811AB21</v>
          </cell>
        </row>
        <row r="1577">
          <cell r="A1577" t="str">
            <v>811AB22</v>
          </cell>
        </row>
        <row r="1578">
          <cell r="A1578" t="str">
            <v>811AC03</v>
          </cell>
        </row>
        <row r="1579">
          <cell r="A1579" t="str">
            <v>811AC29</v>
          </cell>
        </row>
        <row r="1580">
          <cell r="A1580" t="str">
            <v>811AC31</v>
          </cell>
        </row>
        <row r="1581">
          <cell r="A1581" t="str">
            <v>811AC64</v>
          </cell>
        </row>
        <row r="1582">
          <cell r="A1582" t="str">
            <v>811AC65</v>
          </cell>
        </row>
        <row r="1583">
          <cell r="A1583" t="str">
            <v>811AC66</v>
          </cell>
        </row>
        <row r="1584">
          <cell r="A1584" t="str">
            <v>811AC67</v>
          </cell>
        </row>
        <row r="1585">
          <cell r="A1585" t="str">
            <v>811AC69</v>
          </cell>
        </row>
        <row r="1586">
          <cell r="A1586" t="str">
            <v>811AC70</v>
          </cell>
        </row>
        <row r="1587">
          <cell r="A1587" t="str">
            <v>811AC71</v>
          </cell>
        </row>
        <row r="1588">
          <cell r="A1588" t="str">
            <v>811AC72</v>
          </cell>
        </row>
        <row r="1589">
          <cell r="A1589" t="str">
            <v>811AC73</v>
          </cell>
        </row>
        <row r="1590">
          <cell r="A1590" t="str">
            <v>811AD08</v>
          </cell>
        </row>
        <row r="1591">
          <cell r="A1591" t="str">
            <v>811AD25</v>
          </cell>
        </row>
        <row r="1592">
          <cell r="A1592" t="str">
            <v>811AD34</v>
          </cell>
        </row>
        <row r="1593">
          <cell r="A1593" t="str">
            <v>811AD36</v>
          </cell>
        </row>
        <row r="1594">
          <cell r="A1594" t="str">
            <v>811AD37</v>
          </cell>
        </row>
        <row r="1595">
          <cell r="A1595" t="str">
            <v>811AD38</v>
          </cell>
        </row>
        <row r="1596">
          <cell r="A1596" t="str">
            <v>811AD39</v>
          </cell>
        </row>
        <row r="1597">
          <cell r="A1597" t="str">
            <v>811AD40</v>
          </cell>
        </row>
        <row r="1598">
          <cell r="A1598" t="str">
            <v>811AD41</v>
          </cell>
        </row>
        <row r="1599">
          <cell r="A1599" t="str">
            <v>811AE04</v>
          </cell>
        </row>
        <row r="1600">
          <cell r="A1600" t="str">
            <v>811AE05</v>
          </cell>
        </row>
        <row r="1601">
          <cell r="A1601" t="str">
            <v>811AE06</v>
          </cell>
        </row>
        <row r="1602">
          <cell r="A1602" t="str">
            <v>811AF03</v>
          </cell>
        </row>
        <row r="1603">
          <cell r="A1603" t="str">
            <v>811AF04</v>
          </cell>
        </row>
        <row r="1604">
          <cell r="A1604" t="str">
            <v>811AG19</v>
          </cell>
        </row>
        <row r="1605">
          <cell r="A1605" t="str">
            <v>811AI17</v>
          </cell>
        </row>
        <row r="1606">
          <cell r="A1606" t="str">
            <v>811AJ01</v>
          </cell>
        </row>
        <row r="1607">
          <cell r="A1607" t="str">
            <v>811AL01</v>
          </cell>
        </row>
        <row r="1608">
          <cell r="A1608" t="str">
            <v>811AL29</v>
          </cell>
        </row>
        <row r="1609">
          <cell r="A1609" t="str">
            <v>811AL42</v>
          </cell>
        </row>
        <row r="1610">
          <cell r="A1610" t="str">
            <v>811AL55</v>
          </cell>
        </row>
        <row r="1611">
          <cell r="A1611" t="str">
            <v>811AL59</v>
          </cell>
        </row>
        <row r="1612">
          <cell r="A1612" t="str">
            <v>811AL64</v>
          </cell>
        </row>
        <row r="1613">
          <cell r="A1613" t="str">
            <v>811AL65</v>
          </cell>
        </row>
        <row r="1614">
          <cell r="A1614" t="str">
            <v>811AL66</v>
          </cell>
        </row>
        <row r="1615">
          <cell r="A1615" t="str">
            <v>811AL67</v>
          </cell>
        </row>
        <row r="1616">
          <cell r="A1616" t="str">
            <v>811AL68</v>
          </cell>
        </row>
        <row r="1617">
          <cell r="A1617" t="str">
            <v>811AL69</v>
          </cell>
        </row>
        <row r="1618">
          <cell r="A1618" t="str">
            <v>811AL70</v>
          </cell>
        </row>
        <row r="1619">
          <cell r="A1619" t="str">
            <v>811AL71</v>
          </cell>
        </row>
        <row r="1620">
          <cell r="A1620" t="str">
            <v>811AL72</v>
          </cell>
        </row>
        <row r="1621">
          <cell r="A1621" t="str">
            <v>811AL73</v>
          </cell>
        </row>
        <row r="1622">
          <cell r="A1622" t="str">
            <v>811AL74</v>
          </cell>
        </row>
        <row r="1623">
          <cell r="A1623" t="str">
            <v>811AL75</v>
          </cell>
        </row>
        <row r="1624">
          <cell r="A1624" t="str">
            <v>811AL76</v>
          </cell>
        </row>
        <row r="1625">
          <cell r="A1625" t="str">
            <v>811AL77</v>
          </cell>
        </row>
        <row r="1626">
          <cell r="A1626" t="str">
            <v>811AL78</v>
          </cell>
        </row>
        <row r="1627">
          <cell r="A1627" t="str">
            <v>811AM20</v>
          </cell>
        </row>
        <row r="1628">
          <cell r="A1628" t="str">
            <v>811AM21</v>
          </cell>
        </row>
        <row r="1629">
          <cell r="A1629" t="str">
            <v>811AM22</v>
          </cell>
        </row>
        <row r="1630">
          <cell r="A1630" t="str">
            <v>811AM23</v>
          </cell>
        </row>
        <row r="1631">
          <cell r="A1631" t="str">
            <v>811AN18</v>
          </cell>
        </row>
        <row r="1632">
          <cell r="A1632" t="str">
            <v>811AN33</v>
          </cell>
        </row>
        <row r="1633">
          <cell r="A1633" t="str">
            <v>811AN34</v>
          </cell>
        </row>
        <row r="1634">
          <cell r="A1634" t="str">
            <v>811AN35</v>
          </cell>
        </row>
        <row r="1635">
          <cell r="A1635" t="str">
            <v>811AN36</v>
          </cell>
        </row>
        <row r="1636">
          <cell r="A1636" t="str">
            <v>811AP17</v>
          </cell>
        </row>
        <row r="1637">
          <cell r="A1637" t="str">
            <v>811AQ01</v>
          </cell>
        </row>
        <row r="1638">
          <cell r="A1638" t="str">
            <v>811AQ06</v>
          </cell>
        </row>
        <row r="1639">
          <cell r="A1639" t="str">
            <v>811AQ07</v>
          </cell>
        </row>
        <row r="1640">
          <cell r="A1640" t="str">
            <v>811AQ08</v>
          </cell>
        </row>
        <row r="1641">
          <cell r="A1641" t="str">
            <v>811AQ09</v>
          </cell>
        </row>
        <row r="1642">
          <cell r="A1642" t="str">
            <v>811AQ10</v>
          </cell>
        </row>
        <row r="1643">
          <cell r="A1643" t="str">
            <v>811AR07</v>
          </cell>
        </row>
        <row r="1644">
          <cell r="A1644" t="str">
            <v>811AR31</v>
          </cell>
        </row>
        <row r="1645">
          <cell r="A1645" t="str">
            <v>811AR40</v>
          </cell>
        </row>
        <row r="1646">
          <cell r="A1646" t="str">
            <v>811AR44</v>
          </cell>
        </row>
        <row r="1647">
          <cell r="A1647" t="str">
            <v>811AR56</v>
          </cell>
        </row>
        <row r="1648">
          <cell r="A1648" t="str">
            <v>811AR57</v>
          </cell>
        </row>
        <row r="1649">
          <cell r="A1649" t="str">
            <v>811AR58</v>
          </cell>
        </row>
        <row r="1650">
          <cell r="A1650" t="str">
            <v>811AR59</v>
          </cell>
        </row>
        <row r="1651">
          <cell r="A1651" t="str">
            <v>811AR60</v>
          </cell>
        </row>
        <row r="1652">
          <cell r="A1652" t="str">
            <v>811AR61</v>
          </cell>
        </row>
        <row r="1653">
          <cell r="A1653" t="str">
            <v>811AS02</v>
          </cell>
        </row>
        <row r="1654">
          <cell r="A1654" t="str">
            <v>811AS18</v>
          </cell>
        </row>
        <row r="1655">
          <cell r="A1655" t="str">
            <v>811AS76</v>
          </cell>
        </row>
        <row r="1656">
          <cell r="A1656" t="str">
            <v>811AS79</v>
          </cell>
        </row>
        <row r="1657">
          <cell r="A1657" t="str">
            <v>811AS80</v>
          </cell>
        </row>
        <row r="1658">
          <cell r="A1658" t="str">
            <v>811AS82</v>
          </cell>
        </row>
        <row r="1659">
          <cell r="A1659" t="str">
            <v>811AS83</v>
          </cell>
        </row>
        <row r="1660">
          <cell r="A1660" t="str">
            <v>811AS85</v>
          </cell>
        </row>
        <row r="1661">
          <cell r="A1661" t="str">
            <v>811AS86</v>
          </cell>
        </row>
        <row r="1662">
          <cell r="A1662" t="str">
            <v>811AS87</v>
          </cell>
        </row>
        <row r="1663">
          <cell r="A1663" t="str">
            <v>811AS88</v>
          </cell>
        </row>
        <row r="1664">
          <cell r="A1664" t="str">
            <v>811AS89</v>
          </cell>
        </row>
        <row r="1665">
          <cell r="A1665" t="str">
            <v>811AS90</v>
          </cell>
        </row>
        <row r="1666">
          <cell r="A1666" t="str">
            <v>811AS91</v>
          </cell>
        </row>
        <row r="1667">
          <cell r="A1667" t="str">
            <v>811AS92</v>
          </cell>
        </row>
        <row r="1668">
          <cell r="A1668" t="str">
            <v>811AS93</v>
          </cell>
        </row>
        <row r="1669">
          <cell r="A1669" t="str">
            <v>811AS94</v>
          </cell>
        </row>
        <row r="1670">
          <cell r="A1670" t="str">
            <v>811AS95</v>
          </cell>
        </row>
        <row r="1671">
          <cell r="A1671" t="str">
            <v>811AS97</v>
          </cell>
        </row>
        <row r="1672">
          <cell r="A1672" t="str">
            <v>811AS98</v>
          </cell>
        </row>
        <row r="1673">
          <cell r="A1673" t="str">
            <v>811AS99</v>
          </cell>
        </row>
        <row r="1674">
          <cell r="A1674" t="str">
            <v>811AT02</v>
          </cell>
        </row>
        <row r="1675">
          <cell r="A1675" t="str">
            <v>811AT19</v>
          </cell>
        </row>
        <row r="1676">
          <cell r="A1676" t="str">
            <v>811AT20</v>
          </cell>
        </row>
        <row r="1677">
          <cell r="A1677" t="str">
            <v>811AT21</v>
          </cell>
        </row>
        <row r="1678">
          <cell r="A1678" t="str">
            <v>811AT22</v>
          </cell>
        </row>
        <row r="1679">
          <cell r="A1679" t="str">
            <v>811AT23</v>
          </cell>
        </row>
        <row r="1680">
          <cell r="A1680" t="str">
            <v>811AT24</v>
          </cell>
        </row>
        <row r="1681">
          <cell r="A1681" t="str">
            <v>811AU01</v>
          </cell>
        </row>
        <row r="1682">
          <cell r="A1682" t="str">
            <v>811AU10</v>
          </cell>
        </row>
        <row r="1683">
          <cell r="A1683" t="str">
            <v>811AU21</v>
          </cell>
        </row>
        <row r="1684">
          <cell r="A1684" t="str">
            <v>811AU22</v>
          </cell>
        </row>
        <row r="1685">
          <cell r="A1685" t="str">
            <v>811AV14</v>
          </cell>
        </row>
        <row r="1686">
          <cell r="A1686" t="str">
            <v>811AX03</v>
          </cell>
        </row>
        <row r="1687">
          <cell r="A1687" t="str">
            <v>811AX04</v>
          </cell>
        </row>
        <row r="1688">
          <cell r="A1688" t="str">
            <v>811AX05</v>
          </cell>
        </row>
        <row r="1689">
          <cell r="A1689" t="str">
            <v>811AY01</v>
          </cell>
        </row>
        <row r="1690">
          <cell r="A1690" t="str">
            <v>811BA105</v>
          </cell>
        </row>
        <row r="1691">
          <cell r="A1691" t="str">
            <v>811BA11</v>
          </cell>
        </row>
        <row r="1692">
          <cell r="A1692" t="str">
            <v>811BA12</v>
          </cell>
        </row>
        <row r="1693">
          <cell r="A1693" t="str">
            <v>811BA168</v>
          </cell>
        </row>
        <row r="1694">
          <cell r="A1694" t="str">
            <v>811BA175</v>
          </cell>
        </row>
        <row r="1695">
          <cell r="A1695" t="str">
            <v>811BA179</v>
          </cell>
        </row>
        <row r="1696">
          <cell r="A1696" t="str">
            <v>811BA181</v>
          </cell>
        </row>
        <row r="1697">
          <cell r="A1697" t="str">
            <v>811BA184</v>
          </cell>
        </row>
        <row r="1698">
          <cell r="A1698" t="str">
            <v>811BA185</v>
          </cell>
        </row>
        <row r="1699">
          <cell r="A1699" t="str">
            <v>811BA186</v>
          </cell>
        </row>
        <row r="1700">
          <cell r="A1700" t="str">
            <v>811BA187</v>
          </cell>
        </row>
        <row r="1701">
          <cell r="A1701" t="str">
            <v>811BA188</v>
          </cell>
        </row>
        <row r="1702">
          <cell r="A1702" t="str">
            <v>811BA189</v>
          </cell>
        </row>
        <row r="1703">
          <cell r="A1703" t="str">
            <v>811BA190</v>
          </cell>
        </row>
        <row r="1704">
          <cell r="A1704" t="str">
            <v>811BA191</v>
          </cell>
        </row>
        <row r="1705">
          <cell r="A1705" t="str">
            <v>811BA192</v>
          </cell>
        </row>
        <row r="1706">
          <cell r="A1706" t="str">
            <v>811BA193</v>
          </cell>
        </row>
        <row r="1707">
          <cell r="A1707" t="str">
            <v>811BA194</v>
          </cell>
        </row>
        <row r="1708">
          <cell r="A1708" t="str">
            <v>811BA195</v>
          </cell>
        </row>
        <row r="1709">
          <cell r="A1709" t="str">
            <v>811BA196</v>
          </cell>
        </row>
        <row r="1710">
          <cell r="A1710" t="str">
            <v>811BA197</v>
          </cell>
        </row>
        <row r="1711">
          <cell r="A1711" t="str">
            <v>811BA198</v>
          </cell>
        </row>
        <row r="1712">
          <cell r="A1712" t="str">
            <v>811BA199</v>
          </cell>
        </row>
        <row r="1713">
          <cell r="A1713" t="str">
            <v>811BA200</v>
          </cell>
        </row>
        <row r="1714">
          <cell r="A1714" t="str">
            <v>811BA201</v>
          </cell>
        </row>
        <row r="1715">
          <cell r="A1715" t="str">
            <v>811BA202</v>
          </cell>
        </row>
        <row r="1716">
          <cell r="A1716" t="str">
            <v>811BA203</v>
          </cell>
        </row>
        <row r="1717">
          <cell r="A1717" t="str">
            <v>811BA62</v>
          </cell>
        </row>
        <row r="1718">
          <cell r="A1718" t="str">
            <v>811BA63</v>
          </cell>
        </row>
        <row r="1719">
          <cell r="A1719" t="str">
            <v>811BA97</v>
          </cell>
        </row>
        <row r="1720">
          <cell r="A1720" t="str">
            <v>811BE01</v>
          </cell>
        </row>
        <row r="1721">
          <cell r="A1721" t="str">
            <v>811BE110</v>
          </cell>
        </row>
        <row r="1722">
          <cell r="A1722" t="str">
            <v>811BE114</v>
          </cell>
        </row>
        <row r="1723">
          <cell r="A1723" t="str">
            <v>811BE122</v>
          </cell>
        </row>
        <row r="1724">
          <cell r="A1724" t="str">
            <v>811BE123</v>
          </cell>
        </row>
        <row r="1725">
          <cell r="A1725" t="str">
            <v>811BE124</v>
          </cell>
        </row>
        <row r="1726">
          <cell r="A1726" t="str">
            <v>811BE125</v>
          </cell>
        </row>
        <row r="1727">
          <cell r="A1727" t="str">
            <v>811BE127</v>
          </cell>
        </row>
        <row r="1728">
          <cell r="A1728" t="str">
            <v>811BE128</v>
          </cell>
        </row>
        <row r="1729">
          <cell r="A1729" t="str">
            <v>811BE129</v>
          </cell>
        </row>
        <row r="1730">
          <cell r="A1730" t="str">
            <v>811BE130</v>
          </cell>
        </row>
        <row r="1731">
          <cell r="A1731" t="str">
            <v>811BE131</v>
          </cell>
        </row>
        <row r="1732">
          <cell r="A1732" t="str">
            <v>811BE132</v>
          </cell>
        </row>
        <row r="1733">
          <cell r="A1733" t="str">
            <v>811BE133</v>
          </cell>
        </row>
        <row r="1734">
          <cell r="A1734" t="str">
            <v>811BE134</v>
          </cell>
        </row>
        <row r="1735">
          <cell r="A1735" t="str">
            <v>811BE135</v>
          </cell>
        </row>
        <row r="1736">
          <cell r="A1736" t="str">
            <v>811BE18</v>
          </cell>
        </row>
        <row r="1737">
          <cell r="A1737" t="str">
            <v>811BE29</v>
          </cell>
        </row>
        <row r="1738">
          <cell r="A1738" t="str">
            <v>811BE65</v>
          </cell>
        </row>
        <row r="1739">
          <cell r="A1739" t="str">
            <v>811BE76</v>
          </cell>
        </row>
        <row r="1740">
          <cell r="A1740" t="str">
            <v>811BE98</v>
          </cell>
        </row>
        <row r="1741">
          <cell r="A1741" t="str">
            <v>811BI12</v>
          </cell>
        </row>
        <row r="1742">
          <cell r="A1742" t="str">
            <v>811BI51</v>
          </cell>
        </row>
        <row r="1743">
          <cell r="A1743" t="str">
            <v>811BI53</v>
          </cell>
        </row>
        <row r="1744">
          <cell r="A1744" t="str">
            <v>811BI54</v>
          </cell>
        </row>
        <row r="1745">
          <cell r="A1745" t="str">
            <v>811BI55</v>
          </cell>
        </row>
        <row r="1746">
          <cell r="A1746" t="str">
            <v>811BI56</v>
          </cell>
        </row>
        <row r="1747">
          <cell r="A1747" t="str">
            <v>811BI57</v>
          </cell>
        </row>
        <row r="1748">
          <cell r="A1748" t="str">
            <v>811BJ01</v>
          </cell>
        </row>
        <row r="1749">
          <cell r="A1749" t="str">
            <v>811BJ02</v>
          </cell>
        </row>
        <row r="1750">
          <cell r="A1750" t="str">
            <v>811BL02</v>
          </cell>
        </row>
        <row r="1751">
          <cell r="A1751" t="str">
            <v>811BL29</v>
          </cell>
        </row>
        <row r="1752">
          <cell r="A1752" t="str">
            <v>811BL56</v>
          </cell>
        </row>
        <row r="1753">
          <cell r="A1753" t="str">
            <v>811BL57</v>
          </cell>
        </row>
        <row r="1754">
          <cell r="A1754" t="str">
            <v>811BL59</v>
          </cell>
        </row>
        <row r="1755">
          <cell r="A1755" t="str">
            <v>811BL60</v>
          </cell>
        </row>
        <row r="1756">
          <cell r="A1756" t="str">
            <v>811BL61</v>
          </cell>
        </row>
        <row r="1757">
          <cell r="A1757" t="str">
            <v>811BL63</v>
          </cell>
        </row>
        <row r="1758">
          <cell r="A1758" t="str">
            <v>811BM07</v>
          </cell>
        </row>
        <row r="1759">
          <cell r="A1759" t="str">
            <v>811BO09</v>
          </cell>
        </row>
        <row r="1760">
          <cell r="A1760" t="str">
            <v>811BO34</v>
          </cell>
        </row>
        <row r="1761">
          <cell r="A1761" t="str">
            <v>811BO80</v>
          </cell>
        </row>
        <row r="1762">
          <cell r="A1762" t="str">
            <v>811BO86</v>
          </cell>
        </row>
        <row r="1763">
          <cell r="A1763" t="str">
            <v>811BO87</v>
          </cell>
        </row>
        <row r="1764">
          <cell r="A1764" t="str">
            <v>811BO88</v>
          </cell>
        </row>
        <row r="1765">
          <cell r="A1765" t="str">
            <v>811BO89</v>
          </cell>
        </row>
        <row r="1766">
          <cell r="A1766" t="str">
            <v>811BO90</v>
          </cell>
        </row>
        <row r="1767">
          <cell r="A1767" t="str">
            <v>811BO91</v>
          </cell>
        </row>
        <row r="1768">
          <cell r="A1768" t="str">
            <v>811BO92</v>
          </cell>
        </row>
        <row r="1769">
          <cell r="A1769" t="str">
            <v>811BP06</v>
          </cell>
        </row>
        <row r="1770">
          <cell r="A1770" t="str">
            <v>811BP07</v>
          </cell>
        </row>
        <row r="1771">
          <cell r="A1771" t="str">
            <v>811BR138</v>
          </cell>
        </row>
        <row r="1772">
          <cell r="A1772" t="str">
            <v>811BR188</v>
          </cell>
        </row>
        <row r="1773">
          <cell r="A1773" t="str">
            <v>811BR202</v>
          </cell>
        </row>
        <row r="1774">
          <cell r="A1774" t="str">
            <v>811BR215</v>
          </cell>
        </row>
        <row r="1775">
          <cell r="A1775" t="str">
            <v>811BR229</v>
          </cell>
        </row>
        <row r="1776">
          <cell r="A1776" t="str">
            <v>811BR232</v>
          </cell>
        </row>
        <row r="1777">
          <cell r="A1777" t="str">
            <v>811BR234</v>
          </cell>
        </row>
        <row r="1778">
          <cell r="A1778" t="str">
            <v>811BR239</v>
          </cell>
        </row>
        <row r="1779">
          <cell r="A1779" t="str">
            <v>811BR245</v>
          </cell>
        </row>
        <row r="1780">
          <cell r="A1780" t="str">
            <v>811BR265</v>
          </cell>
        </row>
        <row r="1781">
          <cell r="A1781" t="str">
            <v>811BR270</v>
          </cell>
        </row>
        <row r="1782">
          <cell r="A1782" t="str">
            <v>811BR272</v>
          </cell>
        </row>
        <row r="1783">
          <cell r="A1783" t="str">
            <v>811BR276</v>
          </cell>
        </row>
        <row r="1784">
          <cell r="A1784" t="str">
            <v>811BR277</v>
          </cell>
        </row>
        <row r="1785">
          <cell r="A1785" t="str">
            <v>811BR279</v>
          </cell>
        </row>
        <row r="1786">
          <cell r="A1786" t="str">
            <v>811BR280</v>
          </cell>
        </row>
        <row r="1787">
          <cell r="A1787" t="str">
            <v>811BR281</v>
          </cell>
        </row>
        <row r="1788">
          <cell r="A1788" t="str">
            <v>811BR282</v>
          </cell>
        </row>
        <row r="1789">
          <cell r="A1789" t="str">
            <v>811BR283</v>
          </cell>
        </row>
        <row r="1790">
          <cell r="A1790" t="str">
            <v>811BR284</v>
          </cell>
        </row>
        <row r="1791">
          <cell r="A1791" t="str">
            <v>811BR285</v>
          </cell>
        </row>
        <row r="1792">
          <cell r="A1792" t="str">
            <v>811BR286</v>
          </cell>
        </row>
        <row r="1793">
          <cell r="A1793" t="str">
            <v>811BR287</v>
          </cell>
        </row>
        <row r="1794">
          <cell r="A1794" t="str">
            <v>811BR288</v>
          </cell>
        </row>
        <row r="1795">
          <cell r="A1795" t="str">
            <v>811BR289</v>
          </cell>
        </row>
        <row r="1796">
          <cell r="A1796" t="str">
            <v>811BR290</v>
          </cell>
        </row>
        <row r="1797">
          <cell r="A1797" t="str">
            <v>811BR291</v>
          </cell>
        </row>
        <row r="1798">
          <cell r="A1798" t="str">
            <v>811BR292</v>
          </cell>
        </row>
        <row r="1799">
          <cell r="A1799" t="str">
            <v>811BR293</v>
          </cell>
        </row>
        <row r="1800">
          <cell r="A1800" t="str">
            <v>811BR294</v>
          </cell>
        </row>
        <row r="1801">
          <cell r="A1801" t="str">
            <v>811BR296</v>
          </cell>
        </row>
        <row r="1802">
          <cell r="A1802" t="str">
            <v>811BR297</v>
          </cell>
        </row>
        <row r="1803">
          <cell r="A1803" t="str">
            <v>811BR298</v>
          </cell>
        </row>
        <row r="1804">
          <cell r="A1804" t="str">
            <v>811BR299</v>
          </cell>
        </row>
        <row r="1805">
          <cell r="A1805" t="str">
            <v>811BR300</v>
          </cell>
        </row>
        <row r="1806">
          <cell r="A1806" t="str">
            <v>811BR301</v>
          </cell>
        </row>
        <row r="1807">
          <cell r="A1807" t="str">
            <v>811BR302</v>
          </cell>
        </row>
        <row r="1808">
          <cell r="A1808" t="str">
            <v>811BS09</v>
          </cell>
        </row>
        <row r="1809">
          <cell r="A1809" t="str">
            <v>811BS13</v>
          </cell>
        </row>
        <row r="1810">
          <cell r="A1810" t="str">
            <v>811BU06</v>
          </cell>
        </row>
        <row r="1811">
          <cell r="A1811" t="str">
            <v>811BU115</v>
          </cell>
        </row>
        <row r="1812">
          <cell r="A1812" t="str">
            <v>811BU122</v>
          </cell>
        </row>
        <row r="1813">
          <cell r="A1813" t="str">
            <v>811BU139</v>
          </cell>
        </row>
        <row r="1814">
          <cell r="A1814" t="str">
            <v>811BU140</v>
          </cell>
        </row>
        <row r="1815">
          <cell r="A1815" t="str">
            <v>811BU141</v>
          </cell>
        </row>
        <row r="1816">
          <cell r="A1816" t="str">
            <v>811BU142</v>
          </cell>
        </row>
        <row r="1817">
          <cell r="A1817" t="str">
            <v>811BU143</v>
          </cell>
        </row>
        <row r="1818">
          <cell r="A1818" t="str">
            <v>811BU144</v>
          </cell>
        </row>
        <row r="1819">
          <cell r="A1819" t="str">
            <v>811BU145</v>
          </cell>
        </row>
        <row r="1820">
          <cell r="A1820" t="str">
            <v>811BU146</v>
          </cell>
        </row>
        <row r="1821">
          <cell r="A1821" t="str">
            <v>811BU147</v>
          </cell>
        </row>
        <row r="1822">
          <cell r="A1822" t="str">
            <v>811BU148</v>
          </cell>
        </row>
        <row r="1823">
          <cell r="A1823" t="str">
            <v>811BU41</v>
          </cell>
        </row>
        <row r="1824">
          <cell r="A1824" t="str">
            <v>811BU60</v>
          </cell>
        </row>
        <row r="1825">
          <cell r="A1825" t="str">
            <v>811BU70</v>
          </cell>
        </row>
        <row r="1826">
          <cell r="A1826" t="str">
            <v>811BU71</v>
          </cell>
        </row>
        <row r="1827">
          <cell r="A1827" t="str">
            <v>811BW03</v>
          </cell>
        </row>
        <row r="1828">
          <cell r="A1828" t="str">
            <v>811BW04</v>
          </cell>
        </row>
        <row r="1829">
          <cell r="A1829" t="str">
            <v>811BY06</v>
          </cell>
        </row>
        <row r="1830">
          <cell r="A1830" t="str">
            <v>811BY07</v>
          </cell>
        </row>
        <row r="1831">
          <cell r="A1831" t="str">
            <v>811BY08</v>
          </cell>
        </row>
        <row r="1832">
          <cell r="A1832" t="str">
            <v>811BY09</v>
          </cell>
        </row>
        <row r="1833">
          <cell r="A1833" t="str">
            <v>811CA130</v>
          </cell>
        </row>
        <row r="1834">
          <cell r="A1834" t="str">
            <v>811CA141</v>
          </cell>
        </row>
        <row r="1835">
          <cell r="A1835" t="str">
            <v>811CA150</v>
          </cell>
        </row>
        <row r="1836">
          <cell r="A1836" t="str">
            <v>811CA16</v>
          </cell>
        </row>
        <row r="1837">
          <cell r="A1837" t="str">
            <v>811CA164</v>
          </cell>
        </row>
        <row r="1838">
          <cell r="A1838" t="str">
            <v>811CA203</v>
          </cell>
        </row>
        <row r="1839">
          <cell r="A1839" t="str">
            <v>811CA206</v>
          </cell>
        </row>
        <row r="1840">
          <cell r="A1840" t="str">
            <v>811CA207</v>
          </cell>
        </row>
        <row r="1841">
          <cell r="A1841" t="str">
            <v>811CA210</v>
          </cell>
        </row>
        <row r="1842">
          <cell r="A1842" t="str">
            <v>811CA215</v>
          </cell>
        </row>
        <row r="1843">
          <cell r="A1843" t="str">
            <v>811CA221</v>
          </cell>
        </row>
        <row r="1844">
          <cell r="A1844" t="str">
            <v>811CA225</v>
          </cell>
        </row>
        <row r="1845">
          <cell r="A1845" t="str">
            <v>811CA230</v>
          </cell>
        </row>
        <row r="1846">
          <cell r="A1846" t="str">
            <v>811CA231</v>
          </cell>
        </row>
        <row r="1847">
          <cell r="A1847" t="str">
            <v>811CA232</v>
          </cell>
        </row>
        <row r="1848">
          <cell r="A1848" t="str">
            <v>811CA233</v>
          </cell>
        </row>
        <row r="1849">
          <cell r="A1849" t="str">
            <v>811CA234</v>
          </cell>
        </row>
        <row r="1850">
          <cell r="A1850" t="str">
            <v>811CA235</v>
          </cell>
        </row>
        <row r="1851">
          <cell r="A1851" t="str">
            <v>811CA236</v>
          </cell>
        </row>
        <row r="1852">
          <cell r="A1852" t="str">
            <v>811CA237</v>
          </cell>
        </row>
        <row r="1853">
          <cell r="A1853" t="str">
            <v>811CA238</v>
          </cell>
        </row>
        <row r="1854">
          <cell r="A1854" t="str">
            <v>811CA239</v>
          </cell>
        </row>
        <row r="1855">
          <cell r="A1855" t="str">
            <v>811CA240</v>
          </cell>
        </row>
        <row r="1856">
          <cell r="A1856" t="str">
            <v>811CA241</v>
          </cell>
        </row>
        <row r="1857">
          <cell r="A1857" t="str">
            <v>811CA242</v>
          </cell>
        </row>
        <row r="1858">
          <cell r="A1858" t="str">
            <v>811CA243</v>
          </cell>
        </row>
        <row r="1859">
          <cell r="A1859" t="str">
            <v>811CA244</v>
          </cell>
        </row>
        <row r="1860">
          <cell r="A1860" t="str">
            <v>811CA245</v>
          </cell>
        </row>
        <row r="1861">
          <cell r="A1861" t="str">
            <v>811CA246</v>
          </cell>
        </row>
        <row r="1862">
          <cell r="A1862" t="str">
            <v>811CA247</v>
          </cell>
        </row>
        <row r="1863">
          <cell r="A1863" t="str">
            <v>811CA248</v>
          </cell>
        </row>
        <row r="1864">
          <cell r="A1864" t="str">
            <v>811CA249</v>
          </cell>
        </row>
        <row r="1865">
          <cell r="A1865" t="str">
            <v>811CA250</v>
          </cell>
        </row>
        <row r="1866">
          <cell r="A1866" t="str">
            <v>811CA251</v>
          </cell>
        </row>
        <row r="1867">
          <cell r="A1867" t="str">
            <v>811CA252</v>
          </cell>
        </row>
        <row r="1868">
          <cell r="A1868" t="str">
            <v>811CA253</v>
          </cell>
        </row>
        <row r="1869">
          <cell r="A1869" t="str">
            <v>811CA254</v>
          </cell>
        </row>
        <row r="1870">
          <cell r="A1870" t="str">
            <v>811CA255</v>
          </cell>
        </row>
        <row r="1871">
          <cell r="A1871" t="str">
            <v>811CA62</v>
          </cell>
        </row>
        <row r="1872">
          <cell r="A1872" t="str">
            <v>811CA83</v>
          </cell>
        </row>
        <row r="1873">
          <cell r="A1873" t="str">
            <v>811CA89</v>
          </cell>
        </row>
        <row r="1874">
          <cell r="A1874" t="str">
            <v>811CA95</v>
          </cell>
        </row>
        <row r="1875">
          <cell r="A1875" t="str">
            <v>811CC10</v>
          </cell>
        </row>
        <row r="1876">
          <cell r="A1876" t="str">
            <v>811CD04</v>
          </cell>
        </row>
        <row r="1877">
          <cell r="A1877" t="str">
            <v>811CD05</v>
          </cell>
        </row>
        <row r="1878">
          <cell r="A1878" t="str">
            <v>811CE15</v>
          </cell>
        </row>
        <row r="1879">
          <cell r="A1879" t="str">
            <v>811CE32</v>
          </cell>
        </row>
        <row r="1880">
          <cell r="A1880" t="str">
            <v>811CE37</v>
          </cell>
        </row>
        <row r="1881">
          <cell r="A1881" t="str">
            <v>811CE38</v>
          </cell>
        </row>
        <row r="1882">
          <cell r="A1882" t="str">
            <v>811CE39</v>
          </cell>
        </row>
        <row r="1883">
          <cell r="A1883" t="str">
            <v>811CE40</v>
          </cell>
        </row>
        <row r="1884">
          <cell r="A1884" t="str">
            <v>811CE41</v>
          </cell>
        </row>
        <row r="1885">
          <cell r="A1885" t="str">
            <v>811CG03</v>
          </cell>
        </row>
        <row r="1886">
          <cell r="A1886" t="str">
            <v>811CH01</v>
          </cell>
        </row>
        <row r="1887">
          <cell r="A1887" t="str">
            <v>811CH06</v>
          </cell>
        </row>
        <row r="1888">
          <cell r="A1888" t="str">
            <v>811CH108</v>
          </cell>
        </row>
        <row r="1889">
          <cell r="A1889" t="str">
            <v>811CH11</v>
          </cell>
        </row>
        <row r="1890">
          <cell r="A1890" t="str">
            <v>811CH111</v>
          </cell>
        </row>
        <row r="1891">
          <cell r="A1891" t="str">
            <v>811CH112</v>
          </cell>
        </row>
        <row r="1892">
          <cell r="A1892" t="str">
            <v>811CH113</v>
          </cell>
        </row>
        <row r="1893">
          <cell r="A1893" t="str">
            <v>811CH114</v>
          </cell>
        </row>
        <row r="1894">
          <cell r="A1894" t="str">
            <v>811CH115</v>
          </cell>
        </row>
        <row r="1895">
          <cell r="A1895" t="str">
            <v>811CH116</v>
          </cell>
        </row>
        <row r="1896">
          <cell r="A1896" t="str">
            <v>811CH117</v>
          </cell>
        </row>
        <row r="1897">
          <cell r="A1897" t="str">
            <v>811CH118</v>
          </cell>
        </row>
        <row r="1898">
          <cell r="A1898" t="str">
            <v>811CH119</v>
          </cell>
        </row>
        <row r="1899">
          <cell r="A1899" t="str">
            <v>811CH120</v>
          </cell>
        </row>
        <row r="1900">
          <cell r="A1900" t="str">
            <v>811CH121</v>
          </cell>
        </row>
        <row r="1901">
          <cell r="A1901" t="str">
            <v>811CH122</v>
          </cell>
        </row>
        <row r="1902">
          <cell r="A1902" t="str">
            <v>811CH123</v>
          </cell>
        </row>
        <row r="1903">
          <cell r="A1903" t="str">
            <v>811CH124</v>
          </cell>
        </row>
        <row r="1904">
          <cell r="A1904" t="str">
            <v>811CH125</v>
          </cell>
        </row>
        <row r="1905">
          <cell r="A1905" t="str">
            <v>811CH126</v>
          </cell>
        </row>
        <row r="1906">
          <cell r="A1906" t="str">
            <v>811CH62</v>
          </cell>
        </row>
        <row r="1907">
          <cell r="A1907" t="str">
            <v>811CH87</v>
          </cell>
        </row>
        <row r="1908">
          <cell r="A1908" t="str">
            <v>811CH91</v>
          </cell>
        </row>
        <row r="1909">
          <cell r="A1909" t="str">
            <v>811CH99</v>
          </cell>
        </row>
        <row r="1910">
          <cell r="A1910" t="str">
            <v>811CI36</v>
          </cell>
        </row>
        <row r="1911">
          <cell r="A1911" t="str">
            <v>811CI42</v>
          </cell>
        </row>
        <row r="1912">
          <cell r="A1912" t="str">
            <v>811CI50</v>
          </cell>
        </row>
        <row r="1913">
          <cell r="A1913" t="str">
            <v>811CI51</v>
          </cell>
        </row>
        <row r="1914">
          <cell r="A1914" t="str">
            <v>811CI54</v>
          </cell>
        </row>
        <row r="1915">
          <cell r="A1915" t="str">
            <v>811CI55</v>
          </cell>
        </row>
        <row r="1916">
          <cell r="A1916" t="str">
            <v>811CI56</v>
          </cell>
        </row>
        <row r="1917">
          <cell r="A1917" t="str">
            <v>811CI57</v>
          </cell>
        </row>
        <row r="1918">
          <cell r="A1918" t="str">
            <v>811CI58</v>
          </cell>
        </row>
        <row r="1919">
          <cell r="A1919" t="str">
            <v>811CL08</v>
          </cell>
        </row>
        <row r="1920">
          <cell r="A1920" t="str">
            <v>811CL52</v>
          </cell>
        </row>
        <row r="1921">
          <cell r="A1921" t="str">
            <v>811CL59</v>
          </cell>
        </row>
        <row r="1922">
          <cell r="A1922" t="str">
            <v>811CL60</v>
          </cell>
        </row>
        <row r="1923">
          <cell r="A1923" t="str">
            <v>811CL61</v>
          </cell>
        </row>
        <row r="1924">
          <cell r="A1924" t="str">
            <v>811CL62</v>
          </cell>
        </row>
        <row r="1925">
          <cell r="A1925" t="str">
            <v>811CL63</v>
          </cell>
        </row>
        <row r="1926">
          <cell r="A1926" t="str">
            <v>811CL64</v>
          </cell>
        </row>
        <row r="1927">
          <cell r="A1927" t="str">
            <v>811CL65</v>
          </cell>
        </row>
        <row r="1928">
          <cell r="A1928" t="str">
            <v>811CL66</v>
          </cell>
        </row>
        <row r="1929">
          <cell r="A1929" t="str">
            <v>811CL67</v>
          </cell>
        </row>
        <row r="1930">
          <cell r="A1930" t="str">
            <v>811CL68</v>
          </cell>
        </row>
        <row r="1931">
          <cell r="A1931" t="str">
            <v>811CO138</v>
          </cell>
        </row>
        <row r="1932">
          <cell r="A1932" t="str">
            <v>811CO139</v>
          </cell>
        </row>
        <row r="1933">
          <cell r="A1933" t="str">
            <v>811CO140</v>
          </cell>
        </row>
        <row r="1934">
          <cell r="A1934" t="str">
            <v>811CO152</v>
          </cell>
        </row>
        <row r="1935">
          <cell r="A1935" t="str">
            <v>811CO169</v>
          </cell>
        </row>
        <row r="1936">
          <cell r="A1936" t="str">
            <v>811CO170</v>
          </cell>
        </row>
        <row r="1937">
          <cell r="A1937" t="str">
            <v>811CO176</v>
          </cell>
        </row>
        <row r="1938">
          <cell r="A1938" t="str">
            <v>811CO179</v>
          </cell>
        </row>
        <row r="1939">
          <cell r="A1939" t="str">
            <v>811CO205</v>
          </cell>
        </row>
        <row r="1940">
          <cell r="A1940" t="str">
            <v>811CO207</v>
          </cell>
        </row>
        <row r="1941">
          <cell r="A1941" t="str">
            <v>811CO248</v>
          </cell>
        </row>
        <row r="1942">
          <cell r="A1942" t="str">
            <v>811CO254</v>
          </cell>
        </row>
        <row r="1943">
          <cell r="A1943" t="str">
            <v>811CO255</v>
          </cell>
        </row>
        <row r="1944">
          <cell r="A1944" t="str">
            <v>811CO26</v>
          </cell>
        </row>
        <row r="1945">
          <cell r="A1945" t="str">
            <v>811CO265</v>
          </cell>
        </row>
        <row r="1946">
          <cell r="A1946" t="str">
            <v>811CO267</v>
          </cell>
        </row>
        <row r="1947">
          <cell r="A1947" t="str">
            <v>811CO270</v>
          </cell>
        </row>
        <row r="1948">
          <cell r="A1948" t="str">
            <v>811CO276</v>
          </cell>
        </row>
        <row r="1949">
          <cell r="A1949" t="str">
            <v>811CO280</v>
          </cell>
        </row>
        <row r="1950">
          <cell r="A1950" t="str">
            <v>811CO281</v>
          </cell>
        </row>
        <row r="1951">
          <cell r="A1951" t="str">
            <v>811CO282</v>
          </cell>
        </row>
        <row r="1952">
          <cell r="A1952" t="str">
            <v>811CO283</v>
          </cell>
        </row>
        <row r="1953">
          <cell r="A1953" t="str">
            <v>811CO284</v>
          </cell>
        </row>
        <row r="1954">
          <cell r="A1954" t="str">
            <v>811CO285</v>
          </cell>
        </row>
        <row r="1955">
          <cell r="A1955" t="str">
            <v>811CO286</v>
          </cell>
        </row>
        <row r="1956">
          <cell r="A1956" t="str">
            <v>811CO287</v>
          </cell>
        </row>
        <row r="1957">
          <cell r="A1957" t="str">
            <v>811CO288</v>
          </cell>
        </row>
        <row r="1958">
          <cell r="A1958" t="str">
            <v>811CO289</v>
          </cell>
        </row>
        <row r="1959">
          <cell r="A1959" t="str">
            <v>811CO290</v>
          </cell>
        </row>
        <row r="1960">
          <cell r="A1960" t="str">
            <v>811CO291</v>
          </cell>
        </row>
        <row r="1961">
          <cell r="A1961" t="str">
            <v>811CO292</v>
          </cell>
        </row>
        <row r="1962">
          <cell r="A1962" t="str">
            <v>811CO293</v>
          </cell>
        </row>
        <row r="1963">
          <cell r="A1963" t="str">
            <v>811CO294</v>
          </cell>
        </row>
        <row r="1964">
          <cell r="A1964" t="str">
            <v>811CO295</v>
          </cell>
        </row>
        <row r="1965">
          <cell r="A1965" t="str">
            <v>811CO296</v>
          </cell>
        </row>
        <row r="1966">
          <cell r="A1966" t="str">
            <v>811CO297</v>
          </cell>
        </row>
        <row r="1967">
          <cell r="A1967" t="str">
            <v>811CO298</v>
          </cell>
        </row>
        <row r="1968">
          <cell r="A1968" t="str">
            <v>811CO299</v>
          </cell>
        </row>
        <row r="1969">
          <cell r="A1969" t="str">
            <v>811CO300</v>
          </cell>
        </row>
        <row r="1970">
          <cell r="A1970" t="str">
            <v>811CO301</v>
          </cell>
        </row>
        <row r="1971">
          <cell r="A1971" t="str">
            <v>811CO302</v>
          </cell>
        </row>
        <row r="1972">
          <cell r="A1972" t="str">
            <v>811CO303</v>
          </cell>
        </row>
        <row r="1973">
          <cell r="A1973" t="str">
            <v>811CO304</v>
          </cell>
        </row>
        <row r="1974">
          <cell r="A1974" t="str">
            <v>811CO305</v>
          </cell>
        </row>
        <row r="1975">
          <cell r="A1975" t="str">
            <v>811CO306</v>
          </cell>
        </row>
        <row r="1976">
          <cell r="A1976" t="str">
            <v>811CO307</v>
          </cell>
        </row>
        <row r="1977">
          <cell r="A1977" t="str">
            <v>811CO308</v>
          </cell>
        </row>
        <row r="1978">
          <cell r="A1978" t="str">
            <v>811CP01</v>
          </cell>
        </row>
        <row r="1979">
          <cell r="A1979" t="str">
            <v>811CP02</v>
          </cell>
        </row>
        <row r="1980">
          <cell r="A1980" t="str">
            <v>811CR31</v>
          </cell>
        </row>
        <row r="1981">
          <cell r="A1981" t="str">
            <v>811CR39</v>
          </cell>
        </row>
        <row r="1982">
          <cell r="A1982" t="str">
            <v>811CR49</v>
          </cell>
        </row>
        <row r="1983">
          <cell r="A1983" t="str">
            <v>811CR57</v>
          </cell>
        </row>
        <row r="1984">
          <cell r="A1984" t="str">
            <v>811CR58</v>
          </cell>
        </row>
        <row r="1985">
          <cell r="A1985" t="str">
            <v>811CR65</v>
          </cell>
        </row>
        <row r="1986">
          <cell r="A1986" t="str">
            <v>811CR68</v>
          </cell>
        </row>
        <row r="1987">
          <cell r="A1987" t="str">
            <v>811CR72</v>
          </cell>
        </row>
        <row r="1988">
          <cell r="A1988" t="str">
            <v>811CR77</v>
          </cell>
        </row>
        <row r="1989">
          <cell r="A1989" t="str">
            <v>811CR79</v>
          </cell>
        </row>
        <row r="1990">
          <cell r="A1990" t="str">
            <v>811CR82</v>
          </cell>
        </row>
        <row r="1991">
          <cell r="A1991" t="str">
            <v>811CR83</v>
          </cell>
        </row>
        <row r="1992">
          <cell r="A1992" t="str">
            <v>811CR84</v>
          </cell>
        </row>
        <row r="1993">
          <cell r="A1993" t="str">
            <v>811CR85</v>
          </cell>
        </row>
        <row r="1994">
          <cell r="A1994" t="str">
            <v>811CR86</v>
          </cell>
        </row>
        <row r="1995">
          <cell r="A1995" t="str">
            <v>811CR87</v>
          </cell>
        </row>
        <row r="1996">
          <cell r="A1996" t="str">
            <v>811CR88</v>
          </cell>
        </row>
        <row r="1997">
          <cell r="A1997" t="str">
            <v>811CR89</v>
          </cell>
        </row>
        <row r="1998">
          <cell r="A1998" t="str">
            <v>811CR90</v>
          </cell>
        </row>
        <row r="1999">
          <cell r="A1999" t="str">
            <v>811CR91</v>
          </cell>
        </row>
        <row r="2000">
          <cell r="A2000" t="str">
            <v>811CU40</v>
          </cell>
        </row>
        <row r="2001">
          <cell r="A2001" t="str">
            <v>811CU41</v>
          </cell>
        </row>
        <row r="2002">
          <cell r="A2002" t="str">
            <v>811CU42</v>
          </cell>
        </row>
        <row r="2003">
          <cell r="A2003" t="str">
            <v>811CU43</v>
          </cell>
        </row>
        <row r="2004">
          <cell r="A2004" t="str">
            <v>811CU44</v>
          </cell>
        </row>
        <row r="2005">
          <cell r="A2005" t="str">
            <v>811CU45</v>
          </cell>
        </row>
        <row r="2006">
          <cell r="A2006" t="str">
            <v>811CU46</v>
          </cell>
        </row>
        <row r="2007">
          <cell r="A2007" t="str">
            <v>811CU47</v>
          </cell>
        </row>
        <row r="2008">
          <cell r="A2008" t="str">
            <v>811CY01</v>
          </cell>
        </row>
        <row r="2009">
          <cell r="A2009" t="str">
            <v>811CY03</v>
          </cell>
        </row>
        <row r="2010">
          <cell r="A2010" t="str">
            <v>811CY04</v>
          </cell>
        </row>
        <row r="2011">
          <cell r="A2011" t="str">
            <v>811DA107</v>
          </cell>
        </row>
        <row r="2012">
          <cell r="A2012" t="str">
            <v>811DA108</v>
          </cell>
        </row>
        <row r="2013">
          <cell r="A2013" t="str">
            <v>811DA11</v>
          </cell>
        </row>
        <row r="2014">
          <cell r="A2014" t="str">
            <v>811DA112</v>
          </cell>
        </row>
        <row r="2015">
          <cell r="A2015" t="str">
            <v>811DA121</v>
          </cell>
        </row>
        <row r="2016">
          <cell r="A2016" t="str">
            <v>811DA122</v>
          </cell>
        </row>
        <row r="2017">
          <cell r="A2017" t="str">
            <v>811DA124</v>
          </cell>
        </row>
        <row r="2018">
          <cell r="A2018" t="str">
            <v>811DA125</v>
          </cell>
        </row>
        <row r="2019">
          <cell r="A2019" t="str">
            <v>811DA126</v>
          </cell>
        </row>
        <row r="2020">
          <cell r="A2020" t="str">
            <v>811DA127</v>
          </cell>
        </row>
        <row r="2021">
          <cell r="A2021" t="str">
            <v>811DA128</v>
          </cell>
        </row>
        <row r="2022">
          <cell r="A2022" t="str">
            <v>811DA129</v>
          </cell>
        </row>
        <row r="2023">
          <cell r="A2023" t="str">
            <v>811DA131</v>
          </cell>
        </row>
        <row r="2024">
          <cell r="A2024" t="str">
            <v>811DA132</v>
          </cell>
        </row>
        <row r="2025">
          <cell r="A2025" t="str">
            <v>811DA133</v>
          </cell>
        </row>
        <row r="2026">
          <cell r="A2026" t="str">
            <v>811DA134</v>
          </cell>
        </row>
        <row r="2027">
          <cell r="A2027" t="str">
            <v>811DA135</v>
          </cell>
        </row>
        <row r="2028">
          <cell r="A2028" t="str">
            <v>811DA136</v>
          </cell>
        </row>
        <row r="2029">
          <cell r="A2029" t="str">
            <v>811DA137</v>
          </cell>
        </row>
        <row r="2030">
          <cell r="A2030" t="str">
            <v>811DA138</v>
          </cell>
        </row>
        <row r="2031">
          <cell r="A2031" t="str">
            <v>811DA139</v>
          </cell>
        </row>
        <row r="2032">
          <cell r="A2032" t="str">
            <v>811DA140</v>
          </cell>
        </row>
        <row r="2033">
          <cell r="A2033" t="str">
            <v>811DA141</v>
          </cell>
        </row>
        <row r="2034">
          <cell r="A2034" t="str">
            <v>811DA142</v>
          </cell>
        </row>
        <row r="2035">
          <cell r="A2035" t="str">
            <v>811DA31</v>
          </cell>
        </row>
        <row r="2036">
          <cell r="A2036" t="str">
            <v>811DA59</v>
          </cell>
        </row>
        <row r="2037">
          <cell r="A2037" t="str">
            <v>811DA69</v>
          </cell>
        </row>
        <row r="2038">
          <cell r="A2038" t="str">
            <v>811DA77</v>
          </cell>
        </row>
        <row r="2039">
          <cell r="A2039" t="str">
            <v>811DC01</v>
          </cell>
        </row>
        <row r="2040">
          <cell r="A2040" t="str">
            <v>811DE101</v>
          </cell>
        </row>
        <row r="2041">
          <cell r="A2041" t="str">
            <v>811DE104</v>
          </cell>
        </row>
        <row r="2042">
          <cell r="A2042" t="str">
            <v>811DE105</v>
          </cell>
        </row>
        <row r="2043">
          <cell r="A2043" t="str">
            <v>811DE106</v>
          </cell>
        </row>
        <row r="2044">
          <cell r="A2044" t="str">
            <v>811DE107</v>
          </cell>
        </row>
        <row r="2045">
          <cell r="A2045" t="str">
            <v>811DE108</v>
          </cell>
        </row>
        <row r="2046">
          <cell r="A2046" t="str">
            <v>811DE109</v>
          </cell>
        </row>
        <row r="2047">
          <cell r="A2047" t="str">
            <v>811DE110</v>
          </cell>
        </row>
        <row r="2048">
          <cell r="A2048" t="str">
            <v>811DE39</v>
          </cell>
        </row>
        <row r="2049">
          <cell r="A2049" t="str">
            <v>811DE72</v>
          </cell>
        </row>
        <row r="2050">
          <cell r="A2050" t="str">
            <v>811DE80</v>
          </cell>
        </row>
        <row r="2051">
          <cell r="A2051" t="str">
            <v>811DE82</v>
          </cell>
        </row>
        <row r="2052">
          <cell r="A2052" t="str">
            <v>811DE88</v>
          </cell>
        </row>
        <row r="2053">
          <cell r="A2053" t="str">
            <v>811DE90</v>
          </cell>
        </row>
        <row r="2054">
          <cell r="A2054" t="str">
            <v>811DE96</v>
          </cell>
        </row>
        <row r="2055">
          <cell r="A2055" t="str">
            <v>811DE97</v>
          </cell>
        </row>
        <row r="2056">
          <cell r="A2056" t="str">
            <v>811DE98</v>
          </cell>
        </row>
        <row r="2057">
          <cell r="A2057" t="str">
            <v>811DE99</v>
          </cell>
        </row>
        <row r="2058">
          <cell r="A2058" t="str">
            <v>811DI55</v>
          </cell>
        </row>
        <row r="2059">
          <cell r="A2059" t="str">
            <v>811DI58</v>
          </cell>
        </row>
        <row r="2060">
          <cell r="A2060" t="str">
            <v>811DI59</v>
          </cell>
        </row>
        <row r="2061">
          <cell r="A2061" t="str">
            <v>811DI60</v>
          </cell>
        </row>
        <row r="2062">
          <cell r="A2062" t="str">
            <v>811DI61</v>
          </cell>
        </row>
        <row r="2063">
          <cell r="A2063" t="str">
            <v>811DI62</v>
          </cell>
        </row>
        <row r="2064">
          <cell r="A2064" t="str">
            <v>811DI63</v>
          </cell>
        </row>
        <row r="2065">
          <cell r="A2065" t="str">
            <v>811DI64</v>
          </cell>
        </row>
        <row r="2066">
          <cell r="A2066" t="str">
            <v>811DI65</v>
          </cell>
        </row>
        <row r="2067">
          <cell r="A2067" t="str">
            <v>811DI66</v>
          </cell>
        </row>
        <row r="2068">
          <cell r="A2068" t="str">
            <v>811DI68</v>
          </cell>
        </row>
        <row r="2069">
          <cell r="A2069" t="str">
            <v>811DL05</v>
          </cell>
        </row>
        <row r="2070">
          <cell r="A2070" t="str">
            <v>811DL06</v>
          </cell>
        </row>
        <row r="2071">
          <cell r="A2071" t="str">
            <v>811DM01</v>
          </cell>
        </row>
        <row r="2072">
          <cell r="A2072" t="str">
            <v>811DO43</v>
          </cell>
        </row>
        <row r="2073">
          <cell r="A2073" t="str">
            <v>811DO58</v>
          </cell>
        </row>
        <row r="2074">
          <cell r="A2074" t="str">
            <v>811DO59</v>
          </cell>
        </row>
        <row r="2075">
          <cell r="A2075" t="str">
            <v>811DO64</v>
          </cell>
        </row>
        <row r="2076">
          <cell r="A2076" t="str">
            <v>811DO65</v>
          </cell>
        </row>
        <row r="2077">
          <cell r="A2077" t="str">
            <v>811DO67</v>
          </cell>
        </row>
        <row r="2078">
          <cell r="A2078" t="str">
            <v>811DO68</v>
          </cell>
        </row>
        <row r="2079">
          <cell r="A2079" t="str">
            <v>811DO69</v>
          </cell>
        </row>
        <row r="2080">
          <cell r="A2080" t="str">
            <v>811DO70</v>
          </cell>
        </row>
        <row r="2081">
          <cell r="A2081" t="str">
            <v>811DO71</v>
          </cell>
        </row>
        <row r="2082">
          <cell r="A2082" t="str">
            <v>811DO72</v>
          </cell>
        </row>
        <row r="2083">
          <cell r="A2083" t="str">
            <v>811DO73</v>
          </cell>
        </row>
        <row r="2084">
          <cell r="A2084" t="str">
            <v>811DR27</v>
          </cell>
        </row>
        <row r="2085">
          <cell r="A2085" t="str">
            <v>811DR28</v>
          </cell>
        </row>
        <row r="2086">
          <cell r="A2086" t="str">
            <v>811DR34</v>
          </cell>
        </row>
        <row r="2087">
          <cell r="A2087" t="str">
            <v>811DR35</v>
          </cell>
        </row>
        <row r="2088">
          <cell r="A2088" t="str">
            <v>811DS06</v>
          </cell>
        </row>
        <row r="2089">
          <cell r="A2089" t="str">
            <v>811DU11</v>
          </cell>
        </row>
        <row r="2090">
          <cell r="A2090" t="str">
            <v>811DU38</v>
          </cell>
        </row>
        <row r="2091">
          <cell r="A2091" t="str">
            <v>811DU69</v>
          </cell>
        </row>
        <row r="2092">
          <cell r="A2092" t="str">
            <v>811DU72</v>
          </cell>
        </row>
        <row r="2093">
          <cell r="A2093" t="str">
            <v>811DU73</v>
          </cell>
        </row>
        <row r="2094">
          <cell r="A2094" t="str">
            <v>811DU74</v>
          </cell>
        </row>
        <row r="2095">
          <cell r="A2095" t="str">
            <v>811DU75</v>
          </cell>
        </row>
        <row r="2096">
          <cell r="A2096" t="str">
            <v>811DU76</v>
          </cell>
        </row>
        <row r="2097">
          <cell r="A2097" t="str">
            <v>811DU77</v>
          </cell>
        </row>
        <row r="2098">
          <cell r="A2098" t="str">
            <v>811DU78</v>
          </cell>
        </row>
        <row r="2099">
          <cell r="A2099" t="str">
            <v>811DU79</v>
          </cell>
        </row>
        <row r="2100">
          <cell r="A2100" t="str">
            <v>811DW02</v>
          </cell>
        </row>
        <row r="2101">
          <cell r="A2101" t="str">
            <v>811DX01</v>
          </cell>
        </row>
        <row r="2102">
          <cell r="A2102" t="str">
            <v>811DY09</v>
          </cell>
        </row>
        <row r="2103">
          <cell r="A2103" t="str">
            <v>811DY10</v>
          </cell>
        </row>
        <row r="2104">
          <cell r="A2104" t="str">
            <v>811EA24</v>
          </cell>
        </row>
        <row r="2105">
          <cell r="A2105" t="str">
            <v>811EA32</v>
          </cell>
        </row>
        <row r="2106">
          <cell r="A2106" t="str">
            <v>811EA37</v>
          </cell>
        </row>
        <row r="2107">
          <cell r="A2107" t="str">
            <v>811EA42</v>
          </cell>
        </row>
        <row r="2108">
          <cell r="A2108" t="str">
            <v>811EA44</v>
          </cell>
        </row>
        <row r="2109">
          <cell r="A2109" t="str">
            <v>811EA45</v>
          </cell>
        </row>
        <row r="2110">
          <cell r="A2110" t="str">
            <v>811EA48</v>
          </cell>
        </row>
        <row r="2111">
          <cell r="A2111" t="str">
            <v>811EA49</v>
          </cell>
        </row>
        <row r="2112">
          <cell r="A2112" t="str">
            <v>811EA50</v>
          </cell>
        </row>
        <row r="2113">
          <cell r="A2113" t="str">
            <v>811EA51</v>
          </cell>
        </row>
        <row r="2114">
          <cell r="A2114" t="str">
            <v>811EC16</v>
          </cell>
        </row>
        <row r="2115">
          <cell r="A2115" t="str">
            <v>811ED11</v>
          </cell>
        </row>
        <row r="2116">
          <cell r="A2116" t="str">
            <v>811ED28</v>
          </cell>
        </row>
        <row r="2117">
          <cell r="A2117" t="str">
            <v>811ED31</v>
          </cell>
        </row>
        <row r="2118">
          <cell r="A2118" t="str">
            <v>811ED38</v>
          </cell>
        </row>
        <row r="2119">
          <cell r="A2119" t="str">
            <v>811ED40</v>
          </cell>
        </row>
        <row r="2120">
          <cell r="A2120" t="str">
            <v>811ED41</v>
          </cell>
        </row>
        <row r="2121">
          <cell r="A2121" t="str">
            <v>811EE04</v>
          </cell>
        </row>
        <row r="2122">
          <cell r="A2122" t="str">
            <v>811EG07</v>
          </cell>
        </row>
        <row r="2123">
          <cell r="A2123" t="str">
            <v>811EG08</v>
          </cell>
        </row>
        <row r="2124">
          <cell r="A2124" t="str">
            <v>811EG09</v>
          </cell>
        </row>
        <row r="2125">
          <cell r="A2125" t="str">
            <v>811EL40</v>
          </cell>
        </row>
        <row r="2126">
          <cell r="A2126" t="str">
            <v>811EL51</v>
          </cell>
        </row>
        <row r="2127">
          <cell r="A2127" t="str">
            <v>811EL52</v>
          </cell>
        </row>
        <row r="2128">
          <cell r="A2128" t="str">
            <v>811EL53</v>
          </cell>
        </row>
        <row r="2129">
          <cell r="A2129" t="str">
            <v>811EL54</v>
          </cell>
        </row>
        <row r="2130">
          <cell r="A2130" t="str">
            <v>811EL55</v>
          </cell>
        </row>
        <row r="2131">
          <cell r="A2131" t="str">
            <v>811EL56</v>
          </cell>
        </row>
        <row r="2132">
          <cell r="A2132" t="str">
            <v>811EL57</v>
          </cell>
        </row>
        <row r="2133">
          <cell r="A2133" t="str">
            <v>811EM19</v>
          </cell>
        </row>
        <row r="2134">
          <cell r="A2134" t="str">
            <v>811EM22</v>
          </cell>
        </row>
        <row r="2135">
          <cell r="A2135" t="str">
            <v>811EM23</v>
          </cell>
        </row>
        <row r="2136">
          <cell r="A2136" t="str">
            <v>811EM24</v>
          </cell>
        </row>
        <row r="2137">
          <cell r="A2137" t="str">
            <v>811EM25</v>
          </cell>
        </row>
        <row r="2138">
          <cell r="A2138" t="str">
            <v>811EM26</v>
          </cell>
        </row>
        <row r="2139">
          <cell r="A2139" t="str">
            <v>811EN33</v>
          </cell>
        </row>
        <row r="2140">
          <cell r="A2140" t="str">
            <v>811EN56</v>
          </cell>
        </row>
        <row r="2141">
          <cell r="A2141" t="str">
            <v>811EN71</v>
          </cell>
        </row>
        <row r="2142">
          <cell r="A2142" t="str">
            <v>811EN72</v>
          </cell>
        </row>
        <row r="2143">
          <cell r="A2143" t="str">
            <v>811EN74</v>
          </cell>
        </row>
        <row r="2144">
          <cell r="A2144" t="str">
            <v>811EN78</v>
          </cell>
        </row>
        <row r="2145">
          <cell r="A2145" t="str">
            <v>811EN79</v>
          </cell>
        </row>
        <row r="2146">
          <cell r="A2146" t="str">
            <v>811EN80</v>
          </cell>
        </row>
        <row r="2147">
          <cell r="A2147" t="str">
            <v>811EN81</v>
          </cell>
        </row>
        <row r="2148">
          <cell r="A2148" t="str">
            <v>811EN82</v>
          </cell>
        </row>
        <row r="2149">
          <cell r="A2149" t="str">
            <v>811EN83</v>
          </cell>
        </row>
        <row r="2150">
          <cell r="A2150" t="str">
            <v>811EN84</v>
          </cell>
        </row>
        <row r="2151">
          <cell r="A2151" t="str">
            <v>811EN85</v>
          </cell>
        </row>
        <row r="2152">
          <cell r="A2152" t="str">
            <v>811EN87</v>
          </cell>
        </row>
        <row r="2153">
          <cell r="A2153" t="str">
            <v>811EN88</v>
          </cell>
        </row>
        <row r="2154">
          <cell r="A2154" t="str">
            <v>811EO03</v>
          </cell>
        </row>
        <row r="2155">
          <cell r="A2155" t="str">
            <v>811EO04</v>
          </cell>
        </row>
        <row r="2156">
          <cell r="A2156" t="str">
            <v>811EO05</v>
          </cell>
        </row>
        <row r="2157">
          <cell r="A2157" t="str">
            <v>811EP01</v>
          </cell>
        </row>
        <row r="2158">
          <cell r="A2158" t="str">
            <v>811EQ06</v>
          </cell>
        </row>
        <row r="2159">
          <cell r="A2159" t="str">
            <v>811EQ07</v>
          </cell>
        </row>
        <row r="2160">
          <cell r="A2160" t="str">
            <v>811EQ08</v>
          </cell>
        </row>
        <row r="2161">
          <cell r="A2161" t="str">
            <v>811ER03</v>
          </cell>
        </row>
        <row r="2162">
          <cell r="A2162" t="str">
            <v>811ER09</v>
          </cell>
        </row>
        <row r="2163">
          <cell r="A2163" t="str">
            <v>811ES10</v>
          </cell>
        </row>
        <row r="2164">
          <cell r="A2164" t="str">
            <v>811ES21</v>
          </cell>
        </row>
        <row r="2165">
          <cell r="A2165" t="str">
            <v>811ES23</v>
          </cell>
        </row>
        <row r="2166">
          <cell r="A2166" t="str">
            <v>811ES24</v>
          </cell>
        </row>
        <row r="2167">
          <cell r="A2167" t="str">
            <v>811ES25</v>
          </cell>
        </row>
        <row r="2168">
          <cell r="A2168" t="str">
            <v>811ES26</v>
          </cell>
        </row>
        <row r="2169">
          <cell r="A2169" t="str">
            <v>811EU15</v>
          </cell>
        </row>
        <row r="2170">
          <cell r="A2170" t="str">
            <v>811EU16</v>
          </cell>
        </row>
        <row r="2171">
          <cell r="A2171" t="str">
            <v>811EU18</v>
          </cell>
        </row>
        <row r="2172">
          <cell r="A2172" t="str">
            <v>811EV38</v>
          </cell>
        </row>
        <row r="2173">
          <cell r="A2173" t="str">
            <v>811EV40</v>
          </cell>
        </row>
        <row r="2174">
          <cell r="A2174" t="str">
            <v>811EV41</v>
          </cell>
        </row>
        <row r="2175">
          <cell r="A2175" t="str">
            <v>811EV42</v>
          </cell>
        </row>
        <row r="2176">
          <cell r="A2176" t="str">
            <v>811EX07</v>
          </cell>
        </row>
        <row r="2177">
          <cell r="A2177" t="str">
            <v>811EX25</v>
          </cell>
        </row>
        <row r="2178">
          <cell r="A2178" t="str">
            <v>811EX26</v>
          </cell>
        </row>
        <row r="2179">
          <cell r="A2179" t="str">
            <v>811FA54</v>
          </cell>
        </row>
        <row r="2180">
          <cell r="A2180" t="str">
            <v>811FA56</v>
          </cell>
        </row>
        <row r="2181">
          <cell r="A2181" t="str">
            <v>811FA57</v>
          </cell>
        </row>
        <row r="2182">
          <cell r="A2182" t="str">
            <v>811FA58</v>
          </cell>
        </row>
        <row r="2183">
          <cell r="A2183" t="str">
            <v>811FA59</v>
          </cell>
        </row>
        <row r="2184">
          <cell r="A2184" t="str">
            <v>811FA60</v>
          </cell>
        </row>
        <row r="2185">
          <cell r="A2185" t="str">
            <v>811FA61</v>
          </cell>
        </row>
        <row r="2186">
          <cell r="A2186" t="str">
            <v>811FA62</v>
          </cell>
        </row>
        <row r="2187">
          <cell r="A2187" t="str">
            <v>811FA63</v>
          </cell>
        </row>
        <row r="2188">
          <cell r="A2188" t="str">
            <v>811FA64</v>
          </cell>
        </row>
        <row r="2189">
          <cell r="A2189" t="str">
            <v>811FB02</v>
          </cell>
        </row>
        <row r="2190">
          <cell r="A2190" t="str">
            <v>811FE24</v>
          </cell>
        </row>
        <row r="2191">
          <cell r="A2191" t="str">
            <v>811FE29</v>
          </cell>
        </row>
        <row r="2192">
          <cell r="A2192" t="str">
            <v>811FE30</v>
          </cell>
        </row>
        <row r="2193">
          <cell r="A2193" t="str">
            <v>811FE31</v>
          </cell>
        </row>
        <row r="2194">
          <cell r="A2194" t="str">
            <v>811FE32</v>
          </cell>
        </row>
        <row r="2195">
          <cell r="A2195" t="str">
            <v>811FE33</v>
          </cell>
        </row>
        <row r="2196">
          <cell r="A2196" t="str">
            <v>811FI49</v>
          </cell>
        </row>
        <row r="2197">
          <cell r="A2197" t="str">
            <v>811FI57</v>
          </cell>
        </row>
        <row r="2198">
          <cell r="A2198" t="str">
            <v>811FI62</v>
          </cell>
        </row>
        <row r="2199">
          <cell r="A2199" t="str">
            <v>811FI64</v>
          </cell>
        </row>
        <row r="2200">
          <cell r="A2200" t="str">
            <v>811FI68</v>
          </cell>
        </row>
        <row r="2201">
          <cell r="A2201" t="str">
            <v>811FI72</v>
          </cell>
        </row>
        <row r="2202">
          <cell r="A2202" t="str">
            <v>811FI73</v>
          </cell>
        </row>
        <row r="2203">
          <cell r="A2203" t="str">
            <v>811FI74</v>
          </cell>
        </row>
        <row r="2204">
          <cell r="A2204" t="str">
            <v>811FI75</v>
          </cell>
        </row>
        <row r="2205">
          <cell r="A2205" t="str">
            <v>811FI76</v>
          </cell>
        </row>
        <row r="2206">
          <cell r="A2206" t="str">
            <v>811FI78</v>
          </cell>
        </row>
        <row r="2207">
          <cell r="A2207" t="str">
            <v>811FI79</v>
          </cell>
        </row>
        <row r="2208">
          <cell r="A2208" t="str">
            <v>811FI80</v>
          </cell>
        </row>
        <row r="2209">
          <cell r="A2209" t="str">
            <v>811FI81</v>
          </cell>
        </row>
        <row r="2210">
          <cell r="A2210" t="str">
            <v>811FI82</v>
          </cell>
        </row>
        <row r="2211">
          <cell r="A2211" t="str">
            <v>811FI83</v>
          </cell>
        </row>
        <row r="2212">
          <cell r="A2212" t="str">
            <v>811FI84</v>
          </cell>
        </row>
        <row r="2213">
          <cell r="A2213" t="str">
            <v>811FI85</v>
          </cell>
        </row>
        <row r="2214">
          <cell r="A2214" t="str">
            <v>811FI86</v>
          </cell>
        </row>
        <row r="2215">
          <cell r="A2215" t="str">
            <v>811FL27</v>
          </cell>
        </row>
        <row r="2216">
          <cell r="A2216" t="str">
            <v>811FO101</v>
          </cell>
        </row>
        <row r="2217">
          <cell r="A2217" t="str">
            <v>811FO107</v>
          </cell>
        </row>
        <row r="2218">
          <cell r="A2218" t="str">
            <v>811FO108</v>
          </cell>
        </row>
        <row r="2219">
          <cell r="A2219" t="str">
            <v>811FO109</v>
          </cell>
        </row>
        <row r="2220">
          <cell r="A2220" t="str">
            <v>811FO110</v>
          </cell>
        </row>
        <row r="2221">
          <cell r="A2221" t="str">
            <v>811FO111</v>
          </cell>
        </row>
        <row r="2222">
          <cell r="A2222" t="str">
            <v>811FO112</v>
          </cell>
        </row>
        <row r="2223">
          <cell r="A2223" t="str">
            <v>811FO113</v>
          </cell>
        </row>
        <row r="2224">
          <cell r="A2224" t="str">
            <v>811FO114</v>
          </cell>
        </row>
        <row r="2225">
          <cell r="A2225" t="str">
            <v>811FO115</v>
          </cell>
        </row>
        <row r="2226">
          <cell r="A2226" t="str">
            <v>811FO116</v>
          </cell>
        </row>
        <row r="2227">
          <cell r="A2227" t="str">
            <v>811FO117</v>
          </cell>
        </row>
        <row r="2228">
          <cell r="A2228" t="str">
            <v>811FO118</v>
          </cell>
        </row>
        <row r="2229">
          <cell r="A2229" t="str">
            <v>811FO14</v>
          </cell>
        </row>
        <row r="2230">
          <cell r="A2230" t="str">
            <v>811FO30</v>
          </cell>
        </row>
        <row r="2231">
          <cell r="A2231" t="str">
            <v>811FO38</v>
          </cell>
        </row>
        <row r="2232">
          <cell r="A2232" t="str">
            <v>811FO42</v>
          </cell>
        </row>
        <row r="2233">
          <cell r="A2233" t="str">
            <v>811FO54</v>
          </cell>
        </row>
        <row r="2234">
          <cell r="A2234" t="str">
            <v>811FO84</v>
          </cell>
        </row>
        <row r="2235">
          <cell r="A2235" t="str">
            <v>811FO93</v>
          </cell>
        </row>
        <row r="2236">
          <cell r="A2236" t="str">
            <v>811FR11</v>
          </cell>
        </row>
        <row r="2237">
          <cell r="A2237" t="str">
            <v>811FR27</v>
          </cell>
        </row>
        <row r="2238">
          <cell r="A2238" t="str">
            <v>811FR34</v>
          </cell>
        </row>
        <row r="2239">
          <cell r="A2239" t="str">
            <v>811FR47</v>
          </cell>
        </row>
        <row r="2240">
          <cell r="A2240" t="str">
            <v>811FR48</v>
          </cell>
        </row>
        <row r="2241">
          <cell r="A2241" t="str">
            <v>811FR49</v>
          </cell>
        </row>
        <row r="2242">
          <cell r="A2242" t="str">
            <v>811FR50</v>
          </cell>
        </row>
        <row r="2243">
          <cell r="A2243" t="str">
            <v>811FR51</v>
          </cell>
        </row>
        <row r="2244">
          <cell r="A2244" t="str">
            <v>811FR52</v>
          </cell>
        </row>
        <row r="2245">
          <cell r="A2245" t="str">
            <v>811FR53</v>
          </cell>
        </row>
        <row r="2246">
          <cell r="A2246" t="str">
            <v>811FR54</v>
          </cell>
        </row>
        <row r="2247">
          <cell r="A2247" t="str">
            <v>811FR55</v>
          </cell>
        </row>
        <row r="2248">
          <cell r="A2248" t="str">
            <v>811FS01</v>
          </cell>
        </row>
        <row r="2249">
          <cell r="A2249" t="str">
            <v>811FT10</v>
          </cell>
        </row>
        <row r="2250">
          <cell r="A2250" t="str">
            <v>811FU17</v>
          </cell>
        </row>
        <row r="2251">
          <cell r="A2251" t="str">
            <v>811FU18</v>
          </cell>
        </row>
        <row r="2252">
          <cell r="A2252" t="str">
            <v>811FU19</v>
          </cell>
        </row>
        <row r="2253">
          <cell r="A2253" t="str">
            <v>811FU20</v>
          </cell>
        </row>
        <row r="2254">
          <cell r="A2254" t="str">
            <v>811GA01</v>
          </cell>
        </row>
        <row r="2255">
          <cell r="A2255" t="str">
            <v>811GA09</v>
          </cell>
        </row>
        <row r="2256">
          <cell r="A2256" t="str">
            <v>811GA26</v>
          </cell>
        </row>
        <row r="2257">
          <cell r="A2257" t="str">
            <v>811GA58</v>
          </cell>
        </row>
        <row r="2258">
          <cell r="A2258" t="str">
            <v>811GA59</v>
          </cell>
        </row>
        <row r="2259">
          <cell r="A2259" t="str">
            <v>811GA60</v>
          </cell>
        </row>
        <row r="2260">
          <cell r="A2260" t="str">
            <v>811GA61</v>
          </cell>
        </row>
        <row r="2261">
          <cell r="A2261" t="str">
            <v>811GA62</v>
          </cell>
        </row>
        <row r="2262">
          <cell r="A2262" t="str">
            <v>811GA63</v>
          </cell>
        </row>
        <row r="2263">
          <cell r="A2263" t="str">
            <v>811GA64</v>
          </cell>
        </row>
        <row r="2264">
          <cell r="A2264" t="str">
            <v>811GA65</v>
          </cell>
        </row>
        <row r="2265">
          <cell r="A2265" t="str">
            <v>811GE38</v>
          </cell>
        </row>
        <row r="2266">
          <cell r="A2266" t="str">
            <v>811GE58</v>
          </cell>
        </row>
        <row r="2267">
          <cell r="A2267" t="str">
            <v>811GE61</v>
          </cell>
        </row>
        <row r="2268">
          <cell r="A2268" t="str">
            <v>811GE62</v>
          </cell>
        </row>
        <row r="2269">
          <cell r="A2269" t="str">
            <v>811GE64</v>
          </cell>
        </row>
        <row r="2270">
          <cell r="A2270" t="str">
            <v>811GE65</v>
          </cell>
        </row>
        <row r="2271">
          <cell r="A2271" t="str">
            <v>811GE66</v>
          </cell>
        </row>
        <row r="2272">
          <cell r="A2272" t="str">
            <v>811GE67</v>
          </cell>
        </row>
        <row r="2273">
          <cell r="A2273" t="str">
            <v>811GE68</v>
          </cell>
        </row>
        <row r="2274">
          <cell r="A2274" t="str">
            <v>811GE69</v>
          </cell>
        </row>
        <row r="2275">
          <cell r="A2275" t="str">
            <v>811GH01</v>
          </cell>
        </row>
        <row r="2276">
          <cell r="A2276" t="str">
            <v>811GI35</v>
          </cell>
        </row>
        <row r="2277">
          <cell r="A2277" t="str">
            <v>811GI36</v>
          </cell>
        </row>
        <row r="2278">
          <cell r="A2278" t="str">
            <v>811GI37</v>
          </cell>
        </row>
        <row r="2279">
          <cell r="A2279" t="str">
            <v>811GI38</v>
          </cell>
        </row>
        <row r="2280">
          <cell r="A2280" t="str">
            <v>811GI39</v>
          </cell>
        </row>
        <row r="2281">
          <cell r="A2281" t="str">
            <v>811GI40</v>
          </cell>
        </row>
        <row r="2282">
          <cell r="A2282" t="str">
            <v>811GI41</v>
          </cell>
        </row>
        <row r="2283">
          <cell r="A2283" t="str">
            <v>811GI42</v>
          </cell>
        </row>
        <row r="2284">
          <cell r="A2284" t="str">
            <v>811GI43</v>
          </cell>
        </row>
        <row r="2285">
          <cell r="A2285" t="str">
            <v>811GI44</v>
          </cell>
        </row>
        <row r="2286">
          <cell r="A2286" t="str">
            <v>811GI45</v>
          </cell>
        </row>
        <row r="2287">
          <cell r="A2287" t="str">
            <v>811GJ01</v>
          </cell>
        </row>
        <row r="2288">
          <cell r="A2288" t="str">
            <v>811GL02</v>
          </cell>
        </row>
        <row r="2289">
          <cell r="A2289" t="str">
            <v>811GL35</v>
          </cell>
        </row>
        <row r="2290">
          <cell r="A2290" t="str">
            <v>811GL39</v>
          </cell>
        </row>
        <row r="2291">
          <cell r="A2291" t="str">
            <v>811GL40</v>
          </cell>
        </row>
        <row r="2292">
          <cell r="A2292" t="str">
            <v>811GL41</v>
          </cell>
        </row>
        <row r="2293">
          <cell r="A2293" t="str">
            <v>811GO33</v>
          </cell>
        </row>
        <row r="2294">
          <cell r="A2294" t="str">
            <v>811GO35</v>
          </cell>
        </row>
        <row r="2295">
          <cell r="A2295" t="str">
            <v>811GO38</v>
          </cell>
        </row>
        <row r="2296">
          <cell r="A2296" t="str">
            <v>811GO40</v>
          </cell>
        </row>
        <row r="2297">
          <cell r="A2297" t="str">
            <v>811GO50</v>
          </cell>
        </row>
        <row r="2298">
          <cell r="A2298" t="str">
            <v>811GO54</v>
          </cell>
        </row>
        <row r="2299">
          <cell r="A2299" t="str">
            <v>811GO62</v>
          </cell>
        </row>
        <row r="2300">
          <cell r="A2300" t="str">
            <v>811GO63</v>
          </cell>
        </row>
        <row r="2301">
          <cell r="A2301" t="str">
            <v>811GO64</v>
          </cell>
        </row>
        <row r="2302">
          <cell r="A2302" t="str">
            <v>811GO65</v>
          </cell>
        </row>
        <row r="2303">
          <cell r="A2303" t="str">
            <v>811GO66</v>
          </cell>
        </row>
        <row r="2304">
          <cell r="A2304" t="str">
            <v>811GO68</v>
          </cell>
        </row>
        <row r="2305">
          <cell r="A2305" t="str">
            <v>811GO69</v>
          </cell>
        </row>
        <row r="2306">
          <cell r="A2306" t="str">
            <v>811GO70</v>
          </cell>
        </row>
        <row r="2307">
          <cell r="A2307" t="str">
            <v>811GO71</v>
          </cell>
        </row>
        <row r="2308">
          <cell r="A2308" t="str">
            <v>811GO72</v>
          </cell>
        </row>
        <row r="2309">
          <cell r="A2309" t="str">
            <v>811GO73</v>
          </cell>
        </row>
        <row r="2310">
          <cell r="A2310" t="str">
            <v>811GO74</v>
          </cell>
        </row>
        <row r="2311">
          <cell r="A2311" t="str">
            <v>811GR115</v>
          </cell>
        </row>
        <row r="2312">
          <cell r="A2312" t="str">
            <v>811GR116</v>
          </cell>
        </row>
        <row r="2313">
          <cell r="A2313" t="str">
            <v>811GR119</v>
          </cell>
        </row>
        <row r="2314">
          <cell r="A2314" t="str">
            <v>811GR122</v>
          </cell>
        </row>
        <row r="2315">
          <cell r="A2315" t="str">
            <v>811GR127</v>
          </cell>
        </row>
        <row r="2316">
          <cell r="A2316" t="str">
            <v>811GR128</v>
          </cell>
        </row>
        <row r="2317">
          <cell r="A2317" t="str">
            <v>811GR129</v>
          </cell>
        </row>
        <row r="2318">
          <cell r="A2318" t="str">
            <v>811GR130</v>
          </cell>
        </row>
        <row r="2319">
          <cell r="A2319" t="str">
            <v>811GR131</v>
          </cell>
        </row>
        <row r="2320">
          <cell r="A2320" t="str">
            <v>811GR132</v>
          </cell>
        </row>
        <row r="2321">
          <cell r="A2321" t="str">
            <v>811GR133</v>
          </cell>
        </row>
        <row r="2322">
          <cell r="A2322" t="str">
            <v>811GR134</v>
          </cell>
        </row>
        <row r="2323">
          <cell r="A2323" t="str">
            <v>811GR135</v>
          </cell>
        </row>
        <row r="2324">
          <cell r="A2324" t="str">
            <v>811GR136</v>
          </cell>
        </row>
        <row r="2325">
          <cell r="A2325" t="str">
            <v>811GR137</v>
          </cell>
        </row>
        <row r="2326">
          <cell r="A2326" t="str">
            <v>811GR138</v>
          </cell>
        </row>
        <row r="2327">
          <cell r="A2327" t="str">
            <v>811GR139</v>
          </cell>
        </row>
        <row r="2328">
          <cell r="A2328" t="str">
            <v>811GR140</v>
          </cell>
        </row>
        <row r="2329">
          <cell r="A2329" t="str">
            <v>811GR141</v>
          </cell>
        </row>
        <row r="2330">
          <cell r="A2330" t="str">
            <v>811GR142</v>
          </cell>
        </row>
        <row r="2331">
          <cell r="A2331" t="str">
            <v>811GR143</v>
          </cell>
        </row>
        <row r="2332">
          <cell r="A2332" t="str">
            <v>811GR144</v>
          </cell>
        </row>
        <row r="2333">
          <cell r="A2333" t="str">
            <v>811GR145</v>
          </cell>
        </row>
        <row r="2334">
          <cell r="A2334" t="str">
            <v>811GR146</v>
          </cell>
        </row>
        <row r="2335">
          <cell r="A2335" t="str">
            <v>811GR55</v>
          </cell>
        </row>
        <row r="2336">
          <cell r="A2336" t="str">
            <v>811GR77</v>
          </cell>
        </row>
        <row r="2337">
          <cell r="A2337" t="str">
            <v>811GR99</v>
          </cell>
        </row>
        <row r="2338">
          <cell r="A2338" t="str">
            <v>811GS04</v>
          </cell>
        </row>
        <row r="2339">
          <cell r="A2339" t="str">
            <v>811GT01</v>
          </cell>
        </row>
        <row r="2340">
          <cell r="A2340" t="str">
            <v>811GU18</v>
          </cell>
        </row>
        <row r="2341">
          <cell r="A2341" t="str">
            <v>811H201</v>
          </cell>
        </row>
        <row r="2342">
          <cell r="A2342" t="str">
            <v>811HA01</v>
          </cell>
        </row>
        <row r="2343">
          <cell r="A2343" t="str">
            <v>811HA118</v>
          </cell>
        </row>
        <row r="2344">
          <cell r="A2344" t="str">
            <v>811HA166</v>
          </cell>
        </row>
        <row r="2345">
          <cell r="A2345" t="str">
            <v>811HA182</v>
          </cell>
        </row>
        <row r="2346">
          <cell r="A2346" t="str">
            <v>811HA201</v>
          </cell>
        </row>
        <row r="2347">
          <cell r="A2347" t="str">
            <v>811HA227</v>
          </cell>
        </row>
        <row r="2348">
          <cell r="A2348" t="str">
            <v>811HA229</v>
          </cell>
        </row>
        <row r="2349">
          <cell r="A2349" t="str">
            <v>811HA237</v>
          </cell>
        </row>
        <row r="2350">
          <cell r="A2350" t="str">
            <v>811HA253</v>
          </cell>
        </row>
        <row r="2351">
          <cell r="A2351" t="str">
            <v>811HA256</v>
          </cell>
        </row>
        <row r="2352">
          <cell r="A2352" t="str">
            <v>811HA264</v>
          </cell>
        </row>
        <row r="2353">
          <cell r="A2353" t="str">
            <v>811HA268</v>
          </cell>
        </row>
        <row r="2354">
          <cell r="A2354" t="str">
            <v>811HA273</v>
          </cell>
        </row>
        <row r="2355">
          <cell r="A2355" t="str">
            <v>811HA277</v>
          </cell>
        </row>
        <row r="2356">
          <cell r="A2356" t="str">
            <v>811HA278</v>
          </cell>
        </row>
        <row r="2357">
          <cell r="A2357" t="str">
            <v>811HA279</v>
          </cell>
        </row>
        <row r="2358">
          <cell r="A2358" t="str">
            <v>811HA280</v>
          </cell>
        </row>
        <row r="2359">
          <cell r="A2359" t="str">
            <v>811HA281</v>
          </cell>
        </row>
        <row r="2360">
          <cell r="A2360" t="str">
            <v>811HA283</v>
          </cell>
        </row>
        <row r="2361">
          <cell r="A2361" t="str">
            <v>811HA284</v>
          </cell>
        </row>
        <row r="2362">
          <cell r="A2362" t="str">
            <v>811HA285</v>
          </cell>
        </row>
        <row r="2363">
          <cell r="A2363" t="str">
            <v>811HA286</v>
          </cell>
        </row>
        <row r="2364">
          <cell r="A2364" t="str">
            <v>811HA287</v>
          </cell>
        </row>
        <row r="2365">
          <cell r="A2365" t="str">
            <v>811HA288</v>
          </cell>
        </row>
        <row r="2366">
          <cell r="A2366" t="str">
            <v>811HA289</v>
          </cell>
        </row>
        <row r="2367">
          <cell r="A2367" t="str">
            <v>811HA290</v>
          </cell>
        </row>
        <row r="2368">
          <cell r="A2368" t="str">
            <v>811HA291</v>
          </cell>
        </row>
        <row r="2369">
          <cell r="A2369" t="str">
            <v>811HA292</v>
          </cell>
        </row>
        <row r="2370">
          <cell r="A2370" t="str">
            <v>811HA293</v>
          </cell>
        </row>
        <row r="2371">
          <cell r="A2371" t="str">
            <v>811HA294</v>
          </cell>
        </row>
        <row r="2372">
          <cell r="A2372" t="str">
            <v>811HA295</v>
          </cell>
        </row>
        <row r="2373">
          <cell r="A2373" t="str">
            <v>811HA296</v>
          </cell>
        </row>
        <row r="2374">
          <cell r="A2374" t="str">
            <v>811HA297</v>
          </cell>
        </row>
        <row r="2375">
          <cell r="A2375" t="str">
            <v>811HA298</v>
          </cell>
        </row>
        <row r="2376">
          <cell r="A2376" t="str">
            <v>811HA299</v>
          </cell>
        </row>
        <row r="2377">
          <cell r="A2377" t="str">
            <v>811HA300</v>
          </cell>
        </row>
        <row r="2378">
          <cell r="A2378" t="str">
            <v>811HA301</v>
          </cell>
        </row>
        <row r="2379">
          <cell r="A2379" t="str">
            <v>811HA302</v>
          </cell>
        </row>
        <row r="2380">
          <cell r="A2380" t="str">
            <v>811HA43</v>
          </cell>
        </row>
        <row r="2381">
          <cell r="A2381" t="str">
            <v>811HA48</v>
          </cell>
        </row>
        <row r="2382">
          <cell r="A2382" t="str">
            <v>811HB01</v>
          </cell>
        </row>
        <row r="2383">
          <cell r="A2383" t="str">
            <v>811HE101</v>
          </cell>
        </row>
        <row r="2384">
          <cell r="A2384" t="str">
            <v>811HE102</v>
          </cell>
        </row>
        <row r="2385">
          <cell r="A2385" t="str">
            <v>811HE103</v>
          </cell>
        </row>
        <row r="2386">
          <cell r="A2386" t="str">
            <v>811HE104</v>
          </cell>
        </row>
        <row r="2387">
          <cell r="A2387" t="str">
            <v>811HE105</v>
          </cell>
        </row>
        <row r="2388">
          <cell r="A2388" t="str">
            <v>811HE106</v>
          </cell>
        </row>
        <row r="2389">
          <cell r="A2389" t="str">
            <v>811HE108</v>
          </cell>
        </row>
        <row r="2390">
          <cell r="A2390" t="str">
            <v>811HE109</v>
          </cell>
        </row>
        <row r="2391">
          <cell r="A2391" t="str">
            <v>811HE110</v>
          </cell>
        </row>
        <row r="2392">
          <cell r="A2392" t="str">
            <v>811HE111</v>
          </cell>
        </row>
        <row r="2393">
          <cell r="A2393" t="str">
            <v>811HE112</v>
          </cell>
        </row>
        <row r="2394">
          <cell r="A2394" t="str">
            <v>811HE113</v>
          </cell>
        </row>
        <row r="2395">
          <cell r="A2395" t="str">
            <v>811HE114</v>
          </cell>
        </row>
        <row r="2396">
          <cell r="A2396" t="str">
            <v>811HE115</v>
          </cell>
        </row>
        <row r="2397">
          <cell r="A2397" t="str">
            <v>811HE116</v>
          </cell>
        </row>
        <row r="2398">
          <cell r="A2398" t="str">
            <v>811HE117</v>
          </cell>
        </row>
        <row r="2399">
          <cell r="A2399" t="str">
            <v>811HE68</v>
          </cell>
        </row>
        <row r="2400">
          <cell r="A2400" t="str">
            <v>811HE88</v>
          </cell>
        </row>
        <row r="2401">
          <cell r="A2401" t="str">
            <v>811HE91</v>
          </cell>
        </row>
        <row r="2402">
          <cell r="A2402" t="str">
            <v>811HH04</v>
          </cell>
        </row>
        <row r="2403">
          <cell r="A2403" t="str">
            <v>811HI101</v>
          </cell>
        </row>
        <row r="2404">
          <cell r="A2404" t="str">
            <v>811HI102</v>
          </cell>
        </row>
        <row r="2405">
          <cell r="A2405" t="str">
            <v>811HI103</v>
          </cell>
        </row>
        <row r="2406">
          <cell r="A2406" t="str">
            <v>811HI104</v>
          </cell>
        </row>
        <row r="2407">
          <cell r="A2407" t="str">
            <v>811HI105</v>
          </cell>
        </row>
        <row r="2408">
          <cell r="A2408" t="str">
            <v>811HI106</v>
          </cell>
        </row>
        <row r="2409">
          <cell r="A2409" t="str">
            <v>811HI107</v>
          </cell>
        </row>
        <row r="2410">
          <cell r="A2410" t="str">
            <v>811HI108</v>
          </cell>
        </row>
        <row r="2411">
          <cell r="A2411" t="str">
            <v>811HI109</v>
          </cell>
        </row>
        <row r="2412">
          <cell r="A2412" t="str">
            <v>811HI110</v>
          </cell>
        </row>
        <row r="2413">
          <cell r="A2413" t="str">
            <v>811HI111</v>
          </cell>
        </row>
        <row r="2414">
          <cell r="A2414" t="str">
            <v>811HI112</v>
          </cell>
        </row>
        <row r="2415">
          <cell r="A2415" t="str">
            <v>811HI34</v>
          </cell>
        </row>
        <row r="2416">
          <cell r="A2416" t="str">
            <v>811HM17</v>
          </cell>
        </row>
        <row r="2417">
          <cell r="A2417" t="str">
            <v>811HM18</v>
          </cell>
        </row>
        <row r="2418">
          <cell r="A2418" t="str">
            <v>811HM19</v>
          </cell>
        </row>
        <row r="2419">
          <cell r="A2419" t="str">
            <v>811HM20</v>
          </cell>
        </row>
        <row r="2420">
          <cell r="A2420" t="str">
            <v>811HM22</v>
          </cell>
        </row>
        <row r="2421">
          <cell r="A2421" t="str">
            <v>811HM25</v>
          </cell>
        </row>
        <row r="2422">
          <cell r="A2422" t="str">
            <v>811HM26</v>
          </cell>
        </row>
        <row r="2423">
          <cell r="A2423" t="str">
            <v>811HM27</v>
          </cell>
        </row>
        <row r="2424">
          <cell r="A2424" t="str">
            <v>811HO125</v>
          </cell>
        </row>
        <row r="2425">
          <cell r="A2425" t="str">
            <v>811HO128</v>
          </cell>
        </row>
        <row r="2426">
          <cell r="A2426" t="str">
            <v>811HO129</v>
          </cell>
        </row>
        <row r="2427">
          <cell r="A2427" t="str">
            <v>811HO131</v>
          </cell>
        </row>
        <row r="2428">
          <cell r="A2428" t="str">
            <v>811HO132</v>
          </cell>
        </row>
        <row r="2429">
          <cell r="A2429" t="str">
            <v>811HO133</v>
          </cell>
        </row>
        <row r="2430">
          <cell r="A2430" t="str">
            <v>811HO134</v>
          </cell>
        </row>
        <row r="2431">
          <cell r="A2431" t="str">
            <v>811HO135</v>
          </cell>
        </row>
        <row r="2432">
          <cell r="A2432" t="str">
            <v>811HO136</v>
          </cell>
        </row>
        <row r="2433">
          <cell r="A2433" t="str">
            <v>811HO137</v>
          </cell>
        </row>
        <row r="2434">
          <cell r="A2434" t="str">
            <v>811HO138</v>
          </cell>
        </row>
        <row r="2435">
          <cell r="A2435" t="str">
            <v>811HO139</v>
          </cell>
        </row>
        <row r="2436">
          <cell r="A2436" t="str">
            <v>811HO140</v>
          </cell>
        </row>
        <row r="2437">
          <cell r="A2437" t="str">
            <v>811HO141</v>
          </cell>
        </row>
        <row r="2438">
          <cell r="A2438" t="str">
            <v>811HO142</v>
          </cell>
        </row>
        <row r="2439">
          <cell r="A2439" t="str">
            <v>811HO143</v>
          </cell>
        </row>
        <row r="2440">
          <cell r="A2440" t="str">
            <v>811HO144</v>
          </cell>
        </row>
        <row r="2441">
          <cell r="A2441" t="str">
            <v>811HO145</v>
          </cell>
        </row>
        <row r="2442">
          <cell r="A2442" t="str">
            <v>811HO146</v>
          </cell>
        </row>
        <row r="2443">
          <cell r="A2443" t="str">
            <v>811HO147</v>
          </cell>
        </row>
        <row r="2444">
          <cell r="A2444" t="str">
            <v>811HO148</v>
          </cell>
        </row>
        <row r="2445">
          <cell r="A2445" t="str">
            <v>811HO149</v>
          </cell>
        </row>
        <row r="2446">
          <cell r="A2446" t="str">
            <v>811HO150</v>
          </cell>
        </row>
        <row r="2447">
          <cell r="A2447" t="str">
            <v>811HO35</v>
          </cell>
        </row>
        <row r="2448">
          <cell r="A2448" t="str">
            <v>811HO55</v>
          </cell>
        </row>
        <row r="2449">
          <cell r="A2449" t="str">
            <v>811HO83</v>
          </cell>
        </row>
        <row r="2450">
          <cell r="A2450" t="str">
            <v>811HP02</v>
          </cell>
        </row>
        <row r="2451">
          <cell r="A2451" t="str">
            <v>811HT01</v>
          </cell>
        </row>
        <row r="2452">
          <cell r="A2452" t="str">
            <v>811HU42</v>
          </cell>
        </row>
        <row r="2453">
          <cell r="A2453" t="str">
            <v>811HU56</v>
          </cell>
        </row>
        <row r="2454">
          <cell r="A2454" t="str">
            <v>811HU58</v>
          </cell>
        </row>
        <row r="2455">
          <cell r="A2455" t="str">
            <v>811HU59</v>
          </cell>
        </row>
        <row r="2456">
          <cell r="A2456" t="str">
            <v>811HU60</v>
          </cell>
        </row>
        <row r="2457">
          <cell r="A2457" t="str">
            <v>811HU61</v>
          </cell>
        </row>
        <row r="2458">
          <cell r="A2458" t="str">
            <v>811HU62</v>
          </cell>
        </row>
        <row r="2459">
          <cell r="A2459" t="str">
            <v>811HU63</v>
          </cell>
        </row>
        <row r="2460">
          <cell r="A2460" t="str">
            <v>811HU64</v>
          </cell>
        </row>
        <row r="2461">
          <cell r="A2461" t="str">
            <v>811HU65</v>
          </cell>
        </row>
        <row r="2462">
          <cell r="A2462" t="str">
            <v>811HY13</v>
          </cell>
        </row>
        <row r="2463">
          <cell r="A2463" t="str">
            <v>811HY14</v>
          </cell>
        </row>
        <row r="2464">
          <cell r="A2464" t="str">
            <v>811HY15</v>
          </cell>
        </row>
        <row r="2465">
          <cell r="A2465" t="str">
            <v>811IA04</v>
          </cell>
        </row>
        <row r="2466">
          <cell r="A2466" t="str">
            <v>811IB05</v>
          </cell>
        </row>
        <row r="2467">
          <cell r="A2467" t="str">
            <v>811IB17</v>
          </cell>
        </row>
        <row r="2468">
          <cell r="A2468" t="str">
            <v>811IB18</v>
          </cell>
        </row>
        <row r="2469">
          <cell r="A2469" t="str">
            <v>811IC12</v>
          </cell>
        </row>
        <row r="2470">
          <cell r="A2470" t="str">
            <v>811ID03</v>
          </cell>
        </row>
        <row r="2471">
          <cell r="A2471" t="str">
            <v>811ID04</v>
          </cell>
        </row>
        <row r="2472">
          <cell r="A2472" t="str">
            <v>811IH01</v>
          </cell>
        </row>
        <row r="2473">
          <cell r="A2473" t="str">
            <v>811IH03</v>
          </cell>
        </row>
        <row r="2474">
          <cell r="A2474" t="str">
            <v>811IM01</v>
          </cell>
        </row>
        <row r="2475">
          <cell r="A2475" t="str">
            <v>811IM02</v>
          </cell>
        </row>
        <row r="2476">
          <cell r="A2476" t="str">
            <v>811IN102</v>
          </cell>
        </row>
        <row r="2477">
          <cell r="A2477" t="str">
            <v>811IN103</v>
          </cell>
        </row>
        <row r="2478">
          <cell r="A2478" t="str">
            <v>811IN107</v>
          </cell>
        </row>
        <row r="2479">
          <cell r="A2479" t="str">
            <v>811IN108</v>
          </cell>
        </row>
        <row r="2480">
          <cell r="A2480" t="str">
            <v>811IN142</v>
          </cell>
        </row>
        <row r="2481">
          <cell r="A2481" t="str">
            <v>811IN163</v>
          </cell>
        </row>
        <row r="2482">
          <cell r="A2482" t="str">
            <v>811IN165</v>
          </cell>
        </row>
        <row r="2483">
          <cell r="A2483" t="str">
            <v>811IN167</v>
          </cell>
        </row>
        <row r="2484">
          <cell r="A2484" t="str">
            <v>811IN172</v>
          </cell>
        </row>
        <row r="2485">
          <cell r="A2485" t="str">
            <v>811IN174</v>
          </cell>
        </row>
        <row r="2486">
          <cell r="A2486" t="str">
            <v>811IN176</v>
          </cell>
        </row>
        <row r="2487">
          <cell r="A2487" t="str">
            <v>811IN177</v>
          </cell>
        </row>
        <row r="2488">
          <cell r="A2488" t="str">
            <v>811IN178</v>
          </cell>
        </row>
        <row r="2489">
          <cell r="A2489" t="str">
            <v>811IN179</v>
          </cell>
        </row>
        <row r="2490">
          <cell r="A2490" t="str">
            <v>811IN180</v>
          </cell>
        </row>
        <row r="2491">
          <cell r="A2491" t="str">
            <v>811IN181</v>
          </cell>
        </row>
        <row r="2492">
          <cell r="A2492" t="str">
            <v>811IN182</v>
          </cell>
        </row>
        <row r="2493">
          <cell r="A2493" t="str">
            <v>811IN183</v>
          </cell>
        </row>
        <row r="2494">
          <cell r="A2494" t="str">
            <v>811IN185</v>
          </cell>
        </row>
        <row r="2495">
          <cell r="A2495" t="str">
            <v>811IN186</v>
          </cell>
        </row>
        <row r="2496">
          <cell r="A2496" t="str">
            <v>811IN187</v>
          </cell>
        </row>
        <row r="2497">
          <cell r="A2497" t="str">
            <v>811IN20</v>
          </cell>
        </row>
        <row r="2498">
          <cell r="A2498" t="str">
            <v>811IN27</v>
          </cell>
        </row>
        <row r="2499">
          <cell r="A2499" t="str">
            <v>811IN79</v>
          </cell>
        </row>
        <row r="2500">
          <cell r="A2500" t="str">
            <v>811IN80</v>
          </cell>
        </row>
        <row r="2501">
          <cell r="A2501" t="str">
            <v>811IN84</v>
          </cell>
        </row>
        <row r="2502">
          <cell r="A2502" t="str">
            <v>811IR10</v>
          </cell>
        </row>
        <row r="2503">
          <cell r="A2503" t="str">
            <v>811IR11</v>
          </cell>
        </row>
        <row r="2504">
          <cell r="A2504" t="str">
            <v>811IS12</v>
          </cell>
        </row>
        <row r="2505">
          <cell r="A2505" t="str">
            <v>811IS13</v>
          </cell>
        </row>
        <row r="2506">
          <cell r="A2506" t="str">
            <v>811IT09</v>
          </cell>
        </row>
        <row r="2507">
          <cell r="A2507" t="str">
            <v>811IT10</v>
          </cell>
        </row>
        <row r="2508">
          <cell r="A2508" t="str">
            <v>811IT11</v>
          </cell>
        </row>
        <row r="2509">
          <cell r="A2509" t="str">
            <v>811JA28</v>
          </cell>
        </row>
        <row r="2510">
          <cell r="A2510" t="str">
            <v>811JA44</v>
          </cell>
        </row>
        <row r="2511">
          <cell r="A2511" t="str">
            <v>811JA45</v>
          </cell>
        </row>
        <row r="2512">
          <cell r="A2512" t="str">
            <v>811JA46</v>
          </cell>
        </row>
        <row r="2513">
          <cell r="A2513" t="str">
            <v>811JA47</v>
          </cell>
        </row>
        <row r="2514">
          <cell r="A2514" t="str">
            <v>811JA48</v>
          </cell>
        </row>
        <row r="2515">
          <cell r="A2515" t="str">
            <v>811JA49</v>
          </cell>
        </row>
        <row r="2516">
          <cell r="A2516" t="str">
            <v>811JA50</v>
          </cell>
        </row>
        <row r="2517">
          <cell r="A2517" t="str">
            <v>811JA51</v>
          </cell>
        </row>
        <row r="2518">
          <cell r="A2518" t="str">
            <v>811JB01</v>
          </cell>
        </row>
        <row r="2519">
          <cell r="A2519" t="str">
            <v>811JE10</v>
          </cell>
        </row>
        <row r="2520">
          <cell r="A2520" t="str">
            <v>811JE20</v>
          </cell>
        </row>
        <row r="2521">
          <cell r="A2521" t="str">
            <v>811JE21</v>
          </cell>
        </row>
        <row r="2522">
          <cell r="A2522" t="str">
            <v>811JM02</v>
          </cell>
        </row>
        <row r="2523">
          <cell r="A2523" t="str">
            <v>811JM03</v>
          </cell>
        </row>
        <row r="2524">
          <cell r="A2524" t="str">
            <v>811JO100</v>
          </cell>
        </row>
        <row r="2525">
          <cell r="A2525" t="str">
            <v>811JO102</v>
          </cell>
        </row>
        <row r="2526">
          <cell r="A2526" t="str">
            <v>811JO103</v>
          </cell>
        </row>
        <row r="2527">
          <cell r="A2527" t="str">
            <v>811JO104</v>
          </cell>
        </row>
        <row r="2528">
          <cell r="A2528" t="str">
            <v>811JO105</v>
          </cell>
        </row>
        <row r="2529">
          <cell r="A2529" t="str">
            <v>811JO106</v>
          </cell>
        </row>
        <row r="2530">
          <cell r="A2530" t="str">
            <v>811JO107</v>
          </cell>
        </row>
        <row r="2531">
          <cell r="A2531" t="str">
            <v>811JO108</v>
          </cell>
        </row>
        <row r="2532">
          <cell r="A2532" t="str">
            <v>811JO109</v>
          </cell>
        </row>
        <row r="2533">
          <cell r="A2533" t="str">
            <v>811JO110</v>
          </cell>
        </row>
        <row r="2534">
          <cell r="A2534" t="str">
            <v>811JO111</v>
          </cell>
        </row>
        <row r="2535">
          <cell r="A2535" t="str">
            <v>811JO112</v>
          </cell>
        </row>
        <row r="2536">
          <cell r="A2536" t="str">
            <v>811JO113</v>
          </cell>
        </row>
        <row r="2537">
          <cell r="A2537" t="str">
            <v>811JO115</v>
          </cell>
        </row>
        <row r="2538">
          <cell r="A2538" t="str">
            <v>811JO116</v>
          </cell>
        </row>
        <row r="2539">
          <cell r="A2539" t="str">
            <v>811JO16</v>
          </cell>
        </row>
        <row r="2540">
          <cell r="A2540" t="str">
            <v>811JO99</v>
          </cell>
        </row>
        <row r="2541">
          <cell r="A2541" t="str">
            <v>811JP01</v>
          </cell>
        </row>
        <row r="2542">
          <cell r="A2542" t="str">
            <v>811JS01</v>
          </cell>
        </row>
        <row r="2543">
          <cell r="A2543" t="str">
            <v>811JS02</v>
          </cell>
        </row>
        <row r="2544">
          <cell r="A2544" t="str">
            <v>811JU07</v>
          </cell>
        </row>
        <row r="2545">
          <cell r="A2545" t="str">
            <v>811KA14</v>
          </cell>
        </row>
        <row r="2546">
          <cell r="A2546" t="str">
            <v>811KE03</v>
          </cell>
        </row>
        <row r="2547">
          <cell r="A2547" t="str">
            <v>811KE35</v>
          </cell>
        </row>
        <row r="2548">
          <cell r="A2548" t="str">
            <v>811KE68</v>
          </cell>
        </row>
        <row r="2549">
          <cell r="A2549" t="str">
            <v>811KE69</v>
          </cell>
        </row>
        <row r="2550">
          <cell r="A2550" t="str">
            <v>811KE70</v>
          </cell>
        </row>
        <row r="2551">
          <cell r="A2551" t="str">
            <v>811KE71</v>
          </cell>
        </row>
        <row r="2552">
          <cell r="A2552" t="str">
            <v>811KE72</v>
          </cell>
        </row>
        <row r="2553">
          <cell r="A2553" t="str">
            <v>811KE74</v>
          </cell>
        </row>
        <row r="2554">
          <cell r="A2554" t="str">
            <v>811KE75</v>
          </cell>
        </row>
        <row r="2555">
          <cell r="A2555" t="str">
            <v>811KE76</v>
          </cell>
        </row>
        <row r="2556">
          <cell r="A2556" t="str">
            <v>811KG01</v>
          </cell>
        </row>
        <row r="2557">
          <cell r="A2557" t="str">
            <v>811KI44</v>
          </cell>
        </row>
        <row r="2558">
          <cell r="A2558" t="str">
            <v>811KI45</v>
          </cell>
        </row>
        <row r="2559">
          <cell r="A2559" t="str">
            <v>811KI46</v>
          </cell>
        </row>
        <row r="2560">
          <cell r="A2560" t="str">
            <v>811KI47</v>
          </cell>
        </row>
        <row r="2561">
          <cell r="A2561" t="str">
            <v>811KI48</v>
          </cell>
        </row>
        <row r="2562">
          <cell r="A2562" t="str">
            <v>811KI49</v>
          </cell>
        </row>
        <row r="2563">
          <cell r="A2563" t="str">
            <v>811KI50</v>
          </cell>
        </row>
        <row r="2564">
          <cell r="A2564" t="str">
            <v>811KI51</v>
          </cell>
        </row>
        <row r="2565">
          <cell r="A2565" t="str">
            <v>811KI52</v>
          </cell>
        </row>
        <row r="2566">
          <cell r="A2566" t="str">
            <v>811KI53</v>
          </cell>
        </row>
        <row r="2567">
          <cell r="A2567" t="str">
            <v>811KI54</v>
          </cell>
        </row>
        <row r="2568">
          <cell r="A2568" t="str">
            <v>811KN01</v>
          </cell>
        </row>
        <row r="2569">
          <cell r="A2569" t="str">
            <v>811KN17</v>
          </cell>
        </row>
        <row r="2570">
          <cell r="A2570" t="str">
            <v>811KN18</v>
          </cell>
        </row>
        <row r="2571">
          <cell r="A2571" t="str">
            <v>811KO08</v>
          </cell>
        </row>
        <row r="2572">
          <cell r="A2572" t="str">
            <v>811KO10</v>
          </cell>
        </row>
        <row r="2573">
          <cell r="A2573" t="str">
            <v>811KO11</v>
          </cell>
        </row>
        <row r="2574">
          <cell r="A2574" t="str">
            <v>811KO12</v>
          </cell>
        </row>
        <row r="2575">
          <cell r="A2575" t="str">
            <v>811KR06</v>
          </cell>
        </row>
        <row r="2576">
          <cell r="A2576" t="str">
            <v>811KW02</v>
          </cell>
        </row>
        <row r="2577">
          <cell r="A2577" t="str">
            <v>811LA08</v>
          </cell>
        </row>
        <row r="2578">
          <cell r="A2578" t="str">
            <v>811LA107</v>
          </cell>
        </row>
        <row r="2579">
          <cell r="A2579" t="str">
            <v>811LA112</v>
          </cell>
        </row>
        <row r="2580">
          <cell r="A2580" t="str">
            <v>811LA130</v>
          </cell>
        </row>
        <row r="2581">
          <cell r="A2581" t="str">
            <v>811LA132</v>
          </cell>
        </row>
        <row r="2582">
          <cell r="A2582" t="str">
            <v>811LA133</v>
          </cell>
        </row>
        <row r="2583">
          <cell r="A2583" t="str">
            <v>811LA134</v>
          </cell>
        </row>
        <row r="2584">
          <cell r="A2584" t="str">
            <v>811LA135</v>
          </cell>
        </row>
        <row r="2585">
          <cell r="A2585" t="str">
            <v>811LA136</v>
          </cell>
        </row>
        <row r="2586">
          <cell r="A2586" t="str">
            <v>811LA137</v>
          </cell>
        </row>
        <row r="2587">
          <cell r="A2587" t="str">
            <v>811LA138</v>
          </cell>
        </row>
        <row r="2588">
          <cell r="A2588" t="str">
            <v>811LA139</v>
          </cell>
        </row>
        <row r="2589">
          <cell r="A2589" t="str">
            <v>811LA140</v>
          </cell>
        </row>
        <row r="2590">
          <cell r="A2590" t="str">
            <v>811LA141</v>
          </cell>
        </row>
        <row r="2591">
          <cell r="A2591" t="str">
            <v>811LA142</v>
          </cell>
        </row>
        <row r="2592">
          <cell r="A2592" t="str">
            <v>811LA143</v>
          </cell>
        </row>
        <row r="2593">
          <cell r="A2593" t="str">
            <v>811LA144</v>
          </cell>
        </row>
        <row r="2594">
          <cell r="A2594" t="str">
            <v>811LA145</v>
          </cell>
        </row>
        <row r="2595">
          <cell r="A2595" t="str">
            <v>811LA146</v>
          </cell>
        </row>
        <row r="2596">
          <cell r="A2596" t="str">
            <v>811LA33</v>
          </cell>
        </row>
        <row r="2597">
          <cell r="A2597" t="str">
            <v>811LA91</v>
          </cell>
        </row>
        <row r="2598">
          <cell r="A2598" t="str">
            <v>811LA95</v>
          </cell>
        </row>
        <row r="2599">
          <cell r="A2599" t="str">
            <v>811LA96</v>
          </cell>
        </row>
        <row r="2600">
          <cell r="A2600" t="str">
            <v>811LA97</v>
          </cell>
        </row>
        <row r="2601">
          <cell r="A2601" t="str">
            <v>811LA98</v>
          </cell>
        </row>
        <row r="2602">
          <cell r="A2602" t="str">
            <v>811LA99</v>
          </cell>
        </row>
        <row r="2603">
          <cell r="A2603" t="str">
            <v>811LB01</v>
          </cell>
        </row>
        <row r="2604">
          <cell r="A2604" t="str">
            <v>811LE08</v>
          </cell>
        </row>
        <row r="2605">
          <cell r="A2605" t="str">
            <v>811LE100</v>
          </cell>
        </row>
        <row r="2606">
          <cell r="A2606" t="str">
            <v>811LE101</v>
          </cell>
        </row>
        <row r="2607">
          <cell r="A2607" t="str">
            <v>811LE102</v>
          </cell>
        </row>
        <row r="2608">
          <cell r="A2608" t="str">
            <v>811LE103</v>
          </cell>
        </row>
        <row r="2609">
          <cell r="A2609" t="str">
            <v>811LE104</v>
          </cell>
        </row>
        <row r="2610">
          <cell r="A2610" t="str">
            <v>811LE74</v>
          </cell>
        </row>
        <row r="2611">
          <cell r="A2611" t="str">
            <v>811LE82</v>
          </cell>
        </row>
        <row r="2612">
          <cell r="A2612" t="str">
            <v>811LE89</v>
          </cell>
        </row>
        <row r="2613">
          <cell r="A2613" t="str">
            <v>811LE94</v>
          </cell>
        </row>
        <row r="2614">
          <cell r="A2614" t="str">
            <v>811LE95</v>
          </cell>
        </row>
        <row r="2615">
          <cell r="A2615" t="str">
            <v>811LE96</v>
          </cell>
        </row>
        <row r="2616">
          <cell r="A2616" t="str">
            <v>811LE98</v>
          </cell>
        </row>
        <row r="2617">
          <cell r="A2617" t="str">
            <v>811LE99</v>
          </cell>
        </row>
        <row r="2618">
          <cell r="A2618" t="str">
            <v>811LI59</v>
          </cell>
        </row>
        <row r="2619">
          <cell r="A2619" t="str">
            <v>811LI60</v>
          </cell>
        </row>
        <row r="2620">
          <cell r="A2620" t="str">
            <v>811LI61</v>
          </cell>
        </row>
        <row r="2621">
          <cell r="A2621" t="str">
            <v>811LI62</v>
          </cell>
        </row>
        <row r="2622">
          <cell r="A2622" t="str">
            <v>811LI63</v>
          </cell>
        </row>
        <row r="2623">
          <cell r="A2623" t="str">
            <v>811LI64</v>
          </cell>
        </row>
        <row r="2624">
          <cell r="A2624" t="str">
            <v>811LI65</v>
          </cell>
        </row>
        <row r="2625">
          <cell r="A2625" t="str">
            <v>811LI66</v>
          </cell>
        </row>
        <row r="2626">
          <cell r="A2626" t="str">
            <v>811LL03</v>
          </cell>
        </row>
        <row r="2627">
          <cell r="A2627" t="str">
            <v>811LL33</v>
          </cell>
        </row>
        <row r="2628">
          <cell r="A2628" t="str">
            <v>811LL34</v>
          </cell>
        </row>
        <row r="2629">
          <cell r="A2629" t="str">
            <v>811LO01</v>
          </cell>
        </row>
        <row r="2630">
          <cell r="A2630" t="str">
            <v>811LO37</v>
          </cell>
        </row>
        <row r="2631">
          <cell r="A2631" t="str">
            <v>811LO73</v>
          </cell>
        </row>
        <row r="2632">
          <cell r="A2632" t="str">
            <v>811LO74</v>
          </cell>
        </row>
        <row r="2633">
          <cell r="A2633" t="str">
            <v>811LO76</v>
          </cell>
        </row>
        <row r="2634">
          <cell r="A2634" t="str">
            <v>811LO77</v>
          </cell>
        </row>
        <row r="2635">
          <cell r="A2635" t="str">
            <v>811LO78</v>
          </cell>
        </row>
        <row r="2636">
          <cell r="A2636" t="str">
            <v>811LO79</v>
          </cell>
        </row>
        <row r="2637">
          <cell r="A2637" t="str">
            <v>811LO80</v>
          </cell>
        </row>
        <row r="2638">
          <cell r="A2638" t="str">
            <v>811LO81</v>
          </cell>
        </row>
        <row r="2639">
          <cell r="A2639" t="str">
            <v>811LO82</v>
          </cell>
        </row>
        <row r="2640">
          <cell r="A2640" t="str">
            <v>811LO83</v>
          </cell>
        </row>
        <row r="2641">
          <cell r="A2641" t="str">
            <v>811LU01</v>
          </cell>
        </row>
        <row r="2642">
          <cell r="A2642" t="str">
            <v>811LU02</v>
          </cell>
        </row>
        <row r="2643">
          <cell r="A2643" t="str">
            <v>811LU13</v>
          </cell>
        </row>
        <row r="2644">
          <cell r="A2644" t="str">
            <v>811LU14</v>
          </cell>
        </row>
        <row r="2645">
          <cell r="A2645" t="str">
            <v>811MA107</v>
          </cell>
        </row>
        <row r="2646">
          <cell r="A2646" t="str">
            <v>811MA128</v>
          </cell>
        </row>
        <row r="2647">
          <cell r="A2647" t="str">
            <v>811MA14</v>
          </cell>
        </row>
        <row r="2648">
          <cell r="A2648" t="str">
            <v>811MA161</v>
          </cell>
        </row>
        <row r="2649">
          <cell r="A2649" t="str">
            <v>811MA163</v>
          </cell>
        </row>
        <row r="2650">
          <cell r="A2650" t="str">
            <v>811MA169</v>
          </cell>
        </row>
        <row r="2651">
          <cell r="A2651" t="str">
            <v>811MA181</v>
          </cell>
        </row>
        <row r="2652">
          <cell r="A2652" t="str">
            <v>811MA189</v>
          </cell>
        </row>
        <row r="2653">
          <cell r="A2653" t="str">
            <v>811MA190</v>
          </cell>
        </row>
        <row r="2654">
          <cell r="A2654" t="str">
            <v>811MA193</v>
          </cell>
        </row>
        <row r="2655">
          <cell r="A2655" t="str">
            <v>811MA194</v>
          </cell>
        </row>
        <row r="2656">
          <cell r="A2656" t="str">
            <v>811MA195</v>
          </cell>
        </row>
        <row r="2657">
          <cell r="A2657" t="str">
            <v>811MA196</v>
          </cell>
        </row>
        <row r="2658">
          <cell r="A2658" t="str">
            <v>811MA197</v>
          </cell>
        </row>
        <row r="2659">
          <cell r="A2659" t="str">
            <v>811MA198</v>
          </cell>
        </row>
        <row r="2660">
          <cell r="A2660" t="str">
            <v>811MA199</v>
          </cell>
        </row>
        <row r="2661">
          <cell r="A2661" t="str">
            <v>811MA200</v>
          </cell>
        </row>
        <row r="2662">
          <cell r="A2662" t="str">
            <v>811MA201</v>
          </cell>
        </row>
        <row r="2663">
          <cell r="A2663" t="str">
            <v>811MA202</v>
          </cell>
        </row>
        <row r="2664">
          <cell r="A2664" t="str">
            <v>811MA203</v>
          </cell>
        </row>
        <row r="2665">
          <cell r="A2665" t="str">
            <v>811MA204</v>
          </cell>
        </row>
        <row r="2666">
          <cell r="A2666" t="str">
            <v>811MA205</v>
          </cell>
        </row>
        <row r="2667">
          <cell r="A2667" t="str">
            <v>811MA206</v>
          </cell>
        </row>
        <row r="2668">
          <cell r="A2668" t="str">
            <v>811MA207</v>
          </cell>
        </row>
        <row r="2669">
          <cell r="A2669" t="str">
            <v>811MA208</v>
          </cell>
        </row>
        <row r="2670">
          <cell r="A2670" t="str">
            <v>811MA209</v>
          </cell>
        </row>
        <row r="2671">
          <cell r="A2671" t="str">
            <v>811MA210</v>
          </cell>
        </row>
        <row r="2672">
          <cell r="A2672" t="str">
            <v>811MA211</v>
          </cell>
        </row>
        <row r="2673">
          <cell r="A2673" t="str">
            <v>811MA212</v>
          </cell>
        </row>
        <row r="2674">
          <cell r="A2674" t="str">
            <v>811MA213</v>
          </cell>
        </row>
        <row r="2675">
          <cell r="A2675" t="str">
            <v>811MA214</v>
          </cell>
        </row>
        <row r="2676">
          <cell r="A2676" t="str">
            <v>811MA215</v>
          </cell>
        </row>
        <row r="2677">
          <cell r="A2677" t="str">
            <v>811MA216</v>
          </cell>
        </row>
        <row r="2678">
          <cell r="A2678" t="str">
            <v>811MA217</v>
          </cell>
        </row>
        <row r="2679">
          <cell r="A2679" t="str">
            <v>811MA218</v>
          </cell>
        </row>
        <row r="2680">
          <cell r="A2680" t="str">
            <v>811MA219</v>
          </cell>
        </row>
        <row r="2681">
          <cell r="A2681" t="str">
            <v>811MA220</v>
          </cell>
        </row>
        <row r="2682">
          <cell r="A2682" t="str">
            <v>811MA221</v>
          </cell>
        </row>
        <row r="2683">
          <cell r="A2683" t="str">
            <v>811MA222</v>
          </cell>
        </row>
        <row r="2684">
          <cell r="A2684" t="str">
            <v>811MA223</v>
          </cell>
        </row>
        <row r="2685">
          <cell r="A2685" t="str">
            <v>811MA224</v>
          </cell>
        </row>
        <row r="2686">
          <cell r="A2686" t="str">
            <v>811MA27</v>
          </cell>
        </row>
        <row r="2687">
          <cell r="A2687" t="str">
            <v>811MA50</v>
          </cell>
        </row>
        <row r="2688">
          <cell r="A2688" t="str">
            <v>811MA51</v>
          </cell>
        </row>
        <row r="2689">
          <cell r="A2689" t="str">
            <v>811MC33</v>
          </cell>
        </row>
        <row r="2690">
          <cell r="A2690" t="str">
            <v>811MC36</v>
          </cell>
        </row>
        <row r="2691">
          <cell r="A2691" t="str">
            <v>811MC40</v>
          </cell>
        </row>
        <row r="2692">
          <cell r="A2692" t="str">
            <v>811MC67</v>
          </cell>
        </row>
        <row r="2693">
          <cell r="A2693" t="str">
            <v>811MC70</v>
          </cell>
        </row>
        <row r="2694">
          <cell r="A2694" t="str">
            <v>811MC71</v>
          </cell>
        </row>
        <row r="2695">
          <cell r="A2695" t="str">
            <v>811MC72</v>
          </cell>
        </row>
        <row r="2696">
          <cell r="A2696" t="str">
            <v>811MC73</v>
          </cell>
        </row>
        <row r="2697">
          <cell r="A2697" t="str">
            <v>811MC74</v>
          </cell>
        </row>
        <row r="2698">
          <cell r="A2698" t="str">
            <v>811MC75</v>
          </cell>
        </row>
        <row r="2699">
          <cell r="A2699" t="str">
            <v>811MC76</v>
          </cell>
        </row>
        <row r="2700">
          <cell r="A2700" t="str">
            <v>811MC78</v>
          </cell>
        </row>
        <row r="2701">
          <cell r="A2701" t="str">
            <v>811MC79</v>
          </cell>
        </row>
        <row r="2702">
          <cell r="A2702" t="str">
            <v>811MC82</v>
          </cell>
        </row>
        <row r="2703">
          <cell r="A2703" t="str">
            <v>811MC83</v>
          </cell>
        </row>
        <row r="2704">
          <cell r="A2704" t="str">
            <v>811MC84</v>
          </cell>
        </row>
        <row r="2705">
          <cell r="A2705" t="str">
            <v>811MC85</v>
          </cell>
        </row>
        <row r="2706">
          <cell r="A2706" t="str">
            <v>811MC86</v>
          </cell>
        </row>
        <row r="2707">
          <cell r="A2707" t="str">
            <v>811MC87</v>
          </cell>
        </row>
        <row r="2708">
          <cell r="A2708" t="str">
            <v>811MC88</v>
          </cell>
        </row>
        <row r="2709">
          <cell r="A2709" t="str">
            <v>811MC89</v>
          </cell>
        </row>
        <row r="2710">
          <cell r="A2710" t="str">
            <v>811MC90</v>
          </cell>
        </row>
        <row r="2711">
          <cell r="A2711" t="str">
            <v>811MC92</v>
          </cell>
        </row>
        <row r="2712">
          <cell r="A2712" t="str">
            <v>811MC93</v>
          </cell>
        </row>
        <row r="2713">
          <cell r="A2713" t="str">
            <v>811ME13</v>
          </cell>
        </row>
        <row r="2714">
          <cell r="A2714" t="str">
            <v>811ME47</v>
          </cell>
        </row>
        <row r="2715">
          <cell r="A2715" t="str">
            <v>811ME65</v>
          </cell>
        </row>
        <row r="2716">
          <cell r="A2716" t="str">
            <v>811ME77</v>
          </cell>
        </row>
        <row r="2717">
          <cell r="A2717" t="str">
            <v>811ME80</v>
          </cell>
        </row>
        <row r="2718">
          <cell r="A2718" t="str">
            <v>811ME83</v>
          </cell>
        </row>
        <row r="2719">
          <cell r="A2719" t="str">
            <v>811ME84</v>
          </cell>
        </row>
        <row r="2720">
          <cell r="A2720" t="str">
            <v>811ME85</v>
          </cell>
        </row>
        <row r="2721">
          <cell r="A2721" t="str">
            <v>811MG01</v>
          </cell>
        </row>
        <row r="2722">
          <cell r="A2722" t="str">
            <v>811MH01</v>
          </cell>
        </row>
        <row r="2723">
          <cell r="A2723" t="str">
            <v>811MH02</v>
          </cell>
        </row>
        <row r="2724">
          <cell r="A2724" t="str">
            <v>811MI108</v>
          </cell>
        </row>
        <row r="2725">
          <cell r="A2725" t="str">
            <v>811MI130</v>
          </cell>
        </row>
        <row r="2726">
          <cell r="A2726" t="str">
            <v>811MI136</v>
          </cell>
        </row>
        <row r="2727">
          <cell r="A2727" t="str">
            <v>811MI137</v>
          </cell>
        </row>
        <row r="2728">
          <cell r="A2728" t="str">
            <v>811MI138</v>
          </cell>
        </row>
        <row r="2729">
          <cell r="A2729" t="str">
            <v>811MI139</v>
          </cell>
        </row>
        <row r="2730">
          <cell r="A2730" t="str">
            <v>811MI140</v>
          </cell>
        </row>
        <row r="2731">
          <cell r="A2731" t="str">
            <v>811MI141</v>
          </cell>
        </row>
        <row r="2732">
          <cell r="A2732" t="str">
            <v>811MI142</v>
          </cell>
        </row>
        <row r="2733">
          <cell r="A2733" t="str">
            <v>811MI143</v>
          </cell>
        </row>
        <row r="2734">
          <cell r="A2734" t="str">
            <v>811MI144</v>
          </cell>
        </row>
        <row r="2735">
          <cell r="A2735" t="str">
            <v>811MI145</v>
          </cell>
        </row>
        <row r="2736">
          <cell r="A2736" t="str">
            <v>811MI146</v>
          </cell>
        </row>
        <row r="2737">
          <cell r="A2737" t="str">
            <v>811MI147</v>
          </cell>
        </row>
        <row r="2738">
          <cell r="A2738" t="str">
            <v>811MI148</v>
          </cell>
        </row>
        <row r="2739">
          <cell r="A2739" t="str">
            <v>811MI29</v>
          </cell>
        </row>
        <row r="2740">
          <cell r="A2740" t="str">
            <v>811MI37</v>
          </cell>
        </row>
        <row r="2741">
          <cell r="A2741" t="str">
            <v>811MI42</v>
          </cell>
        </row>
        <row r="2742">
          <cell r="A2742" t="str">
            <v>811MI47</v>
          </cell>
        </row>
        <row r="2743">
          <cell r="A2743" t="str">
            <v>811MI75</v>
          </cell>
        </row>
        <row r="2744">
          <cell r="A2744" t="str">
            <v>811MJ01</v>
          </cell>
        </row>
        <row r="2745">
          <cell r="A2745" t="str">
            <v>811MJ02</v>
          </cell>
        </row>
        <row r="2746">
          <cell r="A2746" t="str">
            <v>811ML01</v>
          </cell>
        </row>
        <row r="2747">
          <cell r="A2747" t="str">
            <v>811MO01</v>
          </cell>
        </row>
        <row r="2748">
          <cell r="A2748" t="str">
            <v>811MO102</v>
          </cell>
        </row>
        <row r="2749">
          <cell r="A2749" t="str">
            <v>811MO106</v>
          </cell>
        </row>
        <row r="2750">
          <cell r="A2750" t="str">
            <v>811MO109</v>
          </cell>
        </row>
        <row r="2751">
          <cell r="A2751" t="str">
            <v>811MO110</v>
          </cell>
        </row>
        <row r="2752">
          <cell r="A2752" t="str">
            <v>811MO111</v>
          </cell>
        </row>
        <row r="2753">
          <cell r="A2753" t="str">
            <v>811MO113</v>
          </cell>
        </row>
        <row r="2754">
          <cell r="A2754" t="str">
            <v>811MO114</v>
          </cell>
        </row>
        <row r="2755">
          <cell r="A2755" t="str">
            <v>811MO115</v>
          </cell>
        </row>
        <row r="2756">
          <cell r="A2756" t="str">
            <v>811MO116</v>
          </cell>
        </row>
        <row r="2757">
          <cell r="A2757" t="str">
            <v>811MO117</v>
          </cell>
        </row>
        <row r="2758">
          <cell r="A2758" t="str">
            <v>811MO118</v>
          </cell>
        </row>
        <row r="2759">
          <cell r="A2759" t="str">
            <v>811MO119</v>
          </cell>
        </row>
        <row r="2760">
          <cell r="A2760" t="str">
            <v>811MO120</v>
          </cell>
        </row>
        <row r="2761">
          <cell r="A2761" t="str">
            <v>811MO121</v>
          </cell>
        </row>
        <row r="2762">
          <cell r="A2762" t="str">
            <v>811MO72</v>
          </cell>
        </row>
        <row r="2763">
          <cell r="A2763" t="str">
            <v>811MO98</v>
          </cell>
        </row>
        <row r="2764">
          <cell r="A2764" t="str">
            <v>811MT01</v>
          </cell>
        </row>
        <row r="2765">
          <cell r="A2765" t="str">
            <v>811MU07</v>
          </cell>
        </row>
        <row r="2766">
          <cell r="A2766" t="str">
            <v>811MU18</v>
          </cell>
        </row>
        <row r="2767">
          <cell r="A2767" t="str">
            <v>811MU27</v>
          </cell>
        </row>
        <row r="2768">
          <cell r="A2768" t="str">
            <v>811MU33</v>
          </cell>
        </row>
        <row r="2769">
          <cell r="A2769" t="str">
            <v>811MU34</v>
          </cell>
        </row>
        <row r="2770">
          <cell r="A2770" t="str">
            <v>811MU35</v>
          </cell>
        </row>
        <row r="2771">
          <cell r="A2771" t="str">
            <v>811MU36</v>
          </cell>
        </row>
        <row r="2772">
          <cell r="A2772" t="str">
            <v>811MY03</v>
          </cell>
        </row>
        <row r="2773">
          <cell r="A2773" t="str">
            <v>811MY05</v>
          </cell>
        </row>
        <row r="2774">
          <cell r="A2774" t="str">
            <v>811NA01</v>
          </cell>
        </row>
        <row r="2775">
          <cell r="A2775" t="str">
            <v>811NA19</v>
          </cell>
        </row>
        <row r="2776">
          <cell r="A2776" t="str">
            <v>811NA33</v>
          </cell>
        </row>
        <row r="2777">
          <cell r="A2777" t="str">
            <v>811NA50</v>
          </cell>
        </row>
        <row r="2778">
          <cell r="A2778" t="str">
            <v>811NA68</v>
          </cell>
        </row>
        <row r="2779">
          <cell r="A2779" t="str">
            <v>811NA75</v>
          </cell>
        </row>
        <row r="2780">
          <cell r="A2780" t="str">
            <v>811NA80</v>
          </cell>
        </row>
        <row r="2781">
          <cell r="A2781" t="str">
            <v>811NA83</v>
          </cell>
        </row>
        <row r="2782">
          <cell r="A2782" t="str">
            <v>811NA84</v>
          </cell>
        </row>
        <row r="2783">
          <cell r="A2783" t="str">
            <v>811NA85</v>
          </cell>
        </row>
        <row r="2784">
          <cell r="A2784" t="str">
            <v>811NA86</v>
          </cell>
        </row>
        <row r="2785">
          <cell r="A2785" t="str">
            <v>811NA87</v>
          </cell>
        </row>
        <row r="2786">
          <cell r="A2786" t="str">
            <v>811NA88</v>
          </cell>
        </row>
        <row r="2787">
          <cell r="A2787" t="str">
            <v>811NA89</v>
          </cell>
        </row>
        <row r="2788">
          <cell r="A2788" t="str">
            <v>811NC01</v>
          </cell>
        </row>
        <row r="2789">
          <cell r="A2789" t="str">
            <v>811NE05</v>
          </cell>
        </row>
        <row r="2790">
          <cell r="A2790" t="str">
            <v>811NE104</v>
          </cell>
        </row>
        <row r="2791">
          <cell r="A2791" t="str">
            <v>811NE106</v>
          </cell>
        </row>
        <row r="2792">
          <cell r="A2792" t="str">
            <v>811NE11</v>
          </cell>
        </row>
        <row r="2793">
          <cell r="A2793" t="str">
            <v>811NE110</v>
          </cell>
        </row>
        <row r="2794">
          <cell r="A2794" t="str">
            <v>811NE124</v>
          </cell>
        </row>
        <row r="2795">
          <cell r="A2795" t="str">
            <v>811NE129</v>
          </cell>
        </row>
        <row r="2796">
          <cell r="A2796" t="str">
            <v>811NE130</v>
          </cell>
        </row>
        <row r="2797">
          <cell r="A2797" t="str">
            <v>811NE132</v>
          </cell>
        </row>
        <row r="2798">
          <cell r="A2798" t="str">
            <v>811NE135</v>
          </cell>
        </row>
        <row r="2799">
          <cell r="A2799" t="str">
            <v>811NE136</v>
          </cell>
        </row>
        <row r="2800">
          <cell r="A2800" t="str">
            <v>811NE137</v>
          </cell>
        </row>
        <row r="2801">
          <cell r="A2801" t="str">
            <v>811NE138</v>
          </cell>
        </row>
        <row r="2802">
          <cell r="A2802" t="str">
            <v>811NE139</v>
          </cell>
        </row>
        <row r="2803">
          <cell r="A2803" t="str">
            <v>811NE140</v>
          </cell>
        </row>
        <row r="2804">
          <cell r="A2804" t="str">
            <v>811NE36</v>
          </cell>
        </row>
        <row r="2805">
          <cell r="A2805" t="str">
            <v>811NE89</v>
          </cell>
        </row>
        <row r="2806">
          <cell r="A2806" t="str">
            <v>811NE90</v>
          </cell>
        </row>
        <row r="2807">
          <cell r="A2807" t="str">
            <v>811NE91</v>
          </cell>
        </row>
        <row r="2808">
          <cell r="A2808" t="str">
            <v>811NF03</v>
          </cell>
        </row>
        <row r="2809">
          <cell r="A2809" t="str">
            <v>811NH01</v>
          </cell>
        </row>
        <row r="2810">
          <cell r="A2810" t="str">
            <v>811NI13</v>
          </cell>
        </row>
        <row r="2811">
          <cell r="A2811" t="str">
            <v>811NI16</v>
          </cell>
        </row>
        <row r="2812">
          <cell r="A2812" t="str">
            <v>811NI40</v>
          </cell>
        </row>
        <row r="2813">
          <cell r="A2813" t="str">
            <v>811NI41</v>
          </cell>
        </row>
        <row r="2814">
          <cell r="A2814" t="str">
            <v>811NI42</v>
          </cell>
        </row>
        <row r="2815">
          <cell r="A2815" t="str">
            <v>811NI43</v>
          </cell>
        </row>
        <row r="2816">
          <cell r="A2816" t="str">
            <v>811NI44</v>
          </cell>
        </row>
        <row r="2817">
          <cell r="A2817" t="str">
            <v>811NI45</v>
          </cell>
        </row>
        <row r="2818">
          <cell r="A2818" t="str">
            <v>811NL01</v>
          </cell>
        </row>
        <row r="2819">
          <cell r="A2819" t="str">
            <v>811NM01</v>
          </cell>
        </row>
        <row r="2820">
          <cell r="A2820" t="str">
            <v>811NO115</v>
          </cell>
        </row>
        <row r="2821">
          <cell r="A2821" t="str">
            <v>811NO129</v>
          </cell>
        </row>
        <row r="2822">
          <cell r="A2822" t="str">
            <v>811NO134</v>
          </cell>
        </row>
        <row r="2823">
          <cell r="A2823" t="str">
            <v>811NO135</v>
          </cell>
        </row>
        <row r="2824">
          <cell r="A2824" t="str">
            <v>811NO144</v>
          </cell>
        </row>
        <row r="2825">
          <cell r="A2825" t="str">
            <v>811NO154</v>
          </cell>
        </row>
        <row r="2826">
          <cell r="A2826" t="str">
            <v>811NO157</v>
          </cell>
        </row>
        <row r="2827">
          <cell r="A2827" t="str">
            <v>811NO159</v>
          </cell>
        </row>
        <row r="2828">
          <cell r="A2828" t="str">
            <v>811NO162</v>
          </cell>
        </row>
        <row r="2829">
          <cell r="A2829" t="str">
            <v>811NO163</v>
          </cell>
        </row>
        <row r="2830">
          <cell r="A2830" t="str">
            <v>811NO170</v>
          </cell>
        </row>
        <row r="2831">
          <cell r="A2831" t="str">
            <v>811NO171</v>
          </cell>
        </row>
        <row r="2832">
          <cell r="A2832" t="str">
            <v>811NO172</v>
          </cell>
        </row>
        <row r="2833">
          <cell r="A2833" t="str">
            <v>811NO174</v>
          </cell>
        </row>
        <row r="2834">
          <cell r="A2834" t="str">
            <v>811NO176</v>
          </cell>
        </row>
        <row r="2835">
          <cell r="A2835" t="str">
            <v>811NO177</v>
          </cell>
        </row>
        <row r="2836">
          <cell r="A2836" t="str">
            <v>811NO178</v>
          </cell>
        </row>
        <row r="2837">
          <cell r="A2837" t="str">
            <v>811NO179</v>
          </cell>
        </row>
        <row r="2838">
          <cell r="A2838" t="str">
            <v>811NO180</v>
          </cell>
        </row>
        <row r="2839">
          <cell r="A2839" t="str">
            <v>811NO181</v>
          </cell>
        </row>
        <row r="2840">
          <cell r="A2840" t="str">
            <v>811NO183</v>
          </cell>
        </row>
        <row r="2841">
          <cell r="A2841" t="str">
            <v>811NO23</v>
          </cell>
        </row>
        <row r="2842">
          <cell r="A2842" t="str">
            <v>811NO61</v>
          </cell>
        </row>
        <row r="2843">
          <cell r="A2843" t="str">
            <v>811NO62</v>
          </cell>
        </row>
        <row r="2844">
          <cell r="A2844" t="str">
            <v>811NP05</v>
          </cell>
        </row>
        <row r="2845">
          <cell r="A2845" t="str">
            <v>811NP06</v>
          </cell>
        </row>
        <row r="2846">
          <cell r="A2846" t="str">
            <v>811NU11</v>
          </cell>
        </row>
        <row r="2847">
          <cell r="A2847" t="str">
            <v>811NW02</v>
          </cell>
        </row>
        <row r="2848">
          <cell r="A2848" t="str">
            <v>811O201</v>
          </cell>
        </row>
        <row r="2849">
          <cell r="A2849" t="str">
            <v>811OE01</v>
          </cell>
        </row>
        <row r="2850">
          <cell r="A2850" t="str">
            <v>811OF15</v>
          </cell>
        </row>
        <row r="2851">
          <cell r="A2851" t="str">
            <v>811OI01</v>
          </cell>
        </row>
        <row r="2852">
          <cell r="A2852" t="str">
            <v>811OL12</v>
          </cell>
        </row>
        <row r="2853">
          <cell r="A2853" t="str">
            <v>811OL21</v>
          </cell>
        </row>
        <row r="2854">
          <cell r="A2854" t="str">
            <v>811ON06</v>
          </cell>
        </row>
        <row r="2855">
          <cell r="A2855" t="str">
            <v>811ON07</v>
          </cell>
        </row>
        <row r="2856">
          <cell r="A2856" t="str">
            <v>811ON08</v>
          </cell>
        </row>
        <row r="2857">
          <cell r="A2857" t="str">
            <v>811OP02</v>
          </cell>
        </row>
        <row r="2858">
          <cell r="A2858" t="str">
            <v>811OP06</v>
          </cell>
        </row>
        <row r="2859">
          <cell r="A2859" t="str">
            <v>811OP09</v>
          </cell>
        </row>
        <row r="2860">
          <cell r="A2860" t="str">
            <v>811OP11</v>
          </cell>
        </row>
        <row r="2861">
          <cell r="A2861" t="str">
            <v>811OR01</v>
          </cell>
        </row>
        <row r="2862">
          <cell r="A2862" t="str">
            <v>811OR02</v>
          </cell>
        </row>
        <row r="2863">
          <cell r="A2863" t="str">
            <v>811OR18</v>
          </cell>
        </row>
        <row r="2864">
          <cell r="A2864" t="str">
            <v>811OR19</v>
          </cell>
        </row>
        <row r="2865">
          <cell r="A2865" t="str">
            <v>811OR20</v>
          </cell>
        </row>
        <row r="2866">
          <cell r="A2866" t="str">
            <v>811OR22</v>
          </cell>
        </row>
        <row r="2867">
          <cell r="A2867" t="str">
            <v>811OR23</v>
          </cell>
        </row>
        <row r="2868">
          <cell r="A2868" t="str">
            <v>811OR24</v>
          </cell>
        </row>
        <row r="2869">
          <cell r="A2869" t="str">
            <v>811OR25</v>
          </cell>
        </row>
        <row r="2870">
          <cell r="A2870" t="str">
            <v>811OU01</v>
          </cell>
        </row>
        <row r="2871">
          <cell r="A2871" t="str">
            <v>811OV06</v>
          </cell>
        </row>
        <row r="2872">
          <cell r="A2872" t="str">
            <v>811OV10</v>
          </cell>
        </row>
        <row r="2873">
          <cell r="A2873" t="str">
            <v>811OV11</v>
          </cell>
        </row>
        <row r="2874">
          <cell r="A2874" t="str">
            <v>811OW01</v>
          </cell>
        </row>
        <row r="2875">
          <cell r="A2875" t="str">
            <v>811OW02</v>
          </cell>
        </row>
        <row r="2876">
          <cell r="A2876" t="str">
            <v>811OX07</v>
          </cell>
        </row>
        <row r="2877">
          <cell r="A2877" t="str">
            <v>811OX09</v>
          </cell>
        </row>
        <row r="2878">
          <cell r="A2878" t="str">
            <v>811PA79</v>
          </cell>
        </row>
        <row r="2879">
          <cell r="A2879" t="str">
            <v>811PA82</v>
          </cell>
        </row>
        <row r="2880">
          <cell r="A2880" t="str">
            <v>811PA89</v>
          </cell>
        </row>
        <row r="2881">
          <cell r="A2881" t="str">
            <v>811PA91</v>
          </cell>
        </row>
        <row r="2882">
          <cell r="A2882" t="str">
            <v>811PA92</v>
          </cell>
        </row>
        <row r="2883">
          <cell r="A2883" t="str">
            <v>811PA93</v>
          </cell>
        </row>
        <row r="2884">
          <cell r="A2884" t="str">
            <v>811PA94</v>
          </cell>
        </row>
        <row r="2885">
          <cell r="A2885" t="str">
            <v>811PA95</v>
          </cell>
        </row>
        <row r="2886">
          <cell r="A2886" t="str">
            <v>811PA96</v>
          </cell>
        </row>
        <row r="2887">
          <cell r="A2887" t="str">
            <v>811PA97</v>
          </cell>
        </row>
        <row r="2888">
          <cell r="A2888" t="str">
            <v>811PA98</v>
          </cell>
        </row>
        <row r="2889">
          <cell r="A2889" t="str">
            <v>811PA99</v>
          </cell>
        </row>
        <row r="2890">
          <cell r="A2890" t="str">
            <v>811PC07</v>
          </cell>
        </row>
        <row r="2891">
          <cell r="A2891" t="str">
            <v>811PE02</v>
          </cell>
        </row>
        <row r="2892">
          <cell r="A2892" t="str">
            <v>811PE09</v>
          </cell>
        </row>
        <row r="2893">
          <cell r="A2893" t="str">
            <v>811PE75</v>
          </cell>
        </row>
        <row r="2894">
          <cell r="A2894" t="str">
            <v>811PE77</v>
          </cell>
        </row>
        <row r="2895">
          <cell r="A2895" t="str">
            <v>811PE79</v>
          </cell>
        </row>
        <row r="2896">
          <cell r="A2896" t="str">
            <v>811PE80</v>
          </cell>
        </row>
        <row r="2897">
          <cell r="A2897" t="str">
            <v>811PE81</v>
          </cell>
        </row>
        <row r="2898">
          <cell r="A2898" t="str">
            <v>811PE82</v>
          </cell>
        </row>
        <row r="2899">
          <cell r="A2899" t="str">
            <v>811PE83</v>
          </cell>
        </row>
        <row r="2900">
          <cell r="A2900" t="str">
            <v>811PE84</v>
          </cell>
        </row>
        <row r="2901">
          <cell r="A2901" t="str">
            <v>811PE85</v>
          </cell>
        </row>
        <row r="2902">
          <cell r="A2902" t="str">
            <v>811PE86</v>
          </cell>
        </row>
        <row r="2903">
          <cell r="A2903" t="str">
            <v>811PE87</v>
          </cell>
        </row>
        <row r="2904">
          <cell r="A2904" t="str">
            <v>811PE88</v>
          </cell>
        </row>
        <row r="2905">
          <cell r="A2905" t="str">
            <v>811PE89</v>
          </cell>
        </row>
        <row r="2906">
          <cell r="A2906" t="str">
            <v>811PE90</v>
          </cell>
        </row>
        <row r="2907">
          <cell r="A2907" t="str">
            <v>811PE91</v>
          </cell>
        </row>
        <row r="2908">
          <cell r="A2908" t="str">
            <v>811PE92</v>
          </cell>
        </row>
        <row r="2909">
          <cell r="A2909" t="str">
            <v>811PE93</v>
          </cell>
        </row>
        <row r="2910">
          <cell r="A2910" t="str">
            <v>811PE94</v>
          </cell>
        </row>
        <row r="2911">
          <cell r="A2911" t="str">
            <v>811PE96</v>
          </cell>
        </row>
        <row r="2912">
          <cell r="A2912" t="str">
            <v>811PH17</v>
          </cell>
        </row>
        <row r="2913">
          <cell r="A2913" t="str">
            <v>811PH39</v>
          </cell>
        </row>
        <row r="2914">
          <cell r="A2914" t="str">
            <v>811PH40</v>
          </cell>
        </row>
        <row r="2915">
          <cell r="A2915" t="str">
            <v>811PH41</v>
          </cell>
        </row>
        <row r="2916">
          <cell r="A2916" t="str">
            <v>811PH42</v>
          </cell>
        </row>
        <row r="2917">
          <cell r="A2917" t="str">
            <v>811PH43</v>
          </cell>
        </row>
        <row r="2918">
          <cell r="A2918" t="str">
            <v>811PH44</v>
          </cell>
        </row>
        <row r="2919">
          <cell r="A2919" t="str">
            <v>811PI43</v>
          </cell>
        </row>
        <row r="2920">
          <cell r="A2920" t="str">
            <v>811PI49</v>
          </cell>
        </row>
        <row r="2921">
          <cell r="A2921" t="str">
            <v>811PI50</v>
          </cell>
        </row>
        <row r="2922">
          <cell r="A2922" t="str">
            <v>811PI51</v>
          </cell>
        </row>
        <row r="2923">
          <cell r="A2923" t="str">
            <v>811PI52</v>
          </cell>
        </row>
        <row r="2924">
          <cell r="A2924" t="str">
            <v>811PI53</v>
          </cell>
        </row>
        <row r="2925">
          <cell r="A2925" t="str">
            <v>811PI54</v>
          </cell>
        </row>
        <row r="2926">
          <cell r="A2926" t="str">
            <v>811PI55</v>
          </cell>
        </row>
        <row r="2927">
          <cell r="A2927" t="str">
            <v>811PI56</v>
          </cell>
        </row>
        <row r="2928">
          <cell r="A2928" t="str">
            <v>811PI57</v>
          </cell>
        </row>
        <row r="2929">
          <cell r="A2929" t="str">
            <v>811PI58</v>
          </cell>
        </row>
        <row r="2930">
          <cell r="A2930" t="str">
            <v>811PI59</v>
          </cell>
        </row>
        <row r="2931">
          <cell r="A2931" t="str">
            <v>811PI60</v>
          </cell>
        </row>
        <row r="2932">
          <cell r="A2932" t="str">
            <v>811PL09</v>
          </cell>
        </row>
        <row r="2933">
          <cell r="A2933" t="str">
            <v>811PL17</v>
          </cell>
        </row>
        <row r="2934">
          <cell r="A2934" t="str">
            <v>811PL18</v>
          </cell>
        </row>
        <row r="2935">
          <cell r="A2935" t="str">
            <v>811PL19</v>
          </cell>
        </row>
        <row r="2936">
          <cell r="A2936" t="str">
            <v>811PL20</v>
          </cell>
        </row>
        <row r="2937">
          <cell r="A2937" t="str">
            <v>811PL21</v>
          </cell>
        </row>
        <row r="2938">
          <cell r="A2938" t="str">
            <v>811PL22</v>
          </cell>
        </row>
        <row r="2939">
          <cell r="A2939" t="str">
            <v>811PL23</v>
          </cell>
        </row>
        <row r="2940">
          <cell r="A2940" t="str">
            <v>811PL24</v>
          </cell>
        </row>
        <row r="2941">
          <cell r="A2941" t="str">
            <v>811PM04</v>
          </cell>
        </row>
        <row r="2942">
          <cell r="A2942" t="str">
            <v>811PM05</v>
          </cell>
        </row>
        <row r="2943">
          <cell r="A2943" t="str">
            <v>811PO21</v>
          </cell>
        </row>
        <row r="2944">
          <cell r="A2944" t="str">
            <v>811PO59</v>
          </cell>
        </row>
        <row r="2945">
          <cell r="A2945" t="str">
            <v>811PO65</v>
          </cell>
        </row>
        <row r="2946">
          <cell r="A2946" t="str">
            <v>811PO67</v>
          </cell>
        </row>
        <row r="2947">
          <cell r="A2947" t="str">
            <v>811PO68</v>
          </cell>
        </row>
        <row r="2948">
          <cell r="A2948" t="str">
            <v>811PO69</v>
          </cell>
        </row>
        <row r="2949">
          <cell r="A2949" t="str">
            <v>811PO70</v>
          </cell>
        </row>
        <row r="2950">
          <cell r="A2950" t="str">
            <v>811PO71</v>
          </cell>
        </row>
        <row r="2951">
          <cell r="A2951" t="str">
            <v>811PO72</v>
          </cell>
        </row>
        <row r="2952">
          <cell r="A2952" t="str">
            <v>811PO73</v>
          </cell>
        </row>
        <row r="2953">
          <cell r="A2953" t="str">
            <v>811PO74</v>
          </cell>
        </row>
        <row r="2954">
          <cell r="A2954" t="str">
            <v>811PO75</v>
          </cell>
        </row>
        <row r="2955">
          <cell r="A2955" t="str">
            <v>811PO76</v>
          </cell>
        </row>
        <row r="2956">
          <cell r="A2956" t="str">
            <v>811PQ01</v>
          </cell>
        </row>
        <row r="2957">
          <cell r="A2957" t="str">
            <v>811PR01</v>
          </cell>
        </row>
        <row r="2958">
          <cell r="A2958" t="str">
            <v>811PR02</v>
          </cell>
        </row>
        <row r="2959">
          <cell r="A2959" t="str">
            <v>811PR03</v>
          </cell>
        </row>
        <row r="2960">
          <cell r="A2960" t="str">
            <v>811PR100</v>
          </cell>
        </row>
        <row r="2961">
          <cell r="A2961" t="str">
            <v>811PR101</v>
          </cell>
        </row>
        <row r="2962">
          <cell r="A2962" t="str">
            <v>811PR102</v>
          </cell>
        </row>
        <row r="2963">
          <cell r="A2963" t="str">
            <v>811PR103</v>
          </cell>
        </row>
        <row r="2964">
          <cell r="A2964" t="str">
            <v>811PR104</v>
          </cell>
        </row>
        <row r="2965">
          <cell r="A2965" t="str">
            <v>811PR105</v>
          </cell>
        </row>
        <row r="2966">
          <cell r="A2966" t="str">
            <v>811PR106</v>
          </cell>
        </row>
        <row r="2967">
          <cell r="A2967" t="str">
            <v>811PR68</v>
          </cell>
        </row>
        <row r="2968">
          <cell r="A2968" t="str">
            <v>811PR78</v>
          </cell>
        </row>
        <row r="2969">
          <cell r="A2969" t="str">
            <v>811PR83</v>
          </cell>
        </row>
        <row r="2970">
          <cell r="A2970" t="str">
            <v>811PR91</v>
          </cell>
        </row>
        <row r="2971">
          <cell r="A2971" t="str">
            <v>811PR93</v>
          </cell>
        </row>
        <row r="2972">
          <cell r="A2972" t="str">
            <v>811PR97</v>
          </cell>
        </row>
        <row r="2973">
          <cell r="A2973" t="str">
            <v>811PR98</v>
          </cell>
        </row>
        <row r="2974">
          <cell r="A2974" t="str">
            <v>811PR99</v>
          </cell>
        </row>
        <row r="2975">
          <cell r="A2975" t="str">
            <v>811PT02</v>
          </cell>
        </row>
        <row r="2976">
          <cell r="A2976" t="str">
            <v>811PT03</v>
          </cell>
        </row>
        <row r="2977">
          <cell r="A2977" t="str">
            <v>811PT04</v>
          </cell>
        </row>
        <row r="2978">
          <cell r="A2978" t="str">
            <v>811PU20</v>
          </cell>
        </row>
        <row r="2979">
          <cell r="A2979" t="str">
            <v>811PY01</v>
          </cell>
        </row>
        <row r="2980">
          <cell r="A2980" t="str">
            <v>811QA01</v>
          </cell>
        </row>
        <row r="2981">
          <cell r="A2981" t="str">
            <v>811QC01</v>
          </cell>
        </row>
        <row r="2982">
          <cell r="A2982" t="str">
            <v>811QG01</v>
          </cell>
        </row>
        <row r="2983">
          <cell r="A2983" t="str">
            <v>811QU24</v>
          </cell>
        </row>
        <row r="2984">
          <cell r="A2984" t="str">
            <v>811QU25</v>
          </cell>
        </row>
        <row r="2985">
          <cell r="A2985" t="str">
            <v>811QU26</v>
          </cell>
        </row>
        <row r="2986">
          <cell r="A2986" t="str">
            <v>811QU27</v>
          </cell>
        </row>
        <row r="2987">
          <cell r="A2987" t="str">
            <v>811QU28</v>
          </cell>
        </row>
        <row r="2988">
          <cell r="A2988" t="str">
            <v>811QU29</v>
          </cell>
        </row>
        <row r="2989">
          <cell r="A2989" t="str">
            <v>811QU30</v>
          </cell>
        </row>
        <row r="2990">
          <cell r="A2990" t="str">
            <v>811QU31</v>
          </cell>
        </row>
        <row r="2991">
          <cell r="A2991" t="str">
            <v>811RA38</v>
          </cell>
        </row>
        <row r="2992">
          <cell r="A2992" t="str">
            <v>811RA69</v>
          </cell>
        </row>
        <row r="2993">
          <cell r="A2993" t="str">
            <v>811RA71</v>
          </cell>
        </row>
        <row r="2994">
          <cell r="A2994" t="str">
            <v>811RA72</v>
          </cell>
        </row>
        <row r="2995">
          <cell r="A2995" t="str">
            <v>811RA73</v>
          </cell>
        </row>
        <row r="2996">
          <cell r="A2996" t="str">
            <v>811RA74</v>
          </cell>
        </row>
        <row r="2997">
          <cell r="A2997" t="str">
            <v>811RA75</v>
          </cell>
        </row>
        <row r="2998">
          <cell r="A2998" t="str">
            <v>811RA76</v>
          </cell>
        </row>
        <row r="2999">
          <cell r="A2999" t="str">
            <v>811RA77</v>
          </cell>
        </row>
        <row r="3000">
          <cell r="A3000" t="str">
            <v>811RA78</v>
          </cell>
        </row>
        <row r="3001">
          <cell r="A3001" t="str">
            <v>811RA79</v>
          </cell>
        </row>
        <row r="3002">
          <cell r="A3002" t="str">
            <v>811RB01</v>
          </cell>
        </row>
        <row r="3003">
          <cell r="A3003" t="str">
            <v>811RD03</v>
          </cell>
        </row>
        <row r="3004">
          <cell r="A3004" t="str">
            <v>811RE104</v>
          </cell>
        </row>
        <row r="3005">
          <cell r="A3005" t="str">
            <v>811RE105</v>
          </cell>
        </row>
        <row r="3006">
          <cell r="A3006" t="str">
            <v>811RE106</v>
          </cell>
        </row>
        <row r="3007">
          <cell r="A3007" t="str">
            <v>811RE107</v>
          </cell>
        </row>
        <row r="3008">
          <cell r="A3008" t="str">
            <v>811RE109</v>
          </cell>
        </row>
        <row r="3009">
          <cell r="A3009" t="str">
            <v>811RE110</v>
          </cell>
        </row>
        <row r="3010">
          <cell r="A3010" t="str">
            <v>811RE111</v>
          </cell>
        </row>
        <row r="3011">
          <cell r="A3011" t="str">
            <v>811RE112</v>
          </cell>
        </row>
        <row r="3012">
          <cell r="A3012" t="str">
            <v>811RE113</v>
          </cell>
        </row>
        <row r="3013">
          <cell r="A3013" t="str">
            <v>811RE114</v>
          </cell>
        </row>
        <row r="3014">
          <cell r="A3014" t="str">
            <v>811RE115</v>
          </cell>
        </row>
        <row r="3015">
          <cell r="A3015" t="str">
            <v>811RE116</v>
          </cell>
        </row>
        <row r="3016">
          <cell r="A3016" t="str">
            <v>811RE117</v>
          </cell>
        </row>
        <row r="3017">
          <cell r="A3017" t="str">
            <v>811RE118</v>
          </cell>
        </row>
        <row r="3018">
          <cell r="A3018" t="str">
            <v>811RE119</v>
          </cell>
        </row>
        <row r="3019">
          <cell r="A3019" t="str">
            <v>811RE120</v>
          </cell>
        </row>
        <row r="3020">
          <cell r="A3020" t="str">
            <v>811RE21</v>
          </cell>
        </row>
        <row r="3021">
          <cell r="A3021" t="str">
            <v>811RE22</v>
          </cell>
        </row>
        <row r="3022">
          <cell r="A3022" t="str">
            <v>811RE76</v>
          </cell>
        </row>
        <row r="3023">
          <cell r="A3023" t="str">
            <v>811RE84</v>
          </cell>
        </row>
        <row r="3024">
          <cell r="A3024" t="str">
            <v>811RE97</v>
          </cell>
        </row>
        <row r="3025">
          <cell r="A3025" t="str">
            <v>811RE98</v>
          </cell>
        </row>
        <row r="3026">
          <cell r="A3026" t="str">
            <v>811RE99</v>
          </cell>
        </row>
        <row r="3027">
          <cell r="A3027" t="str">
            <v>811RG01</v>
          </cell>
        </row>
        <row r="3028">
          <cell r="A3028" t="str">
            <v>811RH03</v>
          </cell>
        </row>
        <row r="3029">
          <cell r="A3029" t="str">
            <v>811RH07</v>
          </cell>
        </row>
        <row r="3030">
          <cell r="A3030" t="str">
            <v>811RI01</v>
          </cell>
        </row>
        <row r="3031">
          <cell r="A3031" t="str">
            <v>811RI105</v>
          </cell>
        </row>
        <row r="3032">
          <cell r="A3032" t="str">
            <v>811RI106</v>
          </cell>
        </row>
        <row r="3033">
          <cell r="A3033" t="str">
            <v>811RI107</v>
          </cell>
        </row>
        <row r="3034">
          <cell r="A3034" t="str">
            <v>811RI108</v>
          </cell>
        </row>
        <row r="3035">
          <cell r="A3035" t="str">
            <v>811RI110</v>
          </cell>
        </row>
        <row r="3036">
          <cell r="A3036" t="str">
            <v>811RI111</v>
          </cell>
        </row>
        <row r="3037">
          <cell r="A3037" t="str">
            <v>811RI112</v>
          </cell>
        </row>
        <row r="3038">
          <cell r="A3038" t="str">
            <v>811RI36</v>
          </cell>
        </row>
        <row r="3039">
          <cell r="A3039" t="str">
            <v>811RI55</v>
          </cell>
        </row>
        <row r="3040">
          <cell r="A3040" t="str">
            <v>811RI84</v>
          </cell>
        </row>
        <row r="3041">
          <cell r="A3041" t="str">
            <v>811RI85</v>
          </cell>
        </row>
        <row r="3042">
          <cell r="A3042" t="str">
            <v>811RI87</v>
          </cell>
        </row>
        <row r="3043">
          <cell r="A3043" t="str">
            <v>811RI92</v>
          </cell>
        </row>
        <row r="3044">
          <cell r="A3044" t="str">
            <v>811RI93</v>
          </cell>
        </row>
        <row r="3045">
          <cell r="A3045" t="str">
            <v>811RI94</v>
          </cell>
        </row>
        <row r="3046">
          <cell r="A3046" t="str">
            <v>811RO01</v>
          </cell>
        </row>
        <row r="3047">
          <cell r="A3047" t="str">
            <v>811RO117</v>
          </cell>
        </row>
        <row r="3048">
          <cell r="A3048" t="str">
            <v>811RO161</v>
          </cell>
        </row>
        <row r="3049">
          <cell r="A3049" t="str">
            <v>811RO169</v>
          </cell>
        </row>
        <row r="3050">
          <cell r="A3050" t="str">
            <v>811RO174</v>
          </cell>
        </row>
        <row r="3051">
          <cell r="A3051" t="str">
            <v>811RO176</v>
          </cell>
        </row>
        <row r="3052">
          <cell r="A3052" t="str">
            <v>811RO177</v>
          </cell>
        </row>
        <row r="3053">
          <cell r="A3053" t="str">
            <v>811RO178</v>
          </cell>
        </row>
        <row r="3054">
          <cell r="A3054" t="str">
            <v>811RO179</v>
          </cell>
        </row>
        <row r="3055">
          <cell r="A3055" t="str">
            <v>811RO181</v>
          </cell>
        </row>
        <row r="3056">
          <cell r="A3056" t="str">
            <v>811RO182</v>
          </cell>
        </row>
        <row r="3057">
          <cell r="A3057" t="str">
            <v>811RO183</v>
          </cell>
        </row>
        <row r="3058">
          <cell r="A3058" t="str">
            <v>811RO184</v>
          </cell>
        </row>
        <row r="3059">
          <cell r="A3059" t="str">
            <v>811RO185</v>
          </cell>
        </row>
        <row r="3060">
          <cell r="A3060" t="str">
            <v>811RO186</v>
          </cell>
        </row>
        <row r="3061">
          <cell r="A3061" t="str">
            <v>811RO187</v>
          </cell>
        </row>
        <row r="3062">
          <cell r="A3062" t="str">
            <v>811RO188</v>
          </cell>
        </row>
        <row r="3063">
          <cell r="A3063" t="str">
            <v>811RO189</v>
          </cell>
        </row>
        <row r="3064">
          <cell r="A3064" t="str">
            <v>811RO190</v>
          </cell>
        </row>
        <row r="3065">
          <cell r="A3065" t="str">
            <v>811RO191</v>
          </cell>
        </row>
        <row r="3066">
          <cell r="A3066" t="str">
            <v>811RO192</v>
          </cell>
        </row>
        <row r="3067">
          <cell r="A3067" t="str">
            <v>811RO193</v>
          </cell>
        </row>
        <row r="3068">
          <cell r="A3068" t="str">
            <v>811RO194</v>
          </cell>
        </row>
        <row r="3069">
          <cell r="A3069" t="str">
            <v>811RO196</v>
          </cell>
        </row>
        <row r="3070">
          <cell r="A3070" t="str">
            <v>811RO197</v>
          </cell>
        </row>
        <row r="3071">
          <cell r="A3071" t="str">
            <v>811RO198</v>
          </cell>
        </row>
        <row r="3072">
          <cell r="A3072" t="str">
            <v>811RO199</v>
          </cell>
        </row>
        <row r="3073">
          <cell r="A3073" t="str">
            <v>811RO49</v>
          </cell>
        </row>
        <row r="3074">
          <cell r="A3074" t="str">
            <v>811RO55</v>
          </cell>
        </row>
        <row r="3075">
          <cell r="A3075" t="str">
            <v>811RO84</v>
          </cell>
        </row>
        <row r="3076">
          <cell r="A3076" t="str">
            <v>811RP08</v>
          </cell>
        </row>
        <row r="3077">
          <cell r="A3077" t="str">
            <v>811RP09</v>
          </cell>
        </row>
        <row r="3078">
          <cell r="A3078" t="str">
            <v>811RR01</v>
          </cell>
        </row>
        <row r="3079">
          <cell r="A3079" t="str">
            <v>811RS09</v>
          </cell>
        </row>
        <row r="3080">
          <cell r="A3080" t="str">
            <v>811RS10</v>
          </cell>
        </row>
        <row r="3081">
          <cell r="A3081" t="str">
            <v>811RT06</v>
          </cell>
        </row>
        <row r="3082">
          <cell r="A3082" t="str">
            <v>811RT08</v>
          </cell>
        </row>
        <row r="3083">
          <cell r="A3083" t="str">
            <v>811RU14</v>
          </cell>
        </row>
        <row r="3084">
          <cell r="A3084" t="str">
            <v>811RU28</v>
          </cell>
        </row>
        <row r="3085">
          <cell r="A3085" t="str">
            <v>811RU29</v>
          </cell>
        </row>
        <row r="3086">
          <cell r="A3086" t="str">
            <v>811RU30</v>
          </cell>
        </row>
        <row r="3087">
          <cell r="A3087" t="str">
            <v>811RU31</v>
          </cell>
        </row>
        <row r="3088">
          <cell r="A3088" t="str">
            <v>811RU32</v>
          </cell>
        </row>
        <row r="3089">
          <cell r="A3089" t="str">
            <v>811RY01</v>
          </cell>
        </row>
        <row r="3090">
          <cell r="A3090" t="str">
            <v>811RY02</v>
          </cell>
        </row>
        <row r="3091">
          <cell r="A3091" t="str">
            <v>811RY03</v>
          </cell>
        </row>
        <row r="3092">
          <cell r="A3092" t="str">
            <v>811RY04</v>
          </cell>
        </row>
        <row r="3093">
          <cell r="A3093" t="str">
            <v>811SA32</v>
          </cell>
        </row>
        <row r="3094">
          <cell r="A3094" t="str">
            <v>811SA54</v>
          </cell>
        </row>
        <row r="3095">
          <cell r="A3095" t="str">
            <v>811SA82</v>
          </cell>
        </row>
        <row r="3096">
          <cell r="A3096" t="str">
            <v>811SA86</v>
          </cell>
        </row>
        <row r="3097">
          <cell r="A3097" t="str">
            <v>811SA88</v>
          </cell>
        </row>
        <row r="3098">
          <cell r="A3098" t="str">
            <v>811SA89</v>
          </cell>
        </row>
        <row r="3099">
          <cell r="A3099" t="str">
            <v>811SA90</v>
          </cell>
        </row>
        <row r="3100">
          <cell r="A3100" t="str">
            <v>811SA91</v>
          </cell>
        </row>
        <row r="3101">
          <cell r="A3101" t="str">
            <v>811SA93</v>
          </cell>
        </row>
        <row r="3102">
          <cell r="A3102" t="str">
            <v>811SA94</v>
          </cell>
        </row>
        <row r="3103">
          <cell r="A3103" t="str">
            <v>811SA95</v>
          </cell>
        </row>
        <row r="3104">
          <cell r="A3104" t="str">
            <v>811SA96</v>
          </cell>
        </row>
        <row r="3105">
          <cell r="A3105" t="str">
            <v>811SA97</v>
          </cell>
        </row>
        <row r="3106">
          <cell r="A3106" t="str">
            <v>811SA98</v>
          </cell>
        </row>
        <row r="3107">
          <cell r="A3107" t="str">
            <v>811SC13</v>
          </cell>
        </row>
        <row r="3108">
          <cell r="A3108" t="str">
            <v>811SC74</v>
          </cell>
        </row>
        <row r="3109">
          <cell r="A3109" t="str">
            <v>811SC75</v>
          </cell>
        </row>
        <row r="3110">
          <cell r="A3110" t="str">
            <v>811SC87</v>
          </cell>
        </row>
        <row r="3111">
          <cell r="A3111" t="str">
            <v>811SC89</v>
          </cell>
        </row>
        <row r="3112">
          <cell r="A3112" t="str">
            <v>811SC91</v>
          </cell>
        </row>
        <row r="3113">
          <cell r="A3113" t="str">
            <v>811SC92</v>
          </cell>
        </row>
        <row r="3114">
          <cell r="A3114" t="str">
            <v>811SC93</v>
          </cell>
        </row>
        <row r="3115">
          <cell r="A3115" t="str">
            <v>811SC94</v>
          </cell>
        </row>
        <row r="3116">
          <cell r="A3116" t="str">
            <v>811SC95</v>
          </cell>
        </row>
        <row r="3117">
          <cell r="A3117" t="str">
            <v>811SC96</v>
          </cell>
        </row>
        <row r="3118">
          <cell r="A3118" t="str">
            <v>811SC97</v>
          </cell>
        </row>
        <row r="3119">
          <cell r="A3119" t="str">
            <v>811SC98</v>
          </cell>
        </row>
        <row r="3120">
          <cell r="A3120" t="str">
            <v>811SC99</v>
          </cell>
        </row>
        <row r="3121">
          <cell r="A3121" t="str">
            <v>811SD01</v>
          </cell>
        </row>
        <row r="3122">
          <cell r="A3122" t="str">
            <v>811SE10</v>
          </cell>
        </row>
        <row r="3123">
          <cell r="A3123" t="str">
            <v>811SE45</v>
          </cell>
        </row>
        <row r="3124">
          <cell r="A3124" t="str">
            <v>811SE59</v>
          </cell>
        </row>
        <row r="3125">
          <cell r="A3125" t="str">
            <v>811SE72</v>
          </cell>
        </row>
        <row r="3126">
          <cell r="A3126" t="str">
            <v>811SE85</v>
          </cell>
        </row>
        <row r="3127">
          <cell r="A3127" t="str">
            <v>811SE87</v>
          </cell>
        </row>
        <row r="3128">
          <cell r="A3128" t="str">
            <v>811SE88</v>
          </cell>
        </row>
        <row r="3129">
          <cell r="A3129" t="str">
            <v>811SE90</v>
          </cell>
        </row>
        <row r="3130">
          <cell r="A3130" t="str">
            <v>811SE91</v>
          </cell>
        </row>
        <row r="3131">
          <cell r="A3131" t="str">
            <v>811SE92</v>
          </cell>
        </row>
        <row r="3132">
          <cell r="A3132" t="str">
            <v>811SF01</v>
          </cell>
        </row>
        <row r="3133">
          <cell r="A3133" t="str">
            <v>811SG01</v>
          </cell>
        </row>
        <row r="3134">
          <cell r="A3134" t="str">
            <v>811SH117</v>
          </cell>
        </row>
        <row r="3135">
          <cell r="A3135" t="str">
            <v>811SH118</v>
          </cell>
        </row>
        <row r="3136">
          <cell r="A3136" t="str">
            <v>811SH119</v>
          </cell>
        </row>
        <row r="3137">
          <cell r="A3137" t="str">
            <v>811SH120</v>
          </cell>
        </row>
        <row r="3138">
          <cell r="A3138" t="str">
            <v>811SH121</v>
          </cell>
        </row>
        <row r="3139">
          <cell r="A3139" t="str">
            <v>811SH122</v>
          </cell>
        </row>
        <row r="3140">
          <cell r="A3140" t="str">
            <v>811SH123</v>
          </cell>
        </row>
        <row r="3141">
          <cell r="A3141" t="str">
            <v>811SH124</v>
          </cell>
        </row>
        <row r="3142">
          <cell r="A3142" t="str">
            <v>811SH18</v>
          </cell>
        </row>
        <row r="3143">
          <cell r="A3143" t="str">
            <v>811SH34</v>
          </cell>
        </row>
        <row r="3144">
          <cell r="A3144" t="str">
            <v>811SH51</v>
          </cell>
        </row>
        <row r="3145">
          <cell r="A3145" t="str">
            <v>811SH87</v>
          </cell>
        </row>
        <row r="3146">
          <cell r="A3146" t="str">
            <v>811SH99</v>
          </cell>
        </row>
        <row r="3147">
          <cell r="A3147" t="str">
            <v>811SI59</v>
          </cell>
        </row>
        <row r="3148">
          <cell r="A3148" t="str">
            <v>811SI61</v>
          </cell>
        </row>
        <row r="3149">
          <cell r="A3149" t="str">
            <v>811SI71</v>
          </cell>
        </row>
        <row r="3150">
          <cell r="A3150" t="str">
            <v>811SI73</v>
          </cell>
        </row>
        <row r="3151">
          <cell r="A3151" t="str">
            <v>811SI74</v>
          </cell>
        </row>
        <row r="3152">
          <cell r="A3152" t="str">
            <v>811SI76</v>
          </cell>
        </row>
        <row r="3153">
          <cell r="A3153" t="str">
            <v>811SI77</v>
          </cell>
        </row>
        <row r="3154">
          <cell r="A3154" t="str">
            <v>811SI78</v>
          </cell>
        </row>
        <row r="3155">
          <cell r="A3155" t="str">
            <v>811SI79</v>
          </cell>
        </row>
        <row r="3156">
          <cell r="A3156" t="str">
            <v>811SI80</v>
          </cell>
        </row>
        <row r="3157">
          <cell r="A3157" t="str">
            <v>811SI81</v>
          </cell>
        </row>
        <row r="3158">
          <cell r="A3158" t="str">
            <v>811SI82</v>
          </cell>
        </row>
        <row r="3159">
          <cell r="A3159" t="str">
            <v>811SJ01</v>
          </cell>
        </row>
        <row r="3160">
          <cell r="A3160" t="str">
            <v>811SK01</v>
          </cell>
        </row>
        <row r="3161">
          <cell r="A3161" t="str">
            <v>811SL14</v>
          </cell>
        </row>
        <row r="3162">
          <cell r="A3162" t="str">
            <v>811SL15</v>
          </cell>
        </row>
        <row r="3163">
          <cell r="A3163" t="str">
            <v>811SL16</v>
          </cell>
        </row>
        <row r="3164">
          <cell r="A3164" t="str">
            <v>811SL17</v>
          </cell>
        </row>
        <row r="3165">
          <cell r="A3165" t="str">
            <v>811SL18</v>
          </cell>
        </row>
        <row r="3166">
          <cell r="A3166" t="str">
            <v>811SL19</v>
          </cell>
        </row>
        <row r="3167">
          <cell r="A3167" t="str">
            <v>811SM60</v>
          </cell>
        </row>
        <row r="3168">
          <cell r="A3168" t="str">
            <v>811SM64</v>
          </cell>
        </row>
        <row r="3169">
          <cell r="A3169" t="str">
            <v>811SM69</v>
          </cell>
        </row>
        <row r="3170">
          <cell r="A3170" t="str">
            <v>811SM70</v>
          </cell>
        </row>
        <row r="3171">
          <cell r="A3171" t="str">
            <v>811SM71</v>
          </cell>
        </row>
        <row r="3172">
          <cell r="A3172" t="str">
            <v>811SM72</v>
          </cell>
        </row>
        <row r="3173">
          <cell r="A3173" t="str">
            <v>811SM73</v>
          </cell>
        </row>
        <row r="3174">
          <cell r="A3174" t="str">
            <v>811SM74</v>
          </cell>
        </row>
        <row r="3175">
          <cell r="A3175" t="str">
            <v>811SM75</v>
          </cell>
        </row>
        <row r="3176">
          <cell r="A3176" t="str">
            <v>811SM76</v>
          </cell>
        </row>
        <row r="3177">
          <cell r="A3177" t="str">
            <v>811SM77</v>
          </cell>
        </row>
        <row r="3178">
          <cell r="A3178" t="str">
            <v>811SM78</v>
          </cell>
        </row>
        <row r="3179">
          <cell r="A3179" t="str">
            <v>811SM79</v>
          </cell>
        </row>
        <row r="3180">
          <cell r="A3180" t="str">
            <v>811SM80</v>
          </cell>
        </row>
        <row r="3181">
          <cell r="A3181" t="str">
            <v>811SM81</v>
          </cell>
        </row>
        <row r="3182">
          <cell r="A3182" t="str">
            <v>811SM82</v>
          </cell>
        </row>
        <row r="3183">
          <cell r="A3183" t="str">
            <v>811SN05</v>
          </cell>
        </row>
        <row r="3184">
          <cell r="A3184" t="str">
            <v>811SN07</v>
          </cell>
        </row>
        <row r="3185">
          <cell r="A3185" t="str">
            <v>811SO09</v>
          </cell>
        </row>
        <row r="3186">
          <cell r="A3186" t="str">
            <v>811SO61</v>
          </cell>
        </row>
        <row r="3187">
          <cell r="A3187" t="str">
            <v>811SO64</v>
          </cell>
        </row>
        <row r="3188">
          <cell r="A3188" t="str">
            <v>811SO65</v>
          </cell>
        </row>
        <row r="3189">
          <cell r="A3189" t="str">
            <v>811SO73</v>
          </cell>
        </row>
        <row r="3190">
          <cell r="A3190" t="str">
            <v>811SO74</v>
          </cell>
        </row>
        <row r="3191">
          <cell r="A3191" t="str">
            <v>811SO75</v>
          </cell>
        </row>
        <row r="3192">
          <cell r="A3192" t="str">
            <v>811SO76</v>
          </cell>
        </row>
        <row r="3193">
          <cell r="A3193" t="str">
            <v>811SO77</v>
          </cell>
        </row>
        <row r="3194">
          <cell r="A3194" t="str">
            <v>811SO78</v>
          </cell>
        </row>
        <row r="3195">
          <cell r="A3195" t="str">
            <v>811SO79</v>
          </cell>
        </row>
        <row r="3196">
          <cell r="A3196" t="str">
            <v>811SO80</v>
          </cell>
        </row>
        <row r="3197">
          <cell r="A3197" t="str">
            <v>811SO81</v>
          </cell>
        </row>
        <row r="3198">
          <cell r="A3198" t="str">
            <v>811SO82</v>
          </cell>
        </row>
        <row r="3199">
          <cell r="A3199" t="str">
            <v>811SO83</v>
          </cell>
        </row>
        <row r="3200">
          <cell r="A3200" t="str">
            <v>811SO84</v>
          </cell>
        </row>
        <row r="3201">
          <cell r="A3201" t="str">
            <v>811SP39</v>
          </cell>
        </row>
        <row r="3202">
          <cell r="A3202" t="str">
            <v>811SP55</v>
          </cell>
        </row>
        <row r="3203">
          <cell r="A3203" t="str">
            <v>811SP61</v>
          </cell>
        </row>
        <row r="3204">
          <cell r="A3204" t="str">
            <v>811SP62</v>
          </cell>
        </row>
        <row r="3205">
          <cell r="A3205" t="str">
            <v>811SP63</v>
          </cell>
        </row>
        <row r="3206">
          <cell r="A3206" t="str">
            <v>811SP64</v>
          </cell>
        </row>
        <row r="3207">
          <cell r="A3207" t="str">
            <v>811SP65</v>
          </cell>
        </row>
        <row r="3208">
          <cell r="A3208" t="str">
            <v>811SP66</v>
          </cell>
        </row>
        <row r="3209">
          <cell r="A3209" t="str">
            <v>811SP67</v>
          </cell>
        </row>
        <row r="3210">
          <cell r="A3210" t="str">
            <v>811SQ04</v>
          </cell>
        </row>
        <row r="3211">
          <cell r="A3211" t="str">
            <v>811ST119</v>
          </cell>
        </row>
        <row r="3212">
          <cell r="A3212" t="str">
            <v>811ST132</v>
          </cell>
        </row>
        <row r="3213">
          <cell r="A3213" t="str">
            <v>811ST136</v>
          </cell>
        </row>
        <row r="3214">
          <cell r="A3214" t="str">
            <v>811ST138</v>
          </cell>
        </row>
        <row r="3215">
          <cell r="A3215" t="str">
            <v>811ST156</v>
          </cell>
        </row>
        <row r="3216">
          <cell r="A3216" t="str">
            <v>811ST159</v>
          </cell>
        </row>
        <row r="3217">
          <cell r="A3217" t="str">
            <v>811ST171</v>
          </cell>
        </row>
        <row r="3218">
          <cell r="A3218" t="str">
            <v>811ST175</v>
          </cell>
        </row>
        <row r="3219">
          <cell r="A3219" t="str">
            <v>811ST193</v>
          </cell>
        </row>
        <row r="3220">
          <cell r="A3220" t="str">
            <v>811ST194</v>
          </cell>
        </row>
        <row r="3221">
          <cell r="A3221" t="str">
            <v>811ST195</v>
          </cell>
        </row>
        <row r="3222">
          <cell r="A3222" t="str">
            <v>811ST196</v>
          </cell>
        </row>
        <row r="3223">
          <cell r="A3223" t="str">
            <v>811ST197</v>
          </cell>
        </row>
        <row r="3224">
          <cell r="A3224" t="str">
            <v>811ST198</v>
          </cell>
        </row>
        <row r="3225">
          <cell r="A3225" t="str">
            <v>811ST199</v>
          </cell>
        </row>
        <row r="3226">
          <cell r="A3226" t="str">
            <v>811ST200</v>
          </cell>
        </row>
        <row r="3227">
          <cell r="A3227" t="str">
            <v>811ST201</v>
          </cell>
        </row>
        <row r="3228">
          <cell r="A3228" t="str">
            <v>811ST202</v>
          </cell>
        </row>
        <row r="3229">
          <cell r="A3229" t="str">
            <v>811ST203</v>
          </cell>
        </row>
        <row r="3230">
          <cell r="A3230" t="str">
            <v>811ST204</v>
          </cell>
        </row>
        <row r="3231">
          <cell r="A3231" t="str">
            <v>811ST205</v>
          </cell>
        </row>
        <row r="3232">
          <cell r="A3232" t="str">
            <v>811ST206</v>
          </cell>
        </row>
        <row r="3233">
          <cell r="A3233" t="str">
            <v>811ST207</v>
          </cell>
        </row>
        <row r="3234">
          <cell r="A3234" t="str">
            <v>811ST208</v>
          </cell>
        </row>
        <row r="3235">
          <cell r="A3235" t="str">
            <v>811ST209</v>
          </cell>
        </row>
        <row r="3236">
          <cell r="A3236" t="str">
            <v>811ST210</v>
          </cell>
        </row>
        <row r="3237">
          <cell r="A3237" t="str">
            <v>811ST211</v>
          </cell>
        </row>
        <row r="3238">
          <cell r="A3238" t="str">
            <v>811ST24</v>
          </cell>
        </row>
        <row r="3239">
          <cell r="A3239" t="str">
            <v>811ST37</v>
          </cell>
        </row>
        <row r="3240">
          <cell r="A3240" t="str">
            <v>811SU51</v>
          </cell>
        </row>
        <row r="3241">
          <cell r="A3241" t="str">
            <v>811SU54</v>
          </cell>
        </row>
        <row r="3242">
          <cell r="A3242" t="str">
            <v>811SU56</v>
          </cell>
        </row>
        <row r="3243">
          <cell r="A3243" t="str">
            <v>811SU57</v>
          </cell>
        </row>
        <row r="3244">
          <cell r="A3244" t="str">
            <v>811SU58</v>
          </cell>
        </row>
        <row r="3245">
          <cell r="A3245" t="str">
            <v>811SU59</v>
          </cell>
        </row>
        <row r="3246">
          <cell r="A3246" t="str">
            <v>811SU60</v>
          </cell>
        </row>
        <row r="3247">
          <cell r="A3247" t="str">
            <v>811SU61</v>
          </cell>
        </row>
        <row r="3248">
          <cell r="A3248" t="str">
            <v>811SU62</v>
          </cell>
        </row>
        <row r="3249">
          <cell r="A3249" t="str">
            <v>811SW01</v>
          </cell>
        </row>
        <row r="3250">
          <cell r="A3250" t="str">
            <v>811SW07</v>
          </cell>
        </row>
        <row r="3251">
          <cell r="A3251" t="str">
            <v>811SW32</v>
          </cell>
        </row>
        <row r="3252">
          <cell r="A3252" t="str">
            <v>811SW33</v>
          </cell>
        </row>
        <row r="3253">
          <cell r="A3253" t="str">
            <v>811SW34</v>
          </cell>
        </row>
        <row r="3254">
          <cell r="A3254" t="str">
            <v>811SW35</v>
          </cell>
        </row>
        <row r="3255">
          <cell r="A3255" t="str">
            <v>811SW36</v>
          </cell>
        </row>
        <row r="3256">
          <cell r="A3256" t="str">
            <v>811SW37</v>
          </cell>
        </row>
        <row r="3257">
          <cell r="A3257" t="str">
            <v>811SY01</v>
          </cell>
        </row>
        <row r="3258">
          <cell r="A3258" t="str">
            <v>811SY16</v>
          </cell>
        </row>
        <row r="3259">
          <cell r="A3259" t="str">
            <v>811SY17</v>
          </cell>
        </row>
        <row r="3260">
          <cell r="A3260" t="str">
            <v>811TA106</v>
          </cell>
        </row>
        <row r="3261">
          <cell r="A3261" t="str">
            <v>811TA107</v>
          </cell>
        </row>
        <row r="3262">
          <cell r="A3262" t="str">
            <v>811TA108</v>
          </cell>
        </row>
        <row r="3263">
          <cell r="A3263" t="str">
            <v>811TA109</v>
          </cell>
        </row>
        <row r="3264">
          <cell r="A3264" t="str">
            <v>811TA110</v>
          </cell>
        </row>
        <row r="3265">
          <cell r="A3265" t="str">
            <v>811TA111</v>
          </cell>
        </row>
        <row r="3266">
          <cell r="A3266" t="str">
            <v>811TA112</v>
          </cell>
        </row>
        <row r="3267">
          <cell r="A3267" t="str">
            <v>811TA113</v>
          </cell>
        </row>
        <row r="3268">
          <cell r="A3268" t="str">
            <v>811TA114</v>
          </cell>
        </row>
        <row r="3269">
          <cell r="A3269" t="str">
            <v>811TA115</v>
          </cell>
        </row>
        <row r="3270">
          <cell r="A3270" t="str">
            <v>811TA116</v>
          </cell>
        </row>
        <row r="3271">
          <cell r="A3271" t="str">
            <v>811TA117</v>
          </cell>
        </row>
        <row r="3272">
          <cell r="A3272" t="str">
            <v>811TA118</v>
          </cell>
        </row>
        <row r="3273">
          <cell r="A3273" t="str">
            <v>811TA119</v>
          </cell>
        </row>
        <row r="3274">
          <cell r="A3274" t="str">
            <v>811TA120</v>
          </cell>
        </row>
        <row r="3275">
          <cell r="A3275" t="str">
            <v>811TA121</v>
          </cell>
        </row>
        <row r="3276">
          <cell r="A3276" t="str">
            <v>811TA30</v>
          </cell>
        </row>
        <row r="3277">
          <cell r="A3277" t="str">
            <v>811TC01</v>
          </cell>
        </row>
        <row r="3278">
          <cell r="A3278" t="str">
            <v>811TE55</v>
          </cell>
        </row>
        <row r="3279">
          <cell r="A3279" t="str">
            <v>811TE56</v>
          </cell>
        </row>
        <row r="3280">
          <cell r="A3280" t="str">
            <v>811TE57</v>
          </cell>
        </row>
        <row r="3281">
          <cell r="A3281" t="str">
            <v>811TE58</v>
          </cell>
        </row>
        <row r="3282">
          <cell r="A3282" t="str">
            <v>811TE59</v>
          </cell>
        </row>
        <row r="3283">
          <cell r="A3283" t="str">
            <v>811TH100</v>
          </cell>
        </row>
        <row r="3284">
          <cell r="A3284" t="str">
            <v>811TH101</v>
          </cell>
        </row>
        <row r="3285">
          <cell r="A3285" t="str">
            <v>811TH102</v>
          </cell>
        </row>
        <row r="3286">
          <cell r="A3286" t="str">
            <v>811TH103</v>
          </cell>
        </row>
        <row r="3287">
          <cell r="A3287" t="str">
            <v>811TH104</v>
          </cell>
        </row>
        <row r="3288">
          <cell r="A3288" t="str">
            <v>811TH105</v>
          </cell>
        </row>
        <row r="3289">
          <cell r="A3289" t="str">
            <v>811TH106</v>
          </cell>
        </row>
        <row r="3290">
          <cell r="A3290" t="str">
            <v>811TH107</v>
          </cell>
        </row>
        <row r="3291">
          <cell r="A3291" t="str">
            <v>811TH108</v>
          </cell>
        </row>
        <row r="3292">
          <cell r="A3292" t="str">
            <v>811TH109</v>
          </cell>
        </row>
        <row r="3293">
          <cell r="A3293" t="str">
            <v>811TH110</v>
          </cell>
        </row>
        <row r="3294">
          <cell r="A3294" t="str">
            <v>811TH111</v>
          </cell>
        </row>
        <row r="3295">
          <cell r="A3295" t="str">
            <v>811TH112</v>
          </cell>
        </row>
        <row r="3296">
          <cell r="A3296" t="str">
            <v>811TH46</v>
          </cell>
        </row>
        <row r="3297">
          <cell r="A3297" t="str">
            <v>811TH47</v>
          </cell>
        </row>
        <row r="3298">
          <cell r="A3298" t="str">
            <v>811TH49</v>
          </cell>
        </row>
        <row r="3299">
          <cell r="A3299" t="str">
            <v>811TH73</v>
          </cell>
        </row>
        <row r="3300">
          <cell r="A3300" t="str">
            <v>811TH80</v>
          </cell>
        </row>
        <row r="3301">
          <cell r="A3301" t="str">
            <v>811TH88</v>
          </cell>
        </row>
        <row r="3302">
          <cell r="A3302" t="str">
            <v>811TH94</v>
          </cell>
        </row>
        <row r="3303">
          <cell r="A3303" t="str">
            <v>811TH95</v>
          </cell>
        </row>
        <row r="3304">
          <cell r="A3304" t="str">
            <v>811TH96</v>
          </cell>
        </row>
        <row r="3305">
          <cell r="A3305" t="str">
            <v>811TH97</v>
          </cell>
        </row>
        <row r="3306">
          <cell r="A3306" t="str">
            <v>811TH98</v>
          </cell>
        </row>
        <row r="3307">
          <cell r="A3307" t="str">
            <v>811TH99</v>
          </cell>
        </row>
        <row r="3308">
          <cell r="A3308" t="str">
            <v>811TI19</v>
          </cell>
        </row>
        <row r="3309">
          <cell r="A3309" t="str">
            <v>811TI23</v>
          </cell>
        </row>
        <row r="3310">
          <cell r="A3310" t="str">
            <v>811TI24</v>
          </cell>
        </row>
        <row r="3311">
          <cell r="A3311" t="str">
            <v>811TI25</v>
          </cell>
        </row>
        <row r="3312">
          <cell r="A3312" t="str">
            <v>811TI26</v>
          </cell>
        </row>
        <row r="3313">
          <cell r="A3313" t="str">
            <v>811TN03</v>
          </cell>
        </row>
        <row r="3314">
          <cell r="A3314" t="str">
            <v>811TO22</v>
          </cell>
        </row>
        <row r="3315">
          <cell r="A3315" t="str">
            <v>811TO57</v>
          </cell>
        </row>
        <row r="3316">
          <cell r="A3316" t="str">
            <v>811TO62</v>
          </cell>
        </row>
        <row r="3317">
          <cell r="A3317" t="str">
            <v>811TO63</v>
          </cell>
        </row>
        <row r="3318">
          <cell r="A3318" t="str">
            <v>811TO64</v>
          </cell>
        </row>
        <row r="3319">
          <cell r="A3319" t="str">
            <v>811TO65</v>
          </cell>
        </row>
        <row r="3320">
          <cell r="A3320" t="str">
            <v>811TO66</v>
          </cell>
        </row>
        <row r="3321">
          <cell r="A3321" t="str">
            <v>811TO67</v>
          </cell>
        </row>
        <row r="3322">
          <cell r="A3322" t="str">
            <v>811TO68</v>
          </cell>
        </row>
        <row r="3323">
          <cell r="A3323" t="str">
            <v>811TO69</v>
          </cell>
        </row>
        <row r="3324">
          <cell r="A3324" t="str">
            <v>811TO70</v>
          </cell>
        </row>
        <row r="3325">
          <cell r="A3325" t="str">
            <v>811TO71</v>
          </cell>
        </row>
        <row r="3326">
          <cell r="A3326" t="str">
            <v>811TO72</v>
          </cell>
        </row>
        <row r="3327">
          <cell r="A3327" t="str">
            <v>811TO73</v>
          </cell>
        </row>
        <row r="3328">
          <cell r="A3328" t="str">
            <v>811TO74</v>
          </cell>
        </row>
        <row r="3329">
          <cell r="A3329" t="str">
            <v>811TR32</v>
          </cell>
        </row>
        <row r="3330">
          <cell r="A3330" t="str">
            <v>811TR72</v>
          </cell>
        </row>
        <row r="3331">
          <cell r="A3331" t="str">
            <v>811TR75</v>
          </cell>
        </row>
        <row r="3332">
          <cell r="A3332" t="str">
            <v>811TR84</v>
          </cell>
        </row>
        <row r="3333">
          <cell r="A3333" t="str">
            <v>811TR85</v>
          </cell>
        </row>
        <row r="3334">
          <cell r="A3334" t="str">
            <v>811TR86</v>
          </cell>
        </row>
        <row r="3335">
          <cell r="A3335" t="str">
            <v>811TR87</v>
          </cell>
        </row>
        <row r="3336">
          <cell r="A3336" t="str">
            <v>811TR88</v>
          </cell>
        </row>
        <row r="3337">
          <cell r="A3337" t="str">
            <v>811TR89</v>
          </cell>
        </row>
        <row r="3338">
          <cell r="A3338" t="str">
            <v>811TR90</v>
          </cell>
        </row>
        <row r="3339">
          <cell r="A3339" t="str">
            <v>811TR91</v>
          </cell>
        </row>
        <row r="3340">
          <cell r="A3340" t="str">
            <v>811TR92</v>
          </cell>
        </row>
        <row r="3341">
          <cell r="A3341" t="str">
            <v>811TU20</v>
          </cell>
        </row>
        <row r="3342">
          <cell r="A3342" t="str">
            <v>811TU21</v>
          </cell>
        </row>
        <row r="3343">
          <cell r="A3343" t="str">
            <v>811TU22</v>
          </cell>
        </row>
        <row r="3344">
          <cell r="A3344" t="str">
            <v>811TU23</v>
          </cell>
        </row>
        <row r="3345">
          <cell r="A3345" t="str">
            <v>811TU24</v>
          </cell>
        </row>
        <row r="3346">
          <cell r="A3346" t="str">
            <v>811TU25</v>
          </cell>
        </row>
        <row r="3347">
          <cell r="A3347" t="str">
            <v>811TW02</v>
          </cell>
        </row>
        <row r="3348">
          <cell r="A3348" t="str">
            <v>811TW11</v>
          </cell>
        </row>
        <row r="3349">
          <cell r="A3349" t="str">
            <v>811TW13</v>
          </cell>
        </row>
        <row r="3350">
          <cell r="A3350" t="str">
            <v>811TY16</v>
          </cell>
        </row>
        <row r="3351">
          <cell r="A3351" t="str">
            <v>811TY17</v>
          </cell>
        </row>
        <row r="3352">
          <cell r="A3352" t="str">
            <v>811TY18</v>
          </cell>
        </row>
        <row r="3353">
          <cell r="A3353" t="str">
            <v>811UB02</v>
          </cell>
        </row>
        <row r="3354">
          <cell r="A3354" t="str">
            <v>811UF01</v>
          </cell>
        </row>
        <row r="3355">
          <cell r="A3355" t="str">
            <v>811UK17</v>
          </cell>
        </row>
        <row r="3356">
          <cell r="A3356" t="str">
            <v>811UK18</v>
          </cell>
        </row>
        <row r="3357">
          <cell r="A3357" t="str">
            <v>811UL01</v>
          </cell>
        </row>
        <row r="3358">
          <cell r="A3358" t="str">
            <v>811UN17</v>
          </cell>
        </row>
        <row r="3359">
          <cell r="A3359" t="str">
            <v>811UN55</v>
          </cell>
        </row>
        <row r="3360">
          <cell r="A3360" t="str">
            <v>811UN56</v>
          </cell>
        </row>
        <row r="3361">
          <cell r="A3361" t="str">
            <v>811UN57</v>
          </cell>
        </row>
        <row r="3362">
          <cell r="A3362" t="str">
            <v>811UN58</v>
          </cell>
        </row>
        <row r="3363">
          <cell r="A3363" t="str">
            <v>811UN59</v>
          </cell>
        </row>
        <row r="3364">
          <cell r="A3364" t="str">
            <v>811UN60</v>
          </cell>
        </row>
        <row r="3365">
          <cell r="A3365" t="str">
            <v>811UN61</v>
          </cell>
        </row>
        <row r="3366">
          <cell r="A3366" t="str">
            <v>811UN62</v>
          </cell>
        </row>
        <row r="3367">
          <cell r="A3367" t="str">
            <v>811UP04</v>
          </cell>
        </row>
        <row r="3368">
          <cell r="A3368" t="str">
            <v>811UT01</v>
          </cell>
        </row>
        <row r="3369">
          <cell r="A3369" t="str">
            <v>811UT02</v>
          </cell>
        </row>
        <row r="3370">
          <cell r="A3370" t="str">
            <v>811VA11</v>
          </cell>
        </row>
        <row r="3371">
          <cell r="A3371" t="str">
            <v>811VA33</v>
          </cell>
        </row>
        <row r="3372">
          <cell r="A3372" t="str">
            <v>811VA34</v>
          </cell>
        </row>
        <row r="3373">
          <cell r="A3373" t="str">
            <v>811VA35</v>
          </cell>
        </row>
        <row r="3374">
          <cell r="A3374" t="str">
            <v>811VE06</v>
          </cell>
        </row>
        <row r="3375">
          <cell r="A3375" t="str">
            <v>811VE12</v>
          </cell>
        </row>
        <row r="3376">
          <cell r="A3376" t="str">
            <v>811VE13</v>
          </cell>
        </row>
        <row r="3377">
          <cell r="A3377" t="str">
            <v>811VI25</v>
          </cell>
        </row>
        <row r="3378">
          <cell r="A3378" t="str">
            <v>811VI30</v>
          </cell>
        </row>
        <row r="3379">
          <cell r="A3379" t="str">
            <v>811VI33</v>
          </cell>
        </row>
        <row r="3380">
          <cell r="A3380" t="str">
            <v>811VI34</v>
          </cell>
        </row>
        <row r="3381">
          <cell r="A3381" t="str">
            <v>811VI35</v>
          </cell>
        </row>
        <row r="3382">
          <cell r="A3382" t="str">
            <v>811VI36</v>
          </cell>
        </row>
        <row r="3383">
          <cell r="A3383" t="str">
            <v>811VI38</v>
          </cell>
        </row>
        <row r="3384">
          <cell r="A3384" t="str">
            <v>811VI39</v>
          </cell>
        </row>
        <row r="3385">
          <cell r="A3385" t="str">
            <v>811VJ01</v>
          </cell>
        </row>
        <row r="3386">
          <cell r="A3386" t="str">
            <v>811VO11</v>
          </cell>
        </row>
        <row r="3387">
          <cell r="A3387" t="str">
            <v>811VO12</v>
          </cell>
        </row>
        <row r="3388">
          <cell r="A3388" t="str">
            <v>811WA111</v>
          </cell>
        </row>
        <row r="3389">
          <cell r="A3389" t="str">
            <v>811WA133</v>
          </cell>
        </row>
        <row r="3390">
          <cell r="A3390" t="str">
            <v>811WA141</v>
          </cell>
        </row>
        <row r="3391">
          <cell r="A3391" t="str">
            <v>811WA148</v>
          </cell>
        </row>
        <row r="3392">
          <cell r="A3392" t="str">
            <v>811WA151</v>
          </cell>
        </row>
        <row r="3393">
          <cell r="A3393" t="str">
            <v>811WA157</v>
          </cell>
        </row>
        <row r="3394">
          <cell r="A3394" t="str">
            <v>811WA161</v>
          </cell>
        </row>
        <row r="3395">
          <cell r="A3395" t="str">
            <v>811WA162</v>
          </cell>
        </row>
        <row r="3396">
          <cell r="A3396" t="str">
            <v>811WA163</v>
          </cell>
        </row>
        <row r="3397">
          <cell r="A3397" t="str">
            <v>811WA164</v>
          </cell>
        </row>
        <row r="3398">
          <cell r="A3398" t="str">
            <v>811WA165</v>
          </cell>
        </row>
        <row r="3399">
          <cell r="A3399" t="str">
            <v>811WA166</v>
          </cell>
        </row>
        <row r="3400">
          <cell r="A3400" t="str">
            <v>811WA167</v>
          </cell>
        </row>
        <row r="3401">
          <cell r="A3401" t="str">
            <v>811WA168</v>
          </cell>
        </row>
        <row r="3402">
          <cell r="A3402" t="str">
            <v>811WA169</v>
          </cell>
        </row>
        <row r="3403">
          <cell r="A3403" t="str">
            <v>811WA170</v>
          </cell>
        </row>
        <row r="3404">
          <cell r="A3404" t="str">
            <v>811WA171</v>
          </cell>
        </row>
        <row r="3405">
          <cell r="A3405" t="str">
            <v>811WA172</v>
          </cell>
        </row>
        <row r="3406">
          <cell r="A3406" t="str">
            <v>811WA173</v>
          </cell>
        </row>
        <row r="3407">
          <cell r="A3407" t="str">
            <v>811WA174</v>
          </cell>
        </row>
        <row r="3408">
          <cell r="A3408" t="str">
            <v>811WA175</v>
          </cell>
        </row>
        <row r="3409">
          <cell r="A3409" t="str">
            <v>811WA176</v>
          </cell>
        </row>
        <row r="3410">
          <cell r="A3410" t="str">
            <v>811WA177</v>
          </cell>
        </row>
        <row r="3411">
          <cell r="A3411" t="str">
            <v>811WA178</v>
          </cell>
        </row>
        <row r="3412">
          <cell r="A3412" t="str">
            <v>811WA179</v>
          </cell>
        </row>
        <row r="3413">
          <cell r="A3413" t="str">
            <v>811WA180</v>
          </cell>
        </row>
        <row r="3414">
          <cell r="A3414" t="str">
            <v>811WA181</v>
          </cell>
        </row>
        <row r="3415">
          <cell r="A3415" t="str">
            <v>811WA182</v>
          </cell>
        </row>
        <row r="3416">
          <cell r="A3416" t="str">
            <v>811WA183</v>
          </cell>
        </row>
        <row r="3417">
          <cell r="A3417" t="str">
            <v>811WA184</v>
          </cell>
        </row>
        <row r="3418">
          <cell r="A3418" t="str">
            <v>811WA185</v>
          </cell>
        </row>
        <row r="3419">
          <cell r="A3419" t="str">
            <v>811WA186</v>
          </cell>
        </row>
        <row r="3420">
          <cell r="A3420" t="str">
            <v>811WA187</v>
          </cell>
        </row>
        <row r="3421">
          <cell r="A3421" t="str">
            <v>811WA188</v>
          </cell>
        </row>
        <row r="3422">
          <cell r="A3422" t="str">
            <v>811WA189</v>
          </cell>
        </row>
        <row r="3423">
          <cell r="A3423" t="str">
            <v>811WA190</v>
          </cell>
        </row>
        <row r="3424">
          <cell r="A3424" t="str">
            <v>811WA191</v>
          </cell>
        </row>
        <row r="3425">
          <cell r="A3425" t="str">
            <v>811WA192</v>
          </cell>
        </row>
        <row r="3426">
          <cell r="A3426" t="str">
            <v>811WA193</v>
          </cell>
        </row>
        <row r="3427">
          <cell r="A3427" t="str">
            <v>811WA194</v>
          </cell>
        </row>
        <row r="3428">
          <cell r="A3428" t="str">
            <v>811WA195</v>
          </cell>
        </row>
        <row r="3429">
          <cell r="A3429" t="str">
            <v>811WA196</v>
          </cell>
        </row>
        <row r="3430">
          <cell r="A3430" t="str">
            <v>811WA197</v>
          </cell>
        </row>
        <row r="3431">
          <cell r="A3431" t="str">
            <v>811WA198</v>
          </cell>
        </row>
        <row r="3432">
          <cell r="A3432" t="str">
            <v>811WA199</v>
          </cell>
        </row>
        <row r="3433">
          <cell r="A3433" t="str">
            <v>811WA200</v>
          </cell>
        </row>
        <row r="3434">
          <cell r="A3434" t="str">
            <v>811WA201</v>
          </cell>
        </row>
        <row r="3435">
          <cell r="A3435" t="str">
            <v>811WA202</v>
          </cell>
        </row>
        <row r="3436">
          <cell r="A3436" t="str">
            <v>811WA31</v>
          </cell>
        </row>
        <row r="3437">
          <cell r="A3437" t="str">
            <v>811WA72</v>
          </cell>
        </row>
        <row r="3438">
          <cell r="A3438" t="str">
            <v>811WC01</v>
          </cell>
        </row>
        <row r="3439">
          <cell r="A3439" t="str">
            <v>811WE01</v>
          </cell>
        </row>
        <row r="3440">
          <cell r="A3440" t="str">
            <v>811WE03</v>
          </cell>
        </row>
        <row r="3441">
          <cell r="A3441" t="str">
            <v>811WE08</v>
          </cell>
        </row>
        <row r="3442">
          <cell r="A3442" t="str">
            <v>811WE100</v>
          </cell>
        </row>
        <row r="3443">
          <cell r="A3443" t="str">
            <v>811WE101</v>
          </cell>
        </row>
        <row r="3444">
          <cell r="A3444" t="str">
            <v>811WE102</v>
          </cell>
        </row>
        <row r="3445">
          <cell r="A3445" t="str">
            <v>811WE103</v>
          </cell>
        </row>
        <row r="3446">
          <cell r="A3446" t="str">
            <v>811WE104</v>
          </cell>
        </row>
        <row r="3447">
          <cell r="A3447" t="str">
            <v>811WE25</v>
          </cell>
        </row>
        <row r="3448">
          <cell r="A3448" t="str">
            <v>811WE45</v>
          </cell>
        </row>
        <row r="3449">
          <cell r="A3449" t="str">
            <v>811WE56</v>
          </cell>
        </row>
        <row r="3450">
          <cell r="A3450" t="str">
            <v>811WE63</v>
          </cell>
        </row>
        <row r="3451">
          <cell r="A3451" t="str">
            <v>811WE84</v>
          </cell>
        </row>
        <row r="3452">
          <cell r="A3452" t="str">
            <v>811WE87</v>
          </cell>
        </row>
        <row r="3453">
          <cell r="A3453" t="str">
            <v>811WE90</v>
          </cell>
        </row>
        <row r="3454">
          <cell r="A3454" t="str">
            <v>811WE93</v>
          </cell>
        </row>
        <row r="3455">
          <cell r="A3455" t="str">
            <v>811WE94</v>
          </cell>
        </row>
        <row r="3456">
          <cell r="A3456" t="str">
            <v>811WE95</v>
          </cell>
        </row>
        <row r="3457">
          <cell r="A3457" t="str">
            <v>811WE96</v>
          </cell>
        </row>
        <row r="3458">
          <cell r="A3458" t="str">
            <v>811WE97</v>
          </cell>
        </row>
        <row r="3459">
          <cell r="A3459" t="str">
            <v>811WE98</v>
          </cell>
        </row>
        <row r="3460">
          <cell r="A3460" t="str">
            <v>811WE99</v>
          </cell>
        </row>
        <row r="3461">
          <cell r="A3461" t="str">
            <v>811WH04</v>
          </cell>
        </row>
        <row r="3462">
          <cell r="A3462" t="str">
            <v>811WH37</v>
          </cell>
        </row>
        <row r="3463">
          <cell r="A3463" t="str">
            <v>811WH38</v>
          </cell>
        </row>
        <row r="3464">
          <cell r="A3464" t="str">
            <v>811WH48</v>
          </cell>
        </row>
        <row r="3465">
          <cell r="A3465" t="str">
            <v>811WH53</v>
          </cell>
        </row>
        <row r="3466">
          <cell r="A3466" t="str">
            <v>811WH65</v>
          </cell>
        </row>
        <row r="3467">
          <cell r="A3467" t="str">
            <v>811WH67</v>
          </cell>
        </row>
        <row r="3468">
          <cell r="A3468" t="str">
            <v>811WH68</v>
          </cell>
        </row>
        <row r="3469">
          <cell r="A3469" t="str">
            <v>811WH69</v>
          </cell>
        </row>
        <row r="3470">
          <cell r="A3470" t="str">
            <v>811WH70</v>
          </cell>
        </row>
        <row r="3471">
          <cell r="A3471" t="str">
            <v>811WH71</v>
          </cell>
        </row>
        <row r="3472">
          <cell r="A3472" t="str">
            <v>811WH72</v>
          </cell>
        </row>
        <row r="3473">
          <cell r="A3473" t="str">
            <v>811WI106</v>
          </cell>
        </row>
        <row r="3474">
          <cell r="A3474" t="str">
            <v>811WI113</v>
          </cell>
        </row>
        <row r="3475">
          <cell r="A3475" t="str">
            <v>811WI130</v>
          </cell>
        </row>
        <row r="3476">
          <cell r="A3476" t="str">
            <v>811WI139</v>
          </cell>
        </row>
        <row r="3477">
          <cell r="A3477" t="str">
            <v>811WI146</v>
          </cell>
        </row>
        <row r="3478">
          <cell r="A3478" t="str">
            <v>811WI148</v>
          </cell>
        </row>
        <row r="3479">
          <cell r="A3479" t="str">
            <v>811WI149</v>
          </cell>
        </row>
        <row r="3480">
          <cell r="A3480" t="str">
            <v>811WI151</v>
          </cell>
        </row>
        <row r="3481">
          <cell r="A3481" t="str">
            <v>811WI152</v>
          </cell>
        </row>
        <row r="3482">
          <cell r="A3482" t="str">
            <v>811WI153</v>
          </cell>
        </row>
        <row r="3483">
          <cell r="A3483" t="str">
            <v>811WI154</v>
          </cell>
        </row>
        <row r="3484">
          <cell r="A3484" t="str">
            <v>811WI155</v>
          </cell>
        </row>
        <row r="3485">
          <cell r="A3485" t="str">
            <v>811WI156</v>
          </cell>
        </row>
        <row r="3486">
          <cell r="A3486" t="str">
            <v>811WI157</v>
          </cell>
        </row>
        <row r="3487">
          <cell r="A3487" t="str">
            <v>811WI158</v>
          </cell>
        </row>
        <row r="3488">
          <cell r="A3488" t="str">
            <v>811WI159</v>
          </cell>
        </row>
        <row r="3489">
          <cell r="A3489" t="str">
            <v>811WI160</v>
          </cell>
        </row>
        <row r="3490">
          <cell r="A3490" t="str">
            <v>811WI161</v>
          </cell>
        </row>
        <row r="3491">
          <cell r="A3491" t="str">
            <v>811WI162</v>
          </cell>
        </row>
        <row r="3492">
          <cell r="A3492" t="str">
            <v>811WI163</v>
          </cell>
        </row>
        <row r="3493">
          <cell r="A3493" t="str">
            <v>811WI164</v>
          </cell>
        </row>
        <row r="3494">
          <cell r="A3494" t="str">
            <v>811WI165</v>
          </cell>
        </row>
        <row r="3495">
          <cell r="A3495" t="str">
            <v>811WI166</v>
          </cell>
        </row>
        <row r="3496">
          <cell r="A3496" t="str">
            <v>811WI167</v>
          </cell>
        </row>
        <row r="3497">
          <cell r="A3497" t="str">
            <v>811WI168</v>
          </cell>
        </row>
        <row r="3498">
          <cell r="A3498" t="str">
            <v>811WI169</v>
          </cell>
        </row>
        <row r="3499">
          <cell r="A3499" t="str">
            <v>811WI170</v>
          </cell>
        </row>
        <row r="3500">
          <cell r="A3500" t="str">
            <v>811WI171</v>
          </cell>
        </row>
        <row r="3501">
          <cell r="A3501" t="str">
            <v>811WI172</v>
          </cell>
        </row>
        <row r="3502">
          <cell r="A3502" t="str">
            <v>811WI53</v>
          </cell>
        </row>
        <row r="3503">
          <cell r="A3503" t="str">
            <v>811WI57</v>
          </cell>
        </row>
        <row r="3504">
          <cell r="A3504" t="str">
            <v>811WI58</v>
          </cell>
        </row>
        <row r="3505">
          <cell r="A3505" t="str">
            <v>811WI59</v>
          </cell>
        </row>
        <row r="3506">
          <cell r="A3506" t="str">
            <v>811WI64</v>
          </cell>
        </row>
        <row r="3507">
          <cell r="A3507" t="str">
            <v>811WI69</v>
          </cell>
        </row>
        <row r="3508">
          <cell r="A3508" t="str">
            <v>811WI72</v>
          </cell>
        </row>
        <row r="3509">
          <cell r="A3509" t="str">
            <v>811WI73</v>
          </cell>
        </row>
        <row r="3510">
          <cell r="A3510" t="str">
            <v>811WO20</v>
          </cell>
        </row>
        <row r="3511">
          <cell r="A3511" t="str">
            <v>811WO21</v>
          </cell>
        </row>
        <row r="3512">
          <cell r="A3512" t="str">
            <v>811WO47</v>
          </cell>
        </row>
        <row r="3513">
          <cell r="A3513" t="str">
            <v>811WO61</v>
          </cell>
        </row>
        <row r="3514">
          <cell r="A3514" t="str">
            <v>811WO65</v>
          </cell>
        </row>
        <row r="3515">
          <cell r="A3515" t="str">
            <v>811WO67</v>
          </cell>
        </row>
        <row r="3516">
          <cell r="A3516" t="str">
            <v>811WO68</v>
          </cell>
        </row>
        <row r="3517">
          <cell r="A3517" t="str">
            <v>811WO69</v>
          </cell>
        </row>
        <row r="3518">
          <cell r="A3518" t="str">
            <v>811WO70</v>
          </cell>
        </row>
        <row r="3519">
          <cell r="A3519" t="str">
            <v>811WO71</v>
          </cell>
        </row>
        <row r="3520">
          <cell r="A3520" t="str">
            <v>811WO72</v>
          </cell>
        </row>
        <row r="3521">
          <cell r="A3521" t="str">
            <v>811WO73</v>
          </cell>
        </row>
        <row r="3522">
          <cell r="A3522" t="str">
            <v>811WO74</v>
          </cell>
        </row>
        <row r="3523">
          <cell r="A3523" t="str">
            <v>811WO75</v>
          </cell>
        </row>
        <row r="3524">
          <cell r="A3524" t="str">
            <v>811WO77</v>
          </cell>
        </row>
        <row r="3525">
          <cell r="A3525" t="str">
            <v>811WR23</v>
          </cell>
        </row>
        <row r="3526">
          <cell r="A3526" t="str">
            <v>811WR24</v>
          </cell>
        </row>
        <row r="3527">
          <cell r="A3527" t="str">
            <v>811WS02</v>
          </cell>
        </row>
        <row r="3528">
          <cell r="A3528" t="str">
            <v>811WS03</v>
          </cell>
        </row>
        <row r="3529">
          <cell r="A3529" t="str">
            <v>811WW01</v>
          </cell>
        </row>
        <row r="3530">
          <cell r="A3530" t="str">
            <v>811WY01</v>
          </cell>
        </row>
        <row r="3531">
          <cell r="A3531" t="str">
            <v>811WY05</v>
          </cell>
        </row>
        <row r="3532">
          <cell r="A3532" t="str">
            <v>811WY72</v>
          </cell>
        </row>
        <row r="3533">
          <cell r="A3533" t="str">
            <v>811XE01</v>
          </cell>
        </row>
        <row r="3534">
          <cell r="A3534" t="str">
            <v>811XM02</v>
          </cell>
        </row>
        <row r="3535">
          <cell r="A3535" t="str">
            <v>811XP01</v>
          </cell>
        </row>
        <row r="3536">
          <cell r="A3536" t="str">
            <v>811XR01</v>
          </cell>
        </row>
        <row r="3537">
          <cell r="A3537" t="str">
            <v>811XY01</v>
          </cell>
        </row>
        <row r="3538">
          <cell r="A3538" t="str">
            <v>811YA01</v>
          </cell>
        </row>
        <row r="3539">
          <cell r="A3539" t="str">
            <v>811YA02</v>
          </cell>
        </row>
        <row r="3540">
          <cell r="A3540" t="str">
            <v>811YE01</v>
          </cell>
        </row>
        <row r="3541">
          <cell r="A3541" t="str">
            <v>811YO55</v>
          </cell>
        </row>
        <row r="3542">
          <cell r="A3542" t="str">
            <v>811YO58</v>
          </cell>
        </row>
        <row r="3543">
          <cell r="A3543" t="str">
            <v>811YO59</v>
          </cell>
        </row>
        <row r="3544">
          <cell r="A3544" t="str">
            <v>811YO61</v>
          </cell>
        </row>
        <row r="3545">
          <cell r="A3545" t="str">
            <v>811YO62</v>
          </cell>
        </row>
        <row r="3546">
          <cell r="A3546" t="str">
            <v>811YO63</v>
          </cell>
        </row>
        <row r="3547">
          <cell r="A3547" t="str">
            <v>811YO64</v>
          </cell>
        </row>
        <row r="3548">
          <cell r="A3548" t="str">
            <v>811YO65</v>
          </cell>
        </row>
        <row r="3549">
          <cell r="A3549" t="str">
            <v>811ZZ98</v>
          </cell>
        </row>
        <row r="3550">
          <cell r="A3550" t="str">
            <v>811ZZ99</v>
          </cell>
        </row>
        <row r="3551">
          <cell r="A3551" t="str">
            <v>815AL01</v>
          </cell>
        </row>
        <row r="3552">
          <cell r="A3552" t="str">
            <v>815BO01</v>
          </cell>
        </row>
        <row r="3553">
          <cell r="A3553" t="str">
            <v>815BR01</v>
          </cell>
        </row>
        <row r="3554">
          <cell r="A3554" t="str">
            <v>815CI01</v>
          </cell>
        </row>
        <row r="3555">
          <cell r="A3555" t="str">
            <v>815ED01</v>
          </cell>
        </row>
        <row r="3556">
          <cell r="A3556" t="str">
            <v>815FI01</v>
          </cell>
        </row>
        <row r="3557">
          <cell r="A3557" t="str">
            <v>815LA01</v>
          </cell>
        </row>
        <row r="3558">
          <cell r="A3558" t="str">
            <v>815MD01</v>
          </cell>
        </row>
        <row r="3559">
          <cell r="A3559" t="str">
            <v>815NA01</v>
          </cell>
        </row>
        <row r="3560">
          <cell r="A3560" t="str">
            <v>815NE01</v>
          </cell>
        </row>
        <row r="3561">
          <cell r="A3561" t="str">
            <v>815QU01</v>
          </cell>
        </row>
        <row r="3562">
          <cell r="A3562" t="str">
            <v>815RO01</v>
          </cell>
        </row>
        <row r="3563">
          <cell r="A3563" t="str">
            <v>815WO01</v>
          </cell>
        </row>
        <row r="3564">
          <cell r="A3564" t="str">
            <v>815XY99</v>
          </cell>
        </row>
        <row r="3565">
          <cell r="A3565" t="str">
            <v>815ZZ99</v>
          </cell>
        </row>
        <row r="3566">
          <cell r="A3566" t="str">
            <v>821AB01</v>
          </cell>
        </row>
        <row r="3567">
          <cell r="A3567" t="str">
            <v>821AD01</v>
          </cell>
        </row>
        <row r="3568">
          <cell r="A3568" t="str">
            <v>821AH01</v>
          </cell>
        </row>
        <row r="3569">
          <cell r="A3569" t="str">
            <v>821AL01</v>
          </cell>
        </row>
        <row r="3570">
          <cell r="A3570" t="str">
            <v>821AL02</v>
          </cell>
        </row>
        <row r="3571">
          <cell r="A3571" t="str">
            <v>821AR01</v>
          </cell>
        </row>
        <row r="3572">
          <cell r="A3572" t="str">
            <v>821AU01</v>
          </cell>
        </row>
        <row r="3573">
          <cell r="A3573" t="str">
            <v>821BA01</v>
          </cell>
        </row>
        <row r="3574">
          <cell r="A3574" t="str">
            <v>821BA02</v>
          </cell>
        </row>
        <row r="3575">
          <cell r="A3575" t="str">
            <v>821BA03</v>
          </cell>
        </row>
        <row r="3576">
          <cell r="A3576" t="str">
            <v>821BA04</v>
          </cell>
        </row>
        <row r="3577">
          <cell r="A3577" t="str">
            <v>821BA07</v>
          </cell>
        </row>
        <row r="3578">
          <cell r="A3578" t="str">
            <v>821BA08</v>
          </cell>
        </row>
        <row r="3579">
          <cell r="A3579" t="str">
            <v>821BA10</v>
          </cell>
        </row>
        <row r="3580">
          <cell r="A3580" t="str">
            <v>821BA11</v>
          </cell>
        </row>
        <row r="3581">
          <cell r="A3581" t="str">
            <v>821BE02</v>
          </cell>
        </row>
        <row r="3582">
          <cell r="A3582" t="str">
            <v>821BE03</v>
          </cell>
        </row>
        <row r="3583">
          <cell r="A3583" t="str">
            <v>821BE04</v>
          </cell>
        </row>
        <row r="3584">
          <cell r="A3584" t="str">
            <v>821BE05</v>
          </cell>
        </row>
        <row r="3585">
          <cell r="A3585" t="str">
            <v>821BE07</v>
          </cell>
        </row>
        <row r="3586">
          <cell r="A3586" t="str">
            <v>821BI02</v>
          </cell>
        </row>
        <row r="3587">
          <cell r="A3587" t="str">
            <v>821BO01</v>
          </cell>
        </row>
        <row r="3588">
          <cell r="A3588" t="str">
            <v>821BO02</v>
          </cell>
        </row>
        <row r="3589">
          <cell r="A3589" t="str">
            <v>821BO03</v>
          </cell>
        </row>
        <row r="3590">
          <cell r="A3590" t="str">
            <v>821BO04</v>
          </cell>
        </row>
        <row r="3591">
          <cell r="A3591" t="str">
            <v>821BO05</v>
          </cell>
        </row>
        <row r="3592">
          <cell r="A3592" t="str">
            <v>821BO06</v>
          </cell>
        </row>
        <row r="3593">
          <cell r="A3593" t="str">
            <v>821BR01</v>
          </cell>
        </row>
        <row r="3594">
          <cell r="A3594" t="str">
            <v>821BR04</v>
          </cell>
        </row>
        <row r="3595">
          <cell r="A3595" t="str">
            <v>821BR05</v>
          </cell>
        </row>
        <row r="3596">
          <cell r="A3596" t="str">
            <v>821BR06</v>
          </cell>
        </row>
        <row r="3597">
          <cell r="A3597" t="str">
            <v>821BR07</v>
          </cell>
        </row>
        <row r="3598">
          <cell r="A3598" t="str">
            <v>821BR08</v>
          </cell>
        </row>
        <row r="3599">
          <cell r="A3599" t="str">
            <v>821BR09</v>
          </cell>
        </row>
        <row r="3600">
          <cell r="A3600" t="str">
            <v>821BU01</v>
          </cell>
        </row>
        <row r="3601">
          <cell r="A3601" t="str">
            <v>821BU02</v>
          </cell>
        </row>
        <row r="3602">
          <cell r="A3602" t="str">
            <v>821BU04</v>
          </cell>
        </row>
        <row r="3603">
          <cell r="A3603" t="str">
            <v>821BU05</v>
          </cell>
        </row>
        <row r="3604">
          <cell r="A3604" t="str">
            <v>821CA01</v>
          </cell>
        </row>
        <row r="3605">
          <cell r="A3605" t="str">
            <v>821CA02</v>
          </cell>
        </row>
        <row r="3606">
          <cell r="A3606" t="str">
            <v>821CA03</v>
          </cell>
        </row>
        <row r="3607">
          <cell r="A3607" t="str">
            <v>821CA04</v>
          </cell>
        </row>
        <row r="3608">
          <cell r="A3608" t="str">
            <v>821CA06</v>
          </cell>
        </row>
        <row r="3609">
          <cell r="A3609" t="str">
            <v>821CA07</v>
          </cell>
        </row>
        <row r="3610">
          <cell r="A3610" t="str">
            <v>821CA08</v>
          </cell>
        </row>
        <row r="3611">
          <cell r="A3611" t="str">
            <v>821CA09</v>
          </cell>
        </row>
        <row r="3612">
          <cell r="A3612" t="str">
            <v>821CH01</v>
          </cell>
        </row>
        <row r="3613">
          <cell r="A3613" t="str">
            <v>821CH02</v>
          </cell>
        </row>
        <row r="3614">
          <cell r="A3614" t="str">
            <v>821CH05</v>
          </cell>
        </row>
        <row r="3615">
          <cell r="A3615" t="str">
            <v>821CI01</v>
          </cell>
        </row>
        <row r="3616">
          <cell r="A3616" t="str">
            <v>821CL02</v>
          </cell>
        </row>
        <row r="3617">
          <cell r="A3617" t="str">
            <v>821CL03</v>
          </cell>
        </row>
        <row r="3618">
          <cell r="A3618" t="str">
            <v>821CL04</v>
          </cell>
        </row>
        <row r="3619">
          <cell r="A3619" t="str">
            <v>821CL05</v>
          </cell>
        </row>
        <row r="3620">
          <cell r="A3620" t="str">
            <v>821CL06</v>
          </cell>
        </row>
        <row r="3621">
          <cell r="A3621" t="str">
            <v>821CL08</v>
          </cell>
        </row>
        <row r="3622">
          <cell r="A3622" t="str">
            <v>821CO01</v>
          </cell>
        </row>
        <row r="3623">
          <cell r="A3623" t="str">
            <v>821CO02</v>
          </cell>
        </row>
        <row r="3624">
          <cell r="A3624" t="str">
            <v>821CO03</v>
          </cell>
        </row>
        <row r="3625">
          <cell r="A3625" t="str">
            <v>821CO04</v>
          </cell>
        </row>
        <row r="3626">
          <cell r="A3626" t="str">
            <v>821CO06</v>
          </cell>
        </row>
        <row r="3627">
          <cell r="A3627" t="str">
            <v>821CO07</v>
          </cell>
        </row>
        <row r="3628">
          <cell r="A3628" t="str">
            <v>821CO08</v>
          </cell>
        </row>
        <row r="3629">
          <cell r="A3629" t="str">
            <v>821CO09</v>
          </cell>
        </row>
        <row r="3630">
          <cell r="A3630" t="str">
            <v>821CO10</v>
          </cell>
        </row>
        <row r="3631">
          <cell r="A3631" t="str">
            <v>821CO12</v>
          </cell>
        </row>
        <row r="3632">
          <cell r="A3632" t="str">
            <v>821CR01</v>
          </cell>
        </row>
        <row r="3633">
          <cell r="A3633" t="str">
            <v>821CR02</v>
          </cell>
        </row>
        <row r="3634">
          <cell r="A3634" t="str">
            <v>821CR03</v>
          </cell>
        </row>
        <row r="3635">
          <cell r="A3635" t="str">
            <v>821CR04</v>
          </cell>
        </row>
        <row r="3636">
          <cell r="A3636" t="str">
            <v>821CR06</v>
          </cell>
        </row>
        <row r="3637">
          <cell r="A3637" t="str">
            <v>821DA01</v>
          </cell>
        </row>
        <row r="3638">
          <cell r="A3638" t="str">
            <v>821DA02</v>
          </cell>
        </row>
        <row r="3639">
          <cell r="A3639" t="str">
            <v>821DA03</v>
          </cell>
        </row>
        <row r="3640">
          <cell r="A3640" t="str">
            <v>821DE01</v>
          </cell>
        </row>
        <row r="3641">
          <cell r="A3641" t="str">
            <v>821DE02</v>
          </cell>
        </row>
        <row r="3642">
          <cell r="A3642" t="str">
            <v>821DE03</v>
          </cell>
        </row>
        <row r="3643">
          <cell r="A3643" t="str">
            <v>821DI01</v>
          </cell>
        </row>
        <row r="3644">
          <cell r="A3644" t="str">
            <v>821DO01</v>
          </cell>
        </row>
        <row r="3645">
          <cell r="A3645" t="str">
            <v>821DR01</v>
          </cell>
        </row>
        <row r="3646">
          <cell r="A3646" t="str">
            <v>821EA01</v>
          </cell>
        </row>
        <row r="3647">
          <cell r="A3647" t="str">
            <v>821EA02</v>
          </cell>
        </row>
        <row r="3648">
          <cell r="A3648" t="str">
            <v>821EL01</v>
          </cell>
        </row>
        <row r="3649">
          <cell r="A3649" t="str">
            <v>821ES01</v>
          </cell>
        </row>
        <row r="3650">
          <cell r="A3650" t="str">
            <v>821ET01</v>
          </cell>
        </row>
        <row r="3651">
          <cell r="A3651" t="str">
            <v>821FA01</v>
          </cell>
        </row>
        <row r="3652">
          <cell r="A3652" t="str">
            <v>821FA02</v>
          </cell>
        </row>
        <row r="3653">
          <cell r="A3653" t="str">
            <v>821FI01</v>
          </cell>
        </row>
        <row r="3654">
          <cell r="A3654" t="str">
            <v>821FO01</v>
          </cell>
        </row>
        <row r="3655">
          <cell r="A3655" t="str">
            <v>821FR01</v>
          </cell>
        </row>
        <row r="3656">
          <cell r="A3656" t="str">
            <v>821FR02</v>
          </cell>
        </row>
        <row r="3657">
          <cell r="A3657" t="str">
            <v>821FU01</v>
          </cell>
        </row>
        <row r="3658">
          <cell r="A3658" t="str">
            <v>821FU02</v>
          </cell>
        </row>
        <row r="3659">
          <cell r="A3659" t="str">
            <v>821FU03</v>
          </cell>
        </row>
        <row r="3660">
          <cell r="A3660" t="str">
            <v>821FY01</v>
          </cell>
        </row>
        <row r="3661">
          <cell r="A3661" t="str">
            <v>821GI01</v>
          </cell>
        </row>
        <row r="3662">
          <cell r="A3662" t="str">
            <v>821GI02</v>
          </cell>
        </row>
        <row r="3663">
          <cell r="A3663" t="str">
            <v>821GL01</v>
          </cell>
        </row>
        <row r="3664">
          <cell r="A3664" t="str">
            <v>821GO01</v>
          </cell>
        </row>
        <row r="3665">
          <cell r="A3665" t="str">
            <v>821GO02</v>
          </cell>
        </row>
        <row r="3666">
          <cell r="A3666" t="str">
            <v>821GR01</v>
          </cell>
        </row>
        <row r="3667">
          <cell r="A3667" t="str">
            <v>821GU01</v>
          </cell>
        </row>
        <row r="3668">
          <cell r="A3668" t="str">
            <v>821HA01</v>
          </cell>
        </row>
        <row r="3669">
          <cell r="A3669" t="str">
            <v>821HA02</v>
          </cell>
        </row>
        <row r="3670">
          <cell r="A3670" t="str">
            <v>821HA03</v>
          </cell>
        </row>
        <row r="3671">
          <cell r="A3671" t="str">
            <v>821HA04</v>
          </cell>
        </row>
        <row r="3672">
          <cell r="A3672" t="str">
            <v>821HA05</v>
          </cell>
        </row>
        <row r="3673">
          <cell r="A3673" t="str">
            <v>821HA06</v>
          </cell>
        </row>
        <row r="3674">
          <cell r="A3674" t="str">
            <v>821HA07</v>
          </cell>
        </row>
        <row r="3675">
          <cell r="A3675" t="str">
            <v>821HA08</v>
          </cell>
        </row>
        <row r="3676">
          <cell r="A3676" t="str">
            <v>821HA09</v>
          </cell>
        </row>
        <row r="3677">
          <cell r="A3677" t="str">
            <v>821HA10</v>
          </cell>
        </row>
        <row r="3678">
          <cell r="A3678" t="str">
            <v>821HA11</v>
          </cell>
        </row>
        <row r="3679">
          <cell r="A3679" t="str">
            <v>821HA12</v>
          </cell>
        </row>
        <row r="3680">
          <cell r="A3680" t="str">
            <v>821HA13</v>
          </cell>
        </row>
        <row r="3681">
          <cell r="A3681" t="str">
            <v>821HA14</v>
          </cell>
        </row>
        <row r="3682">
          <cell r="A3682" t="str">
            <v>821HA17</v>
          </cell>
        </row>
        <row r="3683">
          <cell r="A3683" t="str">
            <v>821HE02</v>
          </cell>
        </row>
        <row r="3684">
          <cell r="A3684" t="str">
            <v>821HE04</v>
          </cell>
        </row>
        <row r="3685">
          <cell r="A3685" t="str">
            <v>821HE05</v>
          </cell>
        </row>
        <row r="3686">
          <cell r="A3686" t="str">
            <v>821HE06</v>
          </cell>
        </row>
        <row r="3687">
          <cell r="A3687" t="str">
            <v>821HI01</v>
          </cell>
        </row>
        <row r="3688">
          <cell r="A3688" t="str">
            <v>821HI02</v>
          </cell>
        </row>
        <row r="3689">
          <cell r="A3689" t="str">
            <v>821HO02</v>
          </cell>
        </row>
        <row r="3690">
          <cell r="A3690" t="str">
            <v>821HO04</v>
          </cell>
        </row>
        <row r="3691">
          <cell r="A3691" t="str">
            <v>821HU01</v>
          </cell>
        </row>
        <row r="3692">
          <cell r="A3692" t="str">
            <v>821HU02</v>
          </cell>
        </row>
        <row r="3693">
          <cell r="A3693" t="str">
            <v>821HU03</v>
          </cell>
        </row>
        <row r="3694">
          <cell r="A3694" t="str">
            <v>821HU04</v>
          </cell>
        </row>
        <row r="3695">
          <cell r="A3695" t="str">
            <v>821HU05</v>
          </cell>
        </row>
        <row r="3696">
          <cell r="A3696" t="str">
            <v>821HU08</v>
          </cell>
        </row>
        <row r="3697">
          <cell r="A3697" t="str">
            <v>821HU09</v>
          </cell>
        </row>
        <row r="3698">
          <cell r="A3698" t="str">
            <v>821HU10</v>
          </cell>
        </row>
        <row r="3699">
          <cell r="A3699" t="str">
            <v>821IN01</v>
          </cell>
        </row>
        <row r="3700">
          <cell r="A3700" t="str">
            <v>821IW01</v>
          </cell>
        </row>
        <row r="3701">
          <cell r="A3701" t="str">
            <v>821JE01</v>
          </cell>
        </row>
        <row r="3702">
          <cell r="A3702" t="str">
            <v>821JE02</v>
          </cell>
        </row>
        <row r="3703">
          <cell r="A3703" t="str">
            <v>821JO01</v>
          </cell>
        </row>
        <row r="3704">
          <cell r="A3704" t="str">
            <v>821JO02</v>
          </cell>
        </row>
        <row r="3705">
          <cell r="A3705" t="str">
            <v>821JO03</v>
          </cell>
        </row>
        <row r="3706">
          <cell r="A3706" t="str">
            <v>821JO04</v>
          </cell>
        </row>
        <row r="3707">
          <cell r="A3707" t="str">
            <v>821JO06</v>
          </cell>
        </row>
        <row r="3708">
          <cell r="A3708" t="str">
            <v>821JO07</v>
          </cell>
        </row>
        <row r="3709">
          <cell r="A3709" t="str">
            <v>821KA01</v>
          </cell>
        </row>
        <row r="3710">
          <cell r="A3710" t="str">
            <v>821KE02</v>
          </cell>
        </row>
        <row r="3711">
          <cell r="A3711" t="str">
            <v>821KI02</v>
          </cell>
        </row>
        <row r="3712">
          <cell r="A3712" t="str">
            <v>821KI04</v>
          </cell>
        </row>
        <row r="3713">
          <cell r="A3713" t="str">
            <v>821KL01</v>
          </cell>
        </row>
        <row r="3714">
          <cell r="A3714" t="str">
            <v>821KO01</v>
          </cell>
        </row>
        <row r="3715">
          <cell r="A3715" t="str">
            <v>821KU01</v>
          </cell>
        </row>
        <row r="3716">
          <cell r="A3716" t="str">
            <v>821LA01</v>
          </cell>
        </row>
        <row r="3717">
          <cell r="A3717" t="str">
            <v>821LA04</v>
          </cell>
        </row>
        <row r="3718">
          <cell r="A3718" t="str">
            <v>821LA05</v>
          </cell>
        </row>
        <row r="3719">
          <cell r="A3719" t="str">
            <v>821LA06</v>
          </cell>
        </row>
        <row r="3720">
          <cell r="A3720" t="str">
            <v>821LA07</v>
          </cell>
        </row>
        <row r="3721">
          <cell r="A3721" t="str">
            <v>821LA08</v>
          </cell>
        </row>
        <row r="3722">
          <cell r="A3722" t="str">
            <v>821LE01</v>
          </cell>
        </row>
        <row r="3723">
          <cell r="A3723" t="str">
            <v>821LE02</v>
          </cell>
        </row>
        <row r="3724">
          <cell r="A3724" t="str">
            <v>821LE03</v>
          </cell>
        </row>
        <row r="3725">
          <cell r="A3725" t="str">
            <v>821LE04</v>
          </cell>
        </row>
        <row r="3726">
          <cell r="A3726" t="str">
            <v>821LI01</v>
          </cell>
        </row>
        <row r="3727">
          <cell r="A3727" t="str">
            <v>821LI02</v>
          </cell>
        </row>
        <row r="3728">
          <cell r="A3728" t="str">
            <v>821LO01</v>
          </cell>
        </row>
        <row r="3729">
          <cell r="A3729" t="str">
            <v>821LO02</v>
          </cell>
        </row>
        <row r="3730">
          <cell r="A3730" t="str">
            <v>821MA01</v>
          </cell>
        </row>
        <row r="3731">
          <cell r="A3731" t="str">
            <v>821MA02</v>
          </cell>
        </row>
        <row r="3732">
          <cell r="A3732" t="str">
            <v>821MA03</v>
          </cell>
        </row>
        <row r="3733">
          <cell r="A3733" t="str">
            <v>821MA04</v>
          </cell>
        </row>
        <row r="3734">
          <cell r="A3734" t="str">
            <v>821MA05</v>
          </cell>
        </row>
        <row r="3735">
          <cell r="A3735" t="str">
            <v>821MA07</v>
          </cell>
        </row>
        <row r="3736">
          <cell r="A3736" t="str">
            <v>821MA09</v>
          </cell>
        </row>
        <row r="3737">
          <cell r="A3737" t="str">
            <v>821MA10</v>
          </cell>
        </row>
        <row r="3738">
          <cell r="A3738" t="str">
            <v>821MA11</v>
          </cell>
        </row>
        <row r="3739">
          <cell r="A3739" t="str">
            <v>821MA12</v>
          </cell>
        </row>
        <row r="3740">
          <cell r="A3740" t="str">
            <v>821MA13</v>
          </cell>
        </row>
        <row r="3741">
          <cell r="A3741" t="str">
            <v>821MA14</v>
          </cell>
        </row>
        <row r="3742">
          <cell r="A3742" t="str">
            <v>821MC01</v>
          </cell>
        </row>
        <row r="3743">
          <cell r="A3743" t="str">
            <v>821MC02</v>
          </cell>
        </row>
        <row r="3744">
          <cell r="A3744" t="str">
            <v>821MC03</v>
          </cell>
        </row>
        <row r="3745">
          <cell r="A3745" t="str">
            <v>821MC04</v>
          </cell>
        </row>
        <row r="3746">
          <cell r="A3746" t="str">
            <v>821MC05</v>
          </cell>
        </row>
        <row r="3747">
          <cell r="A3747" t="str">
            <v>821ME01</v>
          </cell>
        </row>
        <row r="3748">
          <cell r="A3748" t="str">
            <v>821MI01</v>
          </cell>
        </row>
        <row r="3749">
          <cell r="A3749" t="str">
            <v>821MI02</v>
          </cell>
        </row>
        <row r="3750">
          <cell r="A3750" t="str">
            <v>821MO01</v>
          </cell>
        </row>
        <row r="3751">
          <cell r="A3751" t="str">
            <v>821MO02</v>
          </cell>
        </row>
        <row r="3752">
          <cell r="A3752" t="str">
            <v>821MO03</v>
          </cell>
        </row>
        <row r="3753">
          <cell r="A3753" t="str">
            <v>821MO04</v>
          </cell>
        </row>
        <row r="3754">
          <cell r="A3754" t="str">
            <v>821MO05</v>
          </cell>
        </row>
        <row r="3755">
          <cell r="A3755" t="str">
            <v>821MO06</v>
          </cell>
        </row>
        <row r="3756">
          <cell r="A3756" t="str">
            <v>821MO08</v>
          </cell>
        </row>
        <row r="3757">
          <cell r="A3757" t="str">
            <v>821MO09</v>
          </cell>
        </row>
        <row r="3758">
          <cell r="A3758" t="str">
            <v>821MU01</v>
          </cell>
        </row>
        <row r="3759">
          <cell r="A3759" t="str">
            <v>821NA01</v>
          </cell>
        </row>
        <row r="3760">
          <cell r="A3760" t="str">
            <v>821NE01</v>
          </cell>
        </row>
        <row r="3761">
          <cell r="A3761" t="str">
            <v>821NI01</v>
          </cell>
        </row>
        <row r="3762">
          <cell r="A3762" t="str">
            <v>821NI02</v>
          </cell>
        </row>
        <row r="3763">
          <cell r="A3763" t="str">
            <v>821NO01</v>
          </cell>
        </row>
        <row r="3764">
          <cell r="A3764" t="str">
            <v>821OL02</v>
          </cell>
        </row>
        <row r="3765">
          <cell r="A3765" t="str">
            <v>821OL03</v>
          </cell>
        </row>
        <row r="3766">
          <cell r="A3766" t="str">
            <v>821OR01</v>
          </cell>
        </row>
        <row r="3767">
          <cell r="A3767" t="str">
            <v>821OS01</v>
          </cell>
        </row>
        <row r="3768">
          <cell r="A3768" t="str">
            <v>821OW01</v>
          </cell>
        </row>
        <row r="3769">
          <cell r="A3769" t="str">
            <v>821OW02</v>
          </cell>
        </row>
        <row r="3770">
          <cell r="A3770" t="str">
            <v>821PA02</v>
          </cell>
        </row>
        <row r="3771">
          <cell r="A3771" t="str">
            <v>821PA03</v>
          </cell>
        </row>
        <row r="3772">
          <cell r="A3772" t="str">
            <v>821PA04</v>
          </cell>
        </row>
        <row r="3773">
          <cell r="A3773" t="str">
            <v>821PA05</v>
          </cell>
        </row>
        <row r="3774">
          <cell r="A3774" t="str">
            <v>821PA06</v>
          </cell>
        </row>
        <row r="3775">
          <cell r="A3775" t="str">
            <v>821PE02</v>
          </cell>
        </row>
        <row r="3776">
          <cell r="A3776" t="str">
            <v>821PE03</v>
          </cell>
        </row>
        <row r="3777">
          <cell r="A3777" t="str">
            <v>821PH01</v>
          </cell>
        </row>
        <row r="3778">
          <cell r="A3778" t="str">
            <v>821PI01</v>
          </cell>
        </row>
        <row r="3779">
          <cell r="A3779" t="str">
            <v>821PI02</v>
          </cell>
        </row>
        <row r="3780">
          <cell r="A3780" t="str">
            <v>821PI03</v>
          </cell>
        </row>
        <row r="3781">
          <cell r="A3781" t="str">
            <v>821PL01</v>
          </cell>
        </row>
        <row r="3782">
          <cell r="A3782" t="str">
            <v>821PR01</v>
          </cell>
        </row>
        <row r="3783">
          <cell r="A3783" t="str">
            <v>821PU01</v>
          </cell>
        </row>
        <row r="3784">
          <cell r="A3784" t="str">
            <v>821RA01</v>
          </cell>
        </row>
        <row r="3785">
          <cell r="A3785" t="str">
            <v>821RE01</v>
          </cell>
        </row>
        <row r="3786">
          <cell r="A3786" t="str">
            <v>821RE02</v>
          </cell>
        </row>
        <row r="3787">
          <cell r="A3787" t="str">
            <v>821RE03</v>
          </cell>
        </row>
        <row r="3788">
          <cell r="A3788" t="str">
            <v>821RE04</v>
          </cell>
        </row>
        <row r="3789">
          <cell r="A3789" t="str">
            <v>821RE05</v>
          </cell>
        </row>
        <row r="3790">
          <cell r="A3790" t="str">
            <v>821RO01</v>
          </cell>
        </row>
        <row r="3791">
          <cell r="A3791" t="str">
            <v>821RO02</v>
          </cell>
        </row>
        <row r="3792">
          <cell r="A3792" t="str">
            <v>821RO03</v>
          </cell>
        </row>
        <row r="3793">
          <cell r="A3793" t="str">
            <v>821RO04</v>
          </cell>
        </row>
        <row r="3794">
          <cell r="A3794" t="str">
            <v>821RU01</v>
          </cell>
        </row>
        <row r="3795">
          <cell r="A3795" t="str">
            <v>821SA01</v>
          </cell>
        </row>
        <row r="3796">
          <cell r="A3796" t="str">
            <v>821SA03</v>
          </cell>
        </row>
        <row r="3797">
          <cell r="A3797" t="str">
            <v>821SC01</v>
          </cell>
        </row>
        <row r="3798">
          <cell r="A3798" t="str">
            <v>821SC02</v>
          </cell>
        </row>
        <row r="3799">
          <cell r="A3799" t="str">
            <v>821SE02</v>
          </cell>
        </row>
        <row r="3800">
          <cell r="A3800" t="str">
            <v>821SH01</v>
          </cell>
        </row>
        <row r="3801">
          <cell r="A3801" t="str">
            <v>821SH02</v>
          </cell>
        </row>
        <row r="3802">
          <cell r="A3802" t="str">
            <v>821SH04</v>
          </cell>
        </row>
        <row r="3803">
          <cell r="A3803" t="str">
            <v>821SH06</v>
          </cell>
        </row>
        <row r="3804">
          <cell r="A3804" t="str">
            <v>821SI01</v>
          </cell>
        </row>
        <row r="3805">
          <cell r="A3805" t="str">
            <v>821SI03</v>
          </cell>
        </row>
        <row r="3806">
          <cell r="A3806" t="str">
            <v>821SM01</v>
          </cell>
        </row>
        <row r="3807">
          <cell r="A3807" t="str">
            <v>821SM02</v>
          </cell>
        </row>
        <row r="3808">
          <cell r="A3808" t="str">
            <v>821SM03</v>
          </cell>
        </row>
        <row r="3809">
          <cell r="A3809" t="str">
            <v>821SM04</v>
          </cell>
        </row>
        <row r="3810">
          <cell r="A3810" t="str">
            <v>821SM05</v>
          </cell>
        </row>
        <row r="3811">
          <cell r="A3811" t="str">
            <v>821SP01</v>
          </cell>
        </row>
        <row r="3812">
          <cell r="A3812" t="str">
            <v>821SP02</v>
          </cell>
        </row>
        <row r="3813">
          <cell r="A3813" t="str">
            <v>821SP03</v>
          </cell>
        </row>
        <row r="3814">
          <cell r="A3814" t="str">
            <v>821ST01</v>
          </cell>
        </row>
        <row r="3815">
          <cell r="A3815" t="str">
            <v>821ST03</v>
          </cell>
        </row>
        <row r="3816">
          <cell r="A3816" t="str">
            <v>821ST04</v>
          </cell>
        </row>
        <row r="3817">
          <cell r="A3817" t="str">
            <v>821SU01</v>
          </cell>
        </row>
        <row r="3818">
          <cell r="A3818" t="str">
            <v>821TA01</v>
          </cell>
        </row>
        <row r="3819">
          <cell r="A3819" t="str">
            <v>821TA02</v>
          </cell>
        </row>
        <row r="3820">
          <cell r="A3820" t="str">
            <v>821TE01</v>
          </cell>
        </row>
        <row r="3821">
          <cell r="A3821" t="str">
            <v>821TE02</v>
          </cell>
        </row>
        <row r="3822">
          <cell r="A3822" t="str">
            <v>821TH01</v>
          </cell>
        </row>
        <row r="3823">
          <cell r="A3823" t="str">
            <v>821TH02</v>
          </cell>
        </row>
        <row r="3824">
          <cell r="A3824" t="str">
            <v>821TH03</v>
          </cell>
        </row>
        <row r="3825">
          <cell r="A3825" t="str">
            <v>821TO01</v>
          </cell>
        </row>
        <row r="3826">
          <cell r="A3826" t="str">
            <v>821TO02</v>
          </cell>
        </row>
        <row r="3827">
          <cell r="A3827" t="str">
            <v>821TU02</v>
          </cell>
        </row>
        <row r="3828">
          <cell r="A3828" t="str">
            <v>821TU03</v>
          </cell>
        </row>
        <row r="3829">
          <cell r="A3829" t="str">
            <v>821VA01</v>
          </cell>
        </row>
        <row r="3830">
          <cell r="A3830" t="str">
            <v>821VI01</v>
          </cell>
        </row>
        <row r="3831">
          <cell r="A3831" t="str">
            <v>821WA01</v>
          </cell>
        </row>
        <row r="3832">
          <cell r="A3832" t="str">
            <v>821WA02</v>
          </cell>
        </row>
        <row r="3833">
          <cell r="A3833" t="str">
            <v>821WA03</v>
          </cell>
        </row>
        <row r="3834">
          <cell r="A3834" t="str">
            <v>821WA04</v>
          </cell>
        </row>
        <row r="3835">
          <cell r="A3835" t="str">
            <v>821WA05</v>
          </cell>
        </row>
        <row r="3836">
          <cell r="A3836" t="str">
            <v>821WA06</v>
          </cell>
        </row>
        <row r="3837">
          <cell r="A3837" t="str">
            <v>821WA08</v>
          </cell>
        </row>
        <row r="3838">
          <cell r="A3838" t="str">
            <v>821WA09</v>
          </cell>
        </row>
        <row r="3839">
          <cell r="A3839" t="str">
            <v>821WA14</v>
          </cell>
        </row>
        <row r="3840">
          <cell r="A3840" t="str">
            <v>821WE01</v>
          </cell>
        </row>
        <row r="3841">
          <cell r="A3841" t="str">
            <v>821WE02</v>
          </cell>
        </row>
        <row r="3842">
          <cell r="A3842" t="str">
            <v>821WH01</v>
          </cell>
        </row>
        <row r="3843">
          <cell r="A3843" t="str">
            <v>821WH02</v>
          </cell>
        </row>
        <row r="3844">
          <cell r="A3844" t="str">
            <v>821WH03</v>
          </cell>
        </row>
        <row r="3845">
          <cell r="A3845" t="str">
            <v>821WH07</v>
          </cell>
        </row>
        <row r="3846">
          <cell r="A3846" t="str">
            <v>821WH08</v>
          </cell>
        </row>
        <row r="3847">
          <cell r="A3847" t="str">
            <v>821WI03</v>
          </cell>
        </row>
        <row r="3848">
          <cell r="A3848" t="str">
            <v>821WO01</v>
          </cell>
        </row>
        <row r="3849">
          <cell r="A3849" t="str">
            <v>821WO02</v>
          </cell>
        </row>
        <row r="3850">
          <cell r="A3850" t="str">
            <v>821WO03</v>
          </cell>
        </row>
        <row r="3851">
          <cell r="A3851" t="str">
            <v>821WR01</v>
          </cell>
        </row>
        <row r="3852">
          <cell r="A3852" t="str">
            <v>821WY01</v>
          </cell>
        </row>
        <row r="3853">
          <cell r="A3853" t="str">
            <v>835AB19</v>
          </cell>
        </row>
        <row r="3854">
          <cell r="A3854" t="str">
            <v>835AC70</v>
          </cell>
        </row>
        <row r="3855">
          <cell r="A3855" t="str">
            <v>835BR277</v>
          </cell>
        </row>
        <row r="3856">
          <cell r="A3856" t="str">
            <v>835BR280</v>
          </cell>
        </row>
        <row r="3857">
          <cell r="A3857" t="str">
            <v>835DA122</v>
          </cell>
        </row>
        <row r="3858">
          <cell r="A3858" t="str">
            <v>835DR35</v>
          </cell>
        </row>
        <row r="3859">
          <cell r="A3859" t="str">
            <v>835KW02</v>
          </cell>
        </row>
        <row r="3860">
          <cell r="A3860" t="str">
            <v>835LB01</v>
          </cell>
        </row>
        <row r="3861">
          <cell r="A3861" t="str">
            <v>835PR91</v>
          </cell>
        </row>
        <row r="3862">
          <cell r="A3862" t="str">
            <v>835PT02</v>
          </cell>
        </row>
        <row r="3863">
          <cell r="A3863" t="str">
            <v>835SA90</v>
          </cell>
        </row>
        <row r="3864">
          <cell r="A3864" t="str">
            <v>835TH95</v>
          </cell>
        </row>
        <row r="3865">
          <cell r="A3865" t="str">
            <v>835WI146</v>
          </cell>
        </row>
        <row r="3866">
          <cell r="A3866" t="str">
            <v>835WI53</v>
          </cell>
        </row>
        <row r="3867">
          <cell r="A3867" t="str">
            <v>8112U01</v>
          </cell>
        </row>
        <row r="3868">
          <cell r="A3868" t="str">
            <v>811A102</v>
          </cell>
        </row>
        <row r="3869">
          <cell r="A3869" t="str">
            <v>811AA08</v>
          </cell>
        </row>
        <row r="3870">
          <cell r="A3870" t="str">
            <v>811AB24</v>
          </cell>
        </row>
        <row r="3871">
          <cell r="A3871" t="str">
            <v>811AK05</v>
          </cell>
        </row>
        <row r="3872">
          <cell r="A3872" t="str">
            <v>811AL79</v>
          </cell>
        </row>
        <row r="3873">
          <cell r="A3873" t="str">
            <v>811AO01</v>
          </cell>
        </row>
        <row r="3874">
          <cell r="A3874" t="str">
            <v>811AR62</v>
          </cell>
        </row>
        <row r="3875">
          <cell r="A3875" t="str">
            <v>811AS100</v>
          </cell>
        </row>
        <row r="3876">
          <cell r="A3876" t="str">
            <v>811AS101</v>
          </cell>
        </row>
        <row r="3877">
          <cell r="A3877" t="str">
            <v>811AS102</v>
          </cell>
        </row>
        <row r="3878">
          <cell r="A3878" t="str">
            <v>811AT25</v>
          </cell>
        </row>
        <row r="3879">
          <cell r="A3879" t="str">
            <v>811BA204</v>
          </cell>
        </row>
        <row r="3880">
          <cell r="A3880" t="str">
            <v>811BA205</v>
          </cell>
        </row>
        <row r="3881">
          <cell r="A3881" t="str">
            <v>811BA206</v>
          </cell>
        </row>
        <row r="3882">
          <cell r="A3882" t="str">
            <v>811BA207</v>
          </cell>
        </row>
        <row r="3883">
          <cell r="A3883" t="str">
            <v>811BA208</v>
          </cell>
        </row>
        <row r="3884">
          <cell r="A3884" t="str">
            <v>811BA209</v>
          </cell>
        </row>
        <row r="3885">
          <cell r="A3885" t="str">
            <v>811BA210</v>
          </cell>
        </row>
        <row r="3886">
          <cell r="A3886" t="str">
            <v>811BA211</v>
          </cell>
        </row>
        <row r="3887">
          <cell r="A3887" t="str">
            <v>811BI58</v>
          </cell>
        </row>
        <row r="3888">
          <cell r="A3888" t="str">
            <v>811BI59</v>
          </cell>
        </row>
        <row r="3889">
          <cell r="A3889" t="str">
            <v>811BI60</v>
          </cell>
        </row>
        <row r="3890">
          <cell r="A3890" t="str">
            <v>811BR273</v>
          </cell>
        </row>
        <row r="3891">
          <cell r="A3891" t="str">
            <v>811BR303</v>
          </cell>
        </row>
        <row r="3892">
          <cell r="A3892" t="str">
            <v>811BR304</v>
          </cell>
        </row>
        <row r="3893">
          <cell r="A3893" t="str">
            <v>811BR306</v>
          </cell>
        </row>
        <row r="3894">
          <cell r="A3894" t="str">
            <v>811BU149</v>
          </cell>
        </row>
        <row r="3895">
          <cell r="A3895" t="str">
            <v>811BW05</v>
          </cell>
        </row>
        <row r="3896">
          <cell r="A3896" t="str">
            <v>811BY10</v>
          </cell>
        </row>
        <row r="3897">
          <cell r="A3897" t="str">
            <v>811CA256</v>
          </cell>
        </row>
        <row r="3898">
          <cell r="A3898" t="str">
            <v>811CA257</v>
          </cell>
        </row>
        <row r="3899">
          <cell r="A3899" t="str">
            <v>811CA258</v>
          </cell>
        </row>
        <row r="3900">
          <cell r="A3900" t="str">
            <v>811CA56</v>
          </cell>
        </row>
        <row r="3901">
          <cell r="A3901" t="str">
            <v>811CH128</v>
          </cell>
        </row>
        <row r="3902">
          <cell r="A3902" t="str">
            <v>811CI59</v>
          </cell>
        </row>
        <row r="3903">
          <cell r="A3903" t="str">
            <v>811CL69</v>
          </cell>
        </row>
        <row r="3904">
          <cell r="A3904" t="str">
            <v>811CL71</v>
          </cell>
        </row>
        <row r="3905">
          <cell r="A3905" t="str">
            <v>811CL72</v>
          </cell>
        </row>
        <row r="3906">
          <cell r="A3906" t="str">
            <v>811CO309</v>
          </cell>
        </row>
        <row r="3907">
          <cell r="A3907" t="str">
            <v>811DA143</v>
          </cell>
        </row>
        <row r="3908">
          <cell r="A3908" t="str">
            <v>811DA144</v>
          </cell>
        </row>
        <row r="3909">
          <cell r="A3909" t="str">
            <v>811DA145</v>
          </cell>
        </row>
        <row r="3910">
          <cell r="A3910" t="str">
            <v>811DA146</v>
          </cell>
        </row>
        <row r="3911">
          <cell r="A3911" t="str">
            <v>811DA147</v>
          </cell>
        </row>
        <row r="3912">
          <cell r="A3912" t="str">
            <v>811DA149</v>
          </cell>
        </row>
        <row r="3913">
          <cell r="A3913" t="str">
            <v>811DA150</v>
          </cell>
        </row>
        <row r="3914">
          <cell r="A3914" t="str">
            <v>811DA151</v>
          </cell>
        </row>
        <row r="3915">
          <cell r="A3915" t="str">
            <v>811DA152</v>
          </cell>
        </row>
        <row r="3916">
          <cell r="A3916" t="str">
            <v>811DA153</v>
          </cell>
        </row>
        <row r="3917">
          <cell r="A3917" t="str">
            <v>811DA154</v>
          </cell>
        </row>
        <row r="3918">
          <cell r="A3918" t="str">
            <v>811DA155</v>
          </cell>
        </row>
        <row r="3919">
          <cell r="A3919" t="str">
            <v>811DE111</v>
          </cell>
        </row>
        <row r="3920">
          <cell r="A3920" t="str">
            <v>811DE112</v>
          </cell>
        </row>
        <row r="3921">
          <cell r="A3921" t="str">
            <v>811DE113</v>
          </cell>
        </row>
        <row r="3922">
          <cell r="A3922" t="str">
            <v>811DI69</v>
          </cell>
        </row>
        <row r="3923">
          <cell r="A3923" t="str">
            <v>811DI70</v>
          </cell>
        </row>
        <row r="3924">
          <cell r="A3924" t="str">
            <v>811DL09</v>
          </cell>
        </row>
        <row r="3925">
          <cell r="A3925" t="str">
            <v>811DM02</v>
          </cell>
        </row>
        <row r="3926">
          <cell r="A3926" t="str">
            <v>811DO74</v>
          </cell>
        </row>
        <row r="3927">
          <cell r="A3927" t="str">
            <v>811DO75</v>
          </cell>
        </row>
        <row r="3928">
          <cell r="A3928" t="str">
            <v>811DR37</v>
          </cell>
        </row>
        <row r="3929">
          <cell r="A3929" t="str">
            <v>811DU80</v>
          </cell>
        </row>
        <row r="3930">
          <cell r="A3930" t="str">
            <v>811ED42</v>
          </cell>
        </row>
        <row r="3931">
          <cell r="A3931" t="str">
            <v>811ED43</v>
          </cell>
        </row>
        <row r="3932">
          <cell r="A3932" t="str">
            <v>811ED45</v>
          </cell>
        </row>
        <row r="3933">
          <cell r="A3933" t="str">
            <v>811ED46</v>
          </cell>
        </row>
        <row r="3934">
          <cell r="A3934" t="str">
            <v>811ED47</v>
          </cell>
        </row>
        <row r="3935">
          <cell r="A3935" t="str">
            <v>811EN89</v>
          </cell>
        </row>
        <row r="3936">
          <cell r="A3936" t="str">
            <v>811EV43</v>
          </cell>
        </row>
        <row r="3937">
          <cell r="A3937" t="str">
            <v>811EV44</v>
          </cell>
        </row>
        <row r="3938">
          <cell r="A3938" t="str">
            <v>811EV46</v>
          </cell>
        </row>
        <row r="3939">
          <cell r="A3939" t="str">
            <v>811EV47</v>
          </cell>
        </row>
        <row r="3940">
          <cell r="A3940" t="str">
            <v>811EY04</v>
          </cell>
        </row>
        <row r="3941">
          <cell r="A3941" t="str">
            <v>811FA65</v>
          </cell>
        </row>
        <row r="3942">
          <cell r="A3942" t="str">
            <v>811FE34</v>
          </cell>
        </row>
        <row r="3943">
          <cell r="A3943" t="str">
            <v>811FO119</v>
          </cell>
        </row>
        <row r="3944">
          <cell r="A3944" t="str">
            <v>811FR56</v>
          </cell>
        </row>
        <row r="3945">
          <cell r="A3945" t="str">
            <v>811FR57</v>
          </cell>
        </row>
        <row r="3946">
          <cell r="A3946" t="str">
            <v>811FU21</v>
          </cell>
        </row>
        <row r="3947">
          <cell r="A3947" t="str">
            <v>811GA66</v>
          </cell>
        </row>
        <row r="3948">
          <cell r="A3948" t="str">
            <v>811GO75</v>
          </cell>
        </row>
        <row r="3949">
          <cell r="A3949" t="str">
            <v>811GO76</v>
          </cell>
        </row>
        <row r="3950">
          <cell r="A3950" t="str">
            <v>811GO77</v>
          </cell>
        </row>
        <row r="3951">
          <cell r="A3951" t="str">
            <v>811GR148</v>
          </cell>
        </row>
        <row r="3952">
          <cell r="A3952" t="str">
            <v>811GR149</v>
          </cell>
        </row>
        <row r="3953">
          <cell r="A3953" t="str">
            <v>811HA304</v>
          </cell>
        </row>
        <row r="3954">
          <cell r="A3954" t="str">
            <v>811HA305</v>
          </cell>
        </row>
        <row r="3955">
          <cell r="A3955" t="str">
            <v>811HA306</v>
          </cell>
        </row>
        <row r="3956">
          <cell r="A3956" t="str">
            <v>811HE118</v>
          </cell>
        </row>
        <row r="3957">
          <cell r="A3957" t="str">
            <v>811HE119</v>
          </cell>
        </row>
        <row r="3958">
          <cell r="A3958" t="str">
            <v>811HE120</v>
          </cell>
        </row>
        <row r="3959">
          <cell r="A3959" t="str">
            <v>811HI113</v>
          </cell>
        </row>
        <row r="3960">
          <cell r="A3960" t="str">
            <v>811HI114</v>
          </cell>
        </row>
        <row r="3961">
          <cell r="A3961" t="str">
            <v>811HO151</v>
          </cell>
        </row>
        <row r="3962">
          <cell r="A3962" t="str">
            <v>811HO152</v>
          </cell>
        </row>
        <row r="3963">
          <cell r="A3963" t="str">
            <v>811HO153</v>
          </cell>
        </row>
        <row r="3964">
          <cell r="A3964" t="str">
            <v>811HO154</v>
          </cell>
        </row>
        <row r="3965">
          <cell r="A3965" t="str">
            <v>811HO155</v>
          </cell>
        </row>
        <row r="3966">
          <cell r="A3966" t="str">
            <v>811HU66</v>
          </cell>
        </row>
        <row r="3967">
          <cell r="A3967" t="str">
            <v>811HU67</v>
          </cell>
        </row>
        <row r="3968">
          <cell r="A3968" t="str">
            <v>811HY16</v>
          </cell>
        </row>
        <row r="3969">
          <cell r="A3969" t="str">
            <v>811IN184</v>
          </cell>
        </row>
        <row r="3970">
          <cell r="A3970" t="str">
            <v>811IN188</v>
          </cell>
        </row>
        <row r="3971">
          <cell r="A3971" t="str">
            <v>811IP01</v>
          </cell>
        </row>
        <row r="3972">
          <cell r="A3972" t="str">
            <v>811IS14</v>
          </cell>
        </row>
        <row r="3973">
          <cell r="A3973" t="str">
            <v>811IV02</v>
          </cell>
        </row>
        <row r="3974">
          <cell r="A3974" t="str">
            <v>811JA52</v>
          </cell>
        </row>
        <row r="3975">
          <cell r="A3975" t="str">
            <v>811JE22</v>
          </cell>
        </row>
        <row r="3976">
          <cell r="A3976" t="str">
            <v>811JE23</v>
          </cell>
        </row>
        <row r="3977">
          <cell r="A3977" t="str">
            <v>811JO114</v>
          </cell>
        </row>
        <row r="3978">
          <cell r="A3978" t="str">
            <v>811JO117</v>
          </cell>
        </row>
        <row r="3979">
          <cell r="A3979" t="str">
            <v>811JO118</v>
          </cell>
        </row>
        <row r="3980">
          <cell r="A3980" t="str">
            <v>811JO119</v>
          </cell>
        </row>
        <row r="3981">
          <cell r="A3981" t="str">
            <v>811JO120</v>
          </cell>
        </row>
        <row r="3982">
          <cell r="A3982" t="str">
            <v>811JO121</v>
          </cell>
        </row>
        <row r="3983">
          <cell r="A3983" t="str">
            <v>811JO122</v>
          </cell>
        </row>
        <row r="3984">
          <cell r="A3984" t="str">
            <v>811JO123</v>
          </cell>
        </row>
        <row r="3985">
          <cell r="A3985" t="str">
            <v>811JO124</v>
          </cell>
        </row>
        <row r="3986">
          <cell r="A3986" t="str">
            <v>811JO125</v>
          </cell>
        </row>
        <row r="3987">
          <cell r="A3987" t="str">
            <v>811JO126</v>
          </cell>
        </row>
        <row r="3988">
          <cell r="A3988" t="str">
            <v>811JO127</v>
          </cell>
        </row>
        <row r="3989">
          <cell r="A3989" t="str">
            <v>811JU08</v>
          </cell>
        </row>
        <row r="3990">
          <cell r="A3990" t="str">
            <v>811KI56</v>
          </cell>
        </row>
        <row r="3991">
          <cell r="A3991" t="str">
            <v>811LA147</v>
          </cell>
        </row>
        <row r="3992">
          <cell r="A3992" t="str">
            <v>811LA148</v>
          </cell>
        </row>
        <row r="3993">
          <cell r="A3993" t="str">
            <v>811LA149</v>
          </cell>
        </row>
        <row r="3994">
          <cell r="A3994" t="str">
            <v>811LA150</v>
          </cell>
        </row>
        <row r="3995">
          <cell r="A3995" t="str">
            <v>811LA151</v>
          </cell>
        </row>
        <row r="3996">
          <cell r="A3996" t="str">
            <v>811LE105</v>
          </cell>
        </row>
        <row r="3997">
          <cell r="A3997" t="str">
            <v>811LE106</v>
          </cell>
        </row>
        <row r="3998">
          <cell r="A3998" t="str">
            <v>811LE107</v>
          </cell>
        </row>
        <row r="3999">
          <cell r="A3999" t="str">
            <v>811LI67</v>
          </cell>
        </row>
        <row r="4000">
          <cell r="A4000" t="str">
            <v>811LI68</v>
          </cell>
        </row>
        <row r="4001">
          <cell r="A4001" t="str">
            <v>811LL35</v>
          </cell>
        </row>
        <row r="4002">
          <cell r="A4002" t="str">
            <v>811LO84</v>
          </cell>
        </row>
        <row r="4003">
          <cell r="A4003" t="str">
            <v>811MA225</v>
          </cell>
        </row>
        <row r="4004">
          <cell r="A4004" t="str">
            <v>811MA226</v>
          </cell>
        </row>
        <row r="4005">
          <cell r="A4005" t="str">
            <v>811MA227</v>
          </cell>
        </row>
        <row r="4006">
          <cell r="A4006" t="str">
            <v>811MA228</v>
          </cell>
        </row>
        <row r="4007">
          <cell r="A4007" t="str">
            <v>811MA230</v>
          </cell>
        </row>
        <row r="4008">
          <cell r="A4008" t="str">
            <v>811MA231</v>
          </cell>
        </row>
        <row r="4009">
          <cell r="A4009" t="str">
            <v>811MA232</v>
          </cell>
        </row>
        <row r="4010">
          <cell r="A4010" t="str">
            <v>811MA233</v>
          </cell>
        </row>
        <row r="4011">
          <cell r="A4011" t="str">
            <v>811MA234</v>
          </cell>
        </row>
        <row r="4012">
          <cell r="A4012" t="str">
            <v>811MC94</v>
          </cell>
        </row>
        <row r="4013">
          <cell r="A4013" t="str">
            <v>811MC95</v>
          </cell>
        </row>
        <row r="4014">
          <cell r="A4014" t="str">
            <v>811MC97</v>
          </cell>
        </row>
        <row r="4015">
          <cell r="A4015" t="str">
            <v>811ME86</v>
          </cell>
        </row>
        <row r="4016">
          <cell r="A4016" t="str">
            <v>811ME88</v>
          </cell>
        </row>
        <row r="4017">
          <cell r="A4017" t="str">
            <v>811ME89</v>
          </cell>
        </row>
        <row r="4018">
          <cell r="A4018" t="str">
            <v>811MI149</v>
          </cell>
        </row>
        <row r="4019">
          <cell r="A4019" t="str">
            <v>811MO122</v>
          </cell>
        </row>
        <row r="4020">
          <cell r="A4020" t="str">
            <v>811MO123</v>
          </cell>
        </row>
        <row r="4021">
          <cell r="A4021" t="str">
            <v>811MU37</v>
          </cell>
        </row>
        <row r="4022">
          <cell r="A4022" t="str">
            <v>811NA90</v>
          </cell>
        </row>
        <row r="4023">
          <cell r="A4023" t="str">
            <v>811NC02</v>
          </cell>
        </row>
        <row r="4024">
          <cell r="A4024" t="str">
            <v>811NE142</v>
          </cell>
        </row>
        <row r="4025">
          <cell r="A4025" t="str">
            <v>811NG01</v>
          </cell>
        </row>
        <row r="4026">
          <cell r="A4026" t="str">
            <v>811NI46</v>
          </cell>
        </row>
        <row r="4027">
          <cell r="A4027" t="str">
            <v>811NO184</v>
          </cell>
        </row>
        <row r="4028">
          <cell r="A4028" t="str">
            <v>811OB01</v>
          </cell>
        </row>
        <row r="4029">
          <cell r="A4029" t="str">
            <v>811OF16</v>
          </cell>
        </row>
        <row r="4030">
          <cell r="A4030" t="str">
            <v>811OL25</v>
          </cell>
        </row>
        <row r="4031">
          <cell r="A4031" t="str">
            <v>811OP12</v>
          </cell>
        </row>
        <row r="4032">
          <cell r="A4032" t="str">
            <v>811OS09</v>
          </cell>
        </row>
        <row r="4033">
          <cell r="A4033" t="str">
            <v>811OW03</v>
          </cell>
        </row>
        <row r="4034">
          <cell r="A4034" t="str">
            <v>811PA100</v>
          </cell>
        </row>
        <row r="4035">
          <cell r="A4035" t="str">
            <v>811PA101</v>
          </cell>
        </row>
        <row r="4036">
          <cell r="A4036" t="str">
            <v>811PA102</v>
          </cell>
        </row>
        <row r="4037">
          <cell r="A4037" t="str">
            <v>811PE97</v>
          </cell>
        </row>
        <row r="4038">
          <cell r="A4038" t="str">
            <v>811PH46</v>
          </cell>
        </row>
        <row r="4039">
          <cell r="A4039" t="str">
            <v>811PI61</v>
          </cell>
        </row>
        <row r="4040">
          <cell r="A4040" t="str">
            <v>811PI62</v>
          </cell>
        </row>
        <row r="4041">
          <cell r="A4041" t="str">
            <v>811PL25</v>
          </cell>
        </row>
        <row r="4042">
          <cell r="A4042" t="str">
            <v>811PR108</v>
          </cell>
        </row>
        <row r="4043">
          <cell r="A4043" t="str">
            <v>811PR109</v>
          </cell>
        </row>
        <row r="4044">
          <cell r="A4044" t="str">
            <v>811PR110</v>
          </cell>
        </row>
        <row r="4045">
          <cell r="A4045" t="str">
            <v>811PR111</v>
          </cell>
        </row>
        <row r="4046">
          <cell r="A4046" t="str">
            <v>811PU22</v>
          </cell>
        </row>
        <row r="4047">
          <cell r="A4047" t="str">
            <v>811QU32</v>
          </cell>
        </row>
        <row r="4048">
          <cell r="A4048" t="str">
            <v>811RA80</v>
          </cell>
        </row>
        <row r="4049">
          <cell r="A4049" t="str">
            <v>811RA81</v>
          </cell>
        </row>
        <row r="4050">
          <cell r="A4050" t="str">
            <v>811RE121</v>
          </cell>
        </row>
        <row r="4051">
          <cell r="A4051" t="str">
            <v>811RE122</v>
          </cell>
        </row>
        <row r="4052">
          <cell r="A4052" t="str">
            <v>811RE123</v>
          </cell>
        </row>
        <row r="4053">
          <cell r="A4053" t="str">
            <v>811RI113</v>
          </cell>
        </row>
        <row r="4054">
          <cell r="A4054" t="str">
            <v>811RI114</v>
          </cell>
        </row>
        <row r="4055">
          <cell r="A4055" t="str">
            <v>811RO175</v>
          </cell>
        </row>
        <row r="4056">
          <cell r="A4056" t="str">
            <v>811RO200</v>
          </cell>
        </row>
        <row r="4057">
          <cell r="A4057" t="str">
            <v>811RO201</v>
          </cell>
        </row>
        <row r="4058">
          <cell r="A4058" t="str">
            <v>811RO202</v>
          </cell>
        </row>
        <row r="4059">
          <cell r="A4059" t="str">
            <v>811SA100</v>
          </cell>
        </row>
        <row r="4060">
          <cell r="A4060" t="str">
            <v>811SA101</v>
          </cell>
        </row>
        <row r="4061">
          <cell r="A4061" t="str">
            <v>811SA99</v>
          </cell>
        </row>
        <row r="4062">
          <cell r="A4062" t="str">
            <v>811SC100</v>
          </cell>
        </row>
        <row r="4063">
          <cell r="A4063" t="str">
            <v>811SC102</v>
          </cell>
        </row>
        <row r="4064">
          <cell r="A4064" t="str">
            <v>811SE93</v>
          </cell>
        </row>
        <row r="4065">
          <cell r="A4065" t="str">
            <v>811SE96</v>
          </cell>
        </row>
        <row r="4066">
          <cell r="A4066" t="str">
            <v>811SH126</v>
          </cell>
        </row>
        <row r="4067">
          <cell r="A4067" t="str">
            <v>811SI83</v>
          </cell>
        </row>
        <row r="4068">
          <cell r="A4068" t="str">
            <v>811SM83</v>
          </cell>
        </row>
        <row r="4069">
          <cell r="A4069" t="str">
            <v>811SM84</v>
          </cell>
        </row>
        <row r="4070">
          <cell r="A4070" t="str">
            <v>811SO85</v>
          </cell>
        </row>
        <row r="4071">
          <cell r="A4071" t="str">
            <v>811SO86</v>
          </cell>
        </row>
        <row r="4072">
          <cell r="A4072" t="str">
            <v>811SP68</v>
          </cell>
        </row>
        <row r="4073">
          <cell r="A4073" t="str">
            <v>811SP69</v>
          </cell>
        </row>
        <row r="4074">
          <cell r="A4074" t="str">
            <v>811SP70</v>
          </cell>
        </row>
        <row r="4075">
          <cell r="A4075" t="str">
            <v>811SP71</v>
          </cell>
        </row>
        <row r="4076">
          <cell r="A4076" t="str">
            <v>811ST212</v>
          </cell>
        </row>
        <row r="4077">
          <cell r="A4077" t="str">
            <v>811ST213</v>
          </cell>
        </row>
        <row r="4078">
          <cell r="A4078" t="str">
            <v>811ST215</v>
          </cell>
        </row>
        <row r="4079">
          <cell r="A4079" t="str">
            <v>811SU64</v>
          </cell>
        </row>
        <row r="4080">
          <cell r="A4080" t="str">
            <v>811SW38</v>
          </cell>
        </row>
        <row r="4081">
          <cell r="A4081" t="str">
            <v>811SY18</v>
          </cell>
        </row>
        <row r="4082">
          <cell r="A4082" t="str">
            <v>811TA122</v>
          </cell>
        </row>
        <row r="4083">
          <cell r="A4083" t="str">
            <v>811TE60</v>
          </cell>
        </row>
        <row r="4084">
          <cell r="A4084" t="str">
            <v>811TE61</v>
          </cell>
        </row>
        <row r="4085">
          <cell r="A4085" t="str">
            <v>811TF01</v>
          </cell>
        </row>
        <row r="4086">
          <cell r="A4086" t="str">
            <v>811TH113</v>
          </cell>
        </row>
        <row r="4087">
          <cell r="A4087" t="str">
            <v>811TH114</v>
          </cell>
        </row>
        <row r="4088">
          <cell r="A4088" t="str">
            <v>811TH115</v>
          </cell>
        </row>
        <row r="4089">
          <cell r="A4089" t="str">
            <v>811TH116</v>
          </cell>
        </row>
        <row r="4090">
          <cell r="A4090" t="str">
            <v>811TH117</v>
          </cell>
        </row>
        <row r="4091">
          <cell r="A4091" t="str">
            <v>811TH118</v>
          </cell>
        </row>
        <row r="4092">
          <cell r="A4092" t="str">
            <v>811TH119</v>
          </cell>
        </row>
        <row r="4093">
          <cell r="A4093" t="str">
            <v>811TH120</v>
          </cell>
        </row>
        <row r="4094">
          <cell r="A4094" t="str">
            <v>811TH122</v>
          </cell>
        </row>
        <row r="4095">
          <cell r="A4095" t="str">
            <v>811TH70</v>
          </cell>
        </row>
        <row r="4096">
          <cell r="A4096" t="str">
            <v>811TI27</v>
          </cell>
        </row>
        <row r="4097">
          <cell r="A4097" t="str">
            <v>811TL01</v>
          </cell>
        </row>
        <row r="4098">
          <cell r="A4098" t="str">
            <v>811TO75</v>
          </cell>
        </row>
        <row r="4099">
          <cell r="A4099" t="str">
            <v>811TO76</v>
          </cell>
        </row>
        <row r="4100">
          <cell r="A4100" t="str">
            <v>811TR93</v>
          </cell>
        </row>
        <row r="4101">
          <cell r="A4101" t="str">
            <v>811TR94</v>
          </cell>
        </row>
        <row r="4102">
          <cell r="A4102" t="str">
            <v>811TR95</v>
          </cell>
        </row>
        <row r="4103">
          <cell r="A4103" t="str">
            <v>811TU26</v>
          </cell>
        </row>
        <row r="4104">
          <cell r="A4104" t="str">
            <v>811TU27</v>
          </cell>
        </row>
        <row r="4105">
          <cell r="A4105" t="str">
            <v>811VA36</v>
          </cell>
        </row>
        <row r="4106">
          <cell r="A4106" t="str">
            <v>811VE14</v>
          </cell>
        </row>
        <row r="4107">
          <cell r="A4107" t="str">
            <v>811WA203</v>
          </cell>
        </row>
        <row r="4108">
          <cell r="A4108" t="str">
            <v>811WA204</v>
          </cell>
        </row>
        <row r="4109">
          <cell r="A4109" t="str">
            <v>811WA205</v>
          </cell>
        </row>
        <row r="4110">
          <cell r="A4110" t="str">
            <v>811WC02</v>
          </cell>
        </row>
        <row r="4111">
          <cell r="A4111" t="str">
            <v>811WE105</v>
          </cell>
        </row>
        <row r="4112">
          <cell r="A4112" t="str">
            <v>811WE106</v>
          </cell>
        </row>
        <row r="4113">
          <cell r="A4113" t="str">
            <v>811WE107</v>
          </cell>
        </row>
        <row r="4114">
          <cell r="A4114" t="str">
            <v>811WE92</v>
          </cell>
        </row>
        <row r="4115">
          <cell r="A4115" t="str">
            <v>811WH73</v>
          </cell>
        </row>
        <row r="4116">
          <cell r="A4116" t="str">
            <v>811WI173</v>
          </cell>
        </row>
        <row r="4117">
          <cell r="A4117" t="str">
            <v>811WI174</v>
          </cell>
        </row>
        <row r="4118">
          <cell r="A4118" t="str">
            <v>811WI175</v>
          </cell>
        </row>
        <row r="4119">
          <cell r="A4119" t="str">
            <v>811WI176</v>
          </cell>
        </row>
        <row r="4120">
          <cell r="A4120" t="str">
            <v>811WI177</v>
          </cell>
        </row>
        <row r="4121">
          <cell r="A4121" t="str">
            <v>811WI178</v>
          </cell>
        </row>
        <row r="4122">
          <cell r="A4122" t="str">
            <v>811WI179</v>
          </cell>
        </row>
        <row r="4123">
          <cell r="A4123" t="str">
            <v>811WI180</v>
          </cell>
        </row>
        <row r="4124">
          <cell r="A4124" t="str">
            <v>811WI181</v>
          </cell>
        </row>
        <row r="4125">
          <cell r="A4125" t="str">
            <v>811WI182</v>
          </cell>
        </row>
        <row r="4126">
          <cell r="A4126" t="str">
            <v>811WI183</v>
          </cell>
        </row>
        <row r="4127">
          <cell r="A4127" t="str">
            <v>811WO78</v>
          </cell>
        </row>
        <row r="4128">
          <cell r="A4128" t="str">
            <v>811YE02</v>
          </cell>
        </row>
        <row r="4129">
          <cell r="A4129" t="str">
            <v>811YO66</v>
          </cell>
        </row>
        <row r="4130">
          <cell r="A4130" t="str">
            <v>811ZE01</v>
          </cell>
        </row>
        <row r="4131">
          <cell r="A4131" t="str">
            <v>815ST01</v>
          </cell>
        </row>
        <row r="4132">
          <cell r="A4132" t="str">
            <v>81ZE01</v>
          </cell>
        </row>
        <row r="4133">
          <cell r="A4133" t="str">
            <v>821BA09</v>
          </cell>
        </row>
        <row r="4134">
          <cell r="A4134" t="str">
            <v>821BA13</v>
          </cell>
        </row>
        <row r="4135">
          <cell r="A4135" t="str">
            <v>821BA14</v>
          </cell>
        </row>
        <row r="4136">
          <cell r="A4136" t="str">
            <v>821BO07</v>
          </cell>
        </row>
        <row r="4137">
          <cell r="A4137" t="str">
            <v>821BR10</v>
          </cell>
        </row>
        <row r="4138">
          <cell r="A4138" t="str">
            <v>821BU06</v>
          </cell>
        </row>
        <row r="4139">
          <cell r="A4139" t="str">
            <v>821CA10</v>
          </cell>
        </row>
        <row r="4140">
          <cell r="A4140" t="str">
            <v>821CO11</v>
          </cell>
        </row>
        <row r="4141">
          <cell r="A4141" t="str">
            <v>821CO13</v>
          </cell>
        </row>
        <row r="4142">
          <cell r="A4142" t="str">
            <v>821EL03</v>
          </cell>
        </row>
        <row r="4143">
          <cell r="A4143" t="str">
            <v>821EV01</v>
          </cell>
        </row>
        <row r="4144">
          <cell r="A4144" t="str">
            <v>821GA01</v>
          </cell>
        </row>
        <row r="4145">
          <cell r="A4145" t="str">
            <v>821GO03</v>
          </cell>
        </row>
        <row r="4146">
          <cell r="A4146" t="str">
            <v>821JO08</v>
          </cell>
        </row>
        <row r="4147">
          <cell r="A4147" t="str">
            <v>821KL02</v>
          </cell>
        </row>
        <row r="4148">
          <cell r="A4148" t="str">
            <v>821LA09</v>
          </cell>
        </row>
        <row r="4149">
          <cell r="A4149" t="str">
            <v>821MA17</v>
          </cell>
        </row>
        <row r="4150">
          <cell r="A4150" t="str">
            <v>821NU01</v>
          </cell>
        </row>
        <row r="4151">
          <cell r="A4151" t="str">
            <v>821PA01</v>
          </cell>
        </row>
        <row r="4152">
          <cell r="A4152" t="str">
            <v>821RI03</v>
          </cell>
        </row>
        <row r="4153">
          <cell r="A4153" t="str">
            <v>821RO05</v>
          </cell>
        </row>
        <row r="4154">
          <cell r="A4154" t="str">
            <v>821ST05</v>
          </cell>
        </row>
        <row r="4155">
          <cell r="A4155" t="str">
            <v>821WA07</v>
          </cell>
        </row>
        <row r="4156">
          <cell r="A4156" t="str">
            <v>821WA13</v>
          </cell>
        </row>
        <row r="4157">
          <cell r="A4157" t="str">
            <v>821WE03</v>
          </cell>
        </row>
        <row r="4158">
          <cell r="A4158" t="str">
            <v>821WY02</v>
          </cell>
        </row>
        <row r="4159">
          <cell r="A4159" t="str">
            <v>811SE97</v>
          </cell>
        </row>
        <row r="4160">
          <cell r="A4160" t="str">
            <v>84200</v>
          </cell>
        </row>
        <row r="4161">
          <cell r="A4161" t="str">
            <v>85000</v>
          </cell>
        </row>
        <row r="4162">
          <cell r="A4162" t="str">
            <v>85010</v>
          </cell>
        </row>
        <row r="4163">
          <cell r="A4163" t="str">
            <v>85011</v>
          </cell>
        </row>
        <row r="4164">
          <cell r="A4164" t="str">
            <v>85020</v>
          </cell>
        </row>
        <row r="4165">
          <cell r="A4165" t="str">
            <v>85030</v>
          </cell>
        </row>
        <row r="4166">
          <cell r="A4166" t="str">
            <v>85040</v>
          </cell>
        </row>
        <row r="4167">
          <cell r="A4167" t="str">
            <v>85050</v>
          </cell>
        </row>
        <row r="4168">
          <cell r="A4168" t="str">
            <v>85060</v>
          </cell>
        </row>
        <row r="4169">
          <cell r="A4169" t="str">
            <v>85070</v>
          </cell>
        </row>
        <row r="4170">
          <cell r="A4170" t="str">
            <v>85071</v>
          </cell>
        </row>
        <row r="4171">
          <cell r="A4171" t="str">
            <v>85080</v>
          </cell>
        </row>
        <row r="4172">
          <cell r="A4172" t="str">
            <v>85081</v>
          </cell>
        </row>
        <row r="4173">
          <cell r="A4173" t="str">
            <v>85082</v>
          </cell>
        </row>
        <row r="4174">
          <cell r="A4174" t="str">
            <v>85090</v>
          </cell>
        </row>
        <row r="4175">
          <cell r="A4175" t="str">
            <v>85100</v>
          </cell>
        </row>
        <row r="4176">
          <cell r="A4176" t="str">
            <v>85101</v>
          </cell>
        </row>
        <row r="4177">
          <cell r="A4177" t="str">
            <v>85110</v>
          </cell>
        </row>
        <row r="4178">
          <cell r="A4178" t="str">
            <v>85120</v>
          </cell>
        </row>
        <row r="4179">
          <cell r="A4179" t="str">
            <v>85130</v>
          </cell>
        </row>
        <row r="4180">
          <cell r="A4180" t="str">
            <v>85140</v>
          </cell>
        </row>
        <row r="4181">
          <cell r="A4181" t="str">
            <v>86000</v>
          </cell>
        </row>
        <row r="4182">
          <cell r="A4182" t="str">
            <v>90001</v>
          </cell>
        </row>
        <row r="4183">
          <cell r="A4183" t="str">
            <v>90002</v>
          </cell>
        </row>
        <row r="4184">
          <cell r="A4184" t="str">
            <v>90003</v>
          </cell>
        </row>
        <row r="4185">
          <cell r="A4185" t="str">
            <v>90004</v>
          </cell>
        </row>
        <row r="4186">
          <cell r="A4186" t="str">
            <v>90005</v>
          </cell>
        </row>
        <row r="4187">
          <cell r="A4187" t="str">
            <v>91000</v>
          </cell>
        </row>
        <row r="4188">
          <cell r="A4188" t="str">
            <v>91001</v>
          </cell>
        </row>
        <row r="4189">
          <cell r="A4189" t="str">
            <v>91003</v>
          </cell>
        </row>
        <row r="4190">
          <cell r="A4190" t="str">
            <v>91005</v>
          </cell>
        </row>
        <row r="4191">
          <cell r="A4191" t="str">
            <v>91006</v>
          </cell>
        </row>
        <row r="4192">
          <cell r="A4192" t="str">
            <v>91007</v>
          </cell>
        </row>
        <row r="4193">
          <cell r="A4193" t="str">
            <v>91008</v>
          </cell>
        </row>
        <row r="4194">
          <cell r="A4194" t="str">
            <v>99901</v>
          </cell>
        </row>
        <row r="4195">
          <cell r="A4195" t="str">
            <v>99902</v>
          </cell>
        </row>
        <row r="4196">
          <cell r="A4196" t="str">
            <v>99903</v>
          </cell>
        </row>
        <row r="4197">
          <cell r="A4197" t="str">
            <v>99999</v>
          </cell>
        </row>
        <row r="4200">
          <cell r="A4200" t="str">
            <v>Row Count - Agrees to Trial Balance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pageSetUpPr fitToPage="1"/>
  </sheetPr>
  <dimension ref="A1:D4304"/>
  <sheetViews>
    <sheetView workbookViewId="0"/>
  </sheetViews>
  <sheetFormatPr defaultColWidth="8.85546875" defaultRowHeight="15" x14ac:dyDescent="0.3"/>
  <cols>
    <col min="1" max="1" width="13.28515625" style="186" customWidth="1"/>
    <col min="2" max="2" width="45.7109375" style="186" bestFit="1" customWidth="1"/>
    <col min="3" max="3" width="21.85546875" style="192" bestFit="1" customWidth="1"/>
    <col min="4" max="4" width="11" style="186" bestFit="1" customWidth="1"/>
    <col min="5" max="16384" width="8.85546875" style="186"/>
  </cols>
  <sheetData>
    <row r="1" spans="1:4" x14ac:dyDescent="0.3">
      <c r="A1" s="184" t="s">
        <v>1291</v>
      </c>
      <c r="B1" s="185"/>
      <c r="C1" s="189"/>
    </row>
    <row r="2" spans="1:4" x14ac:dyDescent="0.3">
      <c r="A2" s="184" t="s">
        <v>1292</v>
      </c>
      <c r="B2" s="185"/>
      <c r="C2" s="189">
        <v>6.0001373291015625E-2</v>
      </c>
      <c r="D2" s="186">
        <f>SUMIF(D4:D4304,0,C4:C4304)</f>
        <v>0</v>
      </c>
    </row>
    <row r="3" spans="1:4" ht="15.75" thickBot="1" x14ac:dyDescent="0.35">
      <c r="A3" s="185"/>
      <c r="B3" s="185"/>
      <c r="C3" s="189" t="e">
        <f>SUM(C5:C4309)-C2</f>
        <v>#REF!</v>
      </c>
    </row>
    <row r="4" spans="1:4" s="190" customFormat="1" x14ac:dyDescent="0.3">
      <c r="A4" s="194" t="str">
        <f>[4]!AG_SMRT("0,Summary Report 52,1")</f>
        <v>Account Code</v>
      </c>
      <c r="B4" t="s">
        <v>464</v>
      </c>
      <c r="C4" t="s">
        <v>363</v>
      </c>
      <c r="D4" s="190" t="s">
        <v>1300</v>
      </c>
    </row>
    <row r="5" spans="1:4" hidden="1" x14ac:dyDescent="0.3">
      <c r="A5" s="187" t="s">
        <v>1322</v>
      </c>
      <c r="B5" s="187" t="s">
        <v>1323</v>
      </c>
      <c r="C5" s="193">
        <v>0</v>
      </c>
      <c r="D5" s="186" t="e">
        <f>COUNTIF('[5]Trial Balance'!$A:$A,A5)</f>
        <v>#VALUE!</v>
      </c>
    </row>
    <row r="6" spans="1:4" hidden="1" x14ac:dyDescent="0.3">
      <c r="A6" s="187" t="s">
        <v>773</v>
      </c>
      <c r="B6" s="187" t="s">
        <v>774</v>
      </c>
      <c r="C6" s="193">
        <v>-186356.3</v>
      </c>
      <c r="D6" s="186" t="e">
        <f>COUNTIF('[5]Trial Balance'!$A:$A,A6)</f>
        <v>#VALUE!</v>
      </c>
    </row>
    <row r="7" spans="1:4" hidden="1" x14ac:dyDescent="0.3">
      <c r="A7" s="187" t="s">
        <v>775</v>
      </c>
      <c r="B7" s="187" t="s">
        <v>776</v>
      </c>
      <c r="C7" s="193">
        <v>-48602.36</v>
      </c>
      <c r="D7" s="186" t="e">
        <f>COUNTIF('[5]Trial Balance'!$A:$A,A7)</f>
        <v>#VALUE!</v>
      </c>
    </row>
    <row r="8" spans="1:4" hidden="1" x14ac:dyDescent="0.3">
      <c r="A8" s="187" t="s">
        <v>777</v>
      </c>
      <c r="B8" s="187" t="s">
        <v>778</v>
      </c>
      <c r="C8" s="193">
        <v>-3203831.9</v>
      </c>
      <c r="D8" s="186" t="e">
        <f>COUNTIF('[5]Trial Balance'!$A:$A,A8)</f>
        <v>#VALUE!</v>
      </c>
    </row>
    <row r="9" spans="1:4" hidden="1" x14ac:dyDescent="0.3">
      <c r="A9" s="187" t="s">
        <v>779</v>
      </c>
      <c r="B9" s="187" t="s">
        <v>780</v>
      </c>
      <c r="C9" s="193">
        <v>-1904.6</v>
      </c>
      <c r="D9" s="186" t="e">
        <f>COUNTIF('[5]Trial Balance'!$A:$A,A9)</f>
        <v>#VALUE!</v>
      </c>
    </row>
    <row r="10" spans="1:4" hidden="1" x14ac:dyDescent="0.3">
      <c r="A10" s="187" t="s">
        <v>781</v>
      </c>
      <c r="B10" s="187" t="s">
        <v>782</v>
      </c>
      <c r="C10" s="193">
        <v>-3614267.13</v>
      </c>
      <c r="D10" s="186" t="e">
        <f>COUNTIF('[5]Trial Balance'!$A:$A,A10)</f>
        <v>#VALUE!</v>
      </c>
    </row>
    <row r="11" spans="1:4" hidden="1" x14ac:dyDescent="0.3">
      <c r="A11" s="187" t="s">
        <v>1316</v>
      </c>
      <c r="B11" s="187" t="s">
        <v>1303</v>
      </c>
      <c r="C11" s="193">
        <v>-40151.379999999997</v>
      </c>
      <c r="D11" s="186" t="e">
        <f>COUNTIF('[5]Trial Balance'!$A:$A,A11)</f>
        <v>#VALUE!</v>
      </c>
    </row>
    <row r="12" spans="1:4" hidden="1" x14ac:dyDescent="0.3">
      <c r="A12" s="187" t="s">
        <v>1195</v>
      </c>
      <c r="B12" s="187" t="s">
        <v>1196</v>
      </c>
      <c r="C12" s="193">
        <v>-117999.64</v>
      </c>
      <c r="D12" s="186" t="e">
        <f>COUNTIF('[5]Trial Balance'!$A:$A,A12)</f>
        <v>#VALUE!</v>
      </c>
    </row>
    <row r="13" spans="1:4" hidden="1" x14ac:dyDescent="0.3">
      <c r="A13" s="187" t="s">
        <v>1343</v>
      </c>
      <c r="B13" s="187" t="s">
        <v>1344</v>
      </c>
      <c r="C13" s="193">
        <v>0</v>
      </c>
      <c r="D13" s="186" t="e">
        <f>COUNTIF('[5]Trial Balance'!$A:$A,A13)</f>
        <v>#VALUE!</v>
      </c>
    </row>
    <row r="14" spans="1:4" hidden="1" x14ac:dyDescent="0.3">
      <c r="A14" s="187" t="s">
        <v>783</v>
      </c>
      <c r="B14" s="187" t="s">
        <v>784</v>
      </c>
      <c r="C14" s="193">
        <v>-63398.55</v>
      </c>
      <c r="D14" s="186" t="e">
        <f>COUNTIF('[5]Trial Balance'!$A:$A,A14)</f>
        <v>#VALUE!</v>
      </c>
    </row>
    <row r="15" spans="1:4" hidden="1" x14ac:dyDescent="0.3">
      <c r="A15" s="187" t="s">
        <v>785</v>
      </c>
      <c r="B15" s="187" t="s">
        <v>786</v>
      </c>
      <c r="C15" s="193">
        <v>-5904881.0499999998</v>
      </c>
      <c r="D15" s="186" t="e">
        <f>COUNTIF('[5]Trial Balance'!$A:$A,A15)</f>
        <v>#VALUE!</v>
      </c>
    </row>
    <row r="16" spans="1:4" hidden="1" x14ac:dyDescent="0.3">
      <c r="A16" s="187" t="s">
        <v>1231</v>
      </c>
      <c r="B16" s="187" t="s">
        <v>1221</v>
      </c>
      <c r="C16" s="193">
        <v>-60127.9</v>
      </c>
      <c r="D16" s="186" t="e">
        <f>COUNTIF('[5]Trial Balance'!$A:$A,A16)</f>
        <v>#VALUE!</v>
      </c>
    </row>
    <row r="17" spans="1:4" hidden="1" x14ac:dyDescent="0.3">
      <c r="A17" s="187" t="s">
        <v>787</v>
      </c>
      <c r="B17" s="187" t="s">
        <v>788</v>
      </c>
      <c r="C17" s="193">
        <v>-270653.06</v>
      </c>
      <c r="D17" s="186" t="e">
        <f>COUNTIF('[5]Trial Balance'!$A:$A,A17)</f>
        <v>#VALUE!</v>
      </c>
    </row>
    <row r="18" spans="1:4" hidden="1" x14ac:dyDescent="0.3">
      <c r="A18" s="187" t="s">
        <v>789</v>
      </c>
      <c r="B18" s="187" t="s">
        <v>790</v>
      </c>
      <c r="C18" s="193">
        <v>-284052.8</v>
      </c>
      <c r="D18" s="186" t="e">
        <f>COUNTIF('[5]Trial Balance'!$A:$A,A18)</f>
        <v>#VALUE!</v>
      </c>
    </row>
    <row r="19" spans="1:4" hidden="1" x14ac:dyDescent="0.3">
      <c r="A19" s="187" t="s">
        <v>791</v>
      </c>
      <c r="B19" s="187" t="s">
        <v>792</v>
      </c>
      <c r="C19" s="193">
        <v>-290300.55</v>
      </c>
      <c r="D19" s="186" t="e">
        <f>COUNTIF('[5]Trial Balance'!$A:$A,A19)</f>
        <v>#VALUE!</v>
      </c>
    </row>
    <row r="20" spans="1:4" hidden="1" x14ac:dyDescent="0.3">
      <c r="A20" s="187" t="s">
        <v>793</v>
      </c>
      <c r="B20" s="187" t="s">
        <v>794</v>
      </c>
      <c r="C20" s="193">
        <v>-227.62</v>
      </c>
      <c r="D20" s="186" t="e">
        <f>COUNTIF('[5]Trial Balance'!$A:$A,A20)</f>
        <v>#VALUE!</v>
      </c>
    </row>
    <row r="21" spans="1:4" hidden="1" x14ac:dyDescent="0.3">
      <c r="A21" s="187" t="s">
        <v>795</v>
      </c>
      <c r="B21" s="187" t="s">
        <v>796</v>
      </c>
      <c r="C21" s="193">
        <v>-66575.490000000005</v>
      </c>
      <c r="D21" s="186" t="e">
        <f>COUNTIF('[5]Trial Balance'!$A:$A,A21)</f>
        <v>#VALUE!</v>
      </c>
    </row>
    <row r="22" spans="1:4" hidden="1" x14ac:dyDescent="0.3">
      <c r="A22" s="187" t="s">
        <v>797</v>
      </c>
      <c r="B22" s="187" t="s">
        <v>798</v>
      </c>
      <c r="C22" s="193">
        <v>-16930.57</v>
      </c>
      <c r="D22" s="186" t="e">
        <f>COUNTIF('[5]Trial Balance'!$A:$A,A22)</f>
        <v>#VALUE!</v>
      </c>
    </row>
    <row r="23" spans="1:4" hidden="1" x14ac:dyDescent="0.3">
      <c r="A23" s="187" t="s">
        <v>799</v>
      </c>
      <c r="B23" s="187" t="s">
        <v>800</v>
      </c>
      <c r="C23" s="193">
        <v>1300.02</v>
      </c>
      <c r="D23" s="186" t="e">
        <f>COUNTIF('[5]Trial Balance'!$A:$A,A23)</f>
        <v>#VALUE!</v>
      </c>
    </row>
    <row r="24" spans="1:4" hidden="1" x14ac:dyDescent="0.3">
      <c r="A24" s="187" t="s">
        <v>801</v>
      </c>
      <c r="B24" s="187" t="s">
        <v>802</v>
      </c>
      <c r="C24" s="193">
        <v>-29492.78</v>
      </c>
      <c r="D24" s="186" t="e">
        <f>COUNTIF('[5]Trial Balance'!$A:$A,A24)</f>
        <v>#VALUE!</v>
      </c>
    </row>
    <row r="25" spans="1:4" hidden="1" x14ac:dyDescent="0.3">
      <c r="A25" s="187" t="s">
        <v>803</v>
      </c>
      <c r="B25" s="187" t="s">
        <v>804</v>
      </c>
      <c r="C25" s="193">
        <v>-475495.5</v>
      </c>
      <c r="D25" s="186" t="e">
        <f>COUNTIF('[5]Trial Balance'!$A:$A,A25)</f>
        <v>#VALUE!</v>
      </c>
    </row>
    <row r="26" spans="1:4" hidden="1" x14ac:dyDescent="0.3">
      <c r="A26" s="187" t="s">
        <v>805</v>
      </c>
      <c r="B26" s="187" t="s">
        <v>806</v>
      </c>
      <c r="C26" s="193">
        <v>-2390.0100000000002</v>
      </c>
      <c r="D26" s="186" t="e">
        <f>COUNTIF('[5]Trial Balance'!$A:$A,A26)</f>
        <v>#VALUE!</v>
      </c>
    </row>
    <row r="27" spans="1:4" hidden="1" x14ac:dyDescent="0.3">
      <c r="A27" s="187" t="s">
        <v>1232</v>
      </c>
      <c r="B27" s="187" t="s">
        <v>1233</v>
      </c>
      <c r="C27" s="193">
        <v>-72708.03</v>
      </c>
      <c r="D27" s="186" t="e">
        <f>COUNTIF('[5]Trial Balance'!$A:$A,A27)</f>
        <v>#VALUE!</v>
      </c>
    </row>
    <row r="28" spans="1:4" hidden="1" x14ac:dyDescent="0.3">
      <c r="A28" s="187" t="s">
        <v>1234</v>
      </c>
      <c r="B28" s="187" t="s">
        <v>1235</v>
      </c>
      <c r="C28" s="193">
        <v>-1696</v>
      </c>
      <c r="D28" s="186" t="e">
        <f>COUNTIF('[5]Trial Balance'!$A:$A,A28)</f>
        <v>#VALUE!</v>
      </c>
    </row>
    <row r="29" spans="1:4" hidden="1" x14ac:dyDescent="0.3">
      <c r="A29" s="187" t="s">
        <v>807</v>
      </c>
      <c r="B29" s="187" t="s">
        <v>808</v>
      </c>
      <c r="C29" s="193">
        <v>556999.75</v>
      </c>
      <c r="D29" s="186" t="e">
        <f>COUNTIF('[5]Trial Balance'!$A:$A,A29)</f>
        <v>#VALUE!</v>
      </c>
    </row>
    <row r="30" spans="1:4" hidden="1" x14ac:dyDescent="0.3">
      <c r="A30" s="187" t="s">
        <v>809</v>
      </c>
      <c r="B30" s="187" t="s">
        <v>810</v>
      </c>
      <c r="C30" s="193">
        <v>-16675</v>
      </c>
      <c r="D30" s="186" t="e">
        <f>COUNTIF('[5]Trial Balance'!$A:$A,A30)</f>
        <v>#VALUE!</v>
      </c>
    </row>
    <row r="31" spans="1:4" hidden="1" x14ac:dyDescent="0.3">
      <c r="A31" s="187" t="s">
        <v>811</v>
      </c>
      <c r="B31" s="187" t="s">
        <v>812</v>
      </c>
      <c r="C31" s="193">
        <v>-8050</v>
      </c>
      <c r="D31" s="186" t="e">
        <f>COUNTIF('[5]Trial Balance'!$A:$A,A31)</f>
        <v>#VALUE!</v>
      </c>
    </row>
    <row r="32" spans="1:4" hidden="1" x14ac:dyDescent="0.3">
      <c r="A32" s="187" t="s">
        <v>813</v>
      </c>
      <c r="B32" s="187" t="s">
        <v>814</v>
      </c>
      <c r="C32" s="193">
        <v>-2875</v>
      </c>
      <c r="D32" s="186" t="e">
        <f>COUNTIF('[5]Trial Balance'!$A:$A,A32)</f>
        <v>#VALUE!</v>
      </c>
    </row>
    <row r="33" spans="1:4" hidden="1" x14ac:dyDescent="0.3">
      <c r="A33" s="187" t="s">
        <v>815</v>
      </c>
      <c r="B33" s="187" t="s">
        <v>816</v>
      </c>
      <c r="C33" s="193">
        <v>-1550</v>
      </c>
      <c r="D33" s="186" t="e">
        <f>COUNTIF('[5]Trial Balance'!$A:$A,A33)</f>
        <v>#VALUE!</v>
      </c>
    </row>
    <row r="34" spans="1:4" hidden="1" x14ac:dyDescent="0.3">
      <c r="A34" s="187" t="s">
        <v>817</v>
      </c>
      <c r="B34" s="187" t="s">
        <v>818</v>
      </c>
      <c r="C34" s="193">
        <v>-1725</v>
      </c>
      <c r="D34" s="186" t="e">
        <f>COUNTIF('[5]Trial Balance'!$A:$A,A34)</f>
        <v>#VALUE!</v>
      </c>
    </row>
    <row r="35" spans="1:4" hidden="1" x14ac:dyDescent="0.3">
      <c r="A35" s="187" t="s">
        <v>819</v>
      </c>
      <c r="B35" s="187" t="s">
        <v>820</v>
      </c>
      <c r="C35" s="193">
        <v>-1675</v>
      </c>
      <c r="D35" s="186" t="e">
        <f>COUNTIF('[5]Trial Balance'!$A:$A,A35)</f>
        <v>#VALUE!</v>
      </c>
    </row>
    <row r="36" spans="1:4" hidden="1" x14ac:dyDescent="0.3">
      <c r="A36" s="187" t="s">
        <v>821</v>
      </c>
      <c r="B36" s="187" t="s">
        <v>822</v>
      </c>
      <c r="C36" s="193">
        <v>-5175</v>
      </c>
      <c r="D36" s="186" t="e">
        <f>COUNTIF('[5]Trial Balance'!$A:$A,A36)</f>
        <v>#VALUE!</v>
      </c>
    </row>
    <row r="37" spans="1:4" hidden="1" x14ac:dyDescent="0.3">
      <c r="A37" s="187" t="s">
        <v>823</v>
      </c>
      <c r="B37" s="187" t="s">
        <v>824</v>
      </c>
      <c r="C37" s="193">
        <v>-41400</v>
      </c>
      <c r="D37" s="186" t="e">
        <f>COUNTIF('[5]Trial Balance'!$A:$A,A37)</f>
        <v>#VALUE!</v>
      </c>
    </row>
    <row r="38" spans="1:4" hidden="1" x14ac:dyDescent="0.3">
      <c r="A38" s="187" t="s">
        <v>825</v>
      </c>
      <c r="B38" s="187" t="s">
        <v>826</v>
      </c>
      <c r="C38" s="193">
        <v>-1300</v>
      </c>
      <c r="D38" s="186" t="e">
        <f>COUNTIF('[5]Trial Balance'!$A:$A,A38)</f>
        <v>#VALUE!</v>
      </c>
    </row>
    <row r="39" spans="1:4" hidden="1" x14ac:dyDescent="0.3">
      <c r="A39" s="187" t="s">
        <v>1317</v>
      </c>
      <c r="B39" s="187" t="s">
        <v>1237</v>
      </c>
      <c r="C39" s="193">
        <v>-1150</v>
      </c>
      <c r="D39" s="186" t="e">
        <f>COUNTIF('[5]Trial Balance'!$A:$A,A39)</f>
        <v>#VALUE!</v>
      </c>
    </row>
    <row r="40" spans="1:4" hidden="1" x14ac:dyDescent="0.3">
      <c r="A40" s="187" t="s">
        <v>827</v>
      </c>
      <c r="B40" s="187" t="s">
        <v>828</v>
      </c>
      <c r="C40" s="193">
        <v>-2750</v>
      </c>
      <c r="D40" s="186" t="e">
        <f>COUNTIF('[5]Trial Balance'!$A:$A,A40)</f>
        <v>#VALUE!</v>
      </c>
    </row>
    <row r="41" spans="1:4" hidden="1" x14ac:dyDescent="0.3">
      <c r="A41" s="187" t="s">
        <v>829</v>
      </c>
      <c r="B41" s="187" t="s">
        <v>830</v>
      </c>
      <c r="C41" s="193">
        <v>-38239.4</v>
      </c>
      <c r="D41" s="186" t="e">
        <f>COUNTIF('[5]Trial Balance'!$A:$A,A41)</f>
        <v>#VALUE!</v>
      </c>
    </row>
    <row r="42" spans="1:4" hidden="1" x14ac:dyDescent="0.3">
      <c r="A42" s="187" t="s">
        <v>831</v>
      </c>
      <c r="B42" s="187" t="s">
        <v>832</v>
      </c>
      <c r="C42" s="193">
        <v>-3325</v>
      </c>
      <c r="D42" s="186" t="e">
        <f>COUNTIF('[5]Trial Balance'!$A:$A,A42)</f>
        <v>#VALUE!</v>
      </c>
    </row>
    <row r="43" spans="1:4" hidden="1" x14ac:dyDescent="0.3">
      <c r="A43" s="187" t="s">
        <v>833</v>
      </c>
      <c r="B43" s="187" t="s">
        <v>834</v>
      </c>
      <c r="C43" s="193">
        <v>-60525.01</v>
      </c>
      <c r="D43" s="186" t="e">
        <f>COUNTIF('[5]Trial Balance'!$A:$A,A43)</f>
        <v>#VALUE!</v>
      </c>
    </row>
    <row r="44" spans="1:4" hidden="1" x14ac:dyDescent="0.3">
      <c r="A44" s="187" t="s">
        <v>765</v>
      </c>
      <c r="B44" s="187" t="s">
        <v>769</v>
      </c>
      <c r="C44" s="193">
        <v>-3027.26</v>
      </c>
      <c r="D44" s="186" t="e">
        <f>COUNTIF('[5]Trial Balance'!$A:$A,A44)</f>
        <v>#VALUE!</v>
      </c>
    </row>
    <row r="45" spans="1:4" hidden="1" x14ac:dyDescent="0.3">
      <c r="A45" s="187" t="s">
        <v>1335</v>
      </c>
      <c r="B45" s="187" t="s">
        <v>1336</v>
      </c>
      <c r="C45" s="193">
        <v>-2000</v>
      </c>
      <c r="D45" s="186" t="e">
        <f>COUNTIF('[5]Trial Balance'!$A:$A,A45)</f>
        <v>#VALUE!</v>
      </c>
    </row>
    <row r="46" spans="1:4" hidden="1" x14ac:dyDescent="0.3">
      <c r="A46" s="187" t="s">
        <v>492</v>
      </c>
      <c r="B46" s="187" t="s">
        <v>835</v>
      </c>
      <c r="C46" s="193">
        <v>-693849.14</v>
      </c>
      <c r="D46" s="186" t="e">
        <f>COUNTIF('[5]Trial Balance'!$A:$A,A46)</f>
        <v>#VALUE!</v>
      </c>
    </row>
    <row r="47" spans="1:4" hidden="1" x14ac:dyDescent="0.3">
      <c r="A47" s="187" t="s">
        <v>491</v>
      </c>
      <c r="B47" s="187" t="s">
        <v>836</v>
      </c>
      <c r="C47" s="193">
        <v>0</v>
      </c>
      <c r="D47" s="186" t="e">
        <f>COUNTIF('[5]Trial Balance'!$A:$A,A47)</f>
        <v>#VALUE!</v>
      </c>
    </row>
    <row r="48" spans="1:4" hidden="1" x14ac:dyDescent="0.3">
      <c r="A48" s="187" t="s">
        <v>493</v>
      </c>
      <c r="B48" s="187" t="s">
        <v>837</v>
      </c>
      <c r="C48" s="193">
        <v>-5953.35</v>
      </c>
      <c r="D48" s="186" t="e">
        <f>COUNTIF('[5]Trial Balance'!$A:$A,A48)</f>
        <v>#VALUE!</v>
      </c>
    </row>
    <row r="49" spans="1:4" hidden="1" x14ac:dyDescent="0.3">
      <c r="A49" s="187" t="s">
        <v>838</v>
      </c>
      <c r="B49" s="187" t="s">
        <v>839</v>
      </c>
      <c r="C49" s="193">
        <v>-71450.3</v>
      </c>
      <c r="D49" s="186" t="e">
        <f>COUNTIF('[5]Trial Balance'!$A:$A,A49)</f>
        <v>#VALUE!</v>
      </c>
    </row>
    <row r="50" spans="1:4" hidden="1" x14ac:dyDescent="0.3">
      <c r="A50" s="187" t="s">
        <v>840</v>
      </c>
      <c r="B50" s="187" t="s">
        <v>841</v>
      </c>
      <c r="C50" s="193">
        <v>-1106496.79</v>
      </c>
      <c r="D50" s="186" t="e">
        <f>COUNTIF('[5]Trial Balance'!$A:$A,A50)</f>
        <v>#VALUE!</v>
      </c>
    </row>
    <row r="51" spans="1:4" hidden="1" x14ac:dyDescent="0.3">
      <c r="A51" s="187" t="s">
        <v>842</v>
      </c>
      <c r="B51" s="187" t="s">
        <v>843</v>
      </c>
      <c r="C51" s="193">
        <v>-69483.5</v>
      </c>
      <c r="D51" s="186" t="e">
        <f>COUNTIF('[5]Trial Balance'!$A:$A,A51)</f>
        <v>#VALUE!</v>
      </c>
    </row>
    <row r="52" spans="1:4" hidden="1" x14ac:dyDescent="0.3">
      <c r="A52" s="187" t="s">
        <v>490</v>
      </c>
      <c r="B52" s="187" t="s">
        <v>844</v>
      </c>
      <c r="C52" s="193">
        <v>-37200</v>
      </c>
      <c r="D52" s="186" t="e">
        <f>COUNTIF('[5]Trial Balance'!$A:$A,A52)</f>
        <v>#VALUE!</v>
      </c>
    </row>
    <row r="53" spans="1:4" hidden="1" x14ac:dyDescent="0.3">
      <c r="A53" s="187" t="s">
        <v>845</v>
      </c>
      <c r="B53" s="187" t="s">
        <v>846</v>
      </c>
      <c r="C53" s="193">
        <v>-1402658.5</v>
      </c>
      <c r="D53" s="186" t="e">
        <f>COUNTIF('[5]Trial Balance'!$A:$A,A53)</f>
        <v>#VALUE!</v>
      </c>
    </row>
    <row r="54" spans="1:4" hidden="1" x14ac:dyDescent="0.3">
      <c r="A54" s="187" t="s">
        <v>847</v>
      </c>
      <c r="B54" s="187" t="s">
        <v>848</v>
      </c>
      <c r="C54" s="193">
        <v>-83408.399999999994</v>
      </c>
      <c r="D54" s="186" t="e">
        <f>COUNTIF('[5]Trial Balance'!$A:$A,A54)</f>
        <v>#VALUE!</v>
      </c>
    </row>
    <row r="55" spans="1:4" hidden="1" x14ac:dyDescent="0.3">
      <c r="A55" s="187" t="s">
        <v>849</v>
      </c>
      <c r="B55" s="187" t="s">
        <v>850</v>
      </c>
      <c r="C55" s="193">
        <v>12811291.609999999</v>
      </c>
      <c r="D55" s="186" t="e">
        <f>COUNTIF('[5]Trial Balance'!$A:$A,A55)</f>
        <v>#VALUE!</v>
      </c>
    </row>
    <row r="56" spans="1:4" hidden="1" x14ac:dyDescent="0.3">
      <c r="A56" s="187" t="s">
        <v>851</v>
      </c>
      <c r="B56" s="187" t="s">
        <v>852</v>
      </c>
      <c r="C56" s="193">
        <v>6394.97</v>
      </c>
      <c r="D56" s="186" t="e">
        <f>COUNTIF('[5]Trial Balance'!$A:$A,A56)</f>
        <v>#VALUE!</v>
      </c>
    </row>
    <row r="57" spans="1:4" hidden="1" x14ac:dyDescent="0.3">
      <c r="A57" s="187" t="s">
        <v>853</v>
      </c>
      <c r="B57" s="187" t="s">
        <v>854</v>
      </c>
      <c r="C57" s="193">
        <v>985285.42</v>
      </c>
      <c r="D57" s="186" t="e">
        <f>COUNTIF('[5]Trial Balance'!$A:$A,A57)</f>
        <v>#VALUE!</v>
      </c>
    </row>
    <row r="58" spans="1:4" hidden="1" x14ac:dyDescent="0.3">
      <c r="A58" s="187" t="s">
        <v>855</v>
      </c>
      <c r="B58" s="187" t="s">
        <v>856</v>
      </c>
      <c r="C58" s="193">
        <v>-1500</v>
      </c>
      <c r="D58" s="186" t="e">
        <f>COUNTIF('[5]Trial Balance'!$A:$A,A58)</f>
        <v>#VALUE!</v>
      </c>
    </row>
    <row r="59" spans="1:4" hidden="1" x14ac:dyDescent="0.3">
      <c r="A59" s="187" t="s">
        <v>857</v>
      </c>
      <c r="B59" s="187" t="s">
        <v>766</v>
      </c>
      <c r="C59" s="193">
        <v>21405.96</v>
      </c>
      <c r="D59" s="186" t="e">
        <f>COUNTIF('[5]Trial Balance'!$A:$A,A59)</f>
        <v>#VALUE!</v>
      </c>
    </row>
    <row r="60" spans="1:4" hidden="1" x14ac:dyDescent="0.3">
      <c r="A60" s="187" t="s">
        <v>858</v>
      </c>
      <c r="B60" s="187" t="s">
        <v>859</v>
      </c>
      <c r="C60" s="193">
        <v>69804.460000000006</v>
      </c>
      <c r="D60" s="186" t="e">
        <f>COUNTIF('[5]Trial Balance'!$A:$A,A60)</f>
        <v>#VALUE!</v>
      </c>
    </row>
    <row r="61" spans="1:4" hidden="1" x14ac:dyDescent="0.3">
      <c r="A61" s="187" t="s">
        <v>860</v>
      </c>
      <c r="B61" s="187" t="s">
        <v>861</v>
      </c>
      <c r="C61" s="193">
        <v>-24115.19</v>
      </c>
      <c r="D61" s="186" t="e">
        <f>COUNTIF('[5]Trial Balance'!$A:$A,A61)</f>
        <v>#VALUE!</v>
      </c>
    </row>
    <row r="62" spans="1:4" hidden="1" x14ac:dyDescent="0.3">
      <c r="A62" s="187" t="s">
        <v>862</v>
      </c>
      <c r="B62" s="187" t="s">
        <v>863</v>
      </c>
      <c r="C62" s="193">
        <v>41624.629999999997</v>
      </c>
      <c r="D62" s="186" t="e">
        <f>COUNTIF('[5]Trial Balance'!$A:$A,A62)</f>
        <v>#VALUE!</v>
      </c>
    </row>
    <row r="63" spans="1:4" hidden="1" x14ac:dyDescent="0.3">
      <c r="A63" s="187" t="s">
        <v>1345</v>
      </c>
      <c r="B63" s="187" t="s">
        <v>1346</v>
      </c>
      <c r="C63" s="193">
        <v>-51135.53</v>
      </c>
      <c r="D63" s="186" t="e">
        <f>COUNTIF('[5]Trial Balance'!$A:$A,A63)</f>
        <v>#VALUE!</v>
      </c>
    </row>
    <row r="64" spans="1:4" hidden="1" x14ac:dyDescent="0.3">
      <c r="A64" s="187" t="s">
        <v>1197</v>
      </c>
      <c r="B64" s="187" t="s">
        <v>1198</v>
      </c>
      <c r="C64" s="193">
        <v>55858.879999999997</v>
      </c>
      <c r="D64" s="186" t="e">
        <f>COUNTIF('[5]Trial Balance'!$A:$A,A64)</f>
        <v>#VALUE!</v>
      </c>
    </row>
    <row r="65" spans="1:4" hidden="1" x14ac:dyDescent="0.3">
      <c r="A65" s="187" t="s">
        <v>864</v>
      </c>
      <c r="B65" s="187" t="s">
        <v>393</v>
      </c>
      <c r="C65" s="193">
        <v>1615352.39</v>
      </c>
      <c r="D65" s="186" t="e">
        <f>COUNTIF('[5]Trial Balance'!$A:$A,A65)</f>
        <v>#VALUE!</v>
      </c>
    </row>
    <row r="66" spans="1:4" hidden="1" x14ac:dyDescent="0.3">
      <c r="A66" s="187" t="s">
        <v>281</v>
      </c>
      <c r="B66" s="187" t="s">
        <v>865</v>
      </c>
      <c r="C66" s="193">
        <v>3507926.13</v>
      </c>
      <c r="D66" s="186" t="e">
        <f>COUNTIF('[5]Trial Balance'!$A:$A,A66)</f>
        <v>#VALUE!</v>
      </c>
    </row>
    <row r="67" spans="1:4" hidden="1" x14ac:dyDescent="0.3">
      <c r="A67" s="187" t="s">
        <v>282</v>
      </c>
      <c r="B67" s="187" t="s">
        <v>866</v>
      </c>
      <c r="C67" s="193">
        <v>9653.24</v>
      </c>
      <c r="D67" s="186" t="e">
        <f>COUNTIF('[5]Trial Balance'!$A:$A,A67)</f>
        <v>#VALUE!</v>
      </c>
    </row>
    <row r="68" spans="1:4" hidden="1" x14ac:dyDescent="0.3">
      <c r="A68" s="187" t="s">
        <v>283</v>
      </c>
      <c r="B68" s="187" t="s">
        <v>867</v>
      </c>
      <c r="C68" s="193">
        <v>1302.6199999999999</v>
      </c>
      <c r="D68" s="186" t="e">
        <f>COUNTIF('[5]Trial Balance'!$A:$A,A68)</f>
        <v>#VALUE!</v>
      </c>
    </row>
    <row r="69" spans="1:4" hidden="1" x14ac:dyDescent="0.3">
      <c r="A69" s="187" t="s">
        <v>284</v>
      </c>
      <c r="B69" s="187" t="s">
        <v>868</v>
      </c>
      <c r="C69" s="193">
        <v>8699.25</v>
      </c>
      <c r="D69" s="186" t="e">
        <f>COUNTIF('[5]Trial Balance'!$A:$A,A69)</f>
        <v>#VALUE!</v>
      </c>
    </row>
    <row r="70" spans="1:4" hidden="1" x14ac:dyDescent="0.3">
      <c r="A70" s="187" t="s">
        <v>869</v>
      </c>
      <c r="B70" s="187" t="s">
        <v>870</v>
      </c>
      <c r="C70" s="193">
        <v>13625.64</v>
      </c>
      <c r="D70" s="186" t="e">
        <f>COUNTIF('[5]Trial Balance'!$A:$A,A70)</f>
        <v>#VALUE!</v>
      </c>
    </row>
    <row r="71" spans="1:4" hidden="1" x14ac:dyDescent="0.3">
      <c r="A71" s="187" t="s">
        <v>871</v>
      </c>
      <c r="B71" s="187" t="s">
        <v>872</v>
      </c>
      <c r="C71" s="193">
        <v>2315.42</v>
      </c>
      <c r="D71" s="186" t="e">
        <f>COUNTIF('[5]Trial Balance'!$A:$A,A71)</f>
        <v>#VALUE!</v>
      </c>
    </row>
    <row r="72" spans="1:4" hidden="1" x14ac:dyDescent="0.3">
      <c r="A72" s="187" t="s">
        <v>873</v>
      </c>
      <c r="B72" s="187" t="s">
        <v>874</v>
      </c>
      <c r="C72" s="193">
        <v>173125.72</v>
      </c>
      <c r="D72" s="186" t="e">
        <f>COUNTIF('[5]Trial Balance'!$A:$A,A72)</f>
        <v>#VALUE!</v>
      </c>
    </row>
    <row r="73" spans="1:4" hidden="1" x14ac:dyDescent="0.3">
      <c r="A73" s="187" t="s">
        <v>875</v>
      </c>
      <c r="B73" s="187" t="s">
        <v>1324</v>
      </c>
      <c r="C73" s="193">
        <v>75418.289999999994</v>
      </c>
      <c r="D73" s="186" t="e">
        <f>COUNTIF('[5]Trial Balance'!$A:$A,A73)</f>
        <v>#VALUE!</v>
      </c>
    </row>
    <row r="74" spans="1:4" hidden="1" x14ac:dyDescent="0.3">
      <c r="A74" s="187" t="s">
        <v>876</v>
      </c>
      <c r="B74" s="187" t="s">
        <v>1304</v>
      </c>
      <c r="C74" s="193">
        <v>17201.23</v>
      </c>
      <c r="D74" s="186" t="e">
        <f>COUNTIF('[5]Trial Balance'!$A:$A,A74)</f>
        <v>#VALUE!</v>
      </c>
    </row>
    <row r="75" spans="1:4" hidden="1" x14ac:dyDescent="0.3">
      <c r="A75" s="187" t="s">
        <v>1199</v>
      </c>
      <c r="B75" s="187" t="s">
        <v>1305</v>
      </c>
      <c r="C75" s="193">
        <v>65868.990000000005</v>
      </c>
      <c r="D75" s="186" t="e">
        <f>COUNTIF('[5]Trial Balance'!$A:$A,A75)</f>
        <v>#VALUE!</v>
      </c>
    </row>
    <row r="76" spans="1:4" hidden="1" x14ac:dyDescent="0.3">
      <c r="A76" s="187" t="s">
        <v>877</v>
      </c>
      <c r="B76" s="187" t="s">
        <v>878</v>
      </c>
      <c r="C76" s="193">
        <v>1999.15</v>
      </c>
      <c r="D76" s="186" t="e">
        <f>COUNTIF('[5]Trial Balance'!$A:$A,A76)</f>
        <v>#VALUE!</v>
      </c>
    </row>
    <row r="77" spans="1:4" hidden="1" x14ac:dyDescent="0.3">
      <c r="A77" s="187" t="s">
        <v>82</v>
      </c>
      <c r="B77" s="187" t="s">
        <v>879</v>
      </c>
      <c r="C77" s="193">
        <v>47228.91</v>
      </c>
      <c r="D77" s="186" t="e">
        <f>COUNTIF('[5]Trial Balance'!$A:$A,A77)</f>
        <v>#VALUE!</v>
      </c>
    </row>
    <row r="78" spans="1:4" hidden="1" x14ac:dyDescent="0.3">
      <c r="A78" s="187" t="s">
        <v>880</v>
      </c>
      <c r="B78" s="187" t="s">
        <v>881</v>
      </c>
      <c r="C78" s="193">
        <v>13924.35</v>
      </c>
      <c r="D78" s="186" t="e">
        <f>COUNTIF('[5]Trial Balance'!$A:$A,A78)</f>
        <v>#VALUE!</v>
      </c>
    </row>
    <row r="79" spans="1:4" hidden="1" x14ac:dyDescent="0.3">
      <c r="A79" s="187" t="s">
        <v>83</v>
      </c>
      <c r="B79" s="187" t="s">
        <v>1285</v>
      </c>
      <c r="C79" s="193">
        <v>38924.58</v>
      </c>
      <c r="D79" s="186" t="e">
        <f>COUNTIF('[5]Trial Balance'!$A:$A,A79)</f>
        <v>#VALUE!</v>
      </c>
    </row>
    <row r="80" spans="1:4" hidden="1" x14ac:dyDescent="0.3">
      <c r="A80" s="187" t="s">
        <v>882</v>
      </c>
      <c r="B80" s="187" t="s">
        <v>1293</v>
      </c>
      <c r="C80" s="193">
        <v>10638.89</v>
      </c>
      <c r="D80" s="186" t="e">
        <f>COUNTIF('[5]Trial Balance'!$A:$A,A80)</f>
        <v>#VALUE!</v>
      </c>
    </row>
    <row r="81" spans="1:4" hidden="1" x14ac:dyDescent="0.3">
      <c r="A81" s="187" t="s">
        <v>883</v>
      </c>
      <c r="B81" s="187" t="s">
        <v>672</v>
      </c>
      <c r="C81" s="193">
        <v>73688.95</v>
      </c>
      <c r="D81" s="186" t="e">
        <f>COUNTIF('[5]Trial Balance'!$A:$A,A81)</f>
        <v>#VALUE!</v>
      </c>
    </row>
    <row r="82" spans="1:4" hidden="1" x14ac:dyDescent="0.3">
      <c r="A82" s="187" t="s">
        <v>884</v>
      </c>
      <c r="B82" s="187" t="s">
        <v>885</v>
      </c>
      <c r="C82" s="193">
        <v>14966.71</v>
      </c>
      <c r="D82" s="186" t="e">
        <f>COUNTIF('[5]Trial Balance'!$A:$A,A82)</f>
        <v>#VALUE!</v>
      </c>
    </row>
    <row r="83" spans="1:4" hidden="1" x14ac:dyDescent="0.3">
      <c r="A83" s="187" t="s">
        <v>887</v>
      </c>
      <c r="B83" s="187" t="s">
        <v>888</v>
      </c>
      <c r="C83" s="193">
        <v>41.6</v>
      </c>
      <c r="D83" s="186" t="e">
        <f>COUNTIF('[5]Trial Balance'!$A:$A,A83)</f>
        <v>#VALUE!</v>
      </c>
    </row>
    <row r="84" spans="1:4" hidden="1" x14ac:dyDescent="0.3">
      <c r="A84" s="187" t="s">
        <v>889</v>
      </c>
      <c r="B84" s="187" t="s">
        <v>890</v>
      </c>
      <c r="C84" s="193">
        <v>446.22</v>
      </c>
      <c r="D84" s="186" t="e">
        <f>COUNTIF('[5]Trial Balance'!$A:$A,A84)</f>
        <v>#VALUE!</v>
      </c>
    </row>
    <row r="85" spans="1:4" hidden="1" x14ac:dyDescent="0.3">
      <c r="A85" s="187" t="s">
        <v>891</v>
      </c>
      <c r="B85" s="187" t="s">
        <v>892</v>
      </c>
      <c r="C85" s="193">
        <v>1003830.92</v>
      </c>
      <c r="D85" s="186" t="e">
        <f>COUNTIF('[5]Trial Balance'!$A:$A,A85)</f>
        <v>#VALUE!</v>
      </c>
    </row>
    <row r="86" spans="1:4" hidden="1" x14ac:dyDescent="0.3">
      <c r="A86" s="187" t="s">
        <v>893</v>
      </c>
      <c r="B86" s="187" t="s">
        <v>894</v>
      </c>
      <c r="C86" s="193">
        <v>90768.87</v>
      </c>
      <c r="D86" s="186" t="e">
        <f>COUNTIF('[5]Trial Balance'!$A:$A,A86)</f>
        <v>#VALUE!</v>
      </c>
    </row>
    <row r="87" spans="1:4" hidden="1" x14ac:dyDescent="0.3">
      <c r="A87" s="187" t="s">
        <v>895</v>
      </c>
      <c r="B87" s="187" t="s">
        <v>896</v>
      </c>
      <c r="C87" s="193">
        <v>91009</v>
      </c>
      <c r="D87" s="186" t="e">
        <f>COUNTIF('[5]Trial Balance'!$A:$A,A87)</f>
        <v>#VALUE!</v>
      </c>
    </row>
    <row r="88" spans="1:4" hidden="1" x14ac:dyDescent="0.3">
      <c r="A88" s="187" t="s">
        <v>897</v>
      </c>
      <c r="B88" s="187" t="s">
        <v>671</v>
      </c>
      <c r="C88" s="193">
        <v>227406.48</v>
      </c>
      <c r="D88" s="186" t="e">
        <f>COUNTIF('[5]Trial Balance'!$A:$A,A88)</f>
        <v>#VALUE!</v>
      </c>
    </row>
    <row r="89" spans="1:4" hidden="1" x14ac:dyDescent="0.3">
      <c r="A89" s="187" t="s">
        <v>898</v>
      </c>
      <c r="B89" s="187" t="s">
        <v>899</v>
      </c>
      <c r="C89" s="193">
        <v>193244.36</v>
      </c>
      <c r="D89" s="186" t="e">
        <f>COUNTIF('[5]Trial Balance'!$A:$A,A89)</f>
        <v>#VALUE!</v>
      </c>
    </row>
    <row r="90" spans="1:4" hidden="1" x14ac:dyDescent="0.3">
      <c r="A90" s="187" t="s">
        <v>900</v>
      </c>
      <c r="B90" s="187" t="s">
        <v>901</v>
      </c>
      <c r="C90" s="193">
        <v>38469.32</v>
      </c>
      <c r="D90" s="186" t="e">
        <f>COUNTIF('[5]Trial Balance'!$A:$A,A90)</f>
        <v>#VALUE!</v>
      </c>
    </row>
    <row r="91" spans="1:4" hidden="1" x14ac:dyDescent="0.3">
      <c r="A91" s="187" t="s">
        <v>902</v>
      </c>
      <c r="B91" s="187" t="s">
        <v>903</v>
      </c>
      <c r="C91" s="193">
        <v>2583.9699999999998</v>
      </c>
      <c r="D91" s="186" t="e">
        <f>COUNTIF('[5]Trial Balance'!$A:$A,A91)</f>
        <v>#VALUE!</v>
      </c>
    </row>
    <row r="92" spans="1:4" hidden="1" x14ac:dyDescent="0.3">
      <c r="A92" s="187" t="s">
        <v>904</v>
      </c>
      <c r="B92" s="187" t="s">
        <v>905</v>
      </c>
      <c r="C92" s="193">
        <v>24375.4</v>
      </c>
      <c r="D92" s="186" t="e">
        <f>COUNTIF('[5]Trial Balance'!$A:$A,A92)</f>
        <v>#VALUE!</v>
      </c>
    </row>
    <row r="93" spans="1:4" hidden="1" x14ac:dyDescent="0.3">
      <c r="A93" s="187" t="s">
        <v>906</v>
      </c>
      <c r="B93" s="187" t="s">
        <v>907</v>
      </c>
      <c r="C93" s="193">
        <v>5495.24</v>
      </c>
      <c r="D93" s="186" t="e">
        <f>COUNTIF('[5]Trial Balance'!$A:$A,A93)</f>
        <v>#VALUE!</v>
      </c>
    </row>
    <row r="94" spans="1:4" hidden="1" x14ac:dyDescent="0.3">
      <c r="A94" s="187" t="s">
        <v>908</v>
      </c>
      <c r="B94" s="187" t="s">
        <v>909</v>
      </c>
      <c r="C94" s="193">
        <v>57351.93</v>
      </c>
      <c r="D94" s="186" t="e">
        <f>COUNTIF('[5]Trial Balance'!$A:$A,A94)</f>
        <v>#VALUE!</v>
      </c>
    </row>
    <row r="95" spans="1:4" hidden="1" x14ac:dyDescent="0.3">
      <c r="A95" s="187" t="s">
        <v>910</v>
      </c>
      <c r="B95" s="187" t="s">
        <v>911</v>
      </c>
      <c r="C95" s="193">
        <v>18466.04</v>
      </c>
      <c r="D95" s="186" t="e">
        <f>COUNTIF('[5]Trial Balance'!$A:$A,A95)</f>
        <v>#VALUE!</v>
      </c>
    </row>
    <row r="96" spans="1:4" hidden="1" x14ac:dyDescent="0.3">
      <c r="A96" s="187" t="s">
        <v>912</v>
      </c>
      <c r="B96" s="187" t="s">
        <v>913</v>
      </c>
      <c r="C96" s="193">
        <v>51306.48</v>
      </c>
      <c r="D96" s="186" t="e">
        <f>COUNTIF('[5]Trial Balance'!$A:$A,A96)</f>
        <v>#VALUE!</v>
      </c>
    </row>
    <row r="97" spans="1:4" hidden="1" x14ac:dyDescent="0.3">
      <c r="A97" s="187" t="s">
        <v>914</v>
      </c>
      <c r="B97" s="187" t="s">
        <v>915</v>
      </c>
      <c r="C97" s="193">
        <v>76518.55</v>
      </c>
      <c r="D97" s="186" t="e">
        <f>COUNTIF('[5]Trial Balance'!$A:$A,A97)</f>
        <v>#VALUE!</v>
      </c>
    </row>
    <row r="98" spans="1:4" hidden="1" x14ac:dyDescent="0.3">
      <c r="A98" s="187" t="s">
        <v>916</v>
      </c>
      <c r="B98" s="187" t="s">
        <v>917</v>
      </c>
      <c r="C98" s="193">
        <v>44453.73</v>
      </c>
      <c r="D98" s="186" t="e">
        <f>COUNTIF('[5]Trial Balance'!$A:$A,A98)</f>
        <v>#VALUE!</v>
      </c>
    </row>
    <row r="99" spans="1:4" hidden="1" x14ac:dyDescent="0.3">
      <c r="A99" s="187" t="s">
        <v>567</v>
      </c>
      <c r="B99" s="187" t="s">
        <v>918</v>
      </c>
      <c r="C99" s="193">
        <v>10349.73</v>
      </c>
      <c r="D99" s="186" t="e">
        <f>COUNTIF('[5]Trial Balance'!$A:$A,A99)</f>
        <v>#VALUE!</v>
      </c>
    </row>
    <row r="100" spans="1:4" hidden="1" x14ac:dyDescent="0.3">
      <c r="A100" s="187" t="s">
        <v>919</v>
      </c>
      <c r="B100" s="187" t="s">
        <v>920</v>
      </c>
      <c r="C100" s="193">
        <v>-6921.65</v>
      </c>
      <c r="D100" s="186" t="e">
        <f>COUNTIF('[5]Trial Balance'!$A:$A,A100)</f>
        <v>#VALUE!</v>
      </c>
    </row>
    <row r="101" spans="1:4" hidden="1" x14ac:dyDescent="0.3">
      <c r="A101" s="187" t="s">
        <v>921</v>
      </c>
      <c r="B101" s="187" t="s">
        <v>922</v>
      </c>
      <c r="C101" s="193">
        <v>280.47000000000003</v>
      </c>
      <c r="D101" s="186" t="e">
        <f>COUNTIF('[5]Trial Balance'!$A:$A,A101)</f>
        <v>#VALUE!</v>
      </c>
    </row>
    <row r="102" spans="1:4" hidden="1" x14ac:dyDescent="0.3">
      <c r="A102" s="187" t="s">
        <v>923</v>
      </c>
      <c r="B102" s="187" t="s">
        <v>924</v>
      </c>
      <c r="C102" s="193">
        <v>100748.7</v>
      </c>
      <c r="D102" s="186" t="e">
        <f>COUNTIF('[5]Trial Balance'!$A:$A,A102)</f>
        <v>#VALUE!</v>
      </c>
    </row>
    <row r="103" spans="1:4" hidden="1" x14ac:dyDescent="0.3">
      <c r="A103" s="187" t="s">
        <v>925</v>
      </c>
      <c r="B103" s="187" t="s">
        <v>926</v>
      </c>
      <c r="C103" s="193">
        <v>0</v>
      </c>
      <c r="D103" s="186" t="e">
        <f>COUNTIF('[5]Trial Balance'!$A:$A,A103)</f>
        <v>#VALUE!</v>
      </c>
    </row>
    <row r="104" spans="1:4" hidden="1" x14ac:dyDescent="0.3">
      <c r="A104" s="187" t="s">
        <v>927</v>
      </c>
      <c r="B104" s="187" t="s">
        <v>928</v>
      </c>
      <c r="C104" s="193">
        <v>0</v>
      </c>
      <c r="D104" s="186" t="e">
        <f>COUNTIF('[5]Trial Balance'!$A:$A,A104)</f>
        <v>#VALUE!</v>
      </c>
    </row>
    <row r="105" spans="1:4" hidden="1" x14ac:dyDescent="0.3">
      <c r="A105" s="187" t="s">
        <v>929</v>
      </c>
      <c r="B105" s="187" t="s">
        <v>930</v>
      </c>
      <c r="C105" s="193">
        <v>-590541.4</v>
      </c>
      <c r="D105" s="186" t="e">
        <f>COUNTIF('[5]Trial Balance'!$A:$A,A105)</f>
        <v>#VALUE!</v>
      </c>
    </row>
    <row r="106" spans="1:4" hidden="1" x14ac:dyDescent="0.3">
      <c r="A106" s="187" t="s">
        <v>931</v>
      </c>
      <c r="B106" s="187" t="s">
        <v>932</v>
      </c>
      <c r="C106" s="193">
        <v>0</v>
      </c>
      <c r="D106" s="186" t="e">
        <f>COUNTIF('[5]Trial Balance'!$A:$A,A106)</f>
        <v>#VALUE!</v>
      </c>
    </row>
    <row r="107" spans="1:4" hidden="1" x14ac:dyDescent="0.3">
      <c r="A107" s="187" t="s">
        <v>933</v>
      </c>
      <c r="B107" s="187" t="s">
        <v>934</v>
      </c>
      <c r="C107" s="193">
        <v>71734.39</v>
      </c>
      <c r="D107" s="186" t="e">
        <f>COUNTIF('[5]Trial Balance'!$A:$A,A107)</f>
        <v>#VALUE!</v>
      </c>
    </row>
    <row r="108" spans="1:4" hidden="1" x14ac:dyDescent="0.3">
      <c r="A108" s="187" t="s">
        <v>935</v>
      </c>
      <c r="B108" s="187" t="s">
        <v>936</v>
      </c>
      <c r="C108" s="193">
        <v>99285.84</v>
      </c>
      <c r="D108" s="186" t="e">
        <f>COUNTIF('[5]Trial Balance'!$A:$A,A108)</f>
        <v>#VALUE!</v>
      </c>
    </row>
    <row r="109" spans="1:4" hidden="1" x14ac:dyDescent="0.3">
      <c r="A109" s="187" t="s">
        <v>937</v>
      </c>
      <c r="B109" s="187" t="s">
        <v>938</v>
      </c>
      <c r="C109" s="193">
        <v>44718.13</v>
      </c>
      <c r="D109" s="186" t="e">
        <f>COUNTIF('[5]Trial Balance'!$A:$A,A109)</f>
        <v>#VALUE!</v>
      </c>
    </row>
    <row r="110" spans="1:4" hidden="1" x14ac:dyDescent="0.3">
      <c r="A110" s="187" t="s">
        <v>939</v>
      </c>
      <c r="B110" s="187" t="s">
        <v>940</v>
      </c>
      <c r="C110" s="193">
        <v>50203.39</v>
      </c>
      <c r="D110" s="186" t="e">
        <f>COUNTIF('[5]Trial Balance'!$A:$A,A110)</f>
        <v>#VALUE!</v>
      </c>
    </row>
    <row r="111" spans="1:4" hidden="1" x14ac:dyDescent="0.3">
      <c r="A111" s="187" t="s">
        <v>941</v>
      </c>
      <c r="B111" s="187" t="s">
        <v>942</v>
      </c>
      <c r="C111" s="193">
        <v>60229.31</v>
      </c>
      <c r="D111" s="186" t="e">
        <f>COUNTIF('[5]Trial Balance'!$A:$A,A111)</f>
        <v>#VALUE!</v>
      </c>
    </row>
    <row r="112" spans="1:4" hidden="1" x14ac:dyDescent="0.3">
      <c r="A112" s="187" t="s">
        <v>943</v>
      </c>
      <c r="B112" s="187" t="s">
        <v>944</v>
      </c>
      <c r="C112" s="193">
        <v>9809</v>
      </c>
      <c r="D112" s="186" t="e">
        <f>COUNTIF('[5]Trial Balance'!$A:$A,A112)</f>
        <v>#VALUE!</v>
      </c>
    </row>
    <row r="113" spans="1:4" hidden="1" x14ac:dyDescent="0.3">
      <c r="A113" s="187" t="s">
        <v>945</v>
      </c>
      <c r="B113" s="187" t="s">
        <v>946</v>
      </c>
      <c r="C113" s="193">
        <v>3723.39</v>
      </c>
      <c r="D113" s="186" t="e">
        <f>COUNTIF('[5]Trial Balance'!$A:$A,A113)</f>
        <v>#VALUE!</v>
      </c>
    </row>
    <row r="114" spans="1:4" hidden="1" x14ac:dyDescent="0.3">
      <c r="A114" s="187" t="s">
        <v>947</v>
      </c>
      <c r="B114" s="187" t="s">
        <v>948</v>
      </c>
      <c r="C114" s="193">
        <v>10028.879999999999</v>
      </c>
      <c r="D114" s="186" t="e">
        <f>COUNTIF('[5]Trial Balance'!$A:$A,A114)</f>
        <v>#VALUE!</v>
      </c>
    </row>
    <row r="115" spans="1:4" hidden="1" x14ac:dyDescent="0.3">
      <c r="A115" s="187" t="s">
        <v>949</v>
      </c>
      <c r="B115" s="187" t="s">
        <v>950</v>
      </c>
      <c r="C115" s="193">
        <v>12166.55</v>
      </c>
      <c r="D115" s="186" t="e">
        <f>COUNTIF('[5]Trial Balance'!$A:$A,A115)</f>
        <v>#VALUE!</v>
      </c>
    </row>
    <row r="116" spans="1:4" hidden="1" x14ac:dyDescent="0.3">
      <c r="A116" s="187" t="s">
        <v>951</v>
      </c>
      <c r="B116" s="187" t="s">
        <v>952</v>
      </c>
      <c r="C116" s="193">
        <v>9638.82</v>
      </c>
      <c r="D116" s="186" t="e">
        <f>COUNTIF('[5]Trial Balance'!$A:$A,A116)</f>
        <v>#VALUE!</v>
      </c>
    </row>
    <row r="117" spans="1:4" hidden="1" x14ac:dyDescent="0.3">
      <c r="A117" s="187" t="s">
        <v>1178</v>
      </c>
      <c r="B117" s="187" t="s">
        <v>1179</v>
      </c>
      <c r="C117" s="193">
        <v>0</v>
      </c>
      <c r="D117" s="186" t="e">
        <f>COUNTIF('[5]Trial Balance'!$A:$A,A117)</f>
        <v>#VALUE!</v>
      </c>
    </row>
    <row r="118" spans="1:4" hidden="1" x14ac:dyDescent="0.3">
      <c r="A118" s="187" t="s">
        <v>953</v>
      </c>
      <c r="B118" s="187" t="s">
        <v>954</v>
      </c>
      <c r="C118" s="193">
        <v>193651.41</v>
      </c>
      <c r="D118" s="186" t="e">
        <f>COUNTIF('[5]Trial Balance'!$A:$A,A118)</f>
        <v>#VALUE!</v>
      </c>
    </row>
    <row r="119" spans="1:4" hidden="1" x14ac:dyDescent="0.3">
      <c r="A119" s="187" t="s">
        <v>955</v>
      </c>
      <c r="B119" s="187" t="s">
        <v>956</v>
      </c>
      <c r="C119" s="193">
        <v>4523.1000000000004</v>
      </c>
      <c r="D119" s="186" t="e">
        <f>COUNTIF('[5]Trial Balance'!$A:$A,A119)</f>
        <v>#VALUE!</v>
      </c>
    </row>
    <row r="120" spans="1:4" hidden="1" x14ac:dyDescent="0.3">
      <c r="A120" s="187" t="s">
        <v>957</v>
      </c>
      <c r="B120" s="187" t="s">
        <v>958</v>
      </c>
      <c r="C120" s="193">
        <v>110080</v>
      </c>
      <c r="D120" s="186" t="e">
        <f>COUNTIF('[5]Trial Balance'!$A:$A,A120)</f>
        <v>#VALUE!</v>
      </c>
    </row>
    <row r="121" spans="1:4" hidden="1" x14ac:dyDescent="0.3">
      <c r="A121" s="187" t="s">
        <v>959</v>
      </c>
      <c r="B121" s="187" t="s">
        <v>960</v>
      </c>
      <c r="C121" s="193">
        <v>8476.4</v>
      </c>
      <c r="D121" s="186" t="e">
        <f>COUNTIF('[5]Trial Balance'!$A:$A,A121)</f>
        <v>#VALUE!</v>
      </c>
    </row>
    <row r="122" spans="1:4" hidden="1" x14ac:dyDescent="0.3">
      <c r="A122" s="187" t="s">
        <v>961</v>
      </c>
      <c r="B122" s="187" t="s">
        <v>962</v>
      </c>
      <c r="C122" s="193">
        <v>12250.44</v>
      </c>
      <c r="D122" s="186" t="e">
        <f>COUNTIF('[5]Trial Balance'!$A:$A,A122)</f>
        <v>#VALUE!</v>
      </c>
    </row>
    <row r="123" spans="1:4" hidden="1" x14ac:dyDescent="0.3">
      <c r="A123" s="187" t="s">
        <v>568</v>
      </c>
      <c r="B123" s="187" t="s">
        <v>963</v>
      </c>
      <c r="C123" s="193">
        <v>9485.5300000000007</v>
      </c>
      <c r="D123" s="186" t="e">
        <f>COUNTIF('[5]Trial Balance'!$A:$A,A123)</f>
        <v>#VALUE!</v>
      </c>
    </row>
    <row r="124" spans="1:4" hidden="1" x14ac:dyDescent="0.3">
      <c r="A124" s="187" t="s">
        <v>964</v>
      </c>
      <c r="B124" s="187" t="s">
        <v>965</v>
      </c>
      <c r="C124" s="193">
        <v>313654.69</v>
      </c>
      <c r="D124" s="186" t="e">
        <f>COUNTIF('[5]Trial Balance'!$A:$A,A124)</f>
        <v>#VALUE!</v>
      </c>
    </row>
    <row r="125" spans="1:4" hidden="1" x14ac:dyDescent="0.3">
      <c r="A125" s="187" t="s">
        <v>966</v>
      </c>
      <c r="B125" s="187" t="s">
        <v>967</v>
      </c>
      <c r="C125" s="193">
        <v>263973.28999999998</v>
      </c>
      <c r="D125" s="186" t="e">
        <f>COUNTIF('[5]Trial Balance'!$A:$A,A125)</f>
        <v>#VALUE!</v>
      </c>
    </row>
    <row r="126" spans="1:4" hidden="1" x14ac:dyDescent="0.3">
      <c r="A126" s="187" t="s">
        <v>968</v>
      </c>
      <c r="B126" s="187" t="s">
        <v>969</v>
      </c>
      <c r="C126" s="193">
        <v>798517.56</v>
      </c>
      <c r="D126" s="186" t="e">
        <f>COUNTIF('[5]Trial Balance'!$A:$A,A126)</f>
        <v>#VALUE!</v>
      </c>
    </row>
    <row r="127" spans="1:4" hidden="1" x14ac:dyDescent="0.3">
      <c r="A127" s="187" t="s">
        <v>970</v>
      </c>
      <c r="B127" s="187" t="s">
        <v>971</v>
      </c>
      <c r="C127" s="193">
        <v>166020.56</v>
      </c>
      <c r="D127" s="186" t="e">
        <f>COUNTIF('[5]Trial Balance'!$A:$A,A127)</f>
        <v>#VALUE!</v>
      </c>
    </row>
    <row r="128" spans="1:4" hidden="1" x14ac:dyDescent="0.3">
      <c r="A128" s="187" t="s">
        <v>972</v>
      </c>
      <c r="B128" s="187" t="s">
        <v>973</v>
      </c>
      <c r="C128" s="193">
        <v>113572.42</v>
      </c>
      <c r="D128" s="186" t="e">
        <f>COUNTIF('[5]Trial Balance'!$A:$A,A128)</f>
        <v>#VALUE!</v>
      </c>
    </row>
    <row r="129" spans="1:4" hidden="1" x14ac:dyDescent="0.3">
      <c r="A129" s="187" t="s">
        <v>974</v>
      </c>
      <c r="B129" s="187" t="s">
        <v>975</v>
      </c>
      <c r="C129" s="193">
        <v>494674.48</v>
      </c>
      <c r="D129" s="186" t="e">
        <f>COUNTIF('[5]Trial Balance'!$A:$A,A129)</f>
        <v>#VALUE!</v>
      </c>
    </row>
    <row r="130" spans="1:4" hidden="1" x14ac:dyDescent="0.3">
      <c r="A130" s="187" t="s">
        <v>976</v>
      </c>
      <c r="B130" s="187" t="s">
        <v>977</v>
      </c>
      <c r="C130" s="193">
        <v>57140.29</v>
      </c>
      <c r="D130" s="186" t="e">
        <f>COUNTIF('[5]Trial Balance'!$A:$A,A130)</f>
        <v>#VALUE!</v>
      </c>
    </row>
    <row r="131" spans="1:4" hidden="1" x14ac:dyDescent="0.3">
      <c r="A131" s="187" t="s">
        <v>978</v>
      </c>
      <c r="B131" s="187" t="s">
        <v>979</v>
      </c>
      <c r="C131" s="193">
        <v>102841.98</v>
      </c>
      <c r="D131" s="186" t="e">
        <f>COUNTIF('[5]Trial Balance'!$A:$A,A131)</f>
        <v>#VALUE!</v>
      </c>
    </row>
    <row r="132" spans="1:4" hidden="1" x14ac:dyDescent="0.3">
      <c r="A132" s="187" t="s">
        <v>980</v>
      </c>
      <c r="B132" s="187" t="s">
        <v>981</v>
      </c>
      <c r="C132" s="193">
        <v>84746.63</v>
      </c>
      <c r="D132" s="186" t="e">
        <f>COUNTIF('[5]Trial Balance'!$A:$A,A132)</f>
        <v>#VALUE!</v>
      </c>
    </row>
    <row r="133" spans="1:4" hidden="1" x14ac:dyDescent="0.3">
      <c r="A133" s="187" t="s">
        <v>982</v>
      </c>
      <c r="B133" s="187" t="s">
        <v>983</v>
      </c>
      <c r="C133" s="193">
        <v>75.010000000000005</v>
      </c>
      <c r="D133" s="186" t="e">
        <f>COUNTIF('[5]Trial Balance'!$A:$A,A133)</f>
        <v>#VALUE!</v>
      </c>
    </row>
    <row r="134" spans="1:4" hidden="1" x14ac:dyDescent="0.3">
      <c r="A134" s="187" t="s">
        <v>984</v>
      </c>
      <c r="B134" s="187" t="s">
        <v>985</v>
      </c>
      <c r="C134" s="193">
        <v>1100</v>
      </c>
      <c r="D134" s="186" t="e">
        <f>COUNTIF('[5]Trial Balance'!$A:$A,A134)</f>
        <v>#VALUE!</v>
      </c>
    </row>
    <row r="135" spans="1:4" hidden="1" x14ac:dyDescent="0.3">
      <c r="A135" s="187" t="s">
        <v>986</v>
      </c>
      <c r="B135" s="187" t="s">
        <v>987</v>
      </c>
      <c r="C135" s="193">
        <v>18058.46</v>
      </c>
      <c r="D135" s="186" t="e">
        <f>COUNTIF('[5]Trial Balance'!$A:$A,A135)</f>
        <v>#VALUE!</v>
      </c>
    </row>
    <row r="136" spans="1:4" hidden="1" x14ac:dyDescent="0.3">
      <c r="A136" s="187" t="s">
        <v>988</v>
      </c>
      <c r="B136" s="187" t="s">
        <v>989</v>
      </c>
      <c r="C136" s="193">
        <v>12002.46</v>
      </c>
      <c r="D136" s="186" t="e">
        <f>COUNTIF('[5]Trial Balance'!$A:$A,A136)</f>
        <v>#VALUE!</v>
      </c>
    </row>
    <row r="137" spans="1:4" hidden="1" x14ac:dyDescent="0.3">
      <c r="A137" s="187" t="s">
        <v>990</v>
      </c>
      <c r="B137" s="187" t="s">
        <v>991</v>
      </c>
      <c r="C137" s="193">
        <v>42345.33</v>
      </c>
      <c r="D137" s="186" t="e">
        <f>COUNTIF('[5]Trial Balance'!$A:$A,A137)</f>
        <v>#VALUE!</v>
      </c>
    </row>
    <row r="138" spans="1:4" hidden="1" x14ac:dyDescent="0.3">
      <c r="A138" s="187" t="s">
        <v>992</v>
      </c>
      <c r="B138" s="187" t="s">
        <v>993</v>
      </c>
      <c r="C138" s="193">
        <v>90516.41</v>
      </c>
      <c r="D138" s="186" t="e">
        <f>COUNTIF('[5]Trial Balance'!$A:$A,A138)</f>
        <v>#VALUE!</v>
      </c>
    </row>
    <row r="139" spans="1:4" hidden="1" x14ac:dyDescent="0.3">
      <c r="A139" s="187" t="s">
        <v>994</v>
      </c>
      <c r="B139" s="187" t="s">
        <v>995</v>
      </c>
      <c r="C139" s="193">
        <v>26504.67</v>
      </c>
      <c r="D139" s="186" t="e">
        <f>COUNTIF('[5]Trial Balance'!$A:$A,A139)</f>
        <v>#VALUE!</v>
      </c>
    </row>
    <row r="140" spans="1:4" hidden="1" x14ac:dyDescent="0.3">
      <c r="A140" s="187" t="s">
        <v>996</v>
      </c>
      <c r="B140" s="187" t="s">
        <v>997</v>
      </c>
      <c r="C140" s="193">
        <v>830.28</v>
      </c>
      <c r="D140" s="186" t="e">
        <f>COUNTIF('[5]Trial Balance'!$A:$A,A140)</f>
        <v>#VALUE!</v>
      </c>
    </row>
    <row r="141" spans="1:4" hidden="1" x14ac:dyDescent="0.3">
      <c r="A141" s="187" t="s">
        <v>998</v>
      </c>
      <c r="B141" s="187" t="s">
        <v>999</v>
      </c>
      <c r="C141" s="193">
        <v>19202.21</v>
      </c>
      <c r="D141" s="186" t="e">
        <f>COUNTIF('[5]Trial Balance'!$A:$A,A141)</f>
        <v>#VALUE!</v>
      </c>
    </row>
    <row r="142" spans="1:4" hidden="1" x14ac:dyDescent="0.3">
      <c r="A142" s="187" t="s">
        <v>1000</v>
      </c>
      <c r="B142" s="187" t="s">
        <v>1001</v>
      </c>
      <c r="C142" s="193">
        <v>-561.02</v>
      </c>
      <c r="D142" s="186" t="e">
        <f>COUNTIF('[5]Trial Balance'!$A:$A,A142)</f>
        <v>#VALUE!</v>
      </c>
    </row>
    <row r="143" spans="1:4" hidden="1" x14ac:dyDescent="0.3">
      <c r="A143" s="187" t="s">
        <v>1002</v>
      </c>
      <c r="B143" s="187" t="s">
        <v>1003</v>
      </c>
      <c r="C143" s="193">
        <v>3570.09</v>
      </c>
      <c r="D143" s="186" t="e">
        <f>COUNTIF('[5]Trial Balance'!$A:$A,A143)</f>
        <v>#VALUE!</v>
      </c>
    </row>
    <row r="144" spans="1:4" hidden="1" x14ac:dyDescent="0.3">
      <c r="A144" s="187" t="s">
        <v>1004</v>
      </c>
      <c r="B144" s="187" t="s">
        <v>1005</v>
      </c>
      <c r="C144" s="193">
        <v>35022.480000000003</v>
      </c>
      <c r="D144" s="186" t="e">
        <f>COUNTIF('[5]Trial Balance'!$A:$A,A144)</f>
        <v>#VALUE!</v>
      </c>
    </row>
    <row r="145" spans="1:4" hidden="1" x14ac:dyDescent="0.3">
      <c r="A145" s="187" t="s">
        <v>1200</v>
      </c>
      <c r="B145" s="187" t="s">
        <v>1201</v>
      </c>
      <c r="C145" s="193">
        <v>15379.15</v>
      </c>
      <c r="D145" s="186" t="e">
        <f>COUNTIF('[5]Trial Balance'!$A:$A,A145)</f>
        <v>#VALUE!</v>
      </c>
    </row>
    <row r="146" spans="1:4" hidden="1" x14ac:dyDescent="0.3">
      <c r="A146" s="187" t="s">
        <v>1006</v>
      </c>
      <c r="B146" s="187" t="s">
        <v>1007</v>
      </c>
      <c r="C146" s="193">
        <v>19000</v>
      </c>
      <c r="D146" s="186" t="e">
        <f>COUNTIF('[5]Trial Balance'!$A:$A,A146)</f>
        <v>#VALUE!</v>
      </c>
    </row>
    <row r="147" spans="1:4" hidden="1" x14ac:dyDescent="0.3">
      <c r="A147" s="187" t="s">
        <v>1325</v>
      </c>
      <c r="B147" s="187" t="s">
        <v>1326</v>
      </c>
      <c r="C147" s="193">
        <v>-4400</v>
      </c>
      <c r="D147" s="186" t="e">
        <f>COUNTIF('[5]Trial Balance'!$A:$A,A147)</f>
        <v>#VALUE!</v>
      </c>
    </row>
    <row r="148" spans="1:4" hidden="1" x14ac:dyDescent="0.3">
      <c r="A148" s="187" t="s">
        <v>1008</v>
      </c>
      <c r="B148" s="187" t="s">
        <v>1009</v>
      </c>
      <c r="C148" s="193">
        <v>3750</v>
      </c>
      <c r="D148" s="186" t="e">
        <f>COUNTIF('[5]Trial Balance'!$A:$A,A148)</f>
        <v>#VALUE!</v>
      </c>
    </row>
    <row r="149" spans="1:4" hidden="1" x14ac:dyDescent="0.3">
      <c r="A149" s="187" t="s">
        <v>1010</v>
      </c>
      <c r="B149" s="187" t="s">
        <v>1011</v>
      </c>
      <c r="C149" s="193">
        <v>0</v>
      </c>
      <c r="D149" s="186" t="e">
        <f>COUNTIF('[5]Trial Balance'!$A:$A,A149)</f>
        <v>#VALUE!</v>
      </c>
    </row>
    <row r="150" spans="1:4" hidden="1" x14ac:dyDescent="0.3">
      <c r="A150" s="187" t="s">
        <v>1012</v>
      </c>
      <c r="B150" s="187" t="s">
        <v>1013</v>
      </c>
      <c r="C150" s="193">
        <v>1643.45</v>
      </c>
      <c r="D150" s="186" t="e">
        <f>COUNTIF('[5]Trial Balance'!$A:$A,A150)</f>
        <v>#VALUE!</v>
      </c>
    </row>
    <row r="151" spans="1:4" hidden="1" x14ac:dyDescent="0.3">
      <c r="A151" s="187" t="s">
        <v>1014</v>
      </c>
      <c r="B151" s="187" t="s">
        <v>1015</v>
      </c>
      <c r="C151" s="193">
        <v>59398.89</v>
      </c>
      <c r="D151" s="186" t="e">
        <f>COUNTIF('[5]Trial Balance'!$A:$A,A151)</f>
        <v>#VALUE!</v>
      </c>
    </row>
    <row r="152" spans="1:4" x14ac:dyDescent="0.3">
      <c r="A152" s="187" t="s">
        <v>1016</v>
      </c>
      <c r="B152" s="187" t="s">
        <v>1017</v>
      </c>
      <c r="C152" s="193">
        <v>3770.01</v>
      </c>
      <c r="D152" s="186" t="e">
        <f>COUNTIF('[5]Trial Balance'!$A:$A,A152)</f>
        <v>#VALUE!</v>
      </c>
    </row>
    <row r="153" spans="1:4" hidden="1" x14ac:dyDescent="0.3">
      <c r="A153" s="187" t="s">
        <v>1018</v>
      </c>
      <c r="B153" s="187" t="s">
        <v>1019</v>
      </c>
      <c r="C153" s="193">
        <v>40862.35</v>
      </c>
      <c r="D153" s="186" t="e">
        <f>COUNTIF('[5]Trial Balance'!$A:$A,A153)</f>
        <v>#VALUE!</v>
      </c>
    </row>
    <row r="154" spans="1:4" hidden="1" x14ac:dyDescent="0.3">
      <c r="A154" s="187" t="s">
        <v>1020</v>
      </c>
      <c r="B154" s="187" t="s">
        <v>1021</v>
      </c>
      <c r="C154" s="193">
        <v>38768.660000000003</v>
      </c>
      <c r="D154" s="186" t="e">
        <f>COUNTIF('[5]Trial Balance'!$A:$A,A154)</f>
        <v>#VALUE!</v>
      </c>
    </row>
    <row r="155" spans="1:4" hidden="1" x14ac:dyDescent="0.3">
      <c r="A155" s="187" t="s">
        <v>1022</v>
      </c>
      <c r="B155" s="187" t="s">
        <v>1023</v>
      </c>
      <c r="C155" s="193">
        <v>102767.67</v>
      </c>
      <c r="D155" s="186" t="e">
        <f>COUNTIF('[5]Trial Balance'!$A:$A,A155)</f>
        <v>#VALUE!</v>
      </c>
    </row>
    <row r="156" spans="1:4" hidden="1" x14ac:dyDescent="0.3">
      <c r="A156" s="187" t="s">
        <v>1202</v>
      </c>
      <c r="B156" s="187" t="s">
        <v>1203</v>
      </c>
      <c r="C156" s="193">
        <v>0</v>
      </c>
      <c r="D156" s="186" t="e">
        <f>COUNTIF('[5]Trial Balance'!$A:$A,A156)</f>
        <v>#VALUE!</v>
      </c>
    </row>
    <row r="157" spans="1:4" hidden="1" x14ac:dyDescent="0.3">
      <c r="A157" s="187" t="s">
        <v>1024</v>
      </c>
      <c r="B157" s="187" t="s">
        <v>1025</v>
      </c>
      <c r="C157" s="193">
        <v>1999.99</v>
      </c>
      <c r="D157" s="186" t="e">
        <f>COUNTIF('[5]Trial Balance'!$A:$A,A157)</f>
        <v>#VALUE!</v>
      </c>
    </row>
    <row r="158" spans="1:4" hidden="1" x14ac:dyDescent="0.3">
      <c r="A158" s="187" t="s">
        <v>1026</v>
      </c>
      <c r="B158" s="187" t="s">
        <v>1027</v>
      </c>
      <c r="C158" s="193">
        <v>31751.13</v>
      </c>
      <c r="D158" s="186" t="e">
        <f>COUNTIF('[5]Trial Balance'!$A:$A,A158)</f>
        <v>#VALUE!</v>
      </c>
    </row>
    <row r="159" spans="1:4" hidden="1" x14ac:dyDescent="0.3">
      <c r="A159" s="187" t="s">
        <v>1028</v>
      </c>
      <c r="B159" s="187" t="s">
        <v>1029</v>
      </c>
      <c r="C159" s="193">
        <v>288.49</v>
      </c>
      <c r="D159" s="186" t="e">
        <f>COUNTIF('[5]Trial Balance'!$A:$A,A159)</f>
        <v>#VALUE!</v>
      </c>
    </row>
    <row r="160" spans="1:4" hidden="1" x14ac:dyDescent="0.3">
      <c r="A160" s="187" t="s">
        <v>1030</v>
      </c>
      <c r="B160" s="187" t="s">
        <v>1031</v>
      </c>
      <c r="C160" s="193">
        <v>25186.81</v>
      </c>
      <c r="D160" s="186" t="e">
        <f>COUNTIF('[5]Trial Balance'!$A:$A,A160)</f>
        <v>#VALUE!</v>
      </c>
    </row>
    <row r="161" spans="1:4" hidden="1" x14ac:dyDescent="0.3">
      <c r="A161" s="187" t="s">
        <v>1180</v>
      </c>
      <c r="B161" s="187" t="s">
        <v>1226</v>
      </c>
      <c r="C161" s="193">
        <v>-5.73</v>
      </c>
      <c r="D161" s="186" t="e">
        <f>COUNTIF('[5]Trial Balance'!$A:$A,A161)</f>
        <v>#VALUE!</v>
      </c>
    </row>
    <row r="162" spans="1:4" hidden="1" x14ac:dyDescent="0.3">
      <c r="A162" s="187" t="s">
        <v>1204</v>
      </c>
      <c r="B162" s="187" t="s">
        <v>1286</v>
      </c>
      <c r="C162" s="193">
        <v>513.72</v>
      </c>
      <c r="D162" s="186" t="e">
        <f>COUNTIF('[5]Trial Balance'!$A:$A,A162)</f>
        <v>#VALUE!</v>
      </c>
    </row>
    <row r="163" spans="1:4" hidden="1" x14ac:dyDescent="0.3">
      <c r="A163" s="187" t="s">
        <v>1205</v>
      </c>
      <c r="B163" s="187" t="s">
        <v>1258</v>
      </c>
      <c r="C163" s="193">
        <v>123641</v>
      </c>
      <c r="D163" s="186" t="e">
        <f>COUNTIF('[5]Trial Balance'!$A:$A,A163)</f>
        <v>#VALUE!</v>
      </c>
    </row>
    <row r="164" spans="1:4" hidden="1" x14ac:dyDescent="0.3">
      <c r="A164" s="187" t="s">
        <v>1206</v>
      </c>
      <c r="B164" s="187" t="s">
        <v>1177</v>
      </c>
      <c r="C164" s="193">
        <v>-842.93</v>
      </c>
      <c r="D164" s="186" t="e">
        <f>COUNTIF('[5]Trial Balance'!$A:$A,A164)</f>
        <v>#VALUE!</v>
      </c>
    </row>
    <row r="165" spans="1:4" hidden="1" x14ac:dyDescent="0.3">
      <c r="A165" s="187" t="s">
        <v>1032</v>
      </c>
      <c r="B165" s="187" t="s">
        <v>1033</v>
      </c>
      <c r="C165" s="193">
        <v>311719.36</v>
      </c>
      <c r="D165" s="186" t="e">
        <f>COUNTIF('[5]Trial Balance'!$A:$A,A165)</f>
        <v>#VALUE!</v>
      </c>
    </row>
    <row r="166" spans="1:4" hidden="1" x14ac:dyDescent="0.3">
      <c r="A166" s="187" t="s">
        <v>1034</v>
      </c>
      <c r="B166" s="187" t="s">
        <v>1035</v>
      </c>
      <c r="C166" s="193">
        <v>0</v>
      </c>
      <c r="D166" s="186" t="e">
        <f>COUNTIF('[5]Trial Balance'!$A:$A,A166)</f>
        <v>#VALUE!</v>
      </c>
    </row>
    <row r="167" spans="1:4" hidden="1" x14ac:dyDescent="0.3">
      <c r="A167" s="187" t="s">
        <v>1036</v>
      </c>
      <c r="B167" s="187" t="s">
        <v>1037</v>
      </c>
      <c r="C167" s="193">
        <v>3421.09</v>
      </c>
      <c r="D167" s="186" t="e">
        <f>COUNTIF('[5]Trial Balance'!$A:$A,A167)</f>
        <v>#VALUE!</v>
      </c>
    </row>
    <row r="168" spans="1:4" hidden="1" x14ac:dyDescent="0.3">
      <c r="A168" s="187" t="s">
        <v>1038</v>
      </c>
      <c r="B168" s="187" t="s">
        <v>1039</v>
      </c>
      <c r="C168" s="193">
        <v>11964.15</v>
      </c>
      <c r="D168" s="186" t="e">
        <f>COUNTIF('[5]Trial Balance'!$A:$A,A168)</f>
        <v>#VALUE!</v>
      </c>
    </row>
    <row r="169" spans="1:4" hidden="1" x14ac:dyDescent="0.3">
      <c r="A169" s="187" t="s">
        <v>1040</v>
      </c>
      <c r="B169" s="187" t="s">
        <v>1207</v>
      </c>
      <c r="C169" s="193">
        <v>62000</v>
      </c>
      <c r="D169" s="186" t="e">
        <f>COUNTIF('[5]Trial Balance'!$A:$A,A169)</f>
        <v>#VALUE!</v>
      </c>
    </row>
    <row r="170" spans="1:4" hidden="1" x14ac:dyDescent="0.3">
      <c r="A170" s="187" t="s">
        <v>1208</v>
      </c>
      <c r="B170" s="187" t="s">
        <v>1209</v>
      </c>
      <c r="C170" s="193">
        <v>-287.5</v>
      </c>
      <c r="D170" s="186" t="e">
        <f>COUNTIF('[5]Trial Balance'!$A:$A,A170)</f>
        <v>#VALUE!</v>
      </c>
    </row>
    <row r="171" spans="1:4" hidden="1" x14ac:dyDescent="0.3">
      <c r="A171" s="187" t="s">
        <v>1041</v>
      </c>
      <c r="B171" s="187" t="s">
        <v>1042</v>
      </c>
      <c r="C171" s="193">
        <v>38665</v>
      </c>
      <c r="D171" s="186" t="e">
        <f>COUNTIF('[5]Trial Balance'!$A:$A,A171)</f>
        <v>#VALUE!</v>
      </c>
    </row>
    <row r="172" spans="1:4" hidden="1" x14ac:dyDescent="0.3">
      <c r="A172" s="187" t="s">
        <v>1043</v>
      </c>
      <c r="B172" s="187" t="s">
        <v>1044</v>
      </c>
      <c r="C172" s="193">
        <v>21708</v>
      </c>
      <c r="D172" s="186" t="e">
        <f>COUNTIF('[5]Trial Balance'!$A:$A,A172)</f>
        <v>#VALUE!</v>
      </c>
    </row>
    <row r="173" spans="1:4" hidden="1" x14ac:dyDescent="0.3">
      <c r="A173" s="187" t="s">
        <v>1045</v>
      </c>
      <c r="B173" s="187" t="s">
        <v>1046</v>
      </c>
      <c r="C173" s="193">
        <v>480</v>
      </c>
      <c r="D173" s="186" t="e">
        <f>COUNTIF('[5]Trial Balance'!$A:$A,A173)</f>
        <v>#VALUE!</v>
      </c>
    </row>
    <row r="174" spans="1:4" hidden="1" x14ac:dyDescent="0.3">
      <c r="A174" s="187" t="s">
        <v>1047</v>
      </c>
      <c r="B174" s="187" t="s">
        <v>1210</v>
      </c>
      <c r="C174" s="193">
        <v>54359.51</v>
      </c>
      <c r="D174" s="186" t="e">
        <f>COUNTIF('[5]Trial Balance'!$A:$A,A174)</f>
        <v>#VALUE!</v>
      </c>
    </row>
    <row r="175" spans="1:4" hidden="1" x14ac:dyDescent="0.3">
      <c r="A175" s="187" t="s">
        <v>1181</v>
      </c>
      <c r="B175" s="187" t="s">
        <v>1182</v>
      </c>
      <c r="C175" s="193">
        <v>-198.5</v>
      </c>
      <c r="D175" s="186" t="e">
        <f>COUNTIF('[5]Trial Balance'!$A:$A,A175)</f>
        <v>#VALUE!</v>
      </c>
    </row>
    <row r="176" spans="1:4" hidden="1" x14ac:dyDescent="0.3">
      <c r="A176" s="187" t="s">
        <v>1211</v>
      </c>
      <c r="B176" s="187" t="s">
        <v>1212</v>
      </c>
      <c r="C176" s="193">
        <v>282664.78000000003</v>
      </c>
      <c r="D176" s="186" t="e">
        <f>COUNTIF('[5]Trial Balance'!$A:$A,A176)</f>
        <v>#VALUE!</v>
      </c>
    </row>
    <row r="177" spans="1:4" hidden="1" x14ac:dyDescent="0.3">
      <c r="A177" s="187" t="s">
        <v>1318</v>
      </c>
      <c r="B177" s="187" t="s">
        <v>1314</v>
      </c>
      <c r="C177" s="193">
        <v>170514.86</v>
      </c>
      <c r="D177" s="186" t="e">
        <f>COUNTIF('[5]Trial Balance'!$A:$A,A177)</f>
        <v>#VALUE!</v>
      </c>
    </row>
    <row r="178" spans="1:4" hidden="1" x14ac:dyDescent="0.3">
      <c r="A178" s="187" t="s">
        <v>1048</v>
      </c>
      <c r="B178" s="187" t="s">
        <v>1049</v>
      </c>
      <c r="C178" s="193">
        <v>89000</v>
      </c>
      <c r="D178" s="186" t="e">
        <f>COUNTIF('[5]Trial Balance'!$A:$A,A178)</f>
        <v>#VALUE!</v>
      </c>
    </row>
    <row r="179" spans="1:4" hidden="1" x14ac:dyDescent="0.3">
      <c r="A179" s="187" t="s">
        <v>1050</v>
      </c>
      <c r="B179" s="187" t="s">
        <v>1051</v>
      </c>
      <c r="C179" s="193">
        <v>18244.93</v>
      </c>
      <c r="D179" s="186" t="e">
        <f>COUNTIF('[5]Trial Balance'!$A:$A,A179)</f>
        <v>#VALUE!</v>
      </c>
    </row>
    <row r="180" spans="1:4" hidden="1" x14ac:dyDescent="0.3">
      <c r="A180" s="187" t="s">
        <v>1052</v>
      </c>
      <c r="B180" s="187" t="s">
        <v>1053</v>
      </c>
      <c r="C180" s="193">
        <v>21115</v>
      </c>
      <c r="D180" s="186" t="e">
        <f>COUNTIF('[5]Trial Balance'!$A:$A,A180)</f>
        <v>#VALUE!</v>
      </c>
    </row>
    <row r="181" spans="1:4" hidden="1" x14ac:dyDescent="0.3">
      <c r="A181" s="187" t="s">
        <v>1054</v>
      </c>
      <c r="B181" s="187" t="s">
        <v>1055</v>
      </c>
      <c r="C181" s="193">
        <v>58339.99</v>
      </c>
      <c r="D181" s="186" t="e">
        <f>COUNTIF('[5]Trial Balance'!$A:$A,A181)</f>
        <v>#VALUE!</v>
      </c>
    </row>
    <row r="182" spans="1:4" hidden="1" x14ac:dyDescent="0.3">
      <c r="A182" s="187" t="s">
        <v>1056</v>
      </c>
      <c r="B182" s="187" t="s">
        <v>1057</v>
      </c>
      <c r="C182" s="193">
        <v>4769.33</v>
      </c>
      <c r="D182" s="186" t="e">
        <f>COUNTIF('[5]Trial Balance'!$A:$A,A182)</f>
        <v>#VALUE!</v>
      </c>
    </row>
    <row r="183" spans="1:4" hidden="1" x14ac:dyDescent="0.3">
      <c r="A183" s="187" t="s">
        <v>1170</v>
      </c>
      <c r="B183" s="187" t="s">
        <v>1171</v>
      </c>
      <c r="C183" s="193">
        <v>8698.41</v>
      </c>
      <c r="D183" s="186" t="e">
        <f>COUNTIF('[5]Trial Balance'!$A:$A,A183)</f>
        <v>#VALUE!</v>
      </c>
    </row>
    <row r="184" spans="1:4" hidden="1" x14ac:dyDescent="0.3">
      <c r="A184" s="187" t="s">
        <v>1058</v>
      </c>
      <c r="B184" s="187" t="s">
        <v>1059</v>
      </c>
      <c r="C184" s="193">
        <v>46969.29</v>
      </c>
      <c r="D184" s="186" t="e">
        <f>COUNTIF('[5]Trial Balance'!$A:$A,A184)</f>
        <v>#VALUE!</v>
      </c>
    </row>
    <row r="185" spans="1:4" hidden="1" x14ac:dyDescent="0.3">
      <c r="A185" s="187" t="s">
        <v>1060</v>
      </c>
      <c r="B185" s="187" t="s">
        <v>1061</v>
      </c>
      <c r="C185" s="193">
        <v>102171.4</v>
      </c>
      <c r="D185" s="186" t="e">
        <f>COUNTIF('[5]Trial Balance'!$A:$A,A185)</f>
        <v>#VALUE!</v>
      </c>
    </row>
    <row r="186" spans="1:4" hidden="1" x14ac:dyDescent="0.3">
      <c r="A186" s="187" t="s">
        <v>1062</v>
      </c>
      <c r="B186" s="187" t="s">
        <v>1063</v>
      </c>
      <c r="C186" s="193">
        <v>6207.06</v>
      </c>
      <c r="D186" s="186" t="e">
        <f>COUNTIF('[5]Trial Balance'!$A:$A,A186)</f>
        <v>#VALUE!</v>
      </c>
    </row>
    <row r="187" spans="1:4" hidden="1" x14ac:dyDescent="0.3">
      <c r="A187" s="187" t="s">
        <v>1064</v>
      </c>
      <c r="B187" s="187" t="s">
        <v>1065</v>
      </c>
      <c r="C187" s="193">
        <v>167997.02</v>
      </c>
      <c r="D187" s="186" t="e">
        <f>COUNTIF('[5]Trial Balance'!$A:$A,A187)</f>
        <v>#VALUE!</v>
      </c>
    </row>
    <row r="188" spans="1:4" hidden="1" x14ac:dyDescent="0.3">
      <c r="A188" s="187" t="s">
        <v>1066</v>
      </c>
      <c r="B188" s="187" t="s">
        <v>1183</v>
      </c>
      <c r="C188" s="193">
        <v>0</v>
      </c>
      <c r="D188" s="186" t="e">
        <f>COUNTIF('[5]Trial Balance'!$A:$A,A188)</f>
        <v>#VALUE!</v>
      </c>
    </row>
    <row r="189" spans="1:4" hidden="1" x14ac:dyDescent="0.3">
      <c r="A189" s="187" t="s">
        <v>1172</v>
      </c>
      <c r="B189" s="187" t="s">
        <v>1184</v>
      </c>
      <c r="C189" s="193">
        <v>0</v>
      </c>
      <c r="D189" s="186" t="e">
        <f>COUNTIF('[5]Trial Balance'!$A:$A,A189)</f>
        <v>#VALUE!</v>
      </c>
    </row>
    <row r="190" spans="1:4" hidden="1" x14ac:dyDescent="0.3">
      <c r="A190" s="187" t="s">
        <v>1213</v>
      </c>
      <c r="B190" s="187" t="s">
        <v>1214</v>
      </c>
      <c r="C190" s="193">
        <v>0</v>
      </c>
      <c r="D190" s="186" t="e">
        <f>COUNTIF('[5]Trial Balance'!$A:$A,A190)</f>
        <v>#VALUE!</v>
      </c>
    </row>
    <row r="191" spans="1:4" hidden="1" x14ac:dyDescent="0.3">
      <c r="A191" s="187" t="s">
        <v>1264</v>
      </c>
      <c r="B191" s="187" t="s">
        <v>1265</v>
      </c>
      <c r="C191" s="193">
        <v>-375000</v>
      </c>
      <c r="D191" s="186" t="e">
        <f>COUNTIF('[5]Trial Balance'!$A:$A,A191)</f>
        <v>#VALUE!</v>
      </c>
    </row>
    <row r="192" spans="1:4" hidden="1" x14ac:dyDescent="0.3">
      <c r="A192" s="187" t="s">
        <v>1266</v>
      </c>
      <c r="B192" s="187" t="s">
        <v>1267</v>
      </c>
      <c r="C192" s="193">
        <v>119089.8</v>
      </c>
      <c r="D192" s="186" t="e">
        <f>COUNTIF('[5]Trial Balance'!$A:$A,A192)</f>
        <v>#VALUE!</v>
      </c>
    </row>
    <row r="193" spans="1:4" hidden="1" x14ac:dyDescent="0.3">
      <c r="A193" s="187" t="s">
        <v>1067</v>
      </c>
      <c r="B193" s="187" t="s">
        <v>1068</v>
      </c>
      <c r="C193" s="193">
        <v>79666.149999999994</v>
      </c>
      <c r="D193" s="186" t="e">
        <f>COUNTIF('[5]Trial Balance'!$A:$A,A193)</f>
        <v>#VALUE!</v>
      </c>
    </row>
    <row r="194" spans="1:4" hidden="1" x14ac:dyDescent="0.3">
      <c r="A194" s="187" t="s">
        <v>1069</v>
      </c>
      <c r="B194" s="187" t="s">
        <v>77</v>
      </c>
      <c r="C194" s="193">
        <v>321183.53000000003</v>
      </c>
      <c r="D194" s="186" t="e">
        <f>COUNTIF('[5]Trial Balance'!$A:$A,A194)</f>
        <v>#VALUE!</v>
      </c>
    </row>
    <row r="195" spans="1:4" hidden="1" x14ac:dyDescent="0.3">
      <c r="A195" s="187" t="s">
        <v>1070</v>
      </c>
      <c r="B195" s="187" t="s">
        <v>244</v>
      </c>
      <c r="C195" s="193">
        <v>779145</v>
      </c>
      <c r="D195" s="186" t="e">
        <f>COUNTIF('[5]Trial Balance'!$A:$A,A195)</f>
        <v>#VALUE!</v>
      </c>
    </row>
    <row r="196" spans="1:4" hidden="1" x14ac:dyDescent="0.3">
      <c r="A196" s="187" t="s">
        <v>1227</v>
      </c>
      <c r="B196" s="187" t="s">
        <v>1228</v>
      </c>
      <c r="C196" s="193">
        <v>-63425.66</v>
      </c>
      <c r="D196" s="186" t="e">
        <f>COUNTIF('[5]Trial Balance'!$A:$A,A196)</f>
        <v>#VALUE!</v>
      </c>
    </row>
    <row r="197" spans="1:4" hidden="1" x14ac:dyDescent="0.3">
      <c r="A197" s="187" t="s">
        <v>1071</v>
      </c>
      <c r="B197" s="187" t="s">
        <v>1072</v>
      </c>
      <c r="C197" s="193">
        <v>21327456.66</v>
      </c>
      <c r="D197" s="186" t="e">
        <f>COUNTIF('[5]Trial Balance'!$A:$A,A197)</f>
        <v>#VALUE!</v>
      </c>
    </row>
    <row r="198" spans="1:4" hidden="1" x14ac:dyDescent="0.3">
      <c r="A198" s="187" t="s">
        <v>1287</v>
      </c>
      <c r="B198" s="187" t="s">
        <v>1288</v>
      </c>
      <c r="C198" s="193">
        <v>-453298.28</v>
      </c>
      <c r="D198" s="186" t="e">
        <f>COUNTIF('[5]Trial Balance'!$A:$A,A198)</f>
        <v>#VALUE!</v>
      </c>
    </row>
    <row r="199" spans="1:4" hidden="1" x14ac:dyDescent="0.3">
      <c r="A199" s="187" t="s">
        <v>1311</v>
      </c>
      <c r="B199" s="187" t="s">
        <v>1310</v>
      </c>
      <c r="C199" s="193">
        <v>169142.14</v>
      </c>
      <c r="D199" s="186" t="e">
        <f>COUNTIF('[5]Trial Balance'!$A:$A,A199)</f>
        <v>#VALUE!</v>
      </c>
    </row>
    <row r="200" spans="1:4" hidden="1" x14ac:dyDescent="0.3">
      <c r="A200" s="187" t="s">
        <v>1309</v>
      </c>
      <c r="B200" s="187" t="s">
        <v>1308</v>
      </c>
      <c r="C200" s="193">
        <v>16941.93</v>
      </c>
      <c r="D200" s="186" t="e">
        <f>COUNTIF('[5]Trial Balance'!$A:$A,A200)</f>
        <v>#VALUE!</v>
      </c>
    </row>
    <row r="201" spans="1:4" hidden="1" x14ac:dyDescent="0.3">
      <c r="A201" s="187" t="s">
        <v>1307</v>
      </c>
      <c r="B201" s="187" t="s">
        <v>1306</v>
      </c>
      <c r="C201" s="193">
        <v>98491.14</v>
      </c>
      <c r="D201" s="186" t="e">
        <f>COUNTIF('[5]Trial Balance'!$A:$A,A201)</f>
        <v>#VALUE!</v>
      </c>
    </row>
    <row r="202" spans="1:4" hidden="1" x14ac:dyDescent="0.3">
      <c r="A202" s="187" t="s">
        <v>1073</v>
      </c>
      <c r="B202" s="187" t="s">
        <v>1074</v>
      </c>
      <c r="C202" s="193">
        <v>154024.93</v>
      </c>
      <c r="D202" s="186" t="e">
        <f>COUNTIF('[5]Trial Balance'!$A:$A,A202)</f>
        <v>#VALUE!</v>
      </c>
    </row>
    <row r="203" spans="1:4" hidden="1" x14ac:dyDescent="0.3">
      <c r="A203" s="187" t="s">
        <v>1075</v>
      </c>
      <c r="B203" s="187" t="s">
        <v>1076</v>
      </c>
      <c r="C203" s="193">
        <v>753560.17</v>
      </c>
      <c r="D203" s="186" t="e">
        <f>COUNTIF('[5]Trial Balance'!$A:$A,A203)</f>
        <v>#VALUE!</v>
      </c>
    </row>
    <row r="204" spans="1:4" hidden="1" x14ac:dyDescent="0.3">
      <c r="A204" s="187" t="s">
        <v>1077</v>
      </c>
      <c r="B204" s="187" t="s">
        <v>1078</v>
      </c>
      <c r="C204" s="193">
        <v>14106.12</v>
      </c>
      <c r="D204" s="186" t="e">
        <f>COUNTIF('[5]Trial Balance'!$A:$A,A204)</f>
        <v>#VALUE!</v>
      </c>
    </row>
    <row r="205" spans="1:4" hidden="1" x14ac:dyDescent="0.3">
      <c r="A205" s="187" t="s">
        <v>1079</v>
      </c>
      <c r="B205" s="187" t="s">
        <v>1080</v>
      </c>
      <c r="C205" s="193">
        <v>4421405.7300000004</v>
      </c>
      <c r="D205" s="186" t="e">
        <f>COUNTIF('[5]Trial Balance'!$A:$A,A205)</f>
        <v>#VALUE!</v>
      </c>
    </row>
    <row r="206" spans="1:4" hidden="1" x14ac:dyDescent="0.3">
      <c r="A206" s="187" t="s">
        <v>1081</v>
      </c>
      <c r="B206" s="187" t="s">
        <v>1082</v>
      </c>
      <c r="C206" s="193">
        <v>251093.11</v>
      </c>
      <c r="D206" s="186" t="e">
        <f>COUNTIF('[5]Trial Balance'!$A:$A,A206)</f>
        <v>#VALUE!</v>
      </c>
    </row>
    <row r="207" spans="1:4" hidden="1" x14ac:dyDescent="0.3">
      <c r="A207" s="187" t="s">
        <v>1083</v>
      </c>
      <c r="B207" s="187" t="s">
        <v>1084</v>
      </c>
      <c r="C207" s="193">
        <v>125509.87</v>
      </c>
      <c r="D207" s="186" t="e">
        <f>COUNTIF('[5]Trial Balance'!$A:$A,A207)</f>
        <v>#VALUE!</v>
      </c>
    </row>
    <row r="208" spans="1:4" hidden="1" x14ac:dyDescent="0.3">
      <c r="A208" s="187" t="s">
        <v>1085</v>
      </c>
      <c r="B208" s="187" t="s">
        <v>1086</v>
      </c>
      <c r="C208" s="193">
        <v>270672.84999999998</v>
      </c>
      <c r="D208" s="186" t="e">
        <f>COUNTIF('[5]Trial Balance'!$A:$A,A208)</f>
        <v>#VALUE!</v>
      </c>
    </row>
    <row r="209" spans="1:4" hidden="1" x14ac:dyDescent="0.3">
      <c r="A209" s="187" t="s">
        <v>1087</v>
      </c>
      <c r="B209" s="187" t="s">
        <v>1088</v>
      </c>
      <c r="C209" s="193">
        <v>1682748.54</v>
      </c>
      <c r="D209" s="186" t="e">
        <f>COUNTIF('[5]Trial Balance'!$A:$A,A209)</f>
        <v>#VALUE!</v>
      </c>
    </row>
    <row r="210" spans="1:4" hidden="1" x14ac:dyDescent="0.3">
      <c r="A210" s="187" t="s">
        <v>1089</v>
      </c>
      <c r="B210" s="187" t="s">
        <v>1090</v>
      </c>
      <c r="C210" s="193">
        <v>140072.29</v>
      </c>
      <c r="D210" s="186" t="e">
        <f>COUNTIF('[5]Trial Balance'!$A:$A,A210)</f>
        <v>#VALUE!</v>
      </c>
    </row>
    <row r="211" spans="1:4" hidden="1" x14ac:dyDescent="0.3">
      <c r="A211" s="187" t="s">
        <v>1091</v>
      </c>
      <c r="B211" s="187" t="s">
        <v>1092</v>
      </c>
      <c r="C211" s="193">
        <v>123275.41</v>
      </c>
      <c r="D211" s="186" t="e">
        <f>COUNTIF('[5]Trial Balance'!$A:$A,A211)</f>
        <v>#VALUE!</v>
      </c>
    </row>
    <row r="212" spans="1:4" hidden="1" x14ac:dyDescent="0.3">
      <c r="A212" s="187" t="s">
        <v>1093</v>
      </c>
      <c r="B212" s="187" t="s">
        <v>1094</v>
      </c>
      <c r="C212" s="193">
        <v>1179353.8400000001</v>
      </c>
      <c r="D212" s="186" t="e">
        <f>COUNTIF('[5]Trial Balance'!$A:$A,A212)</f>
        <v>#VALUE!</v>
      </c>
    </row>
    <row r="213" spans="1:4" hidden="1" x14ac:dyDescent="0.3">
      <c r="A213" s="187" t="s">
        <v>1095</v>
      </c>
      <c r="B213" s="187" t="s">
        <v>1096</v>
      </c>
      <c r="C213" s="193">
        <v>608511.68999999994</v>
      </c>
      <c r="D213" s="186" t="e">
        <f>COUNTIF('[5]Trial Balance'!$A:$A,A213)</f>
        <v>#VALUE!</v>
      </c>
    </row>
    <row r="214" spans="1:4" hidden="1" x14ac:dyDescent="0.3">
      <c r="A214" s="187" t="s">
        <v>1251</v>
      </c>
      <c r="B214" s="187" t="s">
        <v>1253</v>
      </c>
      <c r="C214" s="193">
        <v>1477401.82</v>
      </c>
      <c r="D214" s="186" t="e">
        <f>COUNTIF('[5]Trial Balance'!$A:$A,A214)</f>
        <v>#VALUE!</v>
      </c>
    </row>
    <row r="215" spans="1:4" hidden="1" x14ac:dyDescent="0.3">
      <c r="A215" s="187" t="s">
        <v>1252</v>
      </c>
      <c r="B215" s="187" t="s">
        <v>1257</v>
      </c>
      <c r="C215" s="193">
        <v>103071.53</v>
      </c>
      <c r="D215" s="186" t="e">
        <f>COUNTIF('[5]Trial Balance'!$A:$A,A215)</f>
        <v>#VALUE!</v>
      </c>
    </row>
    <row r="216" spans="1:4" hidden="1" x14ac:dyDescent="0.3">
      <c r="A216" s="187" t="s">
        <v>1097</v>
      </c>
      <c r="B216" s="187" t="s">
        <v>1098</v>
      </c>
      <c r="C216" s="193">
        <v>183004.52</v>
      </c>
      <c r="D216" s="186" t="e">
        <f>COUNTIF('[5]Trial Balance'!$A:$A,A216)</f>
        <v>#VALUE!</v>
      </c>
    </row>
    <row r="217" spans="1:4" hidden="1" x14ac:dyDescent="0.3">
      <c r="A217" s="187" t="s">
        <v>1099</v>
      </c>
      <c r="B217" s="187" t="s">
        <v>1100</v>
      </c>
      <c r="C217" s="193">
        <v>1924468.46</v>
      </c>
      <c r="D217" s="186" t="e">
        <f>COUNTIF('[5]Trial Balance'!$A:$A,A217)</f>
        <v>#VALUE!</v>
      </c>
    </row>
    <row r="218" spans="1:4" hidden="1" x14ac:dyDescent="0.3">
      <c r="A218" s="187" t="s">
        <v>1101</v>
      </c>
      <c r="B218" s="187" t="s">
        <v>1102</v>
      </c>
      <c r="C218" s="193">
        <v>135613.07</v>
      </c>
      <c r="D218" s="186" t="e">
        <f>COUNTIF('[5]Trial Balance'!$A:$A,A218)</f>
        <v>#VALUE!</v>
      </c>
    </row>
    <row r="219" spans="1:4" hidden="1" x14ac:dyDescent="0.3">
      <c r="A219" s="187" t="s">
        <v>1103</v>
      </c>
      <c r="B219" s="187" t="s">
        <v>1104</v>
      </c>
      <c r="C219" s="193">
        <v>597294.91</v>
      </c>
      <c r="D219" s="186" t="e">
        <f>COUNTIF('[5]Trial Balance'!$A:$A,A219)</f>
        <v>#VALUE!</v>
      </c>
    </row>
    <row r="220" spans="1:4" hidden="1" x14ac:dyDescent="0.3">
      <c r="A220" s="187" t="s">
        <v>569</v>
      </c>
      <c r="B220" s="187" t="s">
        <v>1105</v>
      </c>
      <c r="C220" s="193">
        <v>4980</v>
      </c>
      <c r="D220" s="186" t="e">
        <f>COUNTIF('[5]Trial Balance'!$A:$A,A220)</f>
        <v>#VALUE!</v>
      </c>
    </row>
    <row r="221" spans="1:4" hidden="1" x14ac:dyDescent="0.3">
      <c r="A221" s="187" t="s">
        <v>570</v>
      </c>
      <c r="B221" s="187" t="s">
        <v>1106</v>
      </c>
      <c r="C221" s="193">
        <v>274772.76</v>
      </c>
      <c r="D221" s="186" t="e">
        <f>COUNTIF('[5]Trial Balance'!$A:$A,A221)</f>
        <v>#VALUE!</v>
      </c>
    </row>
    <row r="222" spans="1:4" hidden="1" x14ac:dyDescent="0.3">
      <c r="A222" s="187" t="s">
        <v>1107</v>
      </c>
      <c r="B222" s="187" t="s">
        <v>1108</v>
      </c>
      <c r="C222" s="193">
        <v>57828.6</v>
      </c>
      <c r="D222" s="186" t="e">
        <f>COUNTIF('[5]Trial Balance'!$A:$A,A222)</f>
        <v>#VALUE!</v>
      </c>
    </row>
    <row r="223" spans="1:4" hidden="1" x14ac:dyDescent="0.3">
      <c r="A223" s="187" t="s">
        <v>1109</v>
      </c>
      <c r="B223" s="187" t="s">
        <v>1110</v>
      </c>
      <c r="C223" s="193">
        <v>131538.5</v>
      </c>
      <c r="D223" s="186" t="e">
        <f>COUNTIF('[5]Trial Balance'!$A:$A,A223)</f>
        <v>#VALUE!</v>
      </c>
    </row>
    <row r="224" spans="1:4" hidden="1" x14ac:dyDescent="0.3">
      <c r="A224" s="187" t="s">
        <v>1111</v>
      </c>
      <c r="B224" s="187" t="s">
        <v>1112</v>
      </c>
      <c r="C224" s="193">
        <v>12966.67</v>
      </c>
      <c r="D224" s="186" t="e">
        <f>COUNTIF('[5]Trial Balance'!$A:$A,A224)</f>
        <v>#VALUE!</v>
      </c>
    </row>
    <row r="225" spans="1:4" hidden="1" x14ac:dyDescent="0.3">
      <c r="A225" s="187" t="s">
        <v>1113</v>
      </c>
      <c r="B225" s="187" t="s">
        <v>1114</v>
      </c>
      <c r="C225" s="193">
        <v>13258.55</v>
      </c>
      <c r="D225" s="186" t="e">
        <f>COUNTIF('[5]Trial Balance'!$A:$A,A225)</f>
        <v>#VALUE!</v>
      </c>
    </row>
    <row r="226" spans="1:4" hidden="1" x14ac:dyDescent="0.3">
      <c r="A226" s="187" t="s">
        <v>571</v>
      </c>
      <c r="B226" s="187" t="s">
        <v>1115</v>
      </c>
      <c r="C226" s="193">
        <v>880197.76</v>
      </c>
      <c r="D226" s="186" t="e">
        <f>COUNTIF('[5]Trial Balance'!$A:$A,A226)</f>
        <v>#VALUE!</v>
      </c>
    </row>
    <row r="227" spans="1:4" hidden="1" x14ac:dyDescent="0.3">
      <c r="A227" s="187" t="s">
        <v>572</v>
      </c>
      <c r="B227" s="187" t="s">
        <v>1116</v>
      </c>
      <c r="C227" s="193">
        <v>388364.12</v>
      </c>
      <c r="D227" s="186" t="e">
        <f>COUNTIF('[5]Trial Balance'!$A:$A,A227)</f>
        <v>#VALUE!</v>
      </c>
    </row>
    <row r="228" spans="1:4" hidden="1" x14ac:dyDescent="0.3">
      <c r="A228" s="187" t="s">
        <v>1117</v>
      </c>
      <c r="B228" s="187" t="s">
        <v>1118</v>
      </c>
      <c r="C228" s="193">
        <v>79775.98</v>
      </c>
      <c r="D228" s="186" t="e">
        <f>COUNTIF('[5]Trial Balance'!$A:$A,A228)</f>
        <v>#VALUE!</v>
      </c>
    </row>
    <row r="229" spans="1:4" hidden="1" x14ac:dyDescent="0.3">
      <c r="A229" s="187" t="s">
        <v>1119</v>
      </c>
      <c r="B229" s="187" t="s">
        <v>1120</v>
      </c>
      <c r="C229" s="193">
        <v>47856.17</v>
      </c>
      <c r="D229" s="186" t="e">
        <f>COUNTIF('[5]Trial Balance'!$A:$A,A229)</f>
        <v>#VALUE!</v>
      </c>
    </row>
    <row r="230" spans="1:4" hidden="1" x14ac:dyDescent="0.3">
      <c r="A230" s="187" t="s">
        <v>1121</v>
      </c>
      <c r="B230" s="187" t="s">
        <v>1122</v>
      </c>
      <c r="C230" s="193">
        <v>382553.77</v>
      </c>
      <c r="D230" s="186" t="e">
        <f>COUNTIF('[5]Trial Balance'!$A:$A,A230)</f>
        <v>#VALUE!</v>
      </c>
    </row>
    <row r="231" spans="1:4" hidden="1" x14ac:dyDescent="0.3">
      <c r="A231" s="187" t="s">
        <v>1123</v>
      </c>
      <c r="B231" s="187" t="s">
        <v>1124</v>
      </c>
      <c r="C231" s="193">
        <v>506345.51</v>
      </c>
      <c r="D231" s="186" t="e">
        <f>COUNTIF('[5]Trial Balance'!$A:$A,A231)</f>
        <v>#VALUE!</v>
      </c>
    </row>
    <row r="232" spans="1:4" hidden="1" x14ac:dyDescent="0.3">
      <c r="A232" s="187" t="s">
        <v>573</v>
      </c>
      <c r="B232" s="187" t="s">
        <v>1256</v>
      </c>
      <c r="C232" s="193">
        <v>220629.3</v>
      </c>
      <c r="D232" s="186" t="e">
        <f>COUNTIF('[5]Trial Balance'!$A:$A,A232)</f>
        <v>#VALUE!</v>
      </c>
    </row>
    <row r="233" spans="1:4" hidden="1" x14ac:dyDescent="0.3">
      <c r="A233" s="187" t="s">
        <v>1254</v>
      </c>
      <c r="B233" s="187" t="s">
        <v>1255</v>
      </c>
      <c r="C233" s="193">
        <v>209358.47</v>
      </c>
      <c r="D233" s="186" t="e">
        <f>COUNTIF('[5]Trial Balance'!$A:$A,A233)</f>
        <v>#VALUE!</v>
      </c>
    </row>
    <row r="234" spans="1:4" hidden="1" x14ac:dyDescent="0.3">
      <c r="A234" s="187" t="s">
        <v>1294</v>
      </c>
      <c r="B234" s="187" t="s">
        <v>1295</v>
      </c>
      <c r="C234" s="193">
        <v>83682.720000000001</v>
      </c>
      <c r="D234" s="186" t="e">
        <f>COUNTIF('[5]Trial Balance'!$A:$A,A234)</f>
        <v>#VALUE!</v>
      </c>
    </row>
    <row r="235" spans="1:4" hidden="1" x14ac:dyDescent="0.3">
      <c r="A235" s="187" t="s">
        <v>1125</v>
      </c>
      <c r="B235" s="187" t="s">
        <v>1126</v>
      </c>
      <c r="C235" s="193">
        <v>143072.29999999999</v>
      </c>
      <c r="D235" s="186" t="e">
        <f>COUNTIF('[5]Trial Balance'!$A:$A,A235)</f>
        <v>#VALUE!</v>
      </c>
    </row>
    <row r="236" spans="1:4" hidden="1" x14ac:dyDescent="0.3">
      <c r="A236" s="187" t="s">
        <v>1127</v>
      </c>
      <c r="B236" s="187" t="s">
        <v>1128</v>
      </c>
      <c r="C236" s="193">
        <v>5206</v>
      </c>
      <c r="D236" s="186" t="e">
        <f>COUNTIF('[5]Trial Balance'!$A:$A,A236)</f>
        <v>#VALUE!</v>
      </c>
    </row>
    <row r="237" spans="1:4" hidden="1" x14ac:dyDescent="0.3">
      <c r="A237" s="187" t="s">
        <v>1129</v>
      </c>
      <c r="B237" s="187" t="s">
        <v>1130</v>
      </c>
      <c r="C237" s="193">
        <v>233458.59</v>
      </c>
      <c r="D237" s="186" t="e">
        <f>COUNTIF('[5]Trial Balance'!$A:$A,A237)</f>
        <v>#VALUE!</v>
      </c>
    </row>
    <row r="238" spans="1:4" hidden="1" x14ac:dyDescent="0.3">
      <c r="A238" s="187" t="s">
        <v>1131</v>
      </c>
      <c r="B238" s="187" t="s">
        <v>1215</v>
      </c>
      <c r="C238" s="193">
        <v>6034145.5</v>
      </c>
      <c r="D238" s="186" t="e">
        <f>COUNTIF('[5]Trial Balance'!$A:$A,A238)</f>
        <v>#VALUE!</v>
      </c>
    </row>
    <row r="239" spans="1:4" hidden="1" x14ac:dyDescent="0.3">
      <c r="A239" s="187" t="s">
        <v>1132</v>
      </c>
      <c r="B239" s="187" t="s">
        <v>1133</v>
      </c>
      <c r="C239" s="193">
        <v>35721.4</v>
      </c>
      <c r="D239" s="186" t="e">
        <f>COUNTIF('[5]Trial Balance'!$A:$A,A239)</f>
        <v>#VALUE!</v>
      </c>
    </row>
    <row r="240" spans="1:4" hidden="1" x14ac:dyDescent="0.3">
      <c r="A240" s="187" t="s">
        <v>1298</v>
      </c>
      <c r="B240" s="187" t="s">
        <v>1299</v>
      </c>
      <c r="C240" s="193">
        <v>158406</v>
      </c>
      <c r="D240" s="186" t="e">
        <f>COUNTIF('[5]Trial Balance'!$A:$A,A240)</f>
        <v>#VALUE!</v>
      </c>
    </row>
    <row r="241" spans="1:4" hidden="1" x14ac:dyDescent="0.3">
      <c r="A241" s="187" t="s">
        <v>1134</v>
      </c>
      <c r="B241" s="187" t="s">
        <v>1135</v>
      </c>
      <c r="C241" s="193">
        <v>2860.55</v>
      </c>
      <c r="D241" s="186" t="e">
        <f>COUNTIF('[5]Trial Balance'!$A:$A,A241)</f>
        <v>#VALUE!</v>
      </c>
    </row>
    <row r="242" spans="1:4" hidden="1" x14ac:dyDescent="0.3">
      <c r="A242" s="187" t="s">
        <v>1222</v>
      </c>
      <c r="B242" s="187" t="s">
        <v>1223</v>
      </c>
      <c r="C242" s="193">
        <v>1698895.65</v>
      </c>
      <c r="D242" s="186" t="e">
        <f>COUNTIF('[5]Trial Balance'!$A:$A,A242)</f>
        <v>#VALUE!</v>
      </c>
    </row>
    <row r="243" spans="1:4" hidden="1" x14ac:dyDescent="0.3">
      <c r="A243" s="187" t="s">
        <v>574</v>
      </c>
      <c r="B243" s="187" t="s">
        <v>1216</v>
      </c>
      <c r="C243" s="193">
        <v>1149017.92</v>
      </c>
      <c r="D243" s="186" t="e">
        <f>COUNTIF('[5]Trial Balance'!$A:$A,A243)</f>
        <v>#VALUE!</v>
      </c>
    </row>
    <row r="244" spans="1:4" hidden="1" x14ac:dyDescent="0.3">
      <c r="A244" s="187" t="s">
        <v>575</v>
      </c>
      <c r="B244" s="187" t="s">
        <v>1136</v>
      </c>
      <c r="C244" s="193">
        <v>1233.04</v>
      </c>
      <c r="D244" s="186" t="e">
        <f>COUNTIF('[5]Trial Balance'!$A:$A,A244)</f>
        <v>#VALUE!</v>
      </c>
    </row>
    <row r="245" spans="1:4" hidden="1" x14ac:dyDescent="0.3">
      <c r="A245" s="187" t="s">
        <v>583</v>
      </c>
      <c r="B245" s="187" t="s">
        <v>1137</v>
      </c>
      <c r="C245" s="193">
        <v>83492.52</v>
      </c>
      <c r="D245" s="186" t="e">
        <f>COUNTIF('[5]Trial Balance'!$A:$A,A245)</f>
        <v>#VALUE!</v>
      </c>
    </row>
    <row r="246" spans="1:4" hidden="1" x14ac:dyDescent="0.3">
      <c r="A246" s="187" t="s">
        <v>576</v>
      </c>
      <c r="B246" s="187" t="s">
        <v>1217</v>
      </c>
      <c r="C246" s="193">
        <v>136095.13</v>
      </c>
      <c r="D246" s="186" t="e">
        <f>COUNTIF('[5]Trial Balance'!$A:$A,A246)</f>
        <v>#VALUE!</v>
      </c>
    </row>
    <row r="247" spans="1:4" hidden="1" x14ac:dyDescent="0.3">
      <c r="A247" s="187" t="s">
        <v>577</v>
      </c>
      <c r="B247" s="187" t="s">
        <v>1218</v>
      </c>
      <c r="C247" s="193">
        <v>738901.73</v>
      </c>
      <c r="D247" s="186" t="e">
        <f>COUNTIF('[5]Trial Balance'!$A:$A,A247)</f>
        <v>#VALUE!</v>
      </c>
    </row>
    <row r="248" spans="1:4" x14ac:dyDescent="0.3">
      <c r="A248" s="187" t="s">
        <v>578</v>
      </c>
      <c r="B248" s="187" t="s">
        <v>1138</v>
      </c>
      <c r="C248" s="193">
        <v>14799.48</v>
      </c>
      <c r="D248" s="186" t="e">
        <f>COUNTIF('[5]Trial Balance'!$A:$A,A248)</f>
        <v>#VALUE!</v>
      </c>
    </row>
    <row r="249" spans="1:4" hidden="1" x14ac:dyDescent="0.3">
      <c r="A249" s="187" t="s">
        <v>579</v>
      </c>
      <c r="B249" s="187" t="s">
        <v>1139</v>
      </c>
      <c r="C249" s="193">
        <v>276754.34000000003</v>
      </c>
      <c r="D249" s="186" t="e">
        <f>COUNTIF('[5]Trial Balance'!$A:$A,A249)</f>
        <v>#VALUE!</v>
      </c>
    </row>
    <row r="250" spans="1:4" hidden="1" x14ac:dyDescent="0.3">
      <c r="A250" s="187" t="s">
        <v>1140</v>
      </c>
      <c r="B250" s="187" t="s">
        <v>1141</v>
      </c>
      <c r="C250" s="193">
        <v>112052.28</v>
      </c>
      <c r="D250" s="186" t="e">
        <f>COUNTIF('[5]Trial Balance'!$A:$A,A250)</f>
        <v>#VALUE!</v>
      </c>
    </row>
    <row r="251" spans="1:4" hidden="1" x14ac:dyDescent="0.3">
      <c r="A251" s="187" t="s">
        <v>580</v>
      </c>
      <c r="B251" s="187" t="s">
        <v>1142</v>
      </c>
      <c r="C251" s="193">
        <v>-15702.09</v>
      </c>
      <c r="D251" s="186" t="e">
        <f>COUNTIF('[5]Trial Balance'!$A:$A,A251)</f>
        <v>#VALUE!</v>
      </c>
    </row>
    <row r="252" spans="1:4" hidden="1" x14ac:dyDescent="0.3">
      <c r="A252" s="187" t="s">
        <v>1143</v>
      </c>
      <c r="B252" s="187" t="s">
        <v>1144</v>
      </c>
      <c r="C252" s="193">
        <v>2745.46</v>
      </c>
      <c r="D252" s="186" t="e">
        <f>COUNTIF('[5]Trial Balance'!$A:$A,A252)</f>
        <v>#VALUE!</v>
      </c>
    </row>
    <row r="253" spans="1:4" hidden="1" x14ac:dyDescent="0.3">
      <c r="A253" s="187" t="s">
        <v>1145</v>
      </c>
      <c r="B253" s="187" t="s">
        <v>1146</v>
      </c>
      <c r="C253" s="193">
        <v>1647.5</v>
      </c>
      <c r="D253" s="186" t="e">
        <f>COUNTIF('[5]Trial Balance'!$A:$A,A253)</f>
        <v>#VALUE!</v>
      </c>
    </row>
    <row r="254" spans="1:4" hidden="1" x14ac:dyDescent="0.3">
      <c r="A254" s="187" t="s">
        <v>1147</v>
      </c>
      <c r="B254" s="187" t="s">
        <v>1148</v>
      </c>
      <c r="C254" s="193">
        <v>8485.41</v>
      </c>
      <c r="D254" s="186" t="e">
        <f>COUNTIF('[5]Trial Balance'!$A:$A,A254)</f>
        <v>#VALUE!</v>
      </c>
    </row>
    <row r="255" spans="1:4" hidden="1" x14ac:dyDescent="0.3">
      <c r="A255" s="187" t="s">
        <v>1149</v>
      </c>
      <c r="B255" s="187" t="s">
        <v>1150</v>
      </c>
      <c r="C255" s="193">
        <v>124144.22</v>
      </c>
      <c r="D255" s="186" t="e">
        <f>COUNTIF('[5]Trial Balance'!$A:$A,A255)</f>
        <v>#VALUE!</v>
      </c>
    </row>
    <row r="256" spans="1:4" hidden="1" x14ac:dyDescent="0.3">
      <c r="A256" s="187" t="s">
        <v>1151</v>
      </c>
      <c r="B256" s="187" t="s">
        <v>1152</v>
      </c>
      <c r="C256" s="193">
        <v>589896.25</v>
      </c>
      <c r="D256" s="186" t="e">
        <f>COUNTIF('[5]Trial Balance'!$A:$A,A256)</f>
        <v>#VALUE!</v>
      </c>
    </row>
    <row r="257" spans="1:4" hidden="1" x14ac:dyDescent="0.3">
      <c r="A257" s="187" t="s">
        <v>1153</v>
      </c>
      <c r="B257" s="187" t="s">
        <v>1154</v>
      </c>
      <c r="C257" s="193">
        <v>139690.29</v>
      </c>
      <c r="D257" s="186" t="e">
        <f>COUNTIF('[5]Trial Balance'!$A:$A,A257)</f>
        <v>#VALUE!</v>
      </c>
    </row>
    <row r="258" spans="1:4" hidden="1" x14ac:dyDescent="0.3">
      <c r="A258" s="187" t="s">
        <v>1155</v>
      </c>
      <c r="B258" s="187" t="s">
        <v>1156</v>
      </c>
      <c r="C258" s="193">
        <v>112379.61</v>
      </c>
      <c r="D258" s="186" t="e">
        <f>COUNTIF('[5]Trial Balance'!$A:$A,A258)</f>
        <v>#VALUE!</v>
      </c>
    </row>
    <row r="259" spans="1:4" hidden="1" x14ac:dyDescent="0.3">
      <c r="A259" s="187" t="s">
        <v>1157</v>
      </c>
      <c r="B259" s="187" t="s">
        <v>1158</v>
      </c>
      <c r="C259" s="193">
        <v>-5262.94</v>
      </c>
      <c r="D259" s="186" t="e">
        <f>COUNTIF('[5]Trial Balance'!$A:$A,A259)</f>
        <v>#VALUE!</v>
      </c>
    </row>
    <row r="260" spans="1:4" hidden="1" x14ac:dyDescent="0.3">
      <c r="A260" s="187" t="s">
        <v>1219</v>
      </c>
      <c r="B260" s="187" t="s">
        <v>886</v>
      </c>
      <c r="C260" s="193">
        <v>41048.9</v>
      </c>
      <c r="D260" s="186" t="e">
        <f>COUNTIF('[5]Trial Balance'!$A:$A,A260)</f>
        <v>#VALUE!</v>
      </c>
    </row>
    <row r="261" spans="1:4" hidden="1" x14ac:dyDescent="0.3">
      <c r="A261" s="187" t="s">
        <v>1313</v>
      </c>
      <c r="B261" s="187" t="s">
        <v>1312</v>
      </c>
      <c r="C261" s="193">
        <v>50443.57</v>
      </c>
      <c r="D261" s="186" t="e">
        <f>COUNTIF('[5]Trial Balance'!$A:$A,A261)</f>
        <v>#VALUE!</v>
      </c>
    </row>
    <row r="262" spans="1:4" hidden="1" x14ac:dyDescent="0.3">
      <c r="A262" s="187" t="s">
        <v>1173</v>
      </c>
      <c r="B262" s="187" t="s">
        <v>1164</v>
      </c>
      <c r="C262" s="193">
        <v>-25302003.039999999</v>
      </c>
      <c r="D262" s="186" t="e">
        <f>COUNTIF('[5]Trial Balance'!$A:$A,A262)</f>
        <v>#VALUE!</v>
      </c>
    </row>
    <row r="263" spans="1:4" hidden="1" x14ac:dyDescent="0.3">
      <c r="A263" s="187" t="s">
        <v>1174</v>
      </c>
      <c r="B263" s="187" t="s">
        <v>1165</v>
      </c>
      <c r="C263" s="193">
        <v>-17422422.030000001</v>
      </c>
      <c r="D263" s="186" t="e">
        <f>COUNTIF('[5]Trial Balance'!$A:$A,A263)</f>
        <v>#VALUE!</v>
      </c>
    </row>
    <row r="264" spans="1:4" hidden="1" x14ac:dyDescent="0.3">
      <c r="A264" s="187" t="s">
        <v>1175</v>
      </c>
      <c r="B264" s="187" t="s">
        <v>1166</v>
      </c>
      <c r="C264" s="193">
        <v>1062413608.02</v>
      </c>
      <c r="D264" s="186" t="e">
        <f>COUNTIF('[5]Trial Balance'!$A:$A,A264)</f>
        <v>#VALUE!</v>
      </c>
    </row>
    <row r="265" spans="1:4" hidden="1" x14ac:dyDescent="0.3">
      <c r="A265" s="187" t="s">
        <v>1176</v>
      </c>
      <c r="B265" s="187" t="s">
        <v>1167</v>
      </c>
      <c r="C265" s="193">
        <v>40310817.049999997</v>
      </c>
      <c r="D265" s="186" t="e">
        <f>COUNTIF('[5]Trial Balance'!$A:$A,A265)</f>
        <v>#VALUE!</v>
      </c>
    </row>
    <row r="266" spans="1:4" hidden="1" x14ac:dyDescent="0.3">
      <c r="A266" s="187" t="s">
        <v>1224</v>
      </c>
      <c r="B266" s="187" t="s">
        <v>1220</v>
      </c>
      <c r="C266" s="193">
        <v>-4467000000</v>
      </c>
      <c r="D266" s="186" t="e">
        <f>COUNTIF('[5]Trial Balance'!$A:$A,A266)</f>
        <v>#VALUE!</v>
      </c>
    </row>
    <row r="267" spans="1:4" hidden="1" x14ac:dyDescent="0.3">
      <c r="A267" t="s">
        <v>15</v>
      </c>
      <c r="B267"/>
      <c r="C267" s="193">
        <f>SUBTOTAL(9,C5:C266)</f>
        <v>18569.489999999998</v>
      </c>
      <c r="D267" s="186" t="e">
        <f>COUNTIF('[5]Trial Balance'!$A:$A,A267)</f>
        <v>#VALUE!</v>
      </c>
    </row>
    <row r="268" spans="1:4" hidden="1" x14ac:dyDescent="0.3">
      <c r="A268" s="187" t="e">
        <f>#REF!</f>
        <v>#REF!</v>
      </c>
      <c r="B268" s="187" t="e">
        <f>#REF!</f>
        <v>#REF!</v>
      </c>
      <c r="C268" s="191" t="e">
        <f>#REF!</f>
        <v>#REF!</v>
      </c>
      <c r="D268" s="186" t="e">
        <f>COUNTIF('[5]Trial Balance'!$A:$A,A268)</f>
        <v>#VALUE!</v>
      </c>
    </row>
    <row r="269" spans="1:4" hidden="1" x14ac:dyDescent="0.3">
      <c r="A269" s="187" t="e">
        <f>#REF!</f>
        <v>#REF!</v>
      </c>
      <c r="B269" s="187" t="e">
        <f>#REF!</f>
        <v>#REF!</v>
      </c>
      <c r="C269" s="191" t="e">
        <f>#REF!</f>
        <v>#REF!</v>
      </c>
      <c r="D269" s="186" t="e">
        <f>COUNTIF('[5]Trial Balance'!$A:$A,A269)</f>
        <v>#VALUE!</v>
      </c>
    </row>
    <row r="270" spans="1:4" hidden="1" x14ac:dyDescent="0.3">
      <c r="A270" s="187" t="e">
        <f>#REF!</f>
        <v>#REF!</v>
      </c>
      <c r="B270" s="187" t="e">
        <f>#REF!</f>
        <v>#REF!</v>
      </c>
      <c r="C270" s="191" t="e">
        <f>#REF!</f>
        <v>#REF!</v>
      </c>
      <c r="D270" s="186" t="e">
        <f>COUNTIF('[5]Trial Balance'!$A:$A,A270)</f>
        <v>#VALUE!</v>
      </c>
    </row>
    <row r="271" spans="1:4" hidden="1" x14ac:dyDescent="0.3">
      <c r="A271" s="187" t="e">
        <f>#REF!</f>
        <v>#REF!</v>
      </c>
      <c r="B271" s="187" t="e">
        <f>#REF!</f>
        <v>#REF!</v>
      </c>
      <c r="C271" s="191" t="e">
        <f>#REF!</f>
        <v>#REF!</v>
      </c>
      <c r="D271" s="186" t="e">
        <f>COUNTIF('[5]Trial Balance'!$A:$A,A271)</f>
        <v>#VALUE!</v>
      </c>
    </row>
    <row r="272" spans="1:4" hidden="1" x14ac:dyDescent="0.3">
      <c r="A272" s="187" t="e">
        <f>#REF!</f>
        <v>#REF!</v>
      </c>
      <c r="B272" s="187" t="e">
        <f>#REF!</f>
        <v>#REF!</v>
      </c>
      <c r="C272" s="191" t="e">
        <f>#REF!</f>
        <v>#REF!</v>
      </c>
      <c r="D272" s="186" t="e">
        <f>COUNTIF('[5]Trial Balance'!$A:$A,A272)</f>
        <v>#VALUE!</v>
      </c>
    </row>
    <row r="273" spans="1:4" hidden="1" x14ac:dyDescent="0.3">
      <c r="A273" s="187" t="e">
        <f>#REF!</f>
        <v>#REF!</v>
      </c>
      <c r="B273" s="187" t="e">
        <f>#REF!</f>
        <v>#REF!</v>
      </c>
      <c r="C273" s="191" t="e">
        <f>#REF!</f>
        <v>#REF!</v>
      </c>
      <c r="D273" s="186" t="e">
        <f>COUNTIF('[5]Trial Balance'!$A:$A,A273)</f>
        <v>#VALUE!</v>
      </c>
    </row>
    <row r="274" spans="1:4" hidden="1" x14ac:dyDescent="0.3">
      <c r="A274" s="187" t="e">
        <f>#REF!</f>
        <v>#REF!</v>
      </c>
      <c r="B274" s="187" t="e">
        <f>#REF!</f>
        <v>#REF!</v>
      </c>
      <c r="C274" s="191" t="e">
        <f>#REF!</f>
        <v>#REF!</v>
      </c>
      <c r="D274" s="186" t="e">
        <f>COUNTIF('[5]Trial Balance'!$A:$A,A274)</f>
        <v>#VALUE!</v>
      </c>
    </row>
    <row r="275" spans="1:4" hidden="1" x14ac:dyDescent="0.3">
      <c r="A275" s="187" t="e">
        <f>#REF!</f>
        <v>#REF!</v>
      </c>
      <c r="B275" s="187" t="e">
        <f>#REF!</f>
        <v>#REF!</v>
      </c>
      <c r="C275" s="191" t="e">
        <f>#REF!</f>
        <v>#REF!</v>
      </c>
      <c r="D275" s="186" t="e">
        <f>COUNTIF('[5]Trial Balance'!$A:$A,A275)</f>
        <v>#VALUE!</v>
      </c>
    </row>
    <row r="276" spans="1:4" x14ac:dyDescent="0.3">
      <c r="A276" s="187" t="e">
        <f>#REF!</f>
        <v>#REF!</v>
      </c>
      <c r="B276" s="187" t="e">
        <f>#REF!</f>
        <v>#REF!</v>
      </c>
      <c r="C276" s="191" t="e">
        <f>#REF!</f>
        <v>#REF!</v>
      </c>
      <c r="D276" s="186" t="e">
        <f>COUNTIF('[5]Trial Balance'!$A:$A,A276)</f>
        <v>#VALUE!</v>
      </c>
    </row>
    <row r="277" spans="1:4" hidden="1" x14ac:dyDescent="0.3">
      <c r="A277" s="187" t="e">
        <f>#REF!</f>
        <v>#REF!</v>
      </c>
      <c r="B277" s="187" t="e">
        <f>#REF!</f>
        <v>#REF!</v>
      </c>
      <c r="C277" s="191" t="e">
        <f>#REF!</f>
        <v>#REF!</v>
      </c>
      <c r="D277" s="186" t="e">
        <f>COUNTIF('[5]Trial Balance'!$A:$A,A277)</f>
        <v>#VALUE!</v>
      </c>
    </row>
    <row r="278" spans="1:4" hidden="1" x14ac:dyDescent="0.3">
      <c r="A278" s="187" t="e">
        <f>#REF!</f>
        <v>#REF!</v>
      </c>
      <c r="B278" s="187" t="e">
        <f>#REF!</f>
        <v>#REF!</v>
      </c>
      <c r="C278" s="191" t="e">
        <f>#REF!</f>
        <v>#REF!</v>
      </c>
      <c r="D278" s="186" t="e">
        <f>COUNTIF('[5]Trial Balance'!$A:$A,A278)</f>
        <v>#VALUE!</v>
      </c>
    </row>
    <row r="279" spans="1:4" hidden="1" x14ac:dyDescent="0.3">
      <c r="A279" s="187" t="e">
        <f>#REF!</f>
        <v>#REF!</v>
      </c>
      <c r="B279" s="187" t="e">
        <f>#REF!</f>
        <v>#REF!</v>
      </c>
      <c r="C279" s="191" t="e">
        <f>#REF!</f>
        <v>#REF!</v>
      </c>
      <c r="D279" s="186" t="e">
        <f>COUNTIF('[5]Trial Balance'!$A:$A,A279)</f>
        <v>#VALUE!</v>
      </c>
    </row>
    <row r="280" spans="1:4" hidden="1" x14ac:dyDescent="0.3">
      <c r="A280" s="187" t="e">
        <f>#REF!</f>
        <v>#REF!</v>
      </c>
      <c r="B280" s="187" t="e">
        <f>#REF!</f>
        <v>#REF!</v>
      </c>
      <c r="C280" s="191" t="e">
        <f>#REF!</f>
        <v>#REF!</v>
      </c>
      <c r="D280" s="186" t="e">
        <f>COUNTIF('[5]Trial Balance'!$A:$A,A280)</f>
        <v>#VALUE!</v>
      </c>
    </row>
    <row r="281" spans="1:4" hidden="1" x14ac:dyDescent="0.3">
      <c r="A281" s="187" t="e">
        <f>#REF!</f>
        <v>#REF!</v>
      </c>
      <c r="B281" s="187" t="e">
        <f>#REF!</f>
        <v>#REF!</v>
      </c>
      <c r="C281" s="191" t="e">
        <f>#REF!</f>
        <v>#REF!</v>
      </c>
      <c r="D281" s="186" t="e">
        <f>COUNTIF('[5]Trial Balance'!$A:$A,A281)</f>
        <v>#VALUE!</v>
      </c>
    </row>
    <row r="282" spans="1:4" hidden="1" x14ac:dyDescent="0.3">
      <c r="A282" s="187" t="e">
        <f>#REF!</f>
        <v>#REF!</v>
      </c>
      <c r="B282" s="187" t="e">
        <f>#REF!</f>
        <v>#REF!</v>
      </c>
      <c r="C282" s="191" t="e">
        <f>#REF!</f>
        <v>#REF!</v>
      </c>
      <c r="D282" s="186" t="e">
        <f>COUNTIF('[5]Trial Balance'!$A:$A,A282)</f>
        <v>#VALUE!</v>
      </c>
    </row>
    <row r="283" spans="1:4" hidden="1" x14ac:dyDescent="0.3">
      <c r="A283" s="187" t="e">
        <f>#REF!</f>
        <v>#REF!</v>
      </c>
      <c r="B283" s="187" t="e">
        <f>#REF!</f>
        <v>#REF!</v>
      </c>
      <c r="C283" s="191" t="e">
        <f>#REF!</f>
        <v>#REF!</v>
      </c>
      <c r="D283" s="186" t="e">
        <f>COUNTIF('[5]Trial Balance'!$A:$A,A283)</f>
        <v>#VALUE!</v>
      </c>
    </row>
    <row r="284" spans="1:4" hidden="1" x14ac:dyDescent="0.3">
      <c r="A284" s="187" t="e">
        <f>#REF!</f>
        <v>#REF!</v>
      </c>
      <c r="B284" s="187" t="e">
        <f>#REF!</f>
        <v>#REF!</v>
      </c>
      <c r="C284" s="191" t="e">
        <f>#REF!</f>
        <v>#REF!</v>
      </c>
      <c r="D284" s="186" t="e">
        <f>COUNTIF('[5]Trial Balance'!$A:$A,A284)</f>
        <v>#VALUE!</v>
      </c>
    </row>
    <row r="285" spans="1:4" hidden="1" x14ac:dyDescent="0.3">
      <c r="A285" s="187" t="e">
        <f>#REF!</f>
        <v>#REF!</v>
      </c>
      <c r="B285" s="187" t="e">
        <f>#REF!</f>
        <v>#REF!</v>
      </c>
      <c r="C285" s="191" t="e">
        <f>#REF!</f>
        <v>#REF!</v>
      </c>
      <c r="D285" s="186" t="e">
        <f>COUNTIF('[5]Trial Balance'!$A:$A,A285)</f>
        <v>#VALUE!</v>
      </c>
    </row>
    <row r="286" spans="1:4" hidden="1" x14ac:dyDescent="0.3">
      <c r="A286" s="187" t="e">
        <f>#REF!</f>
        <v>#REF!</v>
      </c>
      <c r="B286" s="187" t="e">
        <f>#REF!</f>
        <v>#REF!</v>
      </c>
      <c r="C286" s="191" t="e">
        <f>#REF!</f>
        <v>#REF!</v>
      </c>
      <c r="D286" s="186" t="e">
        <f>COUNTIF('[5]Trial Balance'!$A:$A,A286)</f>
        <v>#VALUE!</v>
      </c>
    </row>
    <row r="287" spans="1:4" hidden="1" x14ac:dyDescent="0.3">
      <c r="A287" s="187" t="e">
        <f>#REF!</f>
        <v>#REF!</v>
      </c>
      <c r="B287" s="187" t="e">
        <f>#REF!</f>
        <v>#REF!</v>
      </c>
      <c r="C287" s="191" t="e">
        <f>#REF!</f>
        <v>#REF!</v>
      </c>
      <c r="D287" s="186" t="e">
        <f>COUNTIF('[5]Trial Balance'!$A:$A,A287)</f>
        <v>#VALUE!</v>
      </c>
    </row>
    <row r="288" spans="1:4" hidden="1" x14ac:dyDescent="0.3">
      <c r="A288" s="187" t="e">
        <f>#REF!</f>
        <v>#REF!</v>
      </c>
      <c r="B288" s="187" t="e">
        <f>#REF!</f>
        <v>#REF!</v>
      </c>
      <c r="C288" s="191" t="e">
        <f>#REF!</f>
        <v>#REF!</v>
      </c>
      <c r="D288" s="186" t="e">
        <f>COUNTIF('[5]Trial Balance'!$A:$A,A288)</f>
        <v>#VALUE!</v>
      </c>
    </row>
    <row r="289" spans="1:4" hidden="1" x14ac:dyDescent="0.3">
      <c r="A289" s="187" t="e">
        <f>#REF!</f>
        <v>#REF!</v>
      </c>
      <c r="B289" s="187" t="e">
        <f>#REF!</f>
        <v>#REF!</v>
      </c>
      <c r="C289" s="191" t="e">
        <f>#REF!</f>
        <v>#REF!</v>
      </c>
      <c r="D289" s="186" t="e">
        <f>COUNTIF('[5]Trial Balance'!$A:$A,A289)</f>
        <v>#VALUE!</v>
      </c>
    </row>
    <row r="290" spans="1:4" hidden="1" x14ac:dyDescent="0.3">
      <c r="A290" s="187" t="e">
        <f>#REF!</f>
        <v>#REF!</v>
      </c>
      <c r="B290" s="187" t="e">
        <f>#REF!</f>
        <v>#REF!</v>
      </c>
      <c r="C290" s="191" t="e">
        <f>#REF!</f>
        <v>#REF!</v>
      </c>
      <c r="D290" s="186" t="e">
        <f>COUNTIF('[5]Trial Balance'!$A:$A,A290)</f>
        <v>#VALUE!</v>
      </c>
    </row>
    <row r="291" spans="1:4" hidden="1" x14ac:dyDescent="0.3">
      <c r="A291" s="187" t="e">
        <f>#REF!</f>
        <v>#REF!</v>
      </c>
      <c r="B291" s="187" t="e">
        <f>#REF!</f>
        <v>#REF!</v>
      </c>
      <c r="C291" s="191" t="e">
        <f>#REF!</f>
        <v>#REF!</v>
      </c>
      <c r="D291" s="186" t="e">
        <f>COUNTIF('[5]Trial Balance'!$A:$A,A291)</f>
        <v>#VALUE!</v>
      </c>
    </row>
    <row r="292" spans="1:4" hidden="1" x14ac:dyDescent="0.3">
      <c r="A292" s="187" t="e">
        <f>#REF!</f>
        <v>#REF!</v>
      </c>
      <c r="B292" s="187" t="e">
        <f>#REF!</f>
        <v>#REF!</v>
      </c>
      <c r="C292" s="191" t="e">
        <f>#REF!</f>
        <v>#REF!</v>
      </c>
      <c r="D292" s="186" t="e">
        <f>COUNTIF('[5]Trial Balance'!$A:$A,A292)</f>
        <v>#VALUE!</v>
      </c>
    </row>
    <row r="293" spans="1:4" hidden="1" x14ac:dyDescent="0.3">
      <c r="A293" s="187" t="e">
        <f>#REF!</f>
        <v>#REF!</v>
      </c>
      <c r="B293" s="187" t="e">
        <f>#REF!</f>
        <v>#REF!</v>
      </c>
      <c r="C293" s="191" t="e">
        <f>#REF!</f>
        <v>#REF!</v>
      </c>
      <c r="D293" s="186" t="e">
        <f>COUNTIF('[5]Trial Balance'!$A:$A,A293)</f>
        <v>#VALUE!</v>
      </c>
    </row>
    <row r="294" spans="1:4" hidden="1" x14ac:dyDescent="0.3">
      <c r="A294" s="187" t="e">
        <f>#REF!</f>
        <v>#REF!</v>
      </c>
      <c r="B294" s="187" t="e">
        <f>#REF!</f>
        <v>#REF!</v>
      </c>
      <c r="C294" s="191" t="e">
        <f>#REF!</f>
        <v>#REF!</v>
      </c>
      <c r="D294" s="186" t="e">
        <f>COUNTIF('[5]Trial Balance'!$A:$A,A294)</f>
        <v>#VALUE!</v>
      </c>
    </row>
    <row r="295" spans="1:4" hidden="1" x14ac:dyDescent="0.3">
      <c r="A295" s="187" t="e">
        <f>#REF!</f>
        <v>#REF!</v>
      </c>
      <c r="B295" s="187" t="e">
        <f>#REF!</f>
        <v>#REF!</v>
      </c>
      <c r="C295" s="191" t="e">
        <f>#REF!</f>
        <v>#REF!</v>
      </c>
      <c r="D295" s="186" t="e">
        <f>COUNTIF('[5]Trial Balance'!$A:$A,A295)</f>
        <v>#VALUE!</v>
      </c>
    </row>
    <row r="296" spans="1:4" hidden="1" x14ac:dyDescent="0.3">
      <c r="A296" s="187" t="e">
        <f>#REF!</f>
        <v>#REF!</v>
      </c>
      <c r="B296" s="187" t="e">
        <f>#REF!</f>
        <v>#REF!</v>
      </c>
      <c r="C296" s="191" t="e">
        <f>#REF!</f>
        <v>#REF!</v>
      </c>
      <c r="D296" s="186" t="e">
        <f>COUNTIF('[5]Trial Balance'!$A:$A,A296)</f>
        <v>#VALUE!</v>
      </c>
    </row>
    <row r="297" spans="1:4" hidden="1" x14ac:dyDescent="0.3">
      <c r="A297" s="187" t="e">
        <f>#REF!</f>
        <v>#REF!</v>
      </c>
      <c r="B297" s="187" t="e">
        <f>#REF!</f>
        <v>#REF!</v>
      </c>
      <c r="C297" s="191" t="e">
        <f>#REF!</f>
        <v>#REF!</v>
      </c>
      <c r="D297" s="186" t="e">
        <f>COUNTIF('[5]Trial Balance'!$A:$A,A297)</f>
        <v>#VALUE!</v>
      </c>
    </row>
    <row r="298" spans="1:4" hidden="1" x14ac:dyDescent="0.3">
      <c r="A298" s="187" t="e">
        <f>#REF!</f>
        <v>#REF!</v>
      </c>
      <c r="B298" s="187" t="e">
        <f>#REF!</f>
        <v>#REF!</v>
      </c>
      <c r="C298" s="191" t="e">
        <f>#REF!</f>
        <v>#REF!</v>
      </c>
      <c r="D298" s="186" t="e">
        <f>COUNTIF('[5]Trial Balance'!$A:$A,A298)</f>
        <v>#VALUE!</v>
      </c>
    </row>
    <row r="299" spans="1:4" hidden="1" x14ac:dyDescent="0.3">
      <c r="A299" s="187" t="e">
        <f>#REF!</f>
        <v>#REF!</v>
      </c>
      <c r="B299" s="187" t="e">
        <f>#REF!</f>
        <v>#REF!</v>
      </c>
      <c r="C299" s="191" t="e">
        <f>#REF!</f>
        <v>#REF!</v>
      </c>
      <c r="D299" s="186" t="e">
        <f>COUNTIF('[5]Trial Balance'!$A:$A,A299)</f>
        <v>#VALUE!</v>
      </c>
    </row>
    <row r="300" spans="1:4" hidden="1" x14ac:dyDescent="0.3">
      <c r="A300" s="187" t="e">
        <f>#REF!</f>
        <v>#REF!</v>
      </c>
      <c r="B300" s="187" t="e">
        <f>#REF!</f>
        <v>#REF!</v>
      </c>
      <c r="C300" s="191" t="e">
        <f>#REF!</f>
        <v>#REF!</v>
      </c>
      <c r="D300" s="186" t="e">
        <f>COUNTIF('[5]Trial Balance'!$A:$A,A300)</f>
        <v>#VALUE!</v>
      </c>
    </row>
    <row r="301" spans="1:4" x14ac:dyDescent="0.3">
      <c r="A301" s="187" t="e">
        <f>#REF!</f>
        <v>#REF!</v>
      </c>
      <c r="B301" s="187" t="e">
        <f>#REF!</f>
        <v>#REF!</v>
      </c>
      <c r="C301" s="191" t="e">
        <f>#REF!</f>
        <v>#REF!</v>
      </c>
      <c r="D301" s="186" t="e">
        <f>COUNTIF('[5]Trial Balance'!$A:$A,A301)</f>
        <v>#VALUE!</v>
      </c>
    </row>
    <row r="302" spans="1:4" hidden="1" x14ac:dyDescent="0.3">
      <c r="A302" s="187" t="e">
        <f>#REF!</f>
        <v>#REF!</v>
      </c>
      <c r="B302" s="187" t="e">
        <f>#REF!</f>
        <v>#REF!</v>
      </c>
      <c r="C302" s="191" t="e">
        <f>#REF!</f>
        <v>#REF!</v>
      </c>
      <c r="D302" s="186" t="e">
        <f>COUNTIF('[5]Trial Balance'!$A:$A,A302)</f>
        <v>#VALUE!</v>
      </c>
    </row>
    <row r="303" spans="1:4" hidden="1" x14ac:dyDescent="0.3">
      <c r="A303" s="187" t="e">
        <f>#REF!</f>
        <v>#REF!</v>
      </c>
      <c r="B303" s="187" t="e">
        <f>#REF!</f>
        <v>#REF!</v>
      </c>
      <c r="C303" s="191" t="e">
        <f>#REF!</f>
        <v>#REF!</v>
      </c>
      <c r="D303" s="186" t="e">
        <f>COUNTIF('[5]Trial Balance'!$A:$A,A303)</f>
        <v>#VALUE!</v>
      </c>
    </row>
    <row r="304" spans="1:4" hidden="1" x14ac:dyDescent="0.3">
      <c r="A304" s="187" t="e">
        <f>#REF!</f>
        <v>#REF!</v>
      </c>
      <c r="B304" s="187" t="e">
        <f>#REF!</f>
        <v>#REF!</v>
      </c>
      <c r="C304" s="191" t="e">
        <f>#REF!</f>
        <v>#REF!</v>
      </c>
      <c r="D304" s="186" t="e">
        <f>COUNTIF('[5]Trial Balance'!$A:$A,A304)</f>
        <v>#VALUE!</v>
      </c>
    </row>
    <row r="305" spans="1:4" hidden="1" x14ac:dyDescent="0.3">
      <c r="A305" s="187" t="e">
        <f>#REF!</f>
        <v>#REF!</v>
      </c>
      <c r="B305" s="187" t="e">
        <f>#REF!</f>
        <v>#REF!</v>
      </c>
      <c r="C305" s="191" t="e">
        <f>#REF!</f>
        <v>#REF!</v>
      </c>
      <c r="D305" s="186" t="e">
        <f>COUNTIF('[5]Trial Balance'!$A:$A,A305)</f>
        <v>#VALUE!</v>
      </c>
    </row>
    <row r="306" spans="1:4" hidden="1" x14ac:dyDescent="0.3">
      <c r="A306" s="187" t="e">
        <f>#REF!</f>
        <v>#REF!</v>
      </c>
      <c r="B306" s="187" t="e">
        <f>#REF!</f>
        <v>#REF!</v>
      </c>
      <c r="C306" s="191" t="e">
        <f>#REF!</f>
        <v>#REF!</v>
      </c>
      <c r="D306" s="186" t="e">
        <f>COUNTIF('[5]Trial Balance'!$A:$A,A306)</f>
        <v>#VALUE!</v>
      </c>
    </row>
    <row r="307" spans="1:4" hidden="1" x14ac:dyDescent="0.3">
      <c r="A307" s="187" t="e">
        <f>#REF!</f>
        <v>#REF!</v>
      </c>
      <c r="B307" s="187" t="e">
        <f>#REF!</f>
        <v>#REF!</v>
      </c>
      <c r="C307" s="191" t="e">
        <f>#REF!</f>
        <v>#REF!</v>
      </c>
      <c r="D307" s="186" t="e">
        <f>COUNTIF('[5]Trial Balance'!$A:$A,A307)</f>
        <v>#VALUE!</v>
      </c>
    </row>
    <row r="308" spans="1:4" hidden="1" x14ac:dyDescent="0.3">
      <c r="A308" s="187" t="e">
        <f>#REF!</f>
        <v>#REF!</v>
      </c>
      <c r="B308" s="187" t="e">
        <f>#REF!</f>
        <v>#REF!</v>
      </c>
      <c r="C308" s="191" t="e">
        <f>#REF!</f>
        <v>#REF!</v>
      </c>
      <c r="D308" s="186" t="e">
        <f>COUNTIF('[5]Trial Balance'!$A:$A,A308)</f>
        <v>#VALUE!</v>
      </c>
    </row>
    <row r="309" spans="1:4" hidden="1" x14ac:dyDescent="0.3">
      <c r="A309" s="187" t="e">
        <f>#REF!</f>
        <v>#REF!</v>
      </c>
      <c r="B309" s="187" t="e">
        <f>#REF!</f>
        <v>#REF!</v>
      </c>
      <c r="C309" s="191" t="e">
        <f>#REF!</f>
        <v>#REF!</v>
      </c>
      <c r="D309" s="186" t="e">
        <f>COUNTIF('[5]Trial Balance'!$A:$A,A309)</f>
        <v>#VALUE!</v>
      </c>
    </row>
    <row r="310" spans="1:4" hidden="1" x14ac:dyDescent="0.3">
      <c r="A310" s="187" t="e">
        <f>#REF!</f>
        <v>#REF!</v>
      </c>
      <c r="B310" s="187" t="e">
        <f>#REF!</f>
        <v>#REF!</v>
      </c>
      <c r="C310" s="191" t="e">
        <f>#REF!</f>
        <v>#REF!</v>
      </c>
      <c r="D310" s="186" t="e">
        <f>COUNTIF('[5]Trial Balance'!$A:$A,A310)</f>
        <v>#VALUE!</v>
      </c>
    </row>
    <row r="311" spans="1:4" hidden="1" x14ac:dyDescent="0.3">
      <c r="A311" s="187" t="e">
        <f>#REF!</f>
        <v>#REF!</v>
      </c>
      <c r="B311" s="187" t="e">
        <f>#REF!</f>
        <v>#REF!</v>
      </c>
      <c r="C311" s="191" t="e">
        <f>#REF!</f>
        <v>#REF!</v>
      </c>
      <c r="D311" s="186" t="e">
        <f>COUNTIF('[5]Trial Balance'!$A:$A,A311)</f>
        <v>#VALUE!</v>
      </c>
    </row>
    <row r="312" spans="1:4" hidden="1" x14ac:dyDescent="0.3">
      <c r="A312" s="187" t="e">
        <f>#REF!</f>
        <v>#REF!</v>
      </c>
      <c r="B312" s="187" t="e">
        <f>#REF!</f>
        <v>#REF!</v>
      </c>
      <c r="C312" s="191" t="e">
        <f>#REF!</f>
        <v>#REF!</v>
      </c>
      <c r="D312" s="186" t="e">
        <f>COUNTIF('[5]Trial Balance'!$A:$A,A312)</f>
        <v>#VALUE!</v>
      </c>
    </row>
    <row r="313" spans="1:4" hidden="1" x14ac:dyDescent="0.3">
      <c r="A313" s="187" t="e">
        <f>#REF!</f>
        <v>#REF!</v>
      </c>
      <c r="B313" s="187" t="e">
        <f>#REF!</f>
        <v>#REF!</v>
      </c>
      <c r="C313" s="191" t="e">
        <f>#REF!</f>
        <v>#REF!</v>
      </c>
      <c r="D313" s="186" t="e">
        <f>COUNTIF('[5]Trial Balance'!$A:$A,A313)</f>
        <v>#VALUE!</v>
      </c>
    </row>
    <row r="314" spans="1:4" hidden="1" x14ac:dyDescent="0.3">
      <c r="A314" s="187" t="e">
        <f>#REF!</f>
        <v>#REF!</v>
      </c>
      <c r="B314" s="187" t="e">
        <f>#REF!</f>
        <v>#REF!</v>
      </c>
      <c r="C314" s="191" t="e">
        <f>#REF!</f>
        <v>#REF!</v>
      </c>
      <c r="D314" s="186" t="e">
        <f>COUNTIF('[5]Trial Balance'!$A:$A,A314)</f>
        <v>#VALUE!</v>
      </c>
    </row>
    <row r="315" spans="1:4" hidden="1" x14ac:dyDescent="0.3">
      <c r="A315" s="187" t="e">
        <f>#REF!</f>
        <v>#REF!</v>
      </c>
      <c r="B315" s="187" t="e">
        <f>#REF!</f>
        <v>#REF!</v>
      </c>
      <c r="C315" s="191" t="e">
        <f>#REF!</f>
        <v>#REF!</v>
      </c>
      <c r="D315" s="186" t="e">
        <f>COUNTIF('[5]Trial Balance'!$A:$A,A315)</f>
        <v>#VALUE!</v>
      </c>
    </row>
    <row r="316" spans="1:4" hidden="1" x14ac:dyDescent="0.3">
      <c r="A316" s="187" t="e">
        <f>#REF!</f>
        <v>#REF!</v>
      </c>
      <c r="B316" s="187" t="e">
        <f>#REF!</f>
        <v>#REF!</v>
      </c>
      <c r="C316" s="191" t="e">
        <f>#REF!</f>
        <v>#REF!</v>
      </c>
      <c r="D316" s="186" t="e">
        <f>COUNTIF('[5]Trial Balance'!$A:$A,A316)</f>
        <v>#VALUE!</v>
      </c>
    </row>
    <row r="317" spans="1:4" hidden="1" x14ac:dyDescent="0.3">
      <c r="A317" s="187" t="e">
        <f>#REF!</f>
        <v>#REF!</v>
      </c>
      <c r="B317" s="187" t="e">
        <f>#REF!</f>
        <v>#REF!</v>
      </c>
      <c r="C317" s="191" t="e">
        <f>#REF!</f>
        <v>#REF!</v>
      </c>
      <c r="D317" s="186" t="e">
        <f>COUNTIF('[5]Trial Balance'!$A:$A,A317)</f>
        <v>#VALUE!</v>
      </c>
    </row>
    <row r="318" spans="1:4" hidden="1" x14ac:dyDescent="0.3">
      <c r="A318" s="187" t="e">
        <f>#REF!</f>
        <v>#REF!</v>
      </c>
      <c r="B318" s="187" t="e">
        <f>#REF!</f>
        <v>#REF!</v>
      </c>
      <c r="C318" s="191" t="e">
        <f>#REF!</f>
        <v>#REF!</v>
      </c>
      <c r="D318" s="186" t="e">
        <f>COUNTIF('[5]Trial Balance'!$A:$A,A318)</f>
        <v>#VALUE!</v>
      </c>
    </row>
    <row r="319" spans="1:4" hidden="1" x14ac:dyDescent="0.3">
      <c r="A319" s="187" t="e">
        <f>#REF!</f>
        <v>#REF!</v>
      </c>
      <c r="B319" s="187" t="e">
        <f>#REF!</f>
        <v>#REF!</v>
      </c>
      <c r="C319" s="191" t="e">
        <f>#REF!</f>
        <v>#REF!</v>
      </c>
      <c r="D319" s="186" t="e">
        <f>COUNTIF('[5]Trial Balance'!$A:$A,A319)</f>
        <v>#VALUE!</v>
      </c>
    </row>
    <row r="320" spans="1:4" hidden="1" x14ac:dyDescent="0.3">
      <c r="A320" s="187" t="e">
        <f>#REF!</f>
        <v>#REF!</v>
      </c>
      <c r="B320" s="187" t="e">
        <f>#REF!</f>
        <v>#REF!</v>
      </c>
      <c r="C320" s="191" t="e">
        <f>#REF!</f>
        <v>#REF!</v>
      </c>
      <c r="D320" s="186" t="e">
        <f>COUNTIF('[5]Trial Balance'!$A:$A,A320)</f>
        <v>#VALUE!</v>
      </c>
    </row>
    <row r="321" spans="1:4" hidden="1" x14ac:dyDescent="0.3">
      <c r="A321" s="187" t="e">
        <f>#REF!</f>
        <v>#REF!</v>
      </c>
      <c r="B321" s="187" t="e">
        <f>#REF!</f>
        <v>#REF!</v>
      </c>
      <c r="C321" s="191" t="e">
        <f>#REF!</f>
        <v>#REF!</v>
      </c>
      <c r="D321" s="186" t="e">
        <f>COUNTIF('[5]Trial Balance'!$A:$A,A321)</f>
        <v>#VALUE!</v>
      </c>
    </row>
    <row r="322" spans="1:4" hidden="1" x14ac:dyDescent="0.3">
      <c r="A322" s="187" t="e">
        <f>#REF!</f>
        <v>#REF!</v>
      </c>
      <c r="B322" s="187" t="e">
        <f>#REF!</f>
        <v>#REF!</v>
      </c>
      <c r="C322" s="191" t="e">
        <f>#REF!</f>
        <v>#REF!</v>
      </c>
      <c r="D322" s="186" t="e">
        <f>COUNTIF('[5]Trial Balance'!$A:$A,A322)</f>
        <v>#VALUE!</v>
      </c>
    </row>
    <row r="323" spans="1:4" hidden="1" x14ac:dyDescent="0.3">
      <c r="A323" s="187" t="e">
        <f>#REF!</f>
        <v>#REF!</v>
      </c>
      <c r="B323" s="187" t="e">
        <f>#REF!</f>
        <v>#REF!</v>
      </c>
      <c r="C323" s="191" t="e">
        <f>#REF!</f>
        <v>#REF!</v>
      </c>
      <c r="D323" s="186" t="e">
        <f>COUNTIF('[5]Trial Balance'!$A:$A,A323)</f>
        <v>#VALUE!</v>
      </c>
    </row>
    <row r="324" spans="1:4" hidden="1" x14ac:dyDescent="0.3">
      <c r="A324" s="187" t="e">
        <f>#REF!</f>
        <v>#REF!</v>
      </c>
      <c r="B324" s="187" t="e">
        <f>#REF!</f>
        <v>#REF!</v>
      </c>
      <c r="C324" s="191" t="e">
        <f>#REF!</f>
        <v>#REF!</v>
      </c>
      <c r="D324" s="186" t="e">
        <f>COUNTIF('[5]Trial Balance'!$A:$A,A324)</f>
        <v>#VALUE!</v>
      </c>
    </row>
    <row r="325" spans="1:4" hidden="1" x14ac:dyDescent="0.3">
      <c r="A325" s="187" t="e">
        <f>#REF!</f>
        <v>#REF!</v>
      </c>
      <c r="B325" s="187" t="e">
        <f>#REF!</f>
        <v>#REF!</v>
      </c>
      <c r="C325" s="191" t="e">
        <f>#REF!</f>
        <v>#REF!</v>
      </c>
      <c r="D325" s="186" t="e">
        <f>COUNTIF('[5]Trial Balance'!$A:$A,A325)</f>
        <v>#VALUE!</v>
      </c>
    </row>
    <row r="326" spans="1:4" hidden="1" x14ac:dyDescent="0.3">
      <c r="A326" s="187" t="e">
        <f>#REF!</f>
        <v>#REF!</v>
      </c>
      <c r="B326" s="187" t="e">
        <f>#REF!</f>
        <v>#REF!</v>
      </c>
      <c r="C326" s="191" t="e">
        <f>#REF!</f>
        <v>#REF!</v>
      </c>
      <c r="D326" s="186" t="e">
        <f>COUNTIF('[5]Trial Balance'!$A:$A,A326)</f>
        <v>#VALUE!</v>
      </c>
    </row>
    <row r="327" spans="1:4" hidden="1" x14ac:dyDescent="0.3">
      <c r="A327" s="187" t="e">
        <f>#REF!</f>
        <v>#REF!</v>
      </c>
      <c r="B327" s="187" t="e">
        <f>#REF!</f>
        <v>#REF!</v>
      </c>
      <c r="C327" s="191" t="e">
        <f>#REF!</f>
        <v>#REF!</v>
      </c>
      <c r="D327" s="186" t="e">
        <f>COUNTIF('[5]Trial Balance'!$A:$A,A327)</f>
        <v>#VALUE!</v>
      </c>
    </row>
    <row r="328" spans="1:4" hidden="1" x14ac:dyDescent="0.3">
      <c r="A328" s="187" t="e">
        <f>#REF!</f>
        <v>#REF!</v>
      </c>
      <c r="B328" s="187" t="e">
        <f>#REF!</f>
        <v>#REF!</v>
      </c>
      <c r="C328" s="191" t="e">
        <f>#REF!</f>
        <v>#REF!</v>
      </c>
      <c r="D328" s="186" t="e">
        <f>COUNTIF('[5]Trial Balance'!$A:$A,A328)</f>
        <v>#VALUE!</v>
      </c>
    </row>
    <row r="329" spans="1:4" hidden="1" x14ac:dyDescent="0.3">
      <c r="A329" s="187" t="e">
        <f>#REF!</f>
        <v>#REF!</v>
      </c>
      <c r="B329" s="187" t="e">
        <f>#REF!</f>
        <v>#REF!</v>
      </c>
      <c r="C329" s="191" t="e">
        <f>#REF!</f>
        <v>#REF!</v>
      </c>
      <c r="D329" s="186" t="e">
        <f>COUNTIF('[5]Trial Balance'!$A:$A,A329)</f>
        <v>#VALUE!</v>
      </c>
    </row>
    <row r="330" spans="1:4" hidden="1" x14ac:dyDescent="0.3">
      <c r="A330" s="187" t="e">
        <f>#REF!</f>
        <v>#REF!</v>
      </c>
      <c r="B330" s="187" t="e">
        <f>#REF!</f>
        <v>#REF!</v>
      </c>
      <c r="C330" s="191" t="e">
        <f>#REF!</f>
        <v>#REF!</v>
      </c>
      <c r="D330" s="186" t="e">
        <f>COUNTIF('[5]Trial Balance'!$A:$A,A330)</f>
        <v>#VALUE!</v>
      </c>
    </row>
    <row r="331" spans="1:4" hidden="1" x14ac:dyDescent="0.3">
      <c r="A331" s="187" t="e">
        <f>#REF!</f>
        <v>#REF!</v>
      </c>
      <c r="B331" s="187" t="e">
        <f>#REF!</f>
        <v>#REF!</v>
      </c>
      <c r="C331" s="191" t="e">
        <f>#REF!</f>
        <v>#REF!</v>
      </c>
      <c r="D331" s="186" t="e">
        <f>COUNTIF('[5]Trial Balance'!$A:$A,A331)</f>
        <v>#VALUE!</v>
      </c>
    </row>
    <row r="332" spans="1:4" hidden="1" x14ac:dyDescent="0.3">
      <c r="A332" s="187" t="e">
        <f>#REF!</f>
        <v>#REF!</v>
      </c>
      <c r="B332" s="187" t="e">
        <f>#REF!</f>
        <v>#REF!</v>
      </c>
      <c r="C332" s="191" t="e">
        <f>#REF!</f>
        <v>#REF!</v>
      </c>
      <c r="D332" s="186" t="e">
        <f>COUNTIF('[5]Trial Balance'!$A:$A,A332)</f>
        <v>#VALUE!</v>
      </c>
    </row>
    <row r="333" spans="1:4" hidden="1" x14ac:dyDescent="0.3">
      <c r="A333" s="187" t="e">
        <f>#REF!</f>
        <v>#REF!</v>
      </c>
      <c r="B333" s="187" t="e">
        <f>#REF!</f>
        <v>#REF!</v>
      </c>
      <c r="C333" s="191" t="e">
        <f>#REF!</f>
        <v>#REF!</v>
      </c>
      <c r="D333" s="186" t="e">
        <f>COUNTIF('[5]Trial Balance'!$A:$A,A333)</f>
        <v>#VALUE!</v>
      </c>
    </row>
    <row r="334" spans="1:4" hidden="1" x14ac:dyDescent="0.3">
      <c r="A334" s="187" t="e">
        <f>#REF!</f>
        <v>#REF!</v>
      </c>
      <c r="B334" s="187" t="e">
        <f>#REF!</f>
        <v>#REF!</v>
      </c>
      <c r="C334" s="191" t="e">
        <f>#REF!</f>
        <v>#REF!</v>
      </c>
      <c r="D334" s="186" t="e">
        <f>COUNTIF('[5]Trial Balance'!$A:$A,A334)</f>
        <v>#VALUE!</v>
      </c>
    </row>
    <row r="335" spans="1:4" hidden="1" x14ac:dyDescent="0.3">
      <c r="A335" s="187" t="e">
        <f>#REF!</f>
        <v>#REF!</v>
      </c>
      <c r="B335" s="187" t="e">
        <f>#REF!</f>
        <v>#REF!</v>
      </c>
      <c r="C335" s="191" t="e">
        <f>#REF!</f>
        <v>#REF!</v>
      </c>
      <c r="D335" s="186" t="e">
        <f>COUNTIF('[5]Trial Balance'!$A:$A,A335)</f>
        <v>#VALUE!</v>
      </c>
    </row>
    <row r="336" spans="1:4" hidden="1" x14ac:dyDescent="0.3">
      <c r="A336" s="187" t="e">
        <f>#REF!</f>
        <v>#REF!</v>
      </c>
      <c r="B336" s="187" t="e">
        <f>#REF!</f>
        <v>#REF!</v>
      </c>
      <c r="C336" s="191" t="e">
        <f>#REF!</f>
        <v>#REF!</v>
      </c>
      <c r="D336" s="186" t="e">
        <f>COUNTIF('[5]Trial Balance'!$A:$A,A336)</f>
        <v>#VALUE!</v>
      </c>
    </row>
    <row r="337" spans="1:4" hidden="1" x14ac:dyDescent="0.3">
      <c r="A337" s="187" t="e">
        <f>#REF!</f>
        <v>#REF!</v>
      </c>
      <c r="B337" s="187" t="e">
        <f>#REF!</f>
        <v>#REF!</v>
      </c>
      <c r="C337" s="191" t="e">
        <f>#REF!</f>
        <v>#REF!</v>
      </c>
      <c r="D337" s="186" t="e">
        <f>COUNTIF('[5]Trial Balance'!$A:$A,A337)</f>
        <v>#VALUE!</v>
      </c>
    </row>
    <row r="338" spans="1:4" hidden="1" x14ac:dyDescent="0.3">
      <c r="A338" s="187" t="e">
        <f>#REF!</f>
        <v>#REF!</v>
      </c>
      <c r="B338" s="187" t="e">
        <f>#REF!</f>
        <v>#REF!</v>
      </c>
      <c r="C338" s="191" t="e">
        <f>#REF!</f>
        <v>#REF!</v>
      </c>
      <c r="D338" s="186" t="e">
        <f>COUNTIF('[5]Trial Balance'!$A:$A,A338)</f>
        <v>#VALUE!</v>
      </c>
    </row>
    <row r="339" spans="1:4" hidden="1" x14ac:dyDescent="0.3">
      <c r="A339" s="187" t="e">
        <f>#REF!</f>
        <v>#REF!</v>
      </c>
      <c r="B339" s="187" t="e">
        <f>#REF!</f>
        <v>#REF!</v>
      </c>
      <c r="C339" s="191" t="e">
        <f>#REF!</f>
        <v>#REF!</v>
      </c>
      <c r="D339" s="186" t="e">
        <f>COUNTIF('[5]Trial Balance'!$A:$A,A339)</f>
        <v>#VALUE!</v>
      </c>
    </row>
    <row r="340" spans="1:4" hidden="1" x14ac:dyDescent="0.3">
      <c r="A340" s="187" t="e">
        <f>#REF!</f>
        <v>#REF!</v>
      </c>
      <c r="B340" s="187" t="e">
        <f>#REF!</f>
        <v>#REF!</v>
      </c>
      <c r="C340" s="191" t="e">
        <f>#REF!</f>
        <v>#REF!</v>
      </c>
      <c r="D340" s="186" t="e">
        <f>COUNTIF('[5]Trial Balance'!$A:$A,A340)</f>
        <v>#VALUE!</v>
      </c>
    </row>
    <row r="341" spans="1:4" hidden="1" x14ac:dyDescent="0.3">
      <c r="A341" s="187" t="e">
        <f>#REF!</f>
        <v>#REF!</v>
      </c>
      <c r="B341" s="187" t="e">
        <f>#REF!</f>
        <v>#REF!</v>
      </c>
      <c r="C341" s="191" t="e">
        <f>#REF!</f>
        <v>#REF!</v>
      </c>
      <c r="D341" s="186" t="e">
        <f>COUNTIF('[5]Trial Balance'!$A:$A,A341)</f>
        <v>#VALUE!</v>
      </c>
    </row>
    <row r="342" spans="1:4" hidden="1" x14ac:dyDescent="0.3">
      <c r="A342" s="187" t="e">
        <f>#REF!</f>
        <v>#REF!</v>
      </c>
      <c r="B342" s="187" t="e">
        <f>#REF!</f>
        <v>#REF!</v>
      </c>
      <c r="C342" s="191" t="e">
        <f>#REF!</f>
        <v>#REF!</v>
      </c>
      <c r="D342" s="186" t="e">
        <f>COUNTIF('[5]Trial Balance'!$A:$A,A342)</f>
        <v>#VALUE!</v>
      </c>
    </row>
    <row r="343" spans="1:4" hidden="1" x14ac:dyDescent="0.3">
      <c r="A343" s="187" t="e">
        <f>#REF!</f>
        <v>#REF!</v>
      </c>
      <c r="B343" s="187" t="e">
        <f>#REF!</f>
        <v>#REF!</v>
      </c>
      <c r="C343" s="191" t="e">
        <f>#REF!</f>
        <v>#REF!</v>
      </c>
      <c r="D343" s="186" t="e">
        <f>COUNTIF('[5]Trial Balance'!$A:$A,A343)</f>
        <v>#VALUE!</v>
      </c>
    </row>
    <row r="344" spans="1:4" hidden="1" x14ac:dyDescent="0.3">
      <c r="A344" s="187" t="e">
        <f>#REF!</f>
        <v>#REF!</v>
      </c>
      <c r="B344" s="187" t="e">
        <f>#REF!</f>
        <v>#REF!</v>
      </c>
      <c r="C344" s="191" t="e">
        <f>#REF!</f>
        <v>#REF!</v>
      </c>
      <c r="D344" s="186" t="e">
        <f>COUNTIF('[5]Trial Balance'!$A:$A,A344)</f>
        <v>#VALUE!</v>
      </c>
    </row>
    <row r="345" spans="1:4" hidden="1" x14ac:dyDescent="0.3">
      <c r="A345" s="187" t="e">
        <f>#REF!</f>
        <v>#REF!</v>
      </c>
      <c r="B345" s="187" t="e">
        <f>#REF!</f>
        <v>#REF!</v>
      </c>
      <c r="C345" s="191" t="e">
        <f>#REF!</f>
        <v>#REF!</v>
      </c>
      <c r="D345" s="186" t="e">
        <f>COUNTIF('[5]Trial Balance'!$A:$A,A345)</f>
        <v>#VALUE!</v>
      </c>
    </row>
    <row r="346" spans="1:4" hidden="1" x14ac:dyDescent="0.3">
      <c r="A346" s="187" t="e">
        <f>#REF!</f>
        <v>#REF!</v>
      </c>
      <c r="B346" s="187" t="e">
        <f>#REF!</f>
        <v>#REF!</v>
      </c>
      <c r="C346" s="191" t="e">
        <f>#REF!</f>
        <v>#REF!</v>
      </c>
      <c r="D346" s="186" t="e">
        <f>COUNTIF('[5]Trial Balance'!$A:$A,A346)</f>
        <v>#VALUE!</v>
      </c>
    </row>
    <row r="347" spans="1:4" hidden="1" x14ac:dyDescent="0.3">
      <c r="A347" s="187" t="e">
        <f>#REF!</f>
        <v>#REF!</v>
      </c>
      <c r="B347" s="187" t="e">
        <f>#REF!</f>
        <v>#REF!</v>
      </c>
      <c r="C347" s="191" t="e">
        <f>#REF!</f>
        <v>#REF!</v>
      </c>
      <c r="D347" s="186" t="e">
        <f>COUNTIF('[5]Trial Balance'!$A:$A,A347)</f>
        <v>#VALUE!</v>
      </c>
    </row>
    <row r="348" spans="1:4" hidden="1" x14ac:dyDescent="0.3">
      <c r="A348" s="187" t="e">
        <f>#REF!</f>
        <v>#REF!</v>
      </c>
      <c r="B348" s="187" t="e">
        <f>#REF!</f>
        <v>#REF!</v>
      </c>
      <c r="C348" s="191" t="e">
        <f>#REF!</f>
        <v>#REF!</v>
      </c>
      <c r="D348" s="186" t="e">
        <f>COUNTIF('[5]Trial Balance'!$A:$A,A348)</f>
        <v>#VALUE!</v>
      </c>
    </row>
    <row r="349" spans="1:4" hidden="1" x14ac:dyDescent="0.3">
      <c r="A349" s="187" t="e">
        <f>#REF!</f>
        <v>#REF!</v>
      </c>
      <c r="B349" s="187" t="e">
        <f>#REF!</f>
        <v>#REF!</v>
      </c>
      <c r="C349" s="191" t="e">
        <f>#REF!</f>
        <v>#REF!</v>
      </c>
      <c r="D349" s="186" t="e">
        <f>COUNTIF('[5]Trial Balance'!$A:$A,A349)</f>
        <v>#VALUE!</v>
      </c>
    </row>
    <row r="350" spans="1:4" hidden="1" x14ac:dyDescent="0.3">
      <c r="A350" s="187" t="e">
        <f>#REF!</f>
        <v>#REF!</v>
      </c>
      <c r="B350" s="187" t="e">
        <f>#REF!</f>
        <v>#REF!</v>
      </c>
      <c r="C350" s="191" t="e">
        <f>#REF!</f>
        <v>#REF!</v>
      </c>
      <c r="D350" s="186" t="e">
        <f>COUNTIF('[5]Trial Balance'!$A:$A,A350)</f>
        <v>#VALUE!</v>
      </c>
    </row>
    <row r="351" spans="1:4" hidden="1" x14ac:dyDescent="0.3">
      <c r="A351" s="187" t="e">
        <f>#REF!</f>
        <v>#REF!</v>
      </c>
      <c r="B351" s="187" t="e">
        <f>#REF!</f>
        <v>#REF!</v>
      </c>
      <c r="C351" s="191" t="e">
        <f>#REF!</f>
        <v>#REF!</v>
      </c>
      <c r="D351" s="186" t="e">
        <f>COUNTIF('[5]Trial Balance'!$A:$A,A351)</f>
        <v>#VALUE!</v>
      </c>
    </row>
    <row r="352" spans="1:4" hidden="1" x14ac:dyDescent="0.3">
      <c r="A352" s="187" t="e">
        <f>#REF!</f>
        <v>#REF!</v>
      </c>
      <c r="B352" s="187" t="e">
        <f>#REF!</f>
        <v>#REF!</v>
      </c>
      <c r="C352" s="191" t="e">
        <f>#REF!</f>
        <v>#REF!</v>
      </c>
      <c r="D352" s="186" t="e">
        <f>COUNTIF('[5]Trial Balance'!$A:$A,A352)</f>
        <v>#VALUE!</v>
      </c>
    </row>
    <row r="353" spans="1:4" hidden="1" x14ac:dyDescent="0.3">
      <c r="A353" s="187" t="e">
        <f>#REF!</f>
        <v>#REF!</v>
      </c>
      <c r="B353" s="187" t="e">
        <f>#REF!</f>
        <v>#REF!</v>
      </c>
      <c r="C353" s="191" t="e">
        <f>#REF!</f>
        <v>#REF!</v>
      </c>
      <c r="D353" s="186" t="e">
        <f>COUNTIF('[5]Trial Balance'!$A:$A,A353)</f>
        <v>#VALUE!</v>
      </c>
    </row>
    <row r="354" spans="1:4" hidden="1" x14ac:dyDescent="0.3">
      <c r="A354" s="187" t="e">
        <f>#REF!</f>
        <v>#REF!</v>
      </c>
      <c r="B354" s="187" t="e">
        <f>#REF!</f>
        <v>#REF!</v>
      </c>
      <c r="C354" s="191" t="e">
        <f>#REF!</f>
        <v>#REF!</v>
      </c>
      <c r="D354" s="186" t="e">
        <f>COUNTIF('[5]Trial Balance'!$A:$A,A354)</f>
        <v>#VALUE!</v>
      </c>
    </row>
    <row r="355" spans="1:4" hidden="1" x14ac:dyDescent="0.3">
      <c r="A355" s="187" t="e">
        <f>#REF!</f>
        <v>#REF!</v>
      </c>
      <c r="B355" s="187" t="e">
        <f>#REF!</f>
        <v>#REF!</v>
      </c>
      <c r="C355" s="191" t="e">
        <f>#REF!</f>
        <v>#REF!</v>
      </c>
      <c r="D355" s="186" t="e">
        <f>COUNTIF('[5]Trial Balance'!$A:$A,A355)</f>
        <v>#VALUE!</v>
      </c>
    </row>
    <row r="356" spans="1:4" hidden="1" x14ac:dyDescent="0.3">
      <c r="A356" s="187" t="e">
        <f>#REF!</f>
        <v>#REF!</v>
      </c>
      <c r="B356" s="187" t="e">
        <f>#REF!</f>
        <v>#REF!</v>
      </c>
      <c r="C356" s="191" t="e">
        <f>#REF!</f>
        <v>#REF!</v>
      </c>
      <c r="D356" s="186" t="e">
        <f>COUNTIF('[5]Trial Balance'!$A:$A,A356)</f>
        <v>#VALUE!</v>
      </c>
    </row>
    <row r="357" spans="1:4" hidden="1" x14ac:dyDescent="0.3">
      <c r="A357" s="187" t="e">
        <f>#REF!</f>
        <v>#REF!</v>
      </c>
      <c r="B357" s="187" t="e">
        <f>#REF!</f>
        <v>#REF!</v>
      </c>
      <c r="C357" s="191" t="e">
        <f>#REF!</f>
        <v>#REF!</v>
      </c>
      <c r="D357" s="186" t="e">
        <f>COUNTIF('[5]Trial Balance'!$A:$A,A357)</f>
        <v>#VALUE!</v>
      </c>
    </row>
    <row r="358" spans="1:4" hidden="1" x14ac:dyDescent="0.3">
      <c r="A358" s="187" t="e">
        <f>#REF!</f>
        <v>#REF!</v>
      </c>
      <c r="B358" s="187" t="e">
        <f>#REF!</f>
        <v>#REF!</v>
      </c>
      <c r="C358" s="191" t="e">
        <f>#REF!</f>
        <v>#REF!</v>
      </c>
      <c r="D358" s="186" t="e">
        <f>COUNTIF('[5]Trial Balance'!$A:$A,A358)</f>
        <v>#VALUE!</v>
      </c>
    </row>
    <row r="359" spans="1:4" hidden="1" x14ac:dyDescent="0.3">
      <c r="A359" s="187" t="e">
        <f>#REF!</f>
        <v>#REF!</v>
      </c>
      <c r="B359" s="187" t="e">
        <f>#REF!</f>
        <v>#REF!</v>
      </c>
      <c r="C359" s="191" t="e">
        <f>#REF!</f>
        <v>#REF!</v>
      </c>
      <c r="D359" s="186" t="e">
        <f>COUNTIF('[5]Trial Balance'!$A:$A,A359)</f>
        <v>#VALUE!</v>
      </c>
    </row>
    <row r="360" spans="1:4" x14ac:dyDescent="0.3">
      <c r="A360" s="187" t="e">
        <f>#REF!</f>
        <v>#REF!</v>
      </c>
      <c r="B360" s="187" t="e">
        <f>#REF!</f>
        <v>#REF!</v>
      </c>
      <c r="C360" s="191" t="e">
        <f>#REF!</f>
        <v>#REF!</v>
      </c>
      <c r="D360" s="186" t="e">
        <f>COUNTIF('[5]Trial Balance'!$A:$A,A360)</f>
        <v>#VALUE!</v>
      </c>
    </row>
    <row r="361" spans="1:4" hidden="1" x14ac:dyDescent="0.3">
      <c r="A361" s="187" t="e">
        <f>#REF!</f>
        <v>#REF!</v>
      </c>
      <c r="B361" s="187" t="e">
        <f>#REF!</f>
        <v>#REF!</v>
      </c>
      <c r="C361" s="191" t="e">
        <f>#REF!</f>
        <v>#REF!</v>
      </c>
      <c r="D361" s="186" t="e">
        <f>COUNTIF('[5]Trial Balance'!$A:$A,A361)</f>
        <v>#VALUE!</v>
      </c>
    </row>
    <row r="362" spans="1:4" hidden="1" x14ac:dyDescent="0.3">
      <c r="A362" s="187" t="e">
        <f>#REF!</f>
        <v>#REF!</v>
      </c>
      <c r="B362" s="187" t="e">
        <f>#REF!</f>
        <v>#REF!</v>
      </c>
      <c r="C362" s="191" t="e">
        <f>#REF!</f>
        <v>#REF!</v>
      </c>
      <c r="D362" s="186" t="e">
        <f>COUNTIF('[5]Trial Balance'!$A:$A,A362)</f>
        <v>#VALUE!</v>
      </c>
    </row>
    <row r="363" spans="1:4" hidden="1" x14ac:dyDescent="0.3">
      <c r="A363" s="187" t="e">
        <f>#REF!</f>
        <v>#REF!</v>
      </c>
      <c r="B363" s="187" t="e">
        <f>#REF!</f>
        <v>#REF!</v>
      </c>
      <c r="C363" s="191" t="e">
        <f>#REF!</f>
        <v>#REF!</v>
      </c>
      <c r="D363" s="186" t="e">
        <f>COUNTIF('[5]Trial Balance'!$A:$A,A363)</f>
        <v>#VALUE!</v>
      </c>
    </row>
    <row r="364" spans="1:4" hidden="1" x14ac:dyDescent="0.3">
      <c r="A364" s="187" t="e">
        <f>#REF!</f>
        <v>#REF!</v>
      </c>
      <c r="B364" s="187" t="e">
        <f>#REF!</f>
        <v>#REF!</v>
      </c>
      <c r="C364" s="191" t="e">
        <f>#REF!</f>
        <v>#REF!</v>
      </c>
      <c r="D364" s="186" t="e">
        <f>COUNTIF('[5]Trial Balance'!$A:$A,A364)</f>
        <v>#VALUE!</v>
      </c>
    </row>
    <row r="365" spans="1:4" x14ac:dyDescent="0.3">
      <c r="A365" s="187" t="e">
        <f>#REF!</f>
        <v>#REF!</v>
      </c>
      <c r="B365" s="187" t="e">
        <f>#REF!</f>
        <v>#REF!</v>
      </c>
      <c r="C365" s="191" t="e">
        <f>#REF!</f>
        <v>#REF!</v>
      </c>
      <c r="D365" s="186" t="e">
        <f>COUNTIF('[5]Trial Balance'!$A:$A,A365)</f>
        <v>#VALUE!</v>
      </c>
    </row>
    <row r="366" spans="1:4" x14ac:dyDescent="0.3">
      <c r="A366" s="187" t="e">
        <f>#REF!</f>
        <v>#REF!</v>
      </c>
      <c r="B366" s="187" t="e">
        <f>#REF!</f>
        <v>#REF!</v>
      </c>
      <c r="C366" s="191" t="e">
        <f>#REF!</f>
        <v>#REF!</v>
      </c>
      <c r="D366" s="186" t="e">
        <f>COUNTIF('[5]Trial Balance'!$A:$A,A366)</f>
        <v>#VALUE!</v>
      </c>
    </row>
    <row r="367" spans="1:4" hidden="1" x14ac:dyDescent="0.3">
      <c r="A367" s="187" t="e">
        <f>#REF!</f>
        <v>#REF!</v>
      </c>
      <c r="B367" s="187" t="e">
        <f>#REF!</f>
        <v>#REF!</v>
      </c>
      <c r="C367" s="191" t="e">
        <f>#REF!</f>
        <v>#REF!</v>
      </c>
      <c r="D367" s="186" t="e">
        <f>COUNTIF('[5]Trial Balance'!$A:$A,A367)</f>
        <v>#VALUE!</v>
      </c>
    </row>
    <row r="368" spans="1:4" hidden="1" x14ac:dyDescent="0.3">
      <c r="A368" s="187" t="e">
        <f>#REF!</f>
        <v>#REF!</v>
      </c>
      <c r="B368" s="187" t="e">
        <f>#REF!</f>
        <v>#REF!</v>
      </c>
      <c r="C368" s="191" t="e">
        <f>#REF!</f>
        <v>#REF!</v>
      </c>
      <c r="D368" s="186" t="e">
        <f>COUNTIF('[5]Trial Balance'!$A:$A,A368)</f>
        <v>#VALUE!</v>
      </c>
    </row>
    <row r="369" spans="1:4" hidden="1" x14ac:dyDescent="0.3">
      <c r="A369" s="187" t="e">
        <f>#REF!</f>
        <v>#REF!</v>
      </c>
      <c r="B369" s="187" t="e">
        <f>#REF!</f>
        <v>#REF!</v>
      </c>
      <c r="C369" s="191" t="e">
        <f>#REF!</f>
        <v>#REF!</v>
      </c>
      <c r="D369" s="186" t="e">
        <f>COUNTIF('[5]Trial Balance'!$A:$A,A369)</f>
        <v>#VALUE!</v>
      </c>
    </row>
    <row r="370" spans="1:4" hidden="1" x14ac:dyDescent="0.3">
      <c r="A370" s="187" t="e">
        <f>#REF!</f>
        <v>#REF!</v>
      </c>
      <c r="B370" s="187" t="e">
        <f>#REF!</f>
        <v>#REF!</v>
      </c>
      <c r="C370" s="191" t="e">
        <f>#REF!</f>
        <v>#REF!</v>
      </c>
      <c r="D370" s="186" t="e">
        <f>COUNTIF('[5]Trial Balance'!$A:$A,A370)</f>
        <v>#VALUE!</v>
      </c>
    </row>
    <row r="371" spans="1:4" hidden="1" x14ac:dyDescent="0.3">
      <c r="A371" s="187" t="e">
        <f>#REF!</f>
        <v>#REF!</v>
      </c>
      <c r="B371" s="187" t="e">
        <f>#REF!</f>
        <v>#REF!</v>
      </c>
      <c r="C371" s="191" t="e">
        <f>#REF!</f>
        <v>#REF!</v>
      </c>
      <c r="D371" s="186" t="e">
        <f>COUNTIF('[5]Trial Balance'!$A:$A,A371)</f>
        <v>#VALUE!</v>
      </c>
    </row>
    <row r="372" spans="1:4" hidden="1" x14ac:dyDescent="0.3">
      <c r="A372" s="187" t="e">
        <f>#REF!</f>
        <v>#REF!</v>
      </c>
      <c r="B372" s="187" t="e">
        <f>#REF!</f>
        <v>#REF!</v>
      </c>
      <c r="C372" s="191" t="e">
        <f>#REF!</f>
        <v>#REF!</v>
      </c>
      <c r="D372" s="186" t="e">
        <f>COUNTIF('[5]Trial Balance'!$A:$A,A372)</f>
        <v>#VALUE!</v>
      </c>
    </row>
    <row r="373" spans="1:4" hidden="1" x14ac:dyDescent="0.3">
      <c r="A373" s="187" t="e">
        <f>#REF!</f>
        <v>#REF!</v>
      </c>
      <c r="B373" s="187" t="e">
        <f>#REF!</f>
        <v>#REF!</v>
      </c>
      <c r="C373" s="191" t="e">
        <f>#REF!</f>
        <v>#REF!</v>
      </c>
      <c r="D373" s="186" t="e">
        <f>COUNTIF('[5]Trial Balance'!$A:$A,A373)</f>
        <v>#VALUE!</v>
      </c>
    </row>
    <row r="374" spans="1:4" hidden="1" x14ac:dyDescent="0.3">
      <c r="A374" s="187" t="e">
        <f>#REF!</f>
        <v>#REF!</v>
      </c>
      <c r="B374" s="187" t="e">
        <f>#REF!</f>
        <v>#REF!</v>
      </c>
      <c r="C374" s="191" t="e">
        <f>#REF!</f>
        <v>#REF!</v>
      </c>
      <c r="D374" s="186" t="e">
        <f>COUNTIF('[5]Trial Balance'!$A:$A,A374)</f>
        <v>#VALUE!</v>
      </c>
    </row>
    <row r="375" spans="1:4" hidden="1" x14ac:dyDescent="0.3">
      <c r="A375" s="187" t="e">
        <f>#REF!</f>
        <v>#REF!</v>
      </c>
      <c r="B375" s="187" t="e">
        <f>#REF!</f>
        <v>#REF!</v>
      </c>
      <c r="C375" s="191" t="e">
        <f>#REF!</f>
        <v>#REF!</v>
      </c>
      <c r="D375" s="186" t="e">
        <f>COUNTIF('[5]Trial Balance'!$A:$A,A375)</f>
        <v>#VALUE!</v>
      </c>
    </row>
    <row r="376" spans="1:4" hidden="1" x14ac:dyDescent="0.3">
      <c r="A376" s="187" t="e">
        <f>#REF!</f>
        <v>#REF!</v>
      </c>
      <c r="B376" s="187" t="e">
        <f>#REF!</f>
        <v>#REF!</v>
      </c>
      <c r="C376" s="191" t="e">
        <f>#REF!</f>
        <v>#REF!</v>
      </c>
      <c r="D376" s="186" t="e">
        <f>COUNTIF('[5]Trial Balance'!$A:$A,A376)</f>
        <v>#VALUE!</v>
      </c>
    </row>
    <row r="377" spans="1:4" hidden="1" x14ac:dyDescent="0.3">
      <c r="A377" s="187" t="e">
        <f>#REF!</f>
        <v>#REF!</v>
      </c>
      <c r="B377" s="187" t="e">
        <f>#REF!</f>
        <v>#REF!</v>
      </c>
      <c r="C377" s="191" t="e">
        <f>#REF!</f>
        <v>#REF!</v>
      </c>
      <c r="D377" s="186" t="e">
        <f>COUNTIF('[5]Trial Balance'!$A:$A,A377)</f>
        <v>#VALUE!</v>
      </c>
    </row>
    <row r="378" spans="1:4" hidden="1" x14ac:dyDescent="0.3">
      <c r="A378" s="187" t="e">
        <f>#REF!</f>
        <v>#REF!</v>
      </c>
      <c r="B378" s="187" t="e">
        <f>#REF!</f>
        <v>#REF!</v>
      </c>
      <c r="C378" s="191" t="e">
        <f>#REF!</f>
        <v>#REF!</v>
      </c>
      <c r="D378" s="186" t="e">
        <f>COUNTIF('[5]Trial Balance'!$A:$A,A378)</f>
        <v>#VALUE!</v>
      </c>
    </row>
    <row r="379" spans="1:4" hidden="1" x14ac:dyDescent="0.3">
      <c r="A379" s="187" t="e">
        <f>#REF!</f>
        <v>#REF!</v>
      </c>
      <c r="B379" s="187" t="e">
        <f>#REF!</f>
        <v>#REF!</v>
      </c>
      <c r="C379" s="191" t="e">
        <f>#REF!</f>
        <v>#REF!</v>
      </c>
      <c r="D379" s="186" t="e">
        <f>COUNTIF('[5]Trial Balance'!$A:$A,A379)</f>
        <v>#VALUE!</v>
      </c>
    </row>
    <row r="380" spans="1:4" hidden="1" x14ac:dyDescent="0.3">
      <c r="A380" s="187" t="e">
        <f>#REF!</f>
        <v>#REF!</v>
      </c>
      <c r="B380" s="187" t="e">
        <f>#REF!</f>
        <v>#REF!</v>
      </c>
      <c r="C380" s="191" t="e">
        <f>#REF!</f>
        <v>#REF!</v>
      </c>
      <c r="D380" s="186" t="e">
        <f>COUNTIF('[5]Trial Balance'!$A:$A,A380)</f>
        <v>#VALUE!</v>
      </c>
    </row>
    <row r="381" spans="1:4" hidden="1" x14ac:dyDescent="0.3">
      <c r="A381" s="187" t="e">
        <f>#REF!</f>
        <v>#REF!</v>
      </c>
      <c r="B381" s="187" t="e">
        <f>#REF!</f>
        <v>#REF!</v>
      </c>
      <c r="C381" s="191" t="e">
        <f>#REF!</f>
        <v>#REF!</v>
      </c>
      <c r="D381" s="186" t="e">
        <f>COUNTIF('[5]Trial Balance'!$A:$A,A381)</f>
        <v>#VALUE!</v>
      </c>
    </row>
    <row r="382" spans="1:4" hidden="1" x14ac:dyDescent="0.3">
      <c r="A382" s="187" t="e">
        <f>#REF!</f>
        <v>#REF!</v>
      </c>
      <c r="B382" s="187" t="e">
        <f>#REF!</f>
        <v>#REF!</v>
      </c>
      <c r="C382" s="191" t="e">
        <f>#REF!</f>
        <v>#REF!</v>
      </c>
      <c r="D382" s="186" t="e">
        <f>COUNTIF('[5]Trial Balance'!$A:$A,A382)</f>
        <v>#VALUE!</v>
      </c>
    </row>
    <row r="383" spans="1:4" hidden="1" x14ac:dyDescent="0.3">
      <c r="A383" s="187" t="e">
        <f>#REF!</f>
        <v>#REF!</v>
      </c>
      <c r="B383" s="187" t="e">
        <f>#REF!</f>
        <v>#REF!</v>
      </c>
      <c r="C383" s="191" t="e">
        <f>#REF!</f>
        <v>#REF!</v>
      </c>
      <c r="D383" s="186" t="e">
        <f>COUNTIF('[5]Trial Balance'!$A:$A,A383)</f>
        <v>#VALUE!</v>
      </c>
    </row>
    <row r="384" spans="1:4" hidden="1" x14ac:dyDescent="0.3">
      <c r="A384" s="187" t="e">
        <f>#REF!</f>
        <v>#REF!</v>
      </c>
      <c r="B384" s="187" t="e">
        <f>#REF!</f>
        <v>#REF!</v>
      </c>
      <c r="C384" s="191" t="e">
        <f>#REF!</f>
        <v>#REF!</v>
      </c>
      <c r="D384" s="186" t="e">
        <f>COUNTIF('[5]Trial Balance'!$A:$A,A384)</f>
        <v>#VALUE!</v>
      </c>
    </row>
    <row r="385" spans="1:4" hidden="1" x14ac:dyDescent="0.3">
      <c r="A385" s="187" t="e">
        <f>#REF!</f>
        <v>#REF!</v>
      </c>
      <c r="B385" s="187" t="e">
        <f>#REF!</f>
        <v>#REF!</v>
      </c>
      <c r="C385" s="191" t="e">
        <f>#REF!</f>
        <v>#REF!</v>
      </c>
      <c r="D385" s="186" t="e">
        <f>COUNTIF('[5]Trial Balance'!$A:$A,A385)</f>
        <v>#VALUE!</v>
      </c>
    </row>
    <row r="386" spans="1:4" hidden="1" x14ac:dyDescent="0.3">
      <c r="A386" s="187" t="e">
        <f>#REF!</f>
        <v>#REF!</v>
      </c>
      <c r="B386" s="187" t="e">
        <f>#REF!</f>
        <v>#REF!</v>
      </c>
      <c r="C386" s="191" t="e">
        <f>#REF!</f>
        <v>#REF!</v>
      </c>
      <c r="D386" s="186" t="e">
        <f>COUNTIF('[5]Trial Balance'!$A:$A,A386)</f>
        <v>#VALUE!</v>
      </c>
    </row>
    <row r="387" spans="1:4" hidden="1" x14ac:dyDescent="0.3">
      <c r="A387" s="187" t="e">
        <f>#REF!</f>
        <v>#REF!</v>
      </c>
      <c r="B387" s="187" t="e">
        <f>#REF!</f>
        <v>#REF!</v>
      </c>
      <c r="C387" s="191" t="e">
        <f>#REF!</f>
        <v>#REF!</v>
      </c>
      <c r="D387" s="186" t="e">
        <f>COUNTIF('[5]Trial Balance'!$A:$A,A387)</f>
        <v>#VALUE!</v>
      </c>
    </row>
    <row r="388" spans="1:4" hidden="1" x14ac:dyDescent="0.3">
      <c r="A388" s="187" t="e">
        <f>#REF!</f>
        <v>#REF!</v>
      </c>
      <c r="B388" s="187" t="e">
        <f>#REF!</f>
        <v>#REF!</v>
      </c>
      <c r="C388" s="191" t="e">
        <f>#REF!</f>
        <v>#REF!</v>
      </c>
      <c r="D388" s="186" t="e">
        <f>COUNTIF('[5]Trial Balance'!$A:$A,A388)</f>
        <v>#VALUE!</v>
      </c>
    </row>
    <row r="389" spans="1:4" hidden="1" x14ac:dyDescent="0.3">
      <c r="A389" s="187" t="e">
        <f>#REF!</f>
        <v>#REF!</v>
      </c>
      <c r="B389" s="187" t="e">
        <f>#REF!</f>
        <v>#REF!</v>
      </c>
      <c r="C389" s="191" t="e">
        <f>#REF!</f>
        <v>#REF!</v>
      </c>
      <c r="D389" s="186" t="e">
        <f>COUNTIF('[5]Trial Balance'!$A:$A,A389)</f>
        <v>#VALUE!</v>
      </c>
    </row>
    <row r="390" spans="1:4" hidden="1" x14ac:dyDescent="0.3">
      <c r="A390" s="187" t="e">
        <f>#REF!</f>
        <v>#REF!</v>
      </c>
      <c r="B390" s="187" t="e">
        <f>#REF!</f>
        <v>#REF!</v>
      </c>
      <c r="C390" s="191" t="e">
        <f>#REF!</f>
        <v>#REF!</v>
      </c>
      <c r="D390" s="186" t="e">
        <f>COUNTIF('[5]Trial Balance'!$A:$A,A390)</f>
        <v>#VALUE!</v>
      </c>
    </row>
    <row r="391" spans="1:4" hidden="1" x14ac:dyDescent="0.3">
      <c r="A391" s="187" t="e">
        <f>#REF!</f>
        <v>#REF!</v>
      </c>
      <c r="B391" s="187" t="e">
        <f>#REF!</f>
        <v>#REF!</v>
      </c>
      <c r="C391" s="191" t="e">
        <f>#REF!</f>
        <v>#REF!</v>
      </c>
      <c r="D391" s="186" t="e">
        <f>COUNTIF('[5]Trial Balance'!$A:$A,A391)</f>
        <v>#VALUE!</v>
      </c>
    </row>
    <row r="392" spans="1:4" hidden="1" x14ac:dyDescent="0.3">
      <c r="A392" s="187" t="e">
        <f>#REF!</f>
        <v>#REF!</v>
      </c>
      <c r="B392" s="187" t="e">
        <f>#REF!</f>
        <v>#REF!</v>
      </c>
      <c r="C392" s="191" t="e">
        <f>#REF!</f>
        <v>#REF!</v>
      </c>
      <c r="D392" s="186" t="e">
        <f>COUNTIF('[5]Trial Balance'!$A:$A,A392)</f>
        <v>#VALUE!</v>
      </c>
    </row>
    <row r="393" spans="1:4" hidden="1" x14ac:dyDescent="0.3">
      <c r="A393" s="187" t="e">
        <f>#REF!</f>
        <v>#REF!</v>
      </c>
      <c r="B393" s="187" t="e">
        <f>#REF!</f>
        <v>#REF!</v>
      </c>
      <c r="C393" s="191" t="e">
        <f>#REF!</f>
        <v>#REF!</v>
      </c>
      <c r="D393" s="186" t="e">
        <f>COUNTIF('[5]Trial Balance'!$A:$A,A393)</f>
        <v>#VALUE!</v>
      </c>
    </row>
    <row r="394" spans="1:4" hidden="1" x14ac:dyDescent="0.3">
      <c r="A394" s="187" t="e">
        <f>#REF!</f>
        <v>#REF!</v>
      </c>
      <c r="B394" s="187" t="e">
        <f>#REF!</f>
        <v>#REF!</v>
      </c>
      <c r="C394" s="191" t="e">
        <f>#REF!</f>
        <v>#REF!</v>
      </c>
      <c r="D394" s="186" t="e">
        <f>COUNTIF('[5]Trial Balance'!$A:$A,A394)</f>
        <v>#VALUE!</v>
      </c>
    </row>
    <row r="395" spans="1:4" hidden="1" x14ac:dyDescent="0.3">
      <c r="A395" s="187" t="e">
        <f>#REF!</f>
        <v>#REF!</v>
      </c>
      <c r="B395" s="187" t="e">
        <f>#REF!</f>
        <v>#REF!</v>
      </c>
      <c r="C395" s="191" t="e">
        <f>#REF!</f>
        <v>#REF!</v>
      </c>
      <c r="D395" s="186" t="e">
        <f>COUNTIF('[5]Trial Balance'!$A:$A,A395)</f>
        <v>#VALUE!</v>
      </c>
    </row>
    <row r="396" spans="1:4" hidden="1" x14ac:dyDescent="0.3">
      <c r="A396" s="187" t="e">
        <f>#REF!</f>
        <v>#REF!</v>
      </c>
      <c r="B396" s="187" t="e">
        <f>#REF!</f>
        <v>#REF!</v>
      </c>
      <c r="C396" s="191" t="e">
        <f>#REF!</f>
        <v>#REF!</v>
      </c>
      <c r="D396" s="186" t="e">
        <f>COUNTIF('[5]Trial Balance'!$A:$A,A396)</f>
        <v>#VALUE!</v>
      </c>
    </row>
    <row r="397" spans="1:4" hidden="1" x14ac:dyDescent="0.3">
      <c r="A397" s="187" t="e">
        <f>#REF!</f>
        <v>#REF!</v>
      </c>
      <c r="B397" s="187" t="e">
        <f>#REF!</f>
        <v>#REF!</v>
      </c>
      <c r="C397" s="191" t="e">
        <f>#REF!</f>
        <v>#REF!</v>
      </c>
      <c r="D397" s="186" t="e">
        <f>COUNTIF('[5]Trial Balance'!$A:$A,A397)</f>
        <v>#VALUE!</v>
      </c>
    </row>
    <row r="398" spans="1:4" hidden="1" x14ac:dyDescent="0.3">
      <c r="A398" s="187" t="e">
        <f>#REF!</f>
        <v>#REF!</v>
      </c>
      <c r="B398" s="187" t="e">
        <f>#REF!</f>
        <v>#REF!</v>
      </c>
      <c r="C398" s="191" t="e">
        <f>#REF!</f>
        <v>#REF!</v>
      </c>
      <c r="D398" s="186" t="e">
        <f>COUNTIF('[5]Trial Balance'!$A:$A,A398)</f>
        <v>#VALUE!</v>
      </c>
    </row>
    <row r="399" spans="1:4" hidden="1" x14ac:dyDescent="0.3">
      <c r="A399" s="187" t="e">
        <f>#REF!</f>
        <v>#REF!</v>
      </c>
      <c r="B399" s="187" t="e">
        <f>#REF!</f>
        <v>#REF!</v>
      </c>
      <c r="C399" s="191" t="e">
        <f>#REF!</f>
        <v>#REF!</v>
      </c>
      <c r="D399" s="186" t="e">
        <f>COUNTIF('[5]Trial Balance'!$A:$A,A399)</f>
        <v>#VALUE!</v>
      </c>
    </row>
    <row r="400" spans="1:4" hidden="1" x14ac:dyDescent="0.3">
      <c r="A400" s="187" t="e">
        <f>#REF!</f>
        <v>#REF!</v>
      </c>
      <c r="B400" s="187" t="e">
        <f>#REF!</f>
        <v>#REF!</v>
      </c>
      <c r="C400" s="191" t="e">
        <f>#REF!</f>
        <v>#REF!</v>
      </c>
      <c r="D400" s="186" t="e">
        <f>COUNTIF('[5]Trial Balance'!$A:$A,A400)</f>
        <v>#VALUE!</v>
      </c>
    </row>
    <row r="401" spans="1:4" hidden="1" x14ac:dyDescent="0.3">
      <c r="A401" s="187" t="e">
        <f>#REF!</f>
        <v>#REF!</v>
      </c>
      <c r="B401" s="187" t="e">
        <f>#REF!</f>
        <v>#REF!</v>
      </c>
      <c r="C401" s="191" t="e">
        <f>#REF!</f>
        <v>#REF!</v>
      </c>
      <c r="D401" s="186" t="e">
        <f>COUNTIF('[5]Trial Balance'!$A:$A,A401)</f>
        <v>#VALUE!</v>
      </c>
    </row>
    <row r="402" spans="1:4" hidden="1" x14ac:dyDescent="0.3">
      <c r="A402" s="187" t="e">
        <f>#REF!</f>
        <v>#REF!</v>
      </c>
      <c r="B402" s="187" t="e">
        <f>#REF!</f>
        <v>#REF!</v>
      </c>
      <c r="C402" s="191" t="e">
        <f>#REF!</f>
        <v>#REF!</v>
      </c>
      <c r="D402" s="186" t="e">
        <f>COUNTIF('[5]Trial Balance'!$A:$A,A402)</f>
        <v>#VALUE!</v>
      </c>
    </row>
    <row r="403" spans="1:4" hidden="1" x14ac:dyDescent="0.3">
      <c r="A403" s="187" t="e">
        <f>#REF!</f>
        <v>#REF!</v>
      </c>
      <c r="B403" s="187" t="e">
        <f>#REF!</f>
        <v>#REF!</v>
      </c>
      <c r="C403" s="191" t="e">
        <f>#REF!</f>
        <v>#REF!</v>
      </c>
      <c r="D403" s="186" t="e">
        <f>COUNTIF('[5]Trial Balance'!$A:$A,A403)</f>
        <v>#VALUE!</v>
      </c>
    </row>
    <row r="404" spans="1:4" hidden="1" x14ac:dyDescent="0.3">
      <c r="A404" s="187" t="e">
        <f>#REF!</f>
        <v>#REF!</v>
      </c>
      <c r="B404" s="187" t="e">
        <f>#REF!</f>
        <v>#REF!</v>
      </c>
      <c r="C404" s="191" t="e">
        <f>#REF!</f>
        <v>#REF!</v>
      </c>
      <c r="D404" s="186" t="e">
        <f>COUNTIF('[5]Trial Balance'!$A:$A,A404)</f>
        <v>#VALUE!</v>
      </c>
    </row>
    <row r="405" spans="1:4" hidden="1" x14ac:dyDescent="0.3">
      <c r="A405" s="187" t="e">
        <f>#REF!</f>
        <v>#REF!</v>
      </c>
      <c r="B405" s="187" t="e">
        <f>#REF!</f>
        <v>#REF!</v>
      </c>
      <c r="C405" s="191" t="e">
        <f>#REF!</f>
        <v>#REF!</v>
      </c>
      <c r="D405" s="186" t="e">
        <f>COUNTIF('[5]Trial Balance'!$A:$A,A405)</f>
        <v>#VALUE!</v>
      </c>
    </row>
    <row r="406" spans="1:4" hidden="1" x14ac:dyDescent="0.3">
      <c r="A406" s="187" t="e">
        <f>#REF!</f>
        <v>#REF!</v>
      </c>
      <c r="B406" s="187" t="e">
        <f>#REF!</f>
        <v>#REF!</v>
      </c>
      <c r="C406" s="191" t="e">
        <f>#REF!</f>
        <v>#REF!</v>
      </c>
      <c r="D406" s="186" t="e">
        <f>COUNTIF('[5]Trial Balance'!$A:$A,A406)</f>
        <v>#VALUE!</v>
      </c>
    </row>
    <row r="407" spans="1:4" hidden="1" x14ac:dyDescent="0.3">
      <c r="A407" s="187" t="e">
        <f>#REF!</f>
        <v>#REF!</v>
      </c>
      <c r="B407" s="187" t="e">
        <f>#REF!</f>
        <v>#REF!</v>
      </c>
      <c r="C407" s="191" t="e">
        <f>#REF!</f>
        <v>#REF!</v>
      </c>
      <c r="D407" s="186" t="e">
        <f>COUNTIF('[5]Trial Balance'!$A:$A,A407)</f>
        <v>#VALUE!</v>
      </c>
    </row>
    <row r="408" spans="1:4" hidden="1" x14ac:dyDescent="0.3">
      <c r="A408" s="187" t="e">
        <f>#REF!</f>
        <v>#REF!</v>
      </c>
      <c r="B408" s="187" t="e">
        <f>#REF!</f>
        <v>#REF!</v>
      </c>
      <c r="C408" s="191" t="e">
        <f>#REF!</f>
        <v>#REF!</v>
      </c>
      <c r="D408" s="186" t="e">
        <f>COUNTIF('[5]Trial Balance'!$A:$A,A408)</f>
        <v>#VALUE!</v>
      </c>
    </row>
    <row r="409" spans="1:4" hidden="1" x14ac:dyDescent="0.3">
      <c r="A409" s="187" t="e">
        <f>#REF!</f>
        <v>#REF!</v>
      </c>
      <c r="B409" s="187" t="e">
        <f>#REF!</f>
        <v>#REF!</v>
      </c>
      <c r="C409" s="191" t="e">
        <f>#REF!</f>
        <v>#REF!</v>
      </c>
      <c r="D409" s="186" t="e">
        <f>COUNTIF('[5]Trial Balance'!$A:$A,A409)</f>
        <v>#VALUE!</v>
      </c>
    </row>
    <row r="410" spans="1:4" hidden="1" x14ac:dyDescent="0.3">
      <c r="A410" s="187" t="e">
        <f>#REF!</f>
        <v>#REF!</v>
      </c>
      <c r="B410" s="187" t="e">
        <f>#REF!</f>
        <v>#REF!</v>
      </c>
      <c r="C410" s="191" t="e">
        <f>#REF!</f>
        <v>#REF!</v>
      </c>
      <c r="D410" s="186" t="e">
        <f>COUNTIF('[5]Trial Balance'!$A:$A,A410)</f>
        <v>#VALUE!</v>
      </c>
    </row>
    <row r="411" spans="1:4" hidden="1" x14ac:dyDescent="0.3">
      <c r="A411" s="187" t="e">
        <f>#REF!</f>
        <v>#REF!</v>
      </c>
      <c r="B411" s="187" t="e">
        <f>#REF!</f>
        <v>#REF!</v>
      </c>
      <c r="C411" s="191" t="e">
        <f>#REF!</f>
        <v>#REF!</v>
      </c>
      <c r="D411" s="186" t="e">
        <f>COUNTIF('[5]Trial Balance'!$A:$A,A411)</f>
        <v>#VALUE!</v>
      </c>
    </row>
    <row r="412" spans="1:4" hidden="1" x14ac:dyDescent="0.3">
      <c r="A412" s="187" t="e">
        <f>#REF!</f>
        <v>#REF!</v>
      </c>
      <c r="B412" s="187" t="e">
        <f>#REF!</f>
        <v>#REF!</v>
      </c>
      <c r="C412" s="191" t="e">
        <f>#REF!</f>
        <v>#REF!</v>
      </c>
      <c r="D412" s="186" t="e">
        <f>COUNTIF('[5]Trial Balance'!$A:$A,A412)</f>
        <v>#VALUE!</v>
      </c>
    </row>
    <row r="413" spans="1:4" hidden="1" x14ac:dyDescent="0.3">
      <c r="A413" s="187" t="e">
        <f>#REF!</f>
        <v>#REF!</v>
      </c>
      <c r="B413" s="187" t="e">
        <f>#REF!</f>
        <v>#REF!</v>
      </c>
      <c r="C413" s="191" t="e">
        <f>#REF!</f>
        <v>#REF!</v>
      </c>
      <c r="D413" s="186" t="e">
        <f>COUNTIF('[5]Trial Balance'!$A:$A,A413)</f>
        <v>#VALUE!</v>
      </c>
    </row>
    <row r="414" spans="1:4" hidden="1" x14ac:dyDescent="0.3">
      <c r="A414" s="187" t="e">
        <f>#REF!</f>
        <v>#REF!</v>
      </c>
      <c r="B414" s="187" t="e">
        <f>#REF!</f>
        <v>#REF!</v>
      </c>
      <c r="C414" s="191" t="e">
        <f>#REF!</f>
        <v>#REF!</v>
      </c>
      <c r="D414" s="186" t="e">
        <f>COUNTIF('[5]Trial Balance'!$A:$A,A414)</f>
        <v>#VALUE!</v>
      </c>
    </row>
    <row r="415" spans="1:4" hidden="1" x14ac:dyDescent="0.3">
      <c r="A415" s="187" t="e">
        <f>#REF!</f>
        <v>#REF!</v>
      </c>
      <c r="B415" s="187" t="e">
        <f>#REF!</f>
        <v>#REF!</v>
      </c>
      <c r="C415" s="191" t="e">
        <f>#REF!</f>
        <v>#REF!</v>
      </c>
      <c r="D415" s="186" t="e">
        <f>COUNTIF('[5]Trial Balance'!$A:$A,A415)</f>
        <v>#VALUE!</v>
      </c>
    </row>
    <row r="416" spans="1:4" hidden="1" x14ac:dyDescent="0.3">
      <c r="A416" s="187" t="e">
        <f>#REF!</f>
        <v>#REF!</v>
      </c>
      <c r="B416" s="187" t="e">
        <f>#REF!</f>
        <v>#REF!</v>
      </c>
      <c r="C416" s="191" t="e">
        <f>#REF!</f>
        <v>#REF!</v>
      </c>
      <c r="D416" s="186" t="e">
        <f>COUNTIF('[5]Trial Balance'!$A:$A,A416)</f>
        <v>#VALUE!</v>
      </c>
    </row>
    <row r="417" spans="1:4" hidden="1" x14ac:dyDescent="0.3">
      <c r="A417" s="187" t="e">
        <f>#REF!</f>
        <v>#REF!</v>
      </c>
      <c r="B417" s="187" t="e">
        <f>#REF!</f>
        <v>#REF!</v>
      </c>
      <c r="C417" s="191" t="e">
        <f>#REF!</f>
        <v>#REF!</v>
      </c>
      <c r="D417" s="186" t="e">
        <f>COUNTIF('[5]Trial Balance'!$A:$A,A417)</f>
        <v>#VALUE!</v>
      </c>
    </row>
    <row r="418" spans="1:4" hidden="1" x14ac:dyDescent="0.3">
      <c r="A418" s="187" t="e">
        <f>#REF!</f>
        <v>#REF!</v>
      </c>
      <c r="B418" s="187" t="e">
        <f>#REF!</f>
        <v>#REF!</v>
      </c>
      <c r="C418" s="191" t="e">
        <f>#REF!</f>
        <v>#REF!</v>
      </c>
      <c r="D418" s="186" t="e">
        <f>COUNTIF('[5]Trial Balance'!$A:$A,A418)</f>
        <v>#VALUE!</v>
      </c>
    </row>
    <row r="419" spans="1:4" hidden="1" x14ac:dyDescent="0.3">
      <c r="A419" s="187" t="e">
        <f>#REF!</f>
        <v>#REF!</v>
      </c>
      <c r="B419" s="187" t="e">
        <f>#REF!</f>
        <v>#REF!</v>
      </c>
      <c r="C419" s="191" t="e">
        <f>#REF!</f>
        <v>#REF!</v>
      </c>
      <c r="D419" s="186" t="e">
        <f>COUNTIF('[5]Trial Balance'!$A:$A,A419)</f>
        <v>#VALUE!</v>
      </c>
    </row>
    <row r="420" spans="1:4" hidden="1" x14ac:dyDescent="0.3">
      <c r="A420" s="187" t="e">
        <f>#REF!</f>
        <v>#REF!</v>
      </c>
      <c r="B420" s="187" t="e">
        <f>#REF!</f>
        <v>#REF!</v>
      </c>
      <c r="C420" s="191" t="e">
        <f>#REF!</f>
        <v>#REF!</v>
      </c>
      <c r="D420" s="186" t="e">
        <f>COUNTIF('[5]Trial Balance'!$A:$A,A420)</f>
        <v>#VALUE!</v>
      </c>
    </row>
    <row r="421" spans="1:4" hidden="1" x14ac:dyDescent="0.3">
      <c r="A421" s="187" t="e">
        <f>#REF!</f>
        <v>#REF!</v>
      </c>
      <c r="B421" s="187" t="e">
        <f>#REF!</f>
        <v>#REF!</v>
      </c>
      <c r="C421" s="191" t="e">
        <f>#REF!</f>
        <v>#REF!</v>
      </c>
      <c r="D421" s="186" t="e">
        <f>COUNTIF('[5]Trial Balance'!$A:$A,A421)</f>
        <v>#VALUE!</v>
      </c>
    </row>
    <row r="422" spans="1:4" hidden="1" x14ac:dyDescent="0.3">
      <c r="A422" s="187" t="e">
        <f>#REF!</f>
        <v>#REF!</v>
      </c>
      <c r="B422" s="187" t="e">
        <f>#REF!</f>
        <v>#REF!</v>
      </c>
      <c r="C422" s="191" t="e">
        <f>#REF!</f>
        <v>#REF!</v>
      </c>
      <c r="D422" s="186" t="e">
        <f>COUNTIF('[5]Trial Balance'!$A:$A,A422)</f>
        <v>#VALUE!</v>
      </c>
    </row>
    <row r="423" spans="1:4" hidden="1" x14ac:dyDescent="0.3">
      <c r="A423" s="187" t="e">
        <f>#REF!</f>
        <v>#REF!</v>
      </c>
      <c r="B423" s="187" t="e">
        <f>#REF!</f>
        <v>#REF!</v>
      </c>
      <c r="C423" s="191" t="e">
        <f>#REF!</f>
        <v>#REF!</v>
      </c>
      <c r="D423" s="186" t="e">
        <f>COUNTIF('[5]Trial Balance'!$A:$A,A423)</f>
        <v>#VALUE!</v>
      </c>
    </row>
    <row r="424" spans="1:4" hidden="1" x14ac:dyDescent="0.3">
      <c r="A424" s="187" t="e">
        <f>#REF!</f>
        <v>#REF!</v>
      </c>
      <c r="B424" s="187" t="e">
        <f>#REF!</f>
        <v>#REF!</v>
      </c>
      <c r="C424" s="191" t="e">
        <f>#REF!</f>
        <v>#REF!</v>
      </c>
      <c r="D424" s="186" t="e">
        <f>COUNTIF('[5]Trial Balance'!$A:$A,A424)</f>
        <v>#VALUE!</v>
      </c>
    </row>
    <row r="425" spans="1:4" hidden="1" x14ac:dyDescent="0.3">
      <c r="A425" s="187" t="e">
        <f>#REF!</f>
        <v>#REF!</v>
      </c>
      <c r="B425" s="187" t="e">
        <f>#REF!</f>
        <v>#REF!</v>
      </c>
      <c r="C425" s="191" t="e">
        <f>#REF!</f>
        <v>#REF!</v>
      </c>
      <c r="D425" s="186" t="e">
        <f>COUNTIF('[5]Trial Balance'!$A:$A,A425)</f>
        <v>#VALUE!</v>
      </c>
    </row>
    <row r="426" spans="1:4" hidden="1" x14ac:dyDescent="0.3">
      <c r="A426" s="187" t="e">
        <f>#REF!</f>
        <v>#REF!</v>
      </c>
      <c r="B426" s="187" t="e">
        <f>#REF!</f>
        <v>#REF!</v>
      </c>
      <c r="C426" s="191" t="e">
        <f>#REF!</f>
        <v>#REF!</v>
      </c>
      <c r="D426" s="186" t="e">
        <f>COUNTIF('[5]Trial Balance'!$A:$A,A426)</f>
        <v>#VALUE!</v>
      </c>
    </row>
    <row r="427" spans="1:4" hidden="1" x14ac:dyDescent="0.3">
      <c r="A427" s="187" t="e">
        <f>#REF!</f>
        <v>#REF!</v>
      </c>
      <c r="B427" s="187" t="e">
        <f>#REF!</f>
        <v>#REF!</v>
      </c>
      <c r="C427" s="191" t="e">
        <f>#REF!</f>
        <v>#REF!</v>
      </c>
      <c r="D427" s="186" t="e">
        <f>COUNTIF('[5]Trial Balance'!$A:$A,A427)</f>
        <v>#VALUE!</v>
      </c>
    </row>
    <row r="428" spans="1:4" hidden="1" x14ac:dyDescent="0.3">
      <c r="A428" s="187" t="e">
        <f>#REF!</f>
        <v>#REF!</v>
      </c>
      <c r="B428" s="187" t="e">
        <f>#REF!</f>
        <v>#REF!</v>
      </c>
      <c r="C428" s="191" t="e">
        <f>#REF!</f>
        <v>#REF!</v>
      </c>
      <c r="D428" s="186" t="e">
        <f>COUNTIF('[5]Trial Balance'!$A:$A,A428)</f>
        <v>#VALUE!</v>
      </c>
    </row>
    <row r="429" spans="1:4" hidden="1" x14ac:dyDescent="0.3">
      <c r="A429" s="187" t="e">
        <f>#REF!</f>
        <v>#REF!</v>
      </c>
      <c r="B429" s="187" t="e">
        <f>#REF!</f>
        <v>#REF!</v>
      </c>
      <c r="C429" s="191" t="e">
        <f>#REF!</f>
        <v>#REF!</v>
      </c>
      <c r="D429" s="186" t="e">
        <f>COUNTIF('[5]Trial Balance'!$A:$A,A429)</f>
        <v>#VALUE!</v>
      </c>
    </row>
    <row r="430" spans="1:4" hidden="1" x14ac:dyDescent="0.3">
      <c r="A430" s="187" t="e">
        <f>#REF!</f>
        <v>#REF!</v>
      </c>
      <c r="B430" s="187" t="e">
        <f>#REF!</f>
        <v>#REF!</v>
      </c>
      <c r="C430" s="191" t="e">
        <f>#REF!</f>
        <v>#REF!</v>
      </c>
      <c r="D430" s="186" t="e">
        <f>COUNTIF('[5]Trial Balance'!$A:$A,A430)</f>
        <v>#VALUE!</v>
      </c>
    </row>
    <row r="431" spans="1:4" hidden="1" x14ac:dyDescent="0.3">
      <c r="A431" s="187" t="e">
        <f>#REF!</f>
        <v>#REF!</v>
      </c>
      <c r="B431" s="187" t="e">
        <f>#REF!</f>
        <v>#REF!</v>
      </c>
      <c r="C431" s="191" t="e">
        <f>#REF!</f>
        <v>#REF!</v>
      </c>
      <c r="D431" s="186" t="e">
        <f>COUNTIF('[5]Trial Balance'!$A:$A,A431)</f>
        <v>#VALUE!</v>
      </c>
    </row>
    <row r="432" spans="1:4" hidden="1" x14ac:dyDescent="0.3">
      <c r="A432" s="187" t="e">
        <f>#REF!</f>
        <v>#REF!</v>
      </c>
      <c r="B432" s="187" t="e">
        <f>#REF!</f>
        <v>#REF!</v>
      </c>
      <c r="C432" s="191" t="e">
        <f>#REF!</f>
        <v>#REF!</v>
      </c>
      <c r="D432" s="186" t="e">
        <f>COUNTIF('[5]Trial Balance'!$A:$A,A432)</f>
        <v>#VALUE!</v>
      </c>
    </row>
    <row r="433" spans="1:4" hidden="1" x14ac:dyDescent="0.3">
      <c r="A433" s="187" t="e">
        <f>#REF!</f>
        <v>#REF!</v>
      </c>
      <c r="B433" s="187" t="e">
        <f>#REF!</f>
        <v>#REF!</v>
      </c>
      <c r="C433" s="191" t="e">
        <f>#REF!</f>
        <v>#REF!</v>
      </c>
      <c r="D433" s="186" t="e">
        <f>COUNTIF('[5]Trial Balance'!$A:$A,A433)</f>
        <v>#VALUE!</v>
      </c>
    </row>
    <row r="434" spans="1:4" hidden="1" x14ac:dyDescent="0.3">
      <c r="A434" s="187" t="e">
        <f>#REF!</f>
        <v>#REF!</v>
      </c>
      <c r="B434" s="187" t="e">
        <f>#REF!</f>
        <v>#REF!</v>
      </c>
      <c r="C434" s="191" t="e">
        <f>#REF!</f>
        <v>#REF!</v>
      </c>
      <c r="D434" s="186" t="e">
        <f>COUNTIF('[5]Trial Balance'!$A:$A,A434)</f>
        <v>#VALUE!</v>
      </c>
    </row>
    <row r="435" spans="1:4" hidden="1" x14ac:dyDescent="0.3">
      <c r="A435" s="187" t="e">
        <f>#REF!</f>
        <v>#REF!</v>
      </c>
      <c r="B435" s="187" t="e">
        <f>#REF!</f>
        <v>#REF!</v>
      </c>
      <c r="C435" s="191" t="e">
        <f>#REF!</f>
        <v>#REF!</v>
      </c>
      <c r="D435" s="186" t="e">
        <f>COUNTIF('[5]Trial Balance'!$A:$A,A435)</f>
        <v>#VALUE!</v>
      </c>
    </row>
    <row r="436" spans="1:4" hidden="1" x14ac:dyDescent="0.3">
      <c r="A436" s="187" t="e">
        <f>#REF!</f>
        <v>#REF!</v>
      </c>
      <c r="B436" s="187" t="e">
        <f>#REF!</f>
        <v>#REF!</v>
      </c>
      <c r="C436" s="191" t="e">
        <f>#REF!</f>
        <v>#REF!</v>
      </c>
      <c r="D436" s="186" t="e">
        <f>COUNTIF('[5]Trial Balance'!$A:$A,A436)</f>
        <v>#VALUE!</v>
      </c>
    </row>
    <row r="437" spans="1:4" hidden="1" x14ac:dyDescent="0.3">
      <c r="A437" s="187" t="e">
        <f>#REF!</f>
        <v>#REF!</v>
      </c>
      <c r="B437" s="187" t="e">
        <f>#REF!</f>
        <v>#REF!</v>
      </c>
      <c r="C437" s="191" t="e">
        <f>#REF!</f>
        <v>#REF!</v>
      </c>
      <c r="D437" s="186" t="e">
        <f>COUNTIF('[5]Trial Balance'!$A:$A,A437)</f>
        <v>#VALUE!</v>
      </c>
    </row>
    <row r="438" spans="1:4" hidden="1" x14ac:dyDescent="0.3">
      <c r="A438" s="187" t="e">
        <f>#REF!</f>
        <v>#REF!</v>
      </c>
      <c r="B438" s="187" t="e">
        <f>#REF!</f>
        <v>#REF!</v>
      </c>
      <c r="C438" s="191" t="e">
        <f>#REF!</f>
        <v>#REF!</v>
      </c>
      <c r="D438" s="186" t="e">
        <f>COUNTIF('[5]Trial Balance'!$A:$A,A438)</f>
        <v>#VALUE!</v>
      </c>
    </row>
    <row r="439" spans="1:4" hidden="1" x14ac:dyDescent="0.3">
      <c r="A439" s="187" t="e">
        <f>#REF!</f>
        <v>#REF!</v>
      </c>
      <c r="B439" s="187" t="e">
        <f>#REF!</f>
        <v>#REF!</v>
      </c>
      <c r="C439" s="191" t="e">
        <f>#REF!</f>
        <v>#REF!</v>
      </c>
      <c r="D439" s="186" t="e">
        <f>COUNTIF('[5]Trial Balance'!$A:$A,A439)</f>
        <v>#VALUE!</v>
      </c>
    </row>
    <row r="440" spans="1:4" hidden="1" x14ac:dyDescent="0.3">
      <c r="A440" s="187" t="e">
        <f>#REF!</f>
        <v>#REF!</v>
      </c>
      <c r="B440" s="187" t="e">
        <f>#REF!</f>
        <v>#REF!</v>
      </c>
      <c r="C440" s="191" t="e">
        <f>#REF!</f>
        <v>#REF!</v>
      </c>
      <c r="D440" s="186" t="e">
        <f>COUNTIF('[5]Trial Balance'!$A:$A,A440)</f>
        <v>#VALUE!</v>
      </c>
    </row>
    <row r="441" spans="1:4" hidden="1" x14ac:dyDescent="0.3">
      <c r="A441" s="187" t="e">
        <f>#REF!</f>
        <v>#REF!</v>
      </c>
      <c r="B441" s="187" t="e">
        <f>#REF!</f>
        <v>#REF!</v>
      </c>
      <c r="C441" s="191" t="e">
        <f>#REF!</f>
        <v>#REF!</v>
      </c>
      <c r="D441" s="186" t="e">
        <f>COUNTIF('[5]Trial Balance'!$A:$A,A441)</f>
        <v>#VALUE!</v>
      </c>
    </row>
    <row r="442" spans="1:4" hidden="1" x14ac:dyDescent="0.3">
      <c r="A442" s="187" t="e">
        <f>#REF!</f>
        <v>#REF!</v>
      </c>
      <c r="B442" s="187" t="e">
        <f>#REF!</f>
        <v>#REF!</v>
      </c>
      <c r="C442" s="191" t="e">
        <f>#REF!</f>
        <v>#REF!</v>
      </c>
      <c r="D442" s="186" t="e">
        <f>COUNTIF('[5]Trial Balance'!$A:$A,A442)</f>
        <v>#VALUE!</v>
      </c>
    </row>
    <row r="443" spans="1:4" hidden="1" x14ac:dyDescent="0.3">
      <c r="A443" s="187" t="e">
        <f>#REF!</f>
        <v>#REF!</v>
      </c>
      <c r="B443" s="187" t="e">
        <f>#REF!</f>
        <v>#REF!</v>
      </c>
      <c r="C443" s="191" t="e">
        <f>#REF!</f>
        <v>#REF!</v>
      </c>
      <c r="D443" s="186" t="e">
        <f>COUNTIF('[5]Trial Balance'!$A:$A,A443)</f>
        <v>#VALUE!</v>
      </c>
    </row>
    <row r="444" spans="1:4" hidden="1" x14ac:dyDescent="0.3">
      <c r="A444" s="187" t="e">
        <f>#REF!</f>
        <v>#REF!</v>
      </c>
      <c r="B444" s="187" t="e">
        <f>#REF!</f>
        <v>#REF!</v>
      </c>
      <c r="C444" s="191" t="e">
        <f>#REF!</f>
        <v>#REF!</v>
      </c>
      <c r="D444" s="186" t="e">
        <f>COUNTIF('[5]Trial Balance'!$A:$A,A444)</f>
        <v>#VALUE!</v>
      </c>
    </row>
    <row r="445" spans="1:4" hidden="1" x14ac:dyDescent="0.3">
      <c r="A445" s="187" t="e">
        <f>#REF!</f>
        <v>#REF!</v>
      </c>
      <c r="B445" s="187" t="e">
        <f>#REF!</f>
        <v>#REF!</v>
      </c>
      <c r="C445" s="191" t="e">
        <f>#REF!</f>
        <v>#REF!</v>
      </c>
      <c r="D445" s="186" t="e">
        <f>COUNTIF('[5]Trial Balance'!$A:$A,A445)</f>
        <v>#VALUE!</v>
      </c>
    </row>
    <row r="446" spans="1:4" hidden="1" x14ac:dyDescent="0.3">
      <c r="A446" s="187" t="e">
        <f>#REF!</f>
        <v>#REF!</v>
      </c>
      <c r="B446" s="187" t="e">
        <f>#REF!</f>
        <v>#REF!</v>
      </c>
      <c r="C446" s="191" t="e">
        <f>#REF!</f>
        <v>#REF!</v>
      </c>
      <c r="D446" s="186" t="e">
        <f>COUNTIF('[5]Trial Balance'!$A:$A,A446)</f>
        <v>#VALUE!</v>
      </c>
    </row>
    <row r="447" spans="1:4" hidden="1" x14ac:dyDescent="0.3">
      <c r="A447" s="187" t="e">
        <f>#REF!</f>
        <v>#REF!</v>
      </c>
      <c r="B447" s="187" t="e">
        <f>#REF!</f>
        <v>#REF!</v>
      </c>
      <c r="C447" s="191" t="e">
        <f>#REF!</f>
        <v>#REF!</v>
      </c>
      <c r="D447" s="186" t="e">
        <f>COUNTIF('[5]Trial Balance'!$A:$A,A447)</f>
        <v>#VALUE!</v>
      </c>
    </row>
    <row r="448" spans="1:4" hidden="1" x14ac:dyDescent="0.3">
      <c r="A448" s="187" t="e">
        <f>#REF!</f>
        <v>#REF!</v>
      </c>
      <c r="B448" s="187" t="e">
        <f>#REF!</f>
        <v>#REF!</v>
      </c>
      <c r="C448" s="191" t="e">
        <f>#REF!</f>
        <v>#REF!</v>
      </c>
      <c r="D448" s="186" t="e">
        <f>COUNTIF('[5]Trial Balance'!$A:$A,A448)</f>
        <v>#VALUE!</v>
      </c>
    </row>
    <row r="449" spans="1:4" hidden="1" x14ac:dyDescent="0.3">
      <c r="A449" s="187" t="e">
        <f>#REF!</f>
        <v>#REF!</v>
      </c>
      <c r="B449" s="187" t="e">
        <f>#REF!</f>
        <v>#REF!</v>
      </c>
      <c r="C449" s="191" t="e">
        <f>#REF!</f>
        <v>#REF!</v>
      </c>
      <c r="D449" s="186" t="e">
        <f>COUNTIF('[5]Trial Balance'!$A:$A,A449)</f>
        <v>#VALUE!</v>
      </c>
    </row>
    <row r="450" spans="1:4" hidden="1" x14ac:dyDescent="0.3">
      <c r="A450" s="187" t="e">
        <f>#REF!</f>
        <v>#REF!</v>
      </c>
      <c r="B450" s="187" t="e">
        <f>#REF!</f>
        <v>#REF!</v>
      </c>
      <c r="C450" s="191" t="e">
        <f>#REF!</f>
        <v>#REF!</v>
      </c>
      <c r="D450" s="186" t="e">
        <f>COUNTIF('[5]Trial Balance'!$A:$A,A450)</f>
        <v>#VALUE!</v>
      </c>
    </row>
    <row r="451" spans="1:4" hidden="1" x14ac:dyDescent="0.3">
      <c r="A451" s="187" t="e">
        <f>#REF!</f>
        <v>#REF!</v>
      </c>
      <c r="B451" s="187" t="e">
        <f>#REF!</f>
        <v>#REF!</v>
      </c>
      <c r="C451" s="191" t="e">
        <f>#REF!</f>
        <v>#REF!</v>
      </c>
      <c r="D451" s="186" t="e">
        <f>COUNTIF('[5]Trial Balance'!$A:$A,A451)</f>
        <v>#VALUE!</v>
      </c>
    </row>
    <row r="452" spans="1:4" hidden="1" x14ac:dyDescent="0.3">
      <c r="A452" s="187" t="e">
        <f>#REF!</f>
        <v>#REF!</v>
      </c>
      <c r="B452" s="187" t="e">
        <f>#REF!</f>
        <v>#REF!</v>
      </c>
      <c r="C452" s="191" t="e">
        <f>#REF!</f>
        <v>#REF!</v>
      </c>
      <c r="D452" s="186" t="e">
        <f>COUNTIF('[5]Trial Balance'!$A:$A,A452)</f>
        <v>#VALUE!</v>
      </c>
    </row>
    <row r="453" spans="1:4" hidden="1" x14ac:dyDescent="0.3">
      <c r="A453" s="187" t="e">
        <f>#REF!</f>
        <v>#REF!</v>
      </c>
      <c r="B453" s="187" t="e">
        <f>#REF!</f>
        <v>#REF!</v>
      </c>
      <c r="C453" s="191" t="e">
        <f>#REF!</f>
        <v>#REF!</v>
      </c>
      <c r="D453" s="186" t="e">
        <f>COUNTIF('[5]Trial Balance'!$A:$A,A453)</f>
        <v>#VALUE!</v>
      </c>
    </row>
    <row r="454" spans="1:4" hidden="1" x14ac:dyDescent="0.3">
      <c r="A454" s="187" t="e">
        <f>#REF!</f>
        <v>#REF!</v>
      </c>
      <c r="B454" s="187" t="e">
        <f>#REF!</f>
        <v>#REF!</v>
      </c>
      <c r="C454" s="191" t="e">
        <f>#REF!</f>
        <v>#REF!</v>
      </c>
      <c r="D454" s="186" t="e">
        <f>COUNTIF('[5]Trial Balance'!$A:$A,A454)</f>
        <v>#VALUE!</v>
      </c>
    </row>
    <row r="455" spans="1:4" hidden="1" x14ac:dyDescent="0.3">
      <c r="A455" s="187" t="e">
        <f>#REF!</f>
        <v>#REF!</v>
      </c>
      <c r="B455" s="187" t="e">
        <f>#REF!</f>
        <v>#REF!</v>
      </c>
      <c r="C455" s="191" t="e">
        <f>#REF!</f>
        <v>#REF!</v>
      </c>
      <c r="D455" s="186" t="e">
        <f>COUNTIF('[5]Trial Balance'!$A:$A,A455)</f>
        <v>#VALUE!</v>
      </c>
    </row>
    <row r="456" spans="1:4" hidden="1" x14ac:dyDescent="0.3">
      <c r="A456" s="187" t="e">
        <f>#REF!</f>
        <v>#REF!</v>
      </c>
      <c r="B456" s="187" t="e">
        <f>#REF!</f>
        <v>#REF!</v>
      </c>
      <c r="C456" s="191" t="e">
        <f>#REF!</f>
        <v>#REF!</v>
      </c>
      <c r="D456" s="186" t="e">
        <f>COUNTIF('[5]Trial Balance'!$A:$A,A456)</f>
        <v>#VALUE!</v>
      </c>
    </row>
    <row r="457" spans="1:4" hidden="1" x14ac:dyDescent="0.3">
      <c r="A457" s="187" t="e">
        <f>#REF!</f>
        <v>#REF!</v>
      </c>
      <c r="B457" s="187" t="e">
        <f>#REF!</f>
        <v>#REF!</v>
      </c>
      <c r="C457" s="191" t="e">
        <f>#REF!</f>
        <v>#REF!</v>
      </c>
      <c r="D457" s="186" t="e">
        <f>COUNTIF('[5]Trial Balance'!$A:$A,A457)</f>
        <v>#VALUE!</v>
      </c>
    </row>
    <row r="458" spans="1:4" hidden="1" x14ac:dyDescent="0.3">
      <c r="A458" s="187" t="e">
        <f>#REF!</f>
        <v>#REF!</v>
      </c>
      <c r="B458" s="187" t="e">
        <f>#REF!</f>
        <v>#REF!</v>
      </c>
      <c r="C458" s="191" t="e">
        <f>#REF!</f>
        <v>#REF!</v>
      </c>
      <c r="D458" s="186" t="e">
        <f>COUNTIF('[5]Trial Balance'!$A:$A,A458)</f>
        <v>#VALUE!</v>
      </c>
    </row>
    <row r="459" spans="1:4" hidden="1" x14ac:dyDescent="0.3">
      <c r="A459" s="187" t="e">
        <f>#REF!</f>
        <v>#REF!</v>
      </c>
      <c r="B459" s="187" t="e">
        <f>#REF!</f>
        <v>#REF!</v>
      </c>
      <c r="C459" s="191" t="e">
        <f>#REF!</f>
        <v>#REF!</v>
      </c>
      <c r="D459" s="186" t="e">
        <f>COUNTIF('[5]Trial Balance'!$A:$A,A459)</f>
        <v>#VALUE!</v>
      </c>
    </row>
    <row r="460" spans="1:4" hidden="1" x14ac:dyDescent="0.3">
      <c r="A460" s="187" t="e">
        <f>#REF!</f>
        <v>#REF!</v>
      </c>
      <c r="B460" s="187" t="e">
        <f>#REF!</f>
        <v>#REF!</v>
      </c>
      <c r="C460" s="191" t="e">
        <f>#REF!</f>
        <v>#REF!</v>
      </c>
      <c r="D460" s="186" t="e">
        <f>COUNTIF('[5]Trial Balance'!$A:$A,A460)</f>
        <v>#VALUE!</v>
      </c>
    </row>
    <row r="461" spans="1:4" hidden="1" x14ac:dyDescent="0.3">
      <c r="A461" s="187" t="e">
        <f>#REF!</f>
        <v>#REF!</v>
      </c>
      <c r="B461" s="187" t="e">
        <f>#REF!</f>
        <v>#REF!</v>
      </c>
      <c r="C461" s="191" t="e">
        <f>#REF!</f>
        <v>#REF!</v>
      </c>
      <c r="D461" s="186" t="e">
        <f>COUNTIF('[5]Trial Balance'!$A:$A,A461)</f>
        <v>#VALUE!</v>
      </c>
    </row>
    <row r="462" spans="1:4" hidden="1" x14ac:dyDescent="0.3">
      <c r="A462" s="187" t="e">
        <f>#REF!</f>
        <v>#REF!</v>
      </c>
      <c r="B462" s="187" t="e">
        <f>#REF!</f>
        <v>#REF!</v>
      </c>
      <c r="C462" s="191" t="e">
        <f>#REF!</f>
        <v>#REF!</v>
      </c>
      <c r="D462" s="186" t="e">
        <f>COUNTIF('[5]Trial Balance'!$A:$A,A462)</f>
        <v>#VALUE!</v>
      </c>
    </row>
    <row r="463" spans="1:4" hidden="1" x14ac:dyDescent="0.3">
      <c r="A463" s="187" t="e">
        <f>#REF!</f>
        <v>#REF!</v>
      </c>
      <c r="B463" s="187" t="e">
        <f>#REF!</f>
        <v>#REF!</v>
      </c>
      <c r="C463" s="191" t="e">
        <f>#REF!</f>
        <v>#REF!</v>
      </c>
      <c r="D463" s="186" t="e">
        <f>COUNTIF('[5]Trial Balance'!$A:$A,A463)</f>
        <v>#VALUE!</v>
      </c>
    </row>
    <row r="464" spans="1:4" hidden="1" x14ac:dyDescent="0.3">
      <c r="A464" s="187" t="e">
        <f>#REF!</f>
        <v>#REF!</v>
      </c>
      <c r="B464" s="187" t="e">
        <f>#REF!</f>
        <v>#REF!</v>
      </c>
      <c r="C464" s="191" t="e">
        <f>#REF!</f>
        <v>#REF!</v>
      </c>
      <c r="D464" s="186" t="e">
        <f>COUNTIF('[5]Trial Balance'!$A:$A,A464)</f>
        <v>#VALUE!</v>
      </c>
    </row>
    <row r="465" spans="1:4" hidden="1" x14ac:dyDescent="0.3">
      <c r="A465" s="187" t="e">
        <f>#REF!</f>
        <v>#REF!</v>
      </c>
      <c r="B465" s="187" t="e">
        <f>#REF!</f>
        <v>#REF!</v>
      </c>
      <c r="C465" s="191" t="e">
        <f>#REF!</f>
        <v>#REF!</v>
      </c>
      <c r="D465" s="186" t="e">
        <f>COUNTIF('[5]Trial Balance'!$A:$A,A465)</f>
        <v>#VALUE!</v>
      </c>
    </row>
    <row r="466" spans="1:4" hidden="1" x14ac:dyDescent="0.3">
      <c r="A466" s="187" t="e">
        <f>#REF!</f>
        <v>#REF!</v>
      </c>
      <c r="B466" s="187" t="e">
        <f>#REF!</f>
        <v>#REF!</v>
      </c>
      <c r="C466" s="191" t="e">
        <f>#REF!</f>
        <v>#REF!</v>
      </c>
      <c r="D466" s="186" t="e">
        <f>COUNTIF('[5]Trial Balance'!$A:$A,A466)</f>
        <v>#VALUE!</v>
      </c>
    </row>
    <row r="467" spans="1:4" hidden="1" x14ac:dyDescent="0.3">
      <c r="A467" s="187" t="e">
        <f>#REF!</f>
        <v>#REF!</v>
      </c>
      <c r="B467" s="187" t="e">
        <f>#REF!</f>
        <v>#REF!</v>
      </c>
      <c r="C467" s="191" t="e">
        <f>#REF!</f>
        <v>#REF!</v>
      </c>
      <c r="D467" s="186" t="e">
        <f>COUNTIF('[5]Trial Balance'!$A:$A,A467)</f>
        <v>#VALUE!</v>
      </c>
    </row>
    <row r="468" spans="1:4" hidden="1" x14ac:dyDescent="0.3">
      <c r="A468" s="187" t="e">
        <f>#REF!</f>
        <v>#REF!</v>
      </c>
      <c r="B468" s="187" t="e">
        <f>#REF!</f>
        <v>#REF!</v>
      </c>
      <c r="C468" s="191" t="e">
        <f>#REF!</f>
        <v>#REF!</v>
      </c>
      <c r="D468" s="186" t="e">
        <f>COUNTIF('[5]Trial Balance'!$A:$A,A468)</f>
        <v>#VALUE!</v>
      </c>
    </row>
    <row r="469" spans="1:4" hidden="1" x14ac:dyDescent="0.3">
      <c r="A469" s="187" t="e">
        <f>#REF!</f>
        <v>#REF!</v>
      </c>
      <c r="B469" s="187" t="e">
        <f>#REF!</f>
        <v>#REF!</v>
      </c>
      <c r="C469" s="191" t="e">
        <f>#REF!</f>
        <v>#REF!</v>
      </c>
      <c r="D469" s="186" t="e">
        <f>COUNTIF('[5]Trial Balance'!$A:$A,A469)</f>
        <v>#VALUE!</v>
      </c>
    </row>
    <row r="470" spans="1:4" hidden="1" x14ac:dyDescent="0.3">
      <c r="A470" s="187" t="e">
        <f>#REF!</f>
        <v>#REF!</v>
      </c>
      <c r="B470" s="187" t="e">
        <f>#REF!</f>
        <v>#REF!</v>
      </c>
      <c r="C470" s="191" t="e">
        <f>#REF!</f>
        <v>#REF!</v>
      </c>
      <c r="D470" s="186" t="e">
        <f>COUNTIF('[5]Trial Balance'!$A:$A,A470)</f>
        <v>#VALUE!</v>
      </c>
    </row>
    <row r="471" spans="1:4" hidden="1" x14ac:dyDescent="0.3">
      <c r="A471" s="187" t="e">
        <f>#REF!</f>
        <v>#REF!</v>
      </c>
      <c r="B471" s="187" t="e">
        <f>#REF!</f>
        <v>#REF!</v>
      </c>
      <c r="C471" s="191" t="e">
        <f>#REF!</f>
        <v>#REF!</v>
      </c>
      <c r="D471" s="186" t="e">
        <f>COUNTIF('[5]Trial Balance'!$A:$A,A471)</f>
        <v>#VALUE!</v>
      </c>
    </row>
    <row r="472" spans="1:4" hidden="1" x14ac:dyDescent="0.3">
      <c r="A472" s="187" t="e">
        <f>#REF!</f>
        <v>#REF!</v>
      </c>
      <c r="B472" s="187" t="e">
        <f>#REF!</f>
        <v>#REF!</v>
      </c>
      <c r="C472" s="191" t="e">
        <f>#REF!</f>
        <v>#REF!</v>
      </c>
      <c r="D472" s="186" t="e">
        <f>COUNTIF('[5]Trial Balance'!$A:$A,A472)</f>
        <v>#VALUE!</v>
      </c>
    </row>
    <row r="473" spans="1:4" hidden="1" x14ac:dyDescent="0.3">
      <c r="A473" s="187" t="e">
        <f>#REF!</f>
        <v>#REF!</v>
      </c>
      <c r="B473" s="187" t="e">
        <f>#REF!</f>
        <v>#REF!</v>
      </c>
      <c r="C473" s="191" t="e">
        <f>#REF!</f>
        <v>#REF!</v>
      </c>
      <c r="D473" s="186" t="e">
        <f>COUNTIF('[5]Trial Balance'!$A:$A,A473)</f>
        <v>#VALUE!</v>
      </c>
    </row>
    <row r="474" spans="1:4" hidden="1" x14ac:dyDescent="0.3">
      <c r="A474" s="187" t="e">
        <f>#REF!</f>
        <v>#REF!</v>
      </c>
      <c r="B474" s="187" t="e">
        <f>#REF!</f>
        <v>#REF!</v>
      </c>
      <c r="C474" s="191" t="e">
        <f>#REF!</f>
        <v>#REF!</v>
      </c>
      <c r="D474" s="186" t="e">
        <f>COUNTIF('[5]Trial Balance'!$A:$A,A474)</f>
        <v>#VALUE!</v>
      </c>
    </row>
    <row r="475" spans="1:4" hidden="1" x14ac:dyDescent="0.3">
      <c r="A475" s="187" t="e">
        <f>#REF!</f>
        <v>#REF!</v>
      </c>
      <c r="B475" s="187" t="e">
        <f>#REF!</f>
        <v>#REF!</v>
      </c>
      <c r="C475" s="191" t="e">
        <f>#REF!</f>
        <v>#REF!</v>
      </c>
      <c r="D475" s="186" t="e">
        <f>COUNTIF('[5]Trial Balance'!$A:$A,A475)</f>
        <v>#VALUE!</v>
      </c>
    </row>
    <row r="476" spans="1:4" hidden="1" x14ac:dyDescent="0.3">
      <c r="A476" s="187" t="e">
        <f>#REF!</f>
        <v>#REF!</v>
      </c>
      <c r="B476" s="187" t="e">
        <f>#REF!</f>
        <v>#REF!</v>
      </c>
      <c r="C476" s="191" t="e">
        <f>#REF!</f>
        <v>#REF!</v>
      </c>
      <c r="D476" s="186" t="e">
        <f>COUNTIF('[5]Trial Balance'!$A:$A,A476)</f>
        <v>#VALUE!</v>
      </c>
    </row>
    <row r="477" spans="1:4" hidden="1" x14ac:dyDescent="0.3">
      <c r="A477" s="187" t="e">
        <f>#REF!</f>
        <v>#REF!</v>
      </c>
      <c r="B477" s="187" t="e">
        <f>#REF!</f>
        <v>#REF!</v>
      </c>
      <c r="C477" s="191" t="e">
        <f>#REF!</f>
        <v>#REF!</v>
      </c>
      <c r="D477" s="186" t="e">
        <f>COUNTIF('[5]Trial Balance'!$A:$A,A477)</f>
        <v>#VALUE!</v>
      </c>
    </row>
    <row r="478" spans="1:4" hidden="1" x14ac:dyDescent="0.3">
      <c r="A478" s="187" t="e">
        <f>#REF!</f>
        <v>#REF!</v>
      </c>
      <c r="B478" s="187" t="e">
        <f>#REF!</f>
        <v>#REF!</v>
      </c>
      <c r="C478" s="191" t="e">
        <f>#REF!</f>
        <v>#REF!</v>
      </c>
      <c r="D478" s="186" t="e">
        <f>COUNTIF('[5]Trial Balance'!$A:$A,A478)</f>
        <v>#VALUE!</v>
      </c>
    </row>
    <row r="479" spans="1:4" hidden="1" x14ac:dyDescent="0.3">
      <c r="A479" s="187" t="e">
        <f>#REF!</f>
        <v>#REF!</v>
      </c>
      <c r="B479" s="187" t="e">
        <f>#REF!</f>
        <v>#REF!</v>
      </c>
      <c r="C479" s="191" t="e">
        <f>#REF!</f>
        <v>#REF!</v>
      </c>
      <c r="D479" s="186" t="e">
        <f>COUNTIF('[5]Trial Balance'!$A:$A,A479)</f>
        <v>#VALUE!</v>
      </c>
    </row>
    <row r="480" spans="1:4" hidden="1" x14ac:dyDescent="0.3">
      <c r="A480" s="187" t="e">
        <f>#REF!</f>
        <v>#REF!</v>
      </c>
      <c r="B480" s="187" t="e">
        <f>#REF!</f>
        <v>#REF!</v>
      </c>
      <c r="C480" s="191" t="e">
        <f>#REF!</f>
        <v>#REF!</v>
      </c>
      <c r="D480" s="186" t="e">
        <f>COUNTIF('[5]Trial Balance'!$A:$A,A480)</f>
        <v>#VALUE!</v>
      </c>
    </row>
    <row r="481" spans="1:4" hidden="1" x14ac:dyDescent="0.3">
      <c r="A481" s="187" t="e">
        <f>#REF!</f>
        <v>#REF!</v>
      </c>
      <c r="B481" s="187" t="e">
        <f>#REF!</f>
        <v>#REF!</v>
      </c>
      <c r="C481" s="191" t="e">
        <f>#REF!</f>
        <v>#REF!</v>
      </c>
      <c r="D481" s="186" t="e">
        <f>COUNTIF('[5]Trial Balance'!$A:$A,A481)</f>
        <v>#VALUE!</v>
      </c>
    </row>
    <row r="482" spans="1:4" hidden="1" x14ac:dyDescent="0.3">
      <c r="A482" s="187" t="e">
        <f>#REF!</f>
        <v>#REF!</v>
      </c>
      <c r="B482" s="187" t="e">
        <f>#REF!</f>
        <v>#REF!</v>
      </c>
      <c r="C482" s="191" t="e">
        <f>#REF!</f>
        <v>#REF!</v>
      </c>
      <c r="D482" s="186" t="e">
        <f>COUNTIF('[5]Trial Balance'!$A:$A,A482)</f>
        <v>#VALUE!</v>
      </c>
    </row>
    <row r="483" spans="1:4" hidden="1" x14ac:dyDescent="0.3">
      <c r="A483" s="187" t="e">
        <f>#REF!</f>
        <v>#REF!</v>
      </c>
      <c r="B483" s="187" t="e">
        <f>#REF!</f>
        <v>#REF!</v>
      </c>
      <c r="C483" s="191" t="e">
        <f>#REF!</f>
        <v>#REF!</v>
      </c>
      <c r="D483" s="186" t="e">
        <f>COUNTIF('[5]Trial Balance'!$A:$A,A483)</f>
        <v>#VALUE!</v>
      </c>
    </row>
    <row r="484" spans="1:4" hidden="1" x14ac:dyDescent="0.3">
      <c r="A484" s="187" t="e">
        <f>#REF!</f>
        <v>#REF!</v>
      </c>
      <c r="B484" s="187" t="e">
        <f>#REF!</f>
        <v>#REF!</v>
      </c>
      <c r="C484" s="191" t="e">
        <f>#REF!</f>
        <v>#REF!</v>
      </c>
      <c r="D484" s="186" t="e">
        <f>COUNTIF('[5]Trial Balance'!$A:$A,A484)</f>
        <v>#VALUE!</v>
      </c>
    </row>
    <row r="485" spans="1:4" hidden="1" x14ac:dyDescent="0.3">
      <c r="A485" s="187" t="e">
        <f>#REF!</f>
        <v>#REF!</v>
      </c>
      <c r="B485" s="187" t="e">
        <f>#REF!</f>
        <v>#REF!</v>
      </c>
      <c r="C485" s="191" t="e">
        <f>#REF!</f>
        <v>#REF!</v>
      </c>
      <c r="D485" s="186" t="e">
        <f>COUNTIF('[5]Trial Balance'!$A:$A,A485)</f>
        <v>#VALUE!</v>
      </c>
    </row>
    <row r="486" spans="1:4" hidden="1" x14ac:dyDescent="0.3">
      <c r="A486" s="187" t="e">
        <f>#REF!</f>
        <v>#REF!</v>
      </c>
      <c r="B486" s="187" t="e">
        <f>#REF!</f>
        <v>#REF!</v>
      </c>
      <c r="C486" s="191" t="e">
        <f>#REF!</f>
        <v>#REF!</v>
      </c>
      <c r="D486" s="186" t="e">
        <f>COUNTIF('[5]Trial Balance'!$A:$A,A486)</f>
        <v>#VALUE!</v>
      </c>
    </row>
    <row r="487" spans="1:4" hidden="1" x14ac:dyDescent="0.3">
      <c r="A487" s="187" t="e">
        <f>#REF!</f>
        <v>#REF!</v>
      </c>
      <c r="B487" s="187" t="e">
        <f>#REF!</f>
        <v>#REF!</v>
      </c>
      <c r="C487" s="191" t="e">
        <f>#REF!</f>
        <v>#REF!</v>
      </c>
      <c r="D487" s="186" t="e">
        <f>COUNTIF('[5]Trial Balance'!$A:$A,A487)</f>
        <v>#VALUE!</v>
      </c>
    </row>
    <row r="488" spans="1:4" hidden="1" x14ac:dyDescent="0.3">
      <c r="A488" s="187" t="e">
        <f>#REF!</f>
        <v>#REF!</v>
      </c>
      <c r="B488" s="187" t="e">
        <f>#REF!</f>
        <v>#REF!</v>
      </c>
      <c r="C488" s="191" t="e">
        <f>#REF!</f>
        <v>#REF!</v>
      </c>
      <c r="D488" s="186" t="e">
        <f>COUNTIF('[5]Trial Balance'!$A:$A,A488)</f>
        <v>#VALUE!</v>
      </c>
    </row>
    <row r="489" spans="1:4" hidden="1" x14ac:dyDescent="0.3">
      <c r="A489" s="187" t="e">
        <f>#REF!</f>
        <v>#REF!</v>
      </c>
      <c r="B489" s="187" t="e">
        <f>#REF!</f>
        <v>#REF!</v>
      </c>
      <c r="C489" s="191" t="e">
        <f>#REF!</f>
        <v>#REF!</v>
      </c>
      <c r="D489" s="186" t="e">
        <f>COUNTIF('[5]Trial Balance'!$A:$A,A489)</f>
        <v>#VALUE!</v>
      </c>
    </row>
    <row r="490" spans="1:4" hidden="1" x14ac:dyDescent="0.3">
      <c r="A490" s="187" t="e">
        <f>#REF!</f>
        <v>#REF!</v>
      </c>
      <c r="B490" s="187" t="e">
        <f>#REF!</f>
        <v>#REF!</v>
      </c>
      <c r="C490" s="191" t="e">
        <f>#REF!</f>
        <v>#REF!</v>
      </c>
      <c r="D490" s="186" t="e">
        <f>COUNTIF('[5]Trial Balance'!$A:$A,A490)</f>
        <v>#VALUE!</v>
      </c>
    </row>
    <row r="491" spans="1:4" hidden="1" x14ac:dyDescent="0.3">
      <c r="A491" s="187" t="e">
        <f>#REF!</f>
        <v>#REF!</v>
      </c>
      <c r="B491" s="187" t="e">
        <f>#REF!</f>
        <v>#REF!</v>
      </c>
      <c r="C491" s="191" t="e">
        <f>#REF!</f>
        <v>#REF!</v>
      </c>
      <c r="D491" s="186" t="e">
        <f>COUNTIF('[5]Trial Balance'!$A:$A,A491)</f>
        <v>#VALUE!</v>
      </c>
    </row>
    <row r="492" spans="1:4" hidden="1" x14ac:dyDescent="0.3">
      <c r="A492" s="187" t="e">
        <f>#REF!</f>
        <v>#REF!</v>
      </c>
      <c r="B492" s="187" t="e">
        <f>#REF!</f>
        <v>#REF!</v>
      </c>
      <c r="C492" s="191" t="e">
        <f>#REF!</f>
        <v>#REF!</v>
      </c>
      <c r="D492" s="186" t="e">
        <f>COUNTIF('[5]Trial Balance'!$A:$A,A492)</f>
        <v>#VALUE!</v>
      </c>
    </row>
    <row r="493" spans="1:4" hidden="1" x14ac:dyDescent="0.3">
      <c r="A493" s="187" t="e">
        <f>#REF!</f>
        <v>#REF!</v>
      </c>
      <c r="B493" s="187" t="e">
        <f>#REF!</f>
        <v>#REF!</v>
      </c>
      <c r="C493" s="191" t="e">
        <f>#REF!</f>
        <v>#REF!</v>
      </c>
      <c r="D493" s="186" t="e">
        <f>COUNTIF('[5]Trial Balance'!$A:$A,A493)</f>
        <v>#VALUE!</v>
      </c>
    </row>
    <row r="494" spans="1:4" hidden="1" x14ac:dyDescent="0.3">
      <c r="A494" s="187" t="e">
        <f>#REF!</f>
        <v>#REF!</v>
      </c>
      <c r="B494" s="187" t="e">
        <f>#REF!</f>
        <v>#REF!</v>
      </c>
      <c r="C494" s="191" t="e">
        <f>#REF!</f>
        <v>#REF!</v>
      </c>
      <c r="D494" s="186" t="e">
        <f>COUNTIF('[5]Trial Balance'!$A:$A,A494)</f>
        <v>#VALUE!</v>
      </c>
    </row>
    <row r="495" spans="1:4" hidden="1" x14ac:dyDescent="0.3">
      <c r="A495" s="187" t="e">
        <f>#REF!</f>
        <v>#REF!</v>
      </c>
      <c r="B495" s="187" t="e">
        <f>#REF!</f>
        <v>#REF!</v>
      </c>
      <c r="C495" s="191" t="e">
        <f>#REF!</f>
        <v>#REF!</v>
      </c>
      <c r="D495" s="186" t="e">
        <f>COUNTIF('[5]Trial Balance'!$A:$A,A495)</f>
        <v>#VALUE!</v>
      </c>
    </row>
    <row r="496" spans="1:4" hidden="1" x14ac:dyDescent="0.3">
      <c r="A496" s="187" t="e">
        <f>#REF!</f>
        <v>#REF!</v>
      </c>
      <c r="B496" s="187" t="e">
        <f>#REF!</f>
        <v>#REF!</v>
      </c>
      <c r="C496" s="191" t="e">
        <f>#REF!</f>
        <v>#REF!</v>
      </c>
      <c r="D496" s="186" t="e">
        <f>COUNTIF('[5]Trial Balance'!$A:$A,A496)</f>
        <v>#VALUE!</v>
      </c>
    </row>
    <row r="497" spans="1:4" hidden="1" x14ac:dyDescent="0.3">
      <c r="A497" s="187" t="e">
        <f>#REF!</f>
        <v>#REF!</v>
      </c>
      <c r="B497" s="187" t="e">
        <f>#REF!</f>
        <v>#REF!</v>
      </c>
      <c r="C497" s="191" t="e">
        <f>#REF!</f>
        <v>#REF!</v>
      </c>
      <c r="D497" s="186" t="e">
        <f>COUNTIF('[5]Trial Balance'!$A:$A,A497)</f>
        <v>#VALUE!</v>
      </c>
    </row>
    <row r="498" spans="1:4" hidden="1" x14ac:dyDescent="0.3">
      <c r="A498" s="187" t="e">
        <f>#REF!</f>
        <v>#REF!</v>
      </c>
      <c r="B498" s="187" t="e">
        <f>#REF!</f>
        <v>#REF!</v>
      </c>
      <c r="C498" s="191" t="e">
        <f>#REF!</f>
        <v>#REF!</v>
      </c>
      <c r="D498" s="186" t="e">
        <f>COUNTIF('[5]Trial Balance'!$A:$A,A498)</f>
        <v>#VALUE!</v>
      </c>
    </row>
    <row r="499" spans="1:4" hidden="1" x14ac:dyDescent="0.3">
      <c r="A499" s="187" t="e">
        <f>#REF!</f>
        <v>#REF!</v>
      </c>
      <c r="B499" s="187" t="e">
        <f>#REF!</f>
        <v>#REF!</v>
      </c>
      <c r="C499" s="191" t="e">
        <f>#REF!</f>
        <v>#REF!</v>
      </c>
      <c r="D499" s="186" t="e">
        <f>COUNTIF('[5]Trial Balance'!$A:$A,A499)</f>
        <v>#VALUE!</v>
      </c>
    </row>
    <row r="500" spans="1:4" hidden="1" x14ac:dyDescent="0.3">
      <c r="A500" s="187" t="e">
        <f>#REF!</f>
        <v>#REF!</v>
      </c>
      <c r="B500" s="187" t="e">
        <f>#REF!</f>
        <v>#REF!</v>
      </c>
      <c r="C500" s="191" t="e">
        <f>#REF!</f>
        <v>#REF!</v>
      </c>
      <c r="D500" s="186" t="e">
        <f>COUNTIF('[5]Trial Balance'!$A:$A,A500)</f>
        <v>#VALUE!</v>
      </c>
    </row>
    <row r="501" spans="1:4" hidden="1" x14ac:dyDescent="0.3">
      <c r="A501" s="187" t="e">
        <f>#REF!</f>
        <v>#REF!</v>
      </c>
      <c r="B501" s="187" t="e">
        <f>#REF!</f>
        <v>#REF!</v>
      </c>
      <c r="C501" s="191" t="e">
        <f>#REF!</f>
        <v>#REF!</v>
      </c>
      <c r="D501" s="186" t="e">
        <f>COUNTIF('[5]Trial Balance'!$A:$A,A501)</f>
        <v>#VALUE!</v>
      </c>
    </row>
    <row r="502" spans="1:4" hidden="1" x14ac:dyDescent="0.3">
      <c r="A502" s="187" t="e">
        <f>#REF!</f>
        <v>#REF!</v>
      </c>
      <c r="B502" s="187" t="e">
        <f>#REF!</f>
        <v>#REF!</v>
      </c>
      <c r="C502" s="191" t="e">
        <f>#REF!</f>
        <v>#REF!</v>
      </c>
      <c r="D502" s="186" t="e">
        <f>COUNTIF('[5]Trial Balance'!$A:$A,A502)</f>
        <v>#VALUE!</v>
      </c>
    </row>
    <row r="503" spans="1:4" hidden="1" x14ac:dyDescent="0.3">
      <c r="A503" s="187" t="e">
        <f>#REF!</f>
        <v>#REF!</v>
      </c>
      <c r="B503" s="187" t="e">
        <f>#REF!</f>
        <v>#REF!</v>
      </c>
      <c r="C503" s="191" t="e">
        <f>#REF!</f>
        <v>#REF!</v>
      </c>
      <c r="D503" s="186" t="e">
        <f>COUNTIF('[5]Trial Balance'!$A:$A,A503)</f>
        <v>#VALUE!</v>
      </c>
    </row>
    <row r="504" spans="1:4" hidden="1" x14ac:dyDescent="0.3">
      <c r="A504" s="187" t="e">
        <f>#REF!</f>
        <v>#REF!</v>
      </c>
      <c r="B504" s="187" t="e">
        <f>#REF!</f>
        <v>#REF!</v>
      </c>
      <c r="C504" s="191" t="e">
        <f>#REF!</f>
        <v>#REF!</v>
      </c>
      <c r="D504" s="186" t="e">
        <f>COUNTIF('[5]Trial Balance'!$A:$A,A504)</f>
        <v>#VALUE!</v>
      </c>
    </row>
    <row r="505" spans="1:4" hidden="1" x14ac:dyDescent="0.3">
      <c r="A505" s="187" t="e">
        <f>#REF!</f>
        <v>#REF!</v>
      </c>
      <c r="B505" s="187" t="e">
        <f>#REF!</f>
        <v>#REF!</v>
      </c>
      <c r="C505" s="191" t="e">
        <f>#REF!</f>
        <v>#REF!</v>
      </c>
      <c r="D505" s="186" t="e">
        <f>COUNTIF('[5]Trial Balance'!$A:$A,A505)</f>
        <v>#VALUE!</v>
      </c>
    </row>
    <row r="506" spans="1:4" hidden="1" x14ac:dyDescent="0.3">
      <c r="A506" s="187" t="e">
        <f>#REF!</f>
        <v>#REF!</v>
      </c>
      <c r="B506" s="187" t="e">
        <f>#REF!</f>
        <v>#REF!</v>
      </c>
      <c r="C506" s="191" t="e">
        <f>#REF!</f>
        <v>#REF!</v>
      </c>
      <c r="D506" s="186" t="e">
        <f>COUNTIF('[5]Trial Balance'!$A:$A,A506)</f>
        <v>#VALUE!</v>
      </c>
    </row>
    <row r="507" spans="1:4" hidden="1" x14ac:dyDescent="0.3">
      <c r="A507" s="187" t="e">
        <f>#REF!</f>
        <v>#REF!</v>
      </c>
      <c r="B507" s="187" t="e">
        <f>#REF!</f>
        <v>#REF!</v>
      </c>
      <c r="C507" s="191" t="e">
        <f>#REF!</f>
        <v>#REF!</v>
      </c>
      <c r="D507" s="186" t="e">
        <f>COUNTIF('[5]Trial Balance'!$A:$A,A507)</f>
        <v>#VALUE!</v>
      </c>
    </row>
    <row r="508" spans="1:4" hidden="1" x14ac:dyDescent="0.3">
      <c r="A508" s="187" t="e">
        <f>#REF!</f>
        <v>#REF!</v>
      </c>
      <c r="B508" s="187" t="e">
        <f>#REF!</f>
        <v>#REF!</v>
      </c>
      <c r="C508" s="191" t="e">
        <f>#REF!</f>
        <v>#REF!</v>
      </c>
      <c r="D508" s="186" t="e">
        <f>COUNTIF('[5]Trial Balance'!$A:$A,A508)</f>
        <v>#VALUE!</v>
      </c>
    </row>
    <row r="509" spans="1:4" hidden="1" x14ac:dyDescent="0.3">
      <c r="A509" s="187" t="e">
        <f>#REF!</f>
        <v>#REF!</v>
      </c>
      <c r="B509" s="187" t="e">
        <f>#REF!</f>
        <v>#REF!</v>
      </c>
      <c r="C509" s="191" t="e">
        <f>#REF!</f>
        <v>#REF!</v>
      </c>
      <c r="D509" s="186" t="e">
        <f>COUNTIF('[5]Trial Balance'!$A:$A,A509)</f>
        <v>#VALUE!</v>
      </c>
    </row>
    <row r="510" spans="1:4" hidden="1" x14ac:dyDescent="0.3">
      <c r="A510" s="187" t="e">
        <f>#REF!</f>
        <v>#REF!</v>
      </c>
      <c r="B510" s="187" t="e">
        <f>#REF!</f>
        <v>#REF!</v>
      </c>
      <c r="C510" s="191" t="e">
        <f>#REF!</f>
        <v>#REF!</v>
      </c>
      <c r="D510" s="186" t="e">
        <f>COUNTIF('[5]Trial Balance'!$A:$A,A510)</f>
        <v>#VALUE!</v>
      </c>
    </row>
    <row r="511" spans="1:4" hidden="1" x14ac:dyDescent="0.3">
      <c r="A511" s="187" t="e">
        <f>#REF!</f>
        <v>#REF!</v>
      </c>
      <c r="B511" s="187" t="e">
        <f>#REF!</f>
        <v>#REF!</v>
      </c>
      <c r="C511" s="191" t="e">
        <f>#REF!</f>
        <v>#REF!</v>
      </c>
      <c r="D511" s="186" t="e">
        <f>COUNTIF('[5]Trial Balance'!$A:$A,A511)</f>
        <v>#VALUE!</v>
      </c>
    </row>
    <row r="512" spans="1:4" hidden="1" x14ac:dyDescent="0.3">
      <c r="A512" s="187" t="e">
        <f>#REF!</f>
        <v>#REF!</v>
      </c>
      <c r="B512" s="187" t="e">
        <f>#REF!</f>
        <v>#REF!</v>
      </c>
      <c r="C512" s="191" t="e">
        <f>#REF!</f>
        <v>#REF!</v>
      </c>
      <c r="D512" s="186" t="e">
        <f>COUNTIF('[5]Trial Balance'!$A:$A,A512)</f>
        <v>#VALUE!</v>
      </c>
    </row>
    <row r="513" spans="1:4" hidden="1" x14ac:dyDescent="0.3">
      <c r="A513" s="187" t="e">
        <f>#REF!</f>
        <v>#REF!</v>
      </c>
      <c r="B513" s="187" t="e">
        <f>#REF!</f>
        <v>#REF!</v>
      </c>
      <c r="C513" s="191" t="e">
        <f>#REF!</f>
        <v>#REF!</v>
      </c>
      <c r="D513" s="186" t="e">
        <f>COUNTIF('[5]Trial Balance'!$A:$A,A513)</f>
        <v>#VALUE!</v>
      </c>
    </row>
    <row r="514" spans="1:4" hidden="1" x14ac:dyDescent="0.3">
      <c r="A514" s="187" t="e">
        <f>#REF!</f>
        <v>#REF!</v>
      </c>
      <c r="B514" s="187" t="e">
        <f>#REF!</f>
        <v>#REF!</v>
      </c>
      <c r="C514" s="191" t="e">
        <f>#REF!</f>
        <v>#REF!</v>
      </c>
      <c r="D514" s="186" t="e">
        <f>COUNTIF('[5]Trial Balance'!$A:$A,A514)</f>
        <v>#VALUE!</v>
      </c>
    </row>
    <row r="515" spans="1:4" hidden="1" x14ac:dyDescent="0.3">
      <c r="A515" s="187" t="e">
        <f>#REF!</f>
        <v>#REF!</v>
      </c>
      <c r="B515" s="187" t="e">
        <f>#REF!</f>
        <v>#REF!</v>
      </c>
      <c r="C515" s="191" t="e">
        <f>#REF!</f>
        <v>#REF!</v>
      </c>
      <c r="D515" s="186" t="e">
        <f>COUNTIF('[5]Trial Balance'!$A:$A,A515)</f>
        <v>#VALUE!</v>
      </c>
    </row>
    <row r="516" spans="1:4" hidden="1" x14ac:dyDescent="0.3">
      <c r="A516" s="187" t="e">
        <f>#REF!</f>
        <v>#REF!</v>
      </c>
      <c r="B516" s="187" t="e">
        <f>#REF!</f>
        <v>#REF!</v>
      </c>
      <c r="C516" s="191" t="e">
        <f>#REF!</f>
        <v>#REF!</v>
      </c>
      <c r="D516" s="186" t="e">
        <f>COUNTIF('[5]Trial Balance'!$A:$A,A516)</f>
        <v>#VALUE!</v>
      </c>
    </row>
    <row r="517" spans="1:4" hidden="1" x14ac:dyDescent="0.3">
      <c r="A517" s="187" t="e">
        <f>#REF!</f>
        <v>#REF!</v>
      </c>
      <c r="B517" s="187" t="e">
        <f>#REF!</f>
        <v>#REF!</v>
      </c>
      <c r="C517" s="191" t="e">
        <f>#REF!</f>
        <v>#REF!</v>
      </c>
      <c r="D517" s="186" t="e">
        <f>COUNTIF('[5]Trial Balance'!$A:$A,A517)</f>
        <v>#VALUE!</v>
      </c>
    </row>
    <row r="518" spans="1:4" hidden="1" x14ac:dyDescent="0.3">
      <c r="A518" s="187" t="e">
        <f>#REF!</f>
        <v>#REF!</v>
      </c>
      <c r="B518" s="187" t="e">
        <f>#REF!</f>
        <v>#REF!</v>
      </c>
      <c r="C518" s="191" t="e">
        <f>#REF!</f>
        <v>#REF!</v>
      </c>
      <c r="D518" s="186" t="e">
        <f>COUNTIF('[5]Trial Balance'!$A:$A,A518)</f>
        <v>#VALUE!</v>
      </c>
    </row>
    <row r="519" spans="1:4" hidden="1" x14ac:dyDescent="0.3">
      <c r="A519" s="187" t="e">
        <f>#REF!</f>
        <v>#REF!</v>
      </c>
      <c r="B519" s="187" t="e">
        <f>#REF!</f>
        <v>#REF!</v>
      </c>
      <c r="C519" s="191" t="e">
        <f>#REF!</f>
        <v>#REF!</v>
      </c>
      <c r="D519" s="186" t="e">
        <f>COUNTIF('[5]Trial Balance'!$A:$A,A519)</f>
        <v>#VALUE!</v>
      </c>
    </row>
    <row r="520" spans="1:4" hidden="1" x14ac:dyDescent="0.3">
      <c r="A520" s="187" t="e">
        <f>#REF!</f>
        <v>#REF!</v>
      </c>
      <c r="B520" s="187" t="e">
        <f>#REF!</f>
        <v>#REF!</v>
      </c>
      <c r="C520" s="191" t="e">
        <f>#REF!</f>
        <v>#REF!</v>
      </c>
      <c r="D520" s="186" t="e">
        <f>COUNTIF('[5]Trial Balance'!$A:$A,A520)</f>
        <v>#VALUE!</v>
      </c>
    </row>
    <row r="521" spans="1:4" hidden="1" x14ac:dyDescent="0.3">
      <c r="A521" s="187" t="e">
        <f>#REF!</f>
        <v>#REF!</v>
      </c>
      <c r="B521" s="187" t="e">
        <f>#REF!</f>
        <v>#REF!</v>
      </c>
      <c r="C521" s="191" t="e">
        <f>#REF!</f>
        <v>#REF!</v>
      </c>
      <c r="D521" s="186" t="e">
        <f>COUNTIF('[5]Trial Balance'!$A:$A,A521)</f>
        <v>#VALUE!</v>
      </c>
    </row>
    <row r="522" spans="1:4" hidden="1" x14ac:dyDescent="0.3">
      <c r="A522" s="187" t="e">
        <f>#REF!</f>
        <v>#REF!</v>
      </c>
      <c r="B522" s="187" t="e">
        <f>#REF!</f>
        <v>#REF!</v>
      </c>
      <c r="C522" s="191" t="e">
        <f>#REF!</f>
        <v>#REF!</v>
      </c>
      <c r="D522" s="186" t="e">
        <f>COUNTIF('[5]Trial Balance'!$A:$A,A522)</f>
        <v>#VALUE!</v>
      </c>
    </row>
    <row r="523" spans="1:4" hidden="1" x14ac:dyDescent="0.3">
      <c r="A523" s="187" t="e">
        <f>#REF!</f>
        <v>#REF!</v>
      </c>
      <c r="B523" s="187" t="e">
        <f>#REF!</f>
        <v>#REF!</v>
      </c>
      <c r="C523" s="191" t="e">
        <f>#REF!</f>
        <v>#REF!</v>
      </c>
      <c r="D523" s="186" t="e">
        <f>COUNTIF('[5]Trial Balance'!$A:$A,A523)</f>
        <v>#VALUE!</v>
      </c>
    </row>
    <row r="524" spans="1:4" hidden="1" x14ac:dyDescent="0.3">
      <c r="A524" s="187" t="e">
        <f>#REF!</f>
        <v>#REF!</v>
      </c>
      <c r="B524" s="187" t="e">
        <f>#REF!</f>
        <v>#REF!</v>
      </c>
      <c r="C524" s="191" t="e">
        <f>#REF!</f>
        <v>#REF!</v>
      </c>
      <c r="D524" s="186" t="e">
        <f>COUNTIF('[5]Trial Balance'!$A:$A,A524)</f>
        <v>#VALUE!</v>
      </c>
    </row>
    <row r="525" spans="1:4" hidden="1" x14ac:dyDescent="0.3">
      <c r="A525" s="187" t="e">
        <f>#REF!</f>
        <v>#REF!</v>
      </c>
      <c r="B525" s="187" t="e">
        <f>#REF!</f>
        <v>#REF!</v>
      </c>
      <c r="C525" s="191" t="e">
        <f>#REF!</f>
        <v>#REF!</v>
      </c>
      <c r="D525" s="186" t="e">
        <f>COUNTIF('[5]Trial Balance'!$A:$A,A525)</f>
        <v>#VALUE!</v>
      </c>
    </row>
    <row r="526" spans="1:4" hidden="1" x14ac:dyDescent="0.3">
      <c r="A526" s="187" t="e">
        <f>#REF!</f>
        <v>#REF!</v>
      </c>
      <c r="B526" s="187" t="e">
        <f>#REF!</f>
        <v>#REF!</v>
      </c>
      <c r="C526" s="191" t="e">
        <f>#REF!</f>
        <v>#REF!</v>
      </c>
      <c r="D526" s="186" t="e">
        <f>COUNTIF('[5]Trial Balance'!$A:$A,A526)</f>
        <v>#VALUE!</v>
      </c>
    </row>
    <row r="527" spans="1:4" hidden="1" x14ac:dyDescent="0.3">
      <c r="A527" s="187" t="e">
        <f>#REF!</f>
        <v>#REF!</v>
      </c>
      <c r="B527" s="187" t="e">
        <f>#REF!</f>
        <v>#REF!</v>
      </c>
      <c r="C527" s="191" t="e">
        <f>#REF!</f>
        <v>#REF!</v>
      </c>
      <c r="D527" s="186" t="e">
        <f>COUNTIF('[5]Trial Balance'!$A:$A,A527)</f>
        <v>#VALUE!</v>
      </c>
    </row>
    <row r="528" spans="1:4" hidden="1" x14ac:dyDescent="0.3">
      <c r="A528" s="187" t="e">
        <f>#REF!</f>
        <v>#REF!</v>
      </c>
      <c r="B528" s="187" t="e">
        <f>#REF!</f>
        <v>#REF!</v>
      </c>
      <c r="C528" s="191" t="e">
        <f>#REF!</f>
        <v>#REF!</v>
      </c>
      <c r="D528" s="186" t="e">
        <f>COUNTIF('[5]Trial Balance'!$A:$A,A528)</f>
        <v>#VALUE!</v>
      </c>
    </row>
    <row r="529" spans="1:4" hidden="1" x14ac:dyDescent="0.3">
      <c r="A529" s="187" t="e">
        <f>#REF!</f>
        <v>#REF!</v>
      </c>
      <c r="B529" s="187" t="e">
        <f>#REF!</f>
        <v>#REF!</v>
      </c>
      <c r="C529" s="191" t="e">
        <f>#REF!</f>
        <v>#REF!</v>
      </c>
      <c r="D529" s="186" t="e">
        <f>COUNTIF('[5]Trial Balance'!$A:$A,A529)</f>
        <v>#VALUE!</v>
      </c>
    </row>
    <row r="530" spans="1:4" hidden="1" x14ac:dyDescent="0.3">
      <c r="A530" s="187" t="e">
        <f>#REF!</f>
        <v>#REF!</v>
      </c>
      <c r="B530" s="187" t="e">
        <f>#REF!</f>
        <v>#REF!</v>
      </c>
      <c r="C530" s="191" t="e">
        <f>#REF!</f>
        <v>#REF!</v>
      </c>
      <c r="D530" s="186" t="e">
        <f>COUNTIF('[5]Trial Balance'!$A:$A,A530)</f>
        <v>#VALUE!</v>
      </c>
    </row>
    <row r="531" spans="1:4" hidden="1" x14ac:dyDescent="0.3">
      <c r="A531" s="187" t="e">
        <f>#REF!</f>
        <v>#REF!</v>
      </c>
      <c r="B531" s="187" t="e">
        <f>#REF!</f>
        <v>#REF!</v>
      </c>
      <c r="C531" s="191" t="e">
        <f>#REF!</f>
        <v>#REF!</v>
      </c>
      <c r="D531" s="186" t="e">
        <f>COUNTIF('[5]Trial Balance'!$A:$A,A531)</f>
        <v>#VALUE!</v>
      </c>
    </row>
    <row r="532" spans="1:4" hidden="1" x14ac:dyDescent="0.3">
      <c r="A532" s="187" t="e">
        <f>#REF!</f>
        <v>#REF!</v>
      </c>
      <c r="B532" s="187" t="e">
        <f>#REF!</f>
        <v>#REF!</v>
      </c>
      <c r="C532" s="191" t="e">
        <f>#REF!</f>
        <v>#REF!</v>
      </c>
      <c r="D532" s="186" t="e">
        <f>COUNTIF('[5]Trial Balance'!$A:$A,A532)</f>
        <v>#VALUE!</v>
      </c>
    </row>
    <row r="533" spans="1:4" hidden="1" x14ac:dyDescent="0.3">
      <c r="A533" s="187" t="e">
        <f>#REF!</f>
        <v>#REF!</v>
      </c>
      <c r="B533" s="187" t="e">
        <f>#REF!</f>
        <v>#REF!</v>
      </c>
      <c r="C533" s="191" t="e">
        <f>#REF!</f>
        <v>#REF!</v>
      </c>
      <c r="D533" s="186" t="e">
        <f>COUNTIF('[5]Trial Balance'!$A:$A,A533)</f>
        <v>#VALUE!</v>
      </c>
    </row>
    <row r="534" spans="1:4" hidden="1" x14ac:dyDescent="0.3">
      <c r="A534" s="187" t="e">
        <f>#REF!</f>
        <v>#REF!</v>
      </c>
      <c r="B534" s="187" t="e">
        <f>#REF!</f>
        <v>#REF!</v>
      </c>
      <c r="C534" s="191" t="e">
        <f>#REF!</f>
        <v>#REF!</v>
      </c>
      <c r="D534" s="186" t="e">
        <f>COUNTIF('[5]Trial Balance'!$A:$A,A534)</f>
        <v>#VALUE!</v>
      </c>
    </row>
    <row r="535" spans="1:4" hidden="1" x14ac:dyDescent="0.3">
      <c r="A535" s="187" t="e">
        <f>#REF!</f>
        <v>#REF!</v>
      </c>
      <c r="B535" s="187" t="e">
        <f>#REF!</f>
        <v>#REF!</v>
      </c>
      <c r="C535" s="191" t="e">
        <f>#REF!</f>
        <v>#REF!</v>
      </c>
      <c r="D535" s="186" t="e">
        <f>COUNTIF('[5]Trial Balance'!$A:$A,A535)</f>
        <v>#VALUE!</v>
      </c>
    </row>
    <row r="536" spans="1:4" hidden="1" x14ac:dyDescent="0.3">
      <c r="A536" s="187" t="e">
        <f>#REF!</f>
        <v>#REF!</v>
      </c>
      <c r="B536" s="187" t="e">
        <f>#REF!</f>
        <v>#REF!</v>
      </c>
      <c r="C536" s="191" t="e">
        <f>#REF!</f>
        <v>#REF!</v>
      </c>
      <c r="D536" s="186" t="e">
        <f>COUNTIF('[5]Trial Balance'!$A:$A,A536)</f>
        <v>#VALUE!</v>
      </c>
    </row>
    <row r="537" spans="1:4" hidden="1" x14ac:dyDescent="0.3">
      <c r="A537" s="187" t="e">
        <f>#REF!</f>
        <v>#REF!</v>
      </c>
      <c r="B537" s="187" t="e">
        <f>#REF!</f>
        <v>#REF!</v>
      </c>
      <c r="C537" s="191" t="e">
        <f>#REF!</f>
        <v>#REF!</v>
      </c>
      <c r="D537" s="186" t="e">
        <f>COUNTIF('[5]Trial Balance'!$A:$A,A537)</f>
        <v>#VALUE!</v>
      </c>
    </row>
    <row r="538" spans="1:4" hidden="1" x14ac:dyDescent="0.3">
      <c r="A538" s="187" t="e">
        <f>#REF!</f>
        <v>#REF!</v>
      </c>
      <c r="B538" s="187" t="e">
        <f>#REF!</f>
        <v>#REF!</v>
      </c>
      <c r="C538" s="191" t="e">
        <f>#REF!</f>
        <v>#REF!</v>
      </c>
      <c r="D538" s="186" t="e">
        <f>COUNTIF('[5]Trial Balance'!$A:$A,A538)</f>
        <v>#VALUE!</v>
      </c>
    </row>
    <row r="539" spans="1:4" hidden="1" x14ac:dyDescent="0.3">
      <c r="A539" s="187" t="e">
        <f>#REF!</f>
        <v>#REF!</v>
      </c>
      <c r="B539" s="187" t="e">
        <f>#REF!</f>
        <v>#REF!</v>
      </c>
      <c r="C539" s="191" t="e">
        <f>#REF!</f>
        <v>#REF!</v>
      </c>
      <c r="D539" s="186" t="e">
        <f>COUNTIF('[5]Trial Balance'!$A:$A,A539)</f>
        <v>#VALUE!</v>
      </c>
    </row>
    <row r="540" spans="1:4" hidden="1" x14ac:dyDescent="0.3">
      <c r="A540" s="187" t="e">
        <f>#REF!</f>
        <v>#REF!</v>
      </c>
      <c r="B540" s="187" t="e">
        <f>#REF!</f>
        <v>#REF!</v>
      </c>
      <c r="C540" s="191" t="e">
        <f>#REF!</f>
        <v>#REF!</v>
      </c>
      <c r="D540" s="186" t="e">
        <f>COUNTIF('[5]Trial Balance'!$A:$A,A540)</f>
        <v>#VALUE!</v>
      </c>
    </row>
    <row r="541" spans="1:4" hidden="1" x14ac:dyDescent="0.3">
      <c r="A541" s="187" t="e">
        <f>#REF!</f>
        <v>#REF!</v>
      </c>
      <c r="B541" s="187" t="e">
        <f>#REF!</f>
        <v>#REF!</v>
      </c>
      <c r="C541" s="191" t="e">
        <f>#REF!</f>
        <v>#REF!</v>
      </c>
      <c r="D541" s="186" t="e">
        <f>COUNTIF('[5]Trial Balance'!$A:$A,A541)</f>
        <v>#VALUE!</v>
      </c>
    </row>
    <row r="542" spans="1:4" hidden="1" x14ac:dyDescent="0.3">
      <c r="A542" s="187" t="e">
        <f>#REF!</f>
        <v>#REF!</v>
      </c>
      <c r="B542" s="187" t="e">
        <f>#REF!</f>
        <v>#REF!</v>
      </c>
      <c r="C542" s="191" t="e">
        <f>#REF!</f>
        <v>#REF!</v>
      </c>
      <c r="D542" s="186" t="e">
        <f>COUNTIF('[5]Trial Balance'!$A:$A,A542)</f>
        <v>#VALUE!</v>
      </c>
    </row>
    <row r="543" spans="1:4" hidden="1" x14ac:dyDescent="0.3">
      <c r="A543" s="187" t="e">
        <f>#REF!</f>
        <v>#REF!</v>
      </c>
      <c r="B543" s="187" t="e">
        <f>#REF!</f>
        <v>#REF!</v>
      </c>
      <c r="C543" s="191" t="e">
        <f>#REF!</f>
        <v>#REF!</v>
      </c>
      <c r="D543" s="186" t="e">
        <f>COUNTIF('[5]Trial Balance'!$A:$A,A543)</f>
        <v>#VALUE!</v>
      </c>
    </row>
    <row r="544" spans="1:4" hidden="1" x14ac:dyDescent="0.3">
      <c r="A544" s="187" t="e">
        <f>#REF!</f>
        <v>#REF!</v>
      </c>
      <c r="B544" s="187" t="e">
        <f>#REF!</f>
        <v>#REF!</v>
      </c>
      <c r="C544" s="191" t="e">
        <f>#REF!</f>
        <v>#REF!</v>
      </c>
      <c r="D544" s="186" t="e">
        <f>COUNTIF('[5]Trial Balance'!$A:$A,A544)</f>
        <v>#VALUE!</v>
      </c>
    </row>
    <row r="545" spans="1:4" hidden="1" x14ac:dyDescent="0.3">
      <c r="A545" s="187" t="e">
        <f>#REF!</f>
        <v>#REF!</v>
      </c>
      <c r="B545" s="187" t="e">
        <f>#REF!</f>
        <v>#REF!</v>
      </c>
      <c r="C545" s="191" t="e">
        <f>#REF!</f>
        <v>#REF!</v>
      </c>
      <c r="D545" s="186" t="e">
        <f>COUNTIF('[5]Trial Balance'!$A:$A,A545)</f>
        <v>#VALUE!</v>
      </c>
    </row>
    <row r="546" spans="1:4" hidden="1" x14ac:dyDescent="0.3">
      <c r="A546" s="187" t="e">
        <f>#REF!</f>
        <v>#REF!</v>
      </c>
      <c r="B546" s="187" t="e">
        <f>#REF!</f>
        <v>#REF!</v>
      </c>
      <c r="C546" s="191" t="e">
        <f>#REF!</f>
        <v>#REF!</v>
      </c>
      <c r="D546" s="186" t="e">
        <f>COUNTIF('[5]Trial Balance'!$A:$A,A546)</f>
        <v>#VALUE!</v>
      </c>
    </row>
    <row r="547" spans="1:4" hidden="1" x14ac:dyDescent="0.3">
      <c r="A547" s="187" t="e">
        <f>#REF!</f>
        <v>#REF!</v>
      </c>
      <c r="B547" s="187" t="e">
        <f>#REF!</f>
        <v>#REF!</v>
      </c>
      <c r="C547" s="191" t="e">
        <f>#REF!</f>
        <v>#REF!</v>
      </c>
      <c r="D547" s="186" t="e">
        <f>COUNTIF('[5]Trial Balance'!$A:$A,A547)</f>
        <v>#VALUE!</v>
      </c>
    </row>
    <row r="548" spans="1:4" hidden="1" x14ac:dyDescent="0.3">
      <c r="A548" s="187" t="e">
        <f>#REF!</f>
        <v>#REF!</v>
      </c>
      <c r="B548" s="187" t="e">
        <f>#REF!</f>
        <v>#REF!</v>
      </c>
      <c r="C548" s="191" t="e">
        <f>#REF!</f>
        <v>#REF!</v>
      </c>
      <c r="D548" s="186" t="e">
        <f>COUNTIF('[5]Trial Balance'!$A:$A,A548)</f>
        <v>#VALUE!</v>
      </c>
    </row>
    <row r="549" spans="1:4" hidden="1" x14ac:dyDescent="0.3">
      <c r="A549" s="187" t="e">
        <f>#REF!</f>
        <v>#REF!</v>
      </c>
      <c r="B549" s="187" t="e">
        <f>#REF!</f>
        <v>#REF!</v>
      </c>
      <c r="C549" s="191" t="e">
        <f>#REF!</f>
        <v>#REF!</v>
      </c>
      <c r="D549" s="186" t="e">
        <f>COUNTIF('[5]Trial Balance'!$A:$A,A549)</f>
        <v>#VALUE!</v>
      </c>
    </row>
    <row r="550" spans="1:4" hidden="1" x14ac:dyDescent="0.3">
      <c r="A550" s="187" t="e">
        <f>#REF!</f>
        <v>#REF!</v>
      </c>
      <c r="B550" s="187" t="e">
        <f>#REF!</f>
        <v>#REF!</v>
      </c>
      <c r="C550" s="191" t="e">
        <f>#REF!</f>
        <v>#REF!</v>
      </c>
      <c r="D550" s="186" t="e">
        <f>COUNTIF('[5]Trial Balance'!$A:$A,A550)</f>
        <v>#VALUE!</v>
      </c>
    </row>
    <row r="551" spans="1:4" hidden="1" x14ac:dyDescent="0.3">
      <c r="A551" s="187" t="e">
        <f>#REF!</f>
        <v>#REF!</v>
      </c>
      <c r="B551" s="187" t="e">
        <f>#REF!</f>
        <v>#REF!</v>
      </c>
      <c r="C551" s="191" t="e">
        <f>#REF!</f>
        <v>#REF!</v>
      </c>
      <c r="D551" s="186" t="e">
        <f>COUNTIF('[5]Trial Balance'!$A:$A,A551)</f>
        <v>#VALUE!</v>
      </c>
    </row>
    <row r="552" spans="1:4" hidden="1" x14ac:dyDescent="0.3">
      <c r="A552" s="187" t="e">
        <f>#REF!</f>
        <v>#REF!</v>
      </c>
      <c r="B552" s="187" t="e">
        <f>#REF!</f>
        <v>#REF!</v>
      </c>
      <c r="C552" s="191" t="e">
        <f>#REF!</f>
        <v>#REF!</v>
      </c>
      <c r="D552" s="186" t="e">
        <f>COUNTIF('[5]Trial Balance'!$A:$A,A552)</f>
        <v>#VALUE!</v>
      </c>
    </row>
    <row r="553" spans="1:4" hidden="1" x14ac:dyDescent="0.3">
      <c r="A553" s="187" t="e">
        <f>#REF!</f>
        <v>#REF!</v>
      </c>
      <c r="B553" s="187" t="e">
        <f>#REF!</f>
        <v>#REF!</v>
      </c>
      <c r="C553" s="191" t="e">
        <f>#REF!</f>
        <v>#REF!</v>
      </c>
      <c r="D553" s="186" t="e">
        <f>COUNTIF('[5]Trial Balance'!$A:$A,A553)</f>
        <v>#VALUE!</v>
      </c>
    </row>
    <row r="554" spans="1:4" hidden="1" x14ac:dyDescent="0.3">
      <c r="A554" s="187" t="e">
        <f>#REF!</f>
        <v>#REF!</v>
      </c>
      <c r="B554" s="187" t="e">
        <f>#REF!</f>
        <v>#REF!</v>
      </c>
      <c r="C554" s="191" t="e">
        <f>#REF!</f>
        <v>#REF!</v>
      </c>
      <c r="D554" s="186" t="e">
        <f>COUNTIF('[5]Trial Balance'!$A:$A,A554)</f>
        <v>#VALUE!</v>
      </c>
    </row>
    <row r="555" spans="1:4" hidden="1" x14ac:dyDescent="0.3">
      <c r="A555" s="187" t="e">
        <f>#REF!</f>
        <v>#REF!</v>
      </c>
      <c r="B555" s="187" t="e">
        <f>#REF!</f>
        <v>#REF!</v>
      </c>
      <c r="C555" s="191" t="e">
        <f>#REF!</f>
        <v>#REF!</v>
      </c>
      <c r="D555" s="186" t="e">
        <f>COUNTIF('[5]Trial Balance'!$A:$A,A555)</f>
        <v>#VALUE!</v>
      </c>
    </row>
    <row r="556" spans="1:4" hidden="1" x14ac:dyDescent="0.3">
      <c r="A556" s="187" t="e">
        <f>#REF!</f>
        <v>#REF!</v>
      </c>
      <c r="B556" s="187" t="e">
        <f>#REF!</f>
        <v>#REF!</v>
      </c>
      <c r="C556" s="191" t="e">
        <f>#REF!</f>
        <v>#REF!</v>
      </c>
      <c r="D556" s="186" t="e">
        <f>COUNTIF('[5]Trial Balance'!$A:$A,A556)</f>
        <v>#VALUE!</v>
      </c>
    </row>
    <row r="557" spans="1:4" hidden="1" x14ac:dyDescent="0.3">
      <c r="A557" s="187" t="e">
        <f>#REF!</f>
        <v>#REF!</v>
      </c>
      <c r="B557" s="187" t="e">
        <f>#REF!</f>
        <v>#REF!</v>
      </c>
      <c r="C557" s="191" t="e">
        <f>#REF!</f>
        <v>#REF!</v>
      </c>
      <c r="D557" s="186" t="e">
        <f>COUNTIF('[5]Trial Balance'!$A:$A,A557)</f>
        <v>#VALUE!</v>
      </c>
    </row>
    <row r="558" spans="1:4" hidden="1" x14ac:dyDescent="0.3">
      <c r="A558" s="187" t="e">
        <f>#REF!</f>
        <v>#REF!</v>
      </c>
      <c r="B558" s="187" t="e">
        <f>#REF!</f>
        <v>#REF!</v>
      </c>
      <c r="C558" s="191" t="e">
        <f>#REF!</f>
        <v>#REF!</v>
      </c>
      <c r="D558" s="186" t="e">
        <f>COUNTIF('[5]Trial Balance'!$A:$A,A558)</f>
        <v>#VALUE!</v>
      </c>
    </row>
    <row r="559" spans="1:4" hidden="1" x14ac:dyDescent="0.3">
      <c r="A559" s="187" t="e">
        <f>#REF!</f>
        <v>#REF!</v>
      </c>
      <c r="B559" s="187" t="e">
        <f>#REF!</f>
        <v>#REF!</v>
      </c>
      <c r="C559" s="191" t="e">
        <f>#REF!</f>
        <v>#REF!</v>
      </c>
      <c r="D559" s="186" t="e">
        <f>COUNTIF('[5]Trial Balance'!$A:$A,A559)</f>
        <v>#VALUE!</v>
      </c>
    </row>
    <row r="560" spans="1:4" hidden="1" x14ac:dyDescent="0.3">
      <c r="A560" s="187" t="e">
        <f>#REF!</f>
        <v>#REF!</v>
      </c>
      <c r="B560" s="187" t="e">
        <f>#REF!</f>
        <v>#REF!</v>
      </c>
      <c r="C560" s="191" t="e">
        <f>#REF!</f>
        <v>#REF!</v>
      </c>
      <c r="D560" s="186" t="e">
        <f>COUNTIF('[5]Trial Balance'!$A:$A,A560)</f>
        <v>#VALUE!</v>
      </c>
    </row>
    <row r="561" spans="1:4" hidden="1" x14ac:dyDescent="0.3">
      <c r="A561" s="187" t="e">
        <f>#REF!</f>
        <v>#REF!</v>
      </c>
      <c r="B561" s="187" t="e">
        <f>#REF!</f>
        <v>#REF!</v>
      </c>
      <c r="C561" s="191" t="e">
        <f>#REF!</f>
        <v>#REF!</v>
      </c>
      <c r="D561" s="186" t="e">
        <f>COUNTIF('[5]Trial Balance'!$A:$A,A561)</f>
        <v>#VALUE!</v>
      </c>
    </row>
    <row r="562" spans="1:4" hidden="1" x14ac:dyDescent="0.3">
      <c r="A562" s="187" t="e">
        <f>#REF!</f>
        <v>#REF!</v>
      </c>
      <c r="B562" s="187" t="e">
        <f>#REF!</f>
        <v>#REF!</v>
      </c>
      <c r="C562" s="191" t="e">
        <f>#REF!</f>
        <v>#REF!</v>
      </c>
      <c r="D562" s="186" t="e">
        <f>COUNTIF('[5]Trial Balance'!$A:$A,A562)</f>
        <v>#VALUE!</v>
      </c>
    </row>
    <row r="563" spans="1:4" hidden="1" x14ac:dyDescent="0.3">
      <c r="A563" s="187" t="e">
        <f>#REF!</f>
        <v>#REF!</v>
      </c>
      <c r="B563" s="187" t="e">
        <f>#REF!</f>
        <v>#REF!</v>
      </c>
      <c r="C563" s="191" t="e">
        <f>#REF!</f>
        <v>#REF!</v>
      </c>
      <c r="D563" s="186" t="e">
        <f>COUNTIF('[5]Trial Balance'!$A:$A,A563)</f>
        <v>#VALUE!</v>
      </c>
    </row>
    <row r="564" spans="1:4" hidden="1" x14ac:dyDescent="0.3">
      <c r="A564" s="187" t="e">
        <f>#REF!</f>
        <v>#REF!</v>
      </c>
      <c r="B564" s="187" t="e">
        <f>#REF!</f>
        <v>#REF!</v>
      </c>
      <c r="C564" s="191" t="e">
        <f>#REF!</f>
        <v>#REF!</v>
      </c>
      <c r="D564" s="186" t="e">
        <f>COUNTIF('[5]Trial Balance'!$A:$A,A564)</f>
        <v>#VALUE!</v>
      </c>
    </row>
    <row r="565" spans="1:4" hidden="1" x14ac:dyDescent="0.3">
      <c r="A565" s="187" t="e">
        <f>#REF!</f>
        <v>#REF!</v>
      </c>
      <c r="B565" s="187" t="e">
        <f>#REF!</f>
        <v>#REF!</v>
      </c>
      <c r="C565" s="191" t="e">
        <f>#REF!</f>
        <v>#REF!</v>
      </c>
      <c r="D565" s="186" t="e">
        <f>COUNTIF('[5]Trial Balance'!$A:$A,A565)</f>
        <v>#VALUE!</v>
      </c>
    </row>
    <row r="566" spans="1:4" hidden="1" x14ac:dyDescent="0.3">
      <c r="A566" s="187" t="e">
        <f>#REF!</f>
        <v>#REF!</v>
      </c>
      <c r="B566" s="187" t="e">
        <f>#REF!</f>
        <v>#REF!</v>
      </c>
      <c r="C566" s="191" t="e">
        <f>#REF!</f>
        <v>#REF!</v>
      </c>
      <c r="D566" s="186" t="e">
        <f>COUNTIF('[5]Trial Balance'!$A:$A,A566)</f>
        <v>#VALUE!</v>
      </c>
    </row>
    <row r="567" spans="1:4" hidden="1" x14ac:dyDescent="0.3">
      <c r="A567" s="187" t="e">
        <f>#REF!</f>
        <v>#REF!</v>
      </c>
      <c r="B567" s="187" t="e">
        <f>#REF!</f>
        <v>#REF!</v>
      </c>
      <c r="C567" s="191" t="e">
        <f>#REF!</f>
        <v>#REF!</v>
      </c>
      <c r="D567" s="186" t="e">
        <f>COUNTIF('[5]Trial Balance'!$A:$A,A567)</f>
        <v>#VALUE!</v>
      </c>
    </row>
    <row r="568" spans="1:4" hidden="1" x14ac:dyDescent="0.3">
      <c r="A568" s="187" t="e">
        <f>#REF!</f>
        <v>#REF!</v>
      </c>
      <c r="B568" s="187" t="e">
        <f>#REF!</f>
        <v>#REF!</v>
      </c>
      <c r="C568" s="191" t="e">
        <f>#REF!</f>
        <v>#REF!</v>
      </c>
      <c r="D568" s="186" t="e">
        <f>COUNTIF('[5]Trial Balance'!$A:$A,A568)</f>
        <v>#VALUE!</v>
      </c>
    </row>
    <row r="569" spans="1:4" hidden="1" x14ac:dyDescent="0.3">
      <c r="A569" s="187" t="e">
        <f>#REF!</f>
        <v>#REF!</v>
      </c>
      <c r="B569" s="187" t="e">
        <f>#REF!</f>
        <v>#REF!</v>
      </c>
      <c r="C569" s="191" t="e">
        <f>#REF!</f>
        <v>#REF!</v>
      </c>
      <c r="D569" s="186" t="e">
        <f>COUNTIF('[5]Trial Balance'!$A:$A,A569)</f>
        <v>#VALUE!</v>
      </c>
    </row>
    <row r="570" spans="1:4" hidden="1" x14ac:dyDescent="0.3">
      <c r="A570" s="187" t="e">
        <f>#REF!</f>
        <v>#REF!</v>
      </c>
      <c r="B570" s="187" t="e">
        <f>#REF!</f>
        <v>#REF!</v>
      </c>
      <c r="C570" s="191" t="e">
        <f>#REF!</f>
        <v>#REF!</v>
      </c>
      <c r="D570" s="186" t="e">
        <f>COUNTIF('[5]Trial Balance'!$A:$A,A570)</f>
        <v>#VALUE!</v>
      </c>
    </row>
    <row r="571" spans="1:4" hidden="1" x14ac:dyDescent="0.3">
      <c r="A571" s="187" t="e">
        <f>#REF!</f>
        <v>#REF!</v>
      </c>
      <c r="B571" s="187" t="e">
        <f>#REF!</f>
        <v>#REF!</v>
      </c>
      <c r="C571" s="191" t="e">
        <f>#REF!</f>
        <v>#REF!</v>
      </c>
      <c r="D571" s="186" t="e">
        <f>COUNTIF('[5]Trial Balance'!$A:$A,A571)</f>
        <v>#VALUE!</v>
      </c>
    </row>
    <row r="572" spans="1:4" hidden="1" x14ac:dyDescent="0.3">
      <c r="A572" s="187" t="e">
        <f>#REF!</f>
        <v>#REF!</v>
      </c>
      <c r="B572" s="187" t="e">
        <f>#REF!</f>
        <v>#REF!</v>
      </c>
      <c r="C572" s="191" t="e">
        <f>#REF!</f>
        <v>#REF!</v>
      </c>
      <c r="D572" s="186" t="e">
        <f>COUNTIF('[5]Trial Balance'!$A:$A,A572)</f>
        <v>#VALUE!</v>
      </c>
    </row>
    <row r="573" spans="1:4" hidden="1" x14ac:dyDescent="0.3">
      <c r="A573" s="187" t="e">
        <f>#REF!</f>
        <v>#REF!</v>
      </c>
      <c r="B573" s="187" t="e">
        <f>#REF!</f>
        <v>#REF!</v>
      </c>
      <c r="C573" s="191" t="e">
        <f>#REF!</f>
        <v>#REF!</v>
      </c>
      <c r="D573" s="186" t="e">
        <f>COUNTIF('[5]Trial Balance'!$A:$A,A573)</f>
        <v>#VALUE!</v>
      </c>
    </row>
    <row r="574" spans="1:4" hidden="1" x14ac:dyDescent="0.3">
      <c r="A574" s="187" t="e">
        <f>#REF!</f>
        <v>#REF!</v>
      </c>
      <c r="B574" s="187" t="e">
        <f>#REF!</f>
        <v>#REF!</v>
      </c>
      <c r="C574" s="191" t="e">
        <f>#REF!</f>
        <v>#REF!</v>
      </c>
      <c r="D574" s="186" t="e">
        <f>COUNTIF('[5]Trial Balance'!$A:$A,A574)</f>
        <v>#VALUE!</v>
      </c>
    </row>
    <row r="575" spans="1:4" hidden="1" x14ac:dyDescent="0.3">
      <c r="A575" s="187" t="e">
        <f>#REF!</f>
        <v>#REF!</v>
      </c>
      <c r="B575" s="187" t="e">
        <f>#REF!</f>
        <v>#REF!</v>
      </c>
      <c r="C575" s="191" t="e">
        <f>#REF!</f>
        <v>#REF!</v>
      </c>
      <c r="D575" s="186" t="e">
        <f>COUNTIF('[5]Trial Balance'!$A:$A,A575)</f>
        <v>#VALUE!</v>
      </c>
    </row>
    <row r="576" spans="1:4" hidden="1" x14ac:dyDescent="0.3">
      <c r="A576" s="187" t="e">
        <f>#REF!</f>
        <v>#REF!</v>
      </c>
      <c r="B576" s="187" t="e">
        <f>#REF!</f>
        <v>#REF!</v>
      </c>
      <c r="C576" s="191" t="e">
        <f>#REF!</f>
        <v>#REF!</v>
      </c>
      <c r="D576" s="186" t="e">
        <f>COUNTIF('[5]Trial Balance'!$A:$A,A576)</f>
        <v>#VALUE!</v>
      </c>
    </row>
    <row r="577" spans="1:4" hidden="1" x14ac:dyDescent="0.3">
      <c r="A577" s="187" t="e">
        <f>#REF!</f>
        <v>#REF!</v>
      </c>
      <c r="B577" s="187" t="e">
        <f>#REF!</f>
        <v>#REF!</v>
      </c>
      <c r="C577" s="191" t="e">
        <f>#REF!</f>
        <v>#REF!</v>
      </c>
      <c r="D577" s="186" t="e">
        <f>COUNTIF('[5]Trial Balance'!$A:$A,A577)</f>
        <v>#VALUE!</v>
      </c>
    </row>
    <row r="578" spans="1:4" hidden="1" x14ac:dyDescent="0.3">
      <c r="A578" s="187" t="e">
        <f>#REF!</f>
        <v>#REF!</v>
      </c>
      <c r="B578" s="187" t="e">
        <f>#REF!</f>
        <v>#REF!</v>
      </c>
      <c r="C578" s="191" t="e">
        <f>#REF!</f>
        <v>#REF!</v>
      </c>
      <c r="D578" s="186" t="e">
        <f>COUNTIF('[5]Trial Balance'!$A:$A,A578)</f>
        <v>#VALUE!</v>
      </c>
    </row>
    <row r="579" spans="1:4" hidden="1" x14ac:dyDescent="0.3">
      <c r="A579" s="187" t="e">
        <f>#REF!</f>
        <v>#REF!</v>
      </c>
      <c r="B579" s="187" t="e">
        <f>#REF!</f>
        <v>#REF!</v>
      </c>
      <c r="C579" s="191" t="e">
        <f>#REF!</f>
        <v>#REF!</v>
      </c>
      <c r="D579" s="186" t="e">
        <f>COUNTIF('[5]Trial Balance'!$A:$A,A579)</f>
        <v>#VALUE!</v>
      </c>
    </row>
    <row r="580" spans="1:4" hidden="1" x14ac:dyDescent="0.3">
      <c r="A580" s="187" t="e">
        <f>#REF!</f>
        <v>#REF!</v>
      </c>
      <c r="B580" s="187" t="e">
        <f>#REF!</f>
        <v>#REF!</v>
      </c>
      <c r="C580" s="191" t="e">
        <f>#REF!</f>
        <v>#REF!</v>
      </c>
      <c r="D580" s="186" t="e">
        <f>COUNTIF('[5]Trial Balance'!$A:$A,A580)</f>
        <v>#VALUE!</v>
      </c>
    </row>
    <row r="581" spans="1:4" hidden="1" x14ac:dyDescent="0.3">
      <c r="A581" s="187" t="e">
        <f>#REF!</f>
        <v>#REF!</v>
      </c>
      <c r="B581" s="187" t="e">
        <f>#REF!</f>
        <v>#REF!</v>
      </c>
      <c r="C581" s="191" t="e">
        <f>#REF!</f>
        <v>#REF!</v>
      </c>
      <c r="D581" s="186" t="e">
        <f>COUNTIF('[5]Trial Balance'!$A:$A,A581)</f>
        <v>#VALUE!</v>
      </c>
    </row>
    <row r="582" spans="1:4" hidden="1" x14ac:dyDescent="0.3">
      <c r="A582" s="187" t="e">
        <f>#REF!</f>
        <v>#REF!</v>
      </c>
      <c r="B582" s="187" t="e">
        <f>#REF!</f>
        <v>#REF!</v>
      </c>
      <c r="C582" s="191" t="e">
        <f>#REF!</f>
        <v>#REF!</v>
      </c>
      <c r="D582" s="186" t="e">
        <f>COUNTIF('[5]Trial Balance'!$A:$A,A582)</f>
        <v>#VALUE!</v>
      </c>
    </row>
    <row r="583" spans="1:4" hidden="1" x14ac:dyDescent="0.3">
      <c r="A583" s="187" t="e">
        <f>#REF!</f>
        <v>#REF!</v>
      </c>
      <c r="B583" s="187" t="e">
        <f>#REF!</f>
        <v>#REF!</v>
      </c>
      <c r="C583" s="191" t="e">
        <f>#REF!</f>
        <v>#REF!</v>
      </c>
      <c r="D583" s="186" t="e">
        <f>COUNTIF('[5]Trial Balance'!$A:$A,A583)</f>
        <v>#VALUE!</v>
      </c>
    </row>
    <row r="584" spans="1:4" hidden="1" x14ac:dyDescent="0.3">
      <c r="A584" s="187" t="e">
        <f>#REF!</f>
        <v>#REF!</v>
      </c>
      <c r="B584" s="187" t="e">
        <f>#REF!</f>
        <v>#REF!</v>
      </c>
      <c r="C584" s="191" t="e">
        <f>#REF!</f>
        <v>#REF!</v>
      </c>
      <c r="D584" s="186" t="e">
        <f>COUNTIF('[5]Trial Balance'!$A:$A,A584)</f>
        <v>#VALUE!</v>
      </c>
    </row>
    <row r="585" spans="1:4" hidden="1" x14ac:dyDescent="0.3">
      <c r="A585" s="187" t="e">
        <f>#REF!</f>
        <v>#REF!</v>
      </c>
      <c r="B585" s="187" t="e">
        <f>#REF!</f>
        <v>#REF!</v>
      </c>
      <c r="C585" s="191" t="e">
        <f>#REF!</f>
        <v>#REF!</v>
      </c>
      <c r="D585" s="186" t="e">
        <f>COUNTIF('[5]Trial Balance'!$A:$A,A585)</f>
        <v>#VALUE!</v>
      </c>
    </row>
    <row r="586" spans="1:4" hidden="1" x14ac:dyDescent="0.3">
      <c r="A586" s="187" t="e">
        <f>#REF!</f>
        <v>#REF!</v>
      </c>
      <c r="B586" s="187" t="e">
        <f>#REF!</f>
        <v>#REF!</v>
      </c>
      <c r="C586" s="191" t="e">
        <f>#REF!</f>
        <v>#REF!</v>
      </c>
      <c r="D586" s="186" t="e">
        <f>COUNTIF('[5]Trial Balance'!$A:$A,A586)</f>
        <v>#VALUE!</v>
      </c>
    </row>
    <row r="587" spans="1:4" hidden="1" x14ac:dyDescent="0.3">
      <c r="A587" s="187" t="e">
        <f>#REF!</f>
        <v>#REF!</v>
      </c>
      <c r="B587" s="187" t="e">
        <f>#REF!</f>
        <v>#REF!</v>
      </c>
      <c r="C587" s="191" t="e">
        <f>#REF!</f>
        <v>#REF!</v>
      </c>
      <c r="D587" s="186" t="e">
        <f>COUNTIF('[5]Trial Balance'!$A:$A,A587)</f>
        <v>#VALUE!</v>
      </c>
    </row>
    <row r="588" spans="1:4" hidden="1" x14ac:dyDescent="0.3">
      <c r="A588" s="187" t="e">
        <f>#REF!</f>
        <v>#REF!</v>
      </c>
      <c r="B588" s="187" t="e">
        <f>#REF!</f>
        <v>#REF!</v>
      </c>
      <c r="C588" s="191" t="e">
        <f>#REF!</f>
        <v>#REF!</v>
      </c>
      <c r="D588" s="186" t="e">
        <f>COUNTIF('[5]Trial Balance'!$A:$A,A588)</f>
        <v>#VALUE!</v>
      </c>
    </row>
    <row r="589" spans="1:4" hidden="1" x14ac:dyDescent="0.3">
      <c r="A589" s="187" t="e">
        <f>#REF!</f>
        <v>#REF!</v>
      </c>
      <c r="B589" s="187" t="e">
        <f>#REF!</f>
        <v>#REF!</v>
      </c>
      <c r="C589" s="191" t="e">
        <f>#REF!</f>
        <v>#REF!</v>
      </c>
      <c r="D589" s="186" t="e">
        <f>COUNTIF('[5]Trial Balance'!$A:$A,A589)</f>
        <v>#VALUE!</v>
      </c>
    </row>
    <row r="590" spans="1:4" hidden="1" x14ac:dyDescent="0.3">
      <c r="A590" s="187" t="e">
        <f>#REF!</f>
        <v>#REF!</v>
      </c>
      <c r="B590" s="187" t="e">
        <f>#REF!</f>
        <v>#REF!</v>
      </c>
      <c r="C590" s="191" t="e">
        <f>#REF!</f>
        <v>#REF!</v>
      </c>
      <c r="D590" s="186" t="e">
        <f>COUNTIF('[5]Trial Balance'!$A:$A,A590)</f>
        <v>#VALUE!</v>
      </c>
    </row>
    <row r="591" spans="1:4" hidden="1" x14ac:dyDescent="0.3">
      <c r="A591" s="187" t="e">
        <f>#REF!</f>
        <v>#REF!</v>
      </c>
      <c r="B591" s="187" t="e">
        <f>#REF!</f>
        <v>#REF!</v>
      </c>
      <c r="C591" s="191" t="e">
        <f>#REF!</f>
        <v>#REF!</v>
      </c>
      <c r="D591" s="186" t="e">
        <f>COUNTIF('[5]Trial Balance'!$A:$A,A591)</f>
        <v>#VALUE!</v>
      </c>
    </row>
    <row r="592" spans="1:4" hidden="1" x14ac:dyDescent="0.3">
      <c r="A592" s="187" t="e">
        <f>#REF!</f>
        <v>#REF!</v>
      </c>
      <c r="B592" s="187" t="e">
        <f>#REF!</f>
        <v>#REF!</v>
      </c>
      <c r="C592" s="191" t="e">
        <f>#REF!</f>
        <v>#REF!</v>
      </c>
      <c r="D592" s="186" t="e">
        <f>COUNTIF('[5]Trial Balance'!$A:$A,A592)</f>
        <v>#VALUE!</v>
      </c>
    </row>
    <row r="593" spans="1:4" hidden="1" x14ac:dyDescent="0.3">
      <c r="A593" s="187" t="e">
        <f>#REF!</f>
        <v>#REF!</v>
      </c>
      <c r="B593" s="187" t="e">
        <f>#REF!</f>
        <v>#REF!</v>
      </c>
      <c r="C593" s="191" t="e">
        <f>#REF!</f>
        <v>#REF!</v>
      </c>
      <c r="D593" s="186" t="e">
        <f>COUNTIF('[5]Trial Balance'!$A:$A,A593)</f>
        <v>#VALUE!</v>
      </c>
    </row>
    <row r="594" spans="1:4" hidden="1" x14ac:dyDescent="0.3">
      <c r="A594" s="187" t="e">
        <f>#REF!</f>
        <v>#REF!</v>
      </c>
      <c r="B594" s="187" t="e">
        <f>#REF!</f>
        <v>#REF!</v>
      </c>
      <c r="C594" s="191" t="e">
        <f>#REF!</f>
        <v>#REF!</v>
      </c>
      <c r="D594" s="186" t="e">
        <f>COUNTIF('[5]Trial Balance'!$A:$A,A594)</f>
        <v>#VALUE!</v>
      </c>
    </row>
    <row r="595" spans="1:4" hidden="1" x14ac:dyDescent="0.3">
      <c r="A595" s="187" t="e">
        <f>#REF!</f>
        <v>#REF!</v>
      </c>
      <c r="B595" s="187" t="e">
        <f>#REF!</f>
        <v>#REF!</v>
      </c>
      <c r="C595" s="191" t="e">
        <f>#REF!</f>
        <v>#REF!</v>
      </c>
      <c r="D595" s="186" t="e">
        <f>COUNTIF('[5]Trial Balance'!$A:$A,A595)</f>
        <v>#VALUE!</v>
      </c>
    </row>
    <row r="596" spans="1:4" hidden="1" x14ac:dyDescent="0.3">
      <c r="A596" s="187" t="e">
        <f>#REF!</f>
        <v>#REF!</v>
      </c>
      <c r="B596" s="187" t="e">
        <f>#REF!</f>
        <v>#REF!</v>
      </c>
      <c r="C596" s="191" t="e">
        <f>#REF!</f>
        <v>#REF!</v>
      </c>
      <c r="D596" s="186" t="e">
        <f>COUNTIF('[5]Trial Balance'!$A:$A,A596)</f>
        <v>#VALUE!</v>
      </c>
    </row>
    <row r="597" spans="1:4" hidden="1" x14ac:dyDescent="0.3">
      <c r="A597" s="187" t="e">
        <f>#REF!</f>
        <v>#REF!</v>
      </c>
      <c r="B597" s="187" t="e">
        <f>#REF!</f>
        <v>#REF!</v>
      </c>
      <c r="C597" s="191" t="e">
        <f>#REF!</f>
        <v>#REF!</v>
      </c>
      <c r="D597" s="186" t="e">
        <f>COUNTIF('[5]Trial Balance'!$A:$A,A597)</f>
        <v>#VALUE!</v>
      </c>
    </row>
    <row r="598" spans="1:4" hidden="1" x14ac:dyDescent="0.3">
      <c r="A598" s="187" t="e">
        <f>#REF!</f>
        <v>#REF!</v>
      </c>
      <c r="B598" s="187" t="e">
        <f>#REF!</f>
        <v>#REF!</v>
      </c>
      <c r="C598" s="191" t="e">
        <f>#REF!</f>
        <v>#REF!</v>
      </c>
      <c r="D598" s="186" t="e">
        <f>COUNTIF('[5]Trial Balance'!$A:$A,A598)</f>
        <v>#VALUE!</v>
      </c>
    </row>
    <row r="599" spans="1:4" hidden="1" x14ac:dyDescent="0.3">
      <c r="A599" s="187" t="e">
        <f>#REF!</f>
        <v>#REF!</v>
      </c>
      <c r="B599" s="187" t="e">
        <f>#REF!</f>
        <v>#REF!</v>
      </c>
      <c r="C599" s="191" t="e">
        <f>#REF!</f>
        <v>#REF!</v>
      </c>
      <c r="D599" s="186" t="e">
        <f>COUNTIF('[5]Trial Balance'!$A:$A,A599)</f>
        <v>#VALUE!</v>
      </c>
    </row>
    <row r="600" spans="1:4" hidden="1" x14ac:dyDescent="0.3">
      <c r="A600" s="187" t="e">
        <f>#REF!</f>
        <v>#REF!</v>
      </c>
      <c r="B600" s="187" t="e">
        <f>#REF!</f>
        <v>#REF!</v>
      </c>
      <c r="C600" s="191" t="e">
        <f>#REF!</f>
        <v>#REF!</v>
      </c>
      <c r="D600" s="186" t="e">
        <f>COUNTIF('[5]Trial Balance'!$A:$A,A600)</f>
        <v>#VALUE!</v>
      </c>
    </row>
    <row r="601" spans="1:4" hidden="1" x14ac:dyDescent="0.3">
      <c r="A601" s="187" t="e">
        <f>#REF!</f>
        <v>#REF!</v>
      </c>
      <c r="B601" s="187" t="e">
        <f>#REF!</f>
        <v>#REF!</v>
      </c>
      <c r="C601" s="191" t="e">
        <f>#REF!</f>
        <v>#REF!</v>
      </c>
      <c r="D601" s="186" t="e">
        <f>COUNTIF('[5]Trial Balance'!$A:$A,A601)</f>
        <v>#VALUE!</v>
      </c>
    </row>
    <row r="602" spans="1:4" hidden="1" x14ac:dyDescent="0.3">
      <c r="A602" s="187" t="e">
        <f>#REF!</f>
        <v>#REF!</v>
      </c>
      <c r="B602" s="187" t="e">
        <f>#REF!</f>
        <v>#REF!</v>
      </c>
      <c r="C602" s="191" t="e">
        <f>#REF!</f>
        <v>#REF!</v>
      </c>
      <c r="D602" s="186" t="e">
        <f>COUNTIF('[5]Trial Balance'!$A:$A,A602)</f>
        <v>#VALUE!</v>
      </c>
    </row>
    <row r="603" spans="1:4" hidden="1" x14ac:dyDescent="0.3">
      <c r="A603" s="187" t="e">
        <f>#REF!</f>
        <v>#REF!</v>
      </c>
      <c r="B603" s="187" t="e">
        <f>#REF!</f>
        <v>#REF!</v>
      </c>
      <c r="C603" s="191" t="e">
        <f>#REF!</f>
        <v>#REF!</v>
      </c>
      <c r="D603" s="186" t="e">
        <f>COUNTIF('[5]Trial Balance'!$A:$A,A603)</f>
        <v>#VALUE!</v>
      </c>
    </row>
    <row r="604" spans="1:4" hidden="1" x14ac:dyDescent="0.3">
      <c r="A604" s="187" t="e">
        <f>#REF!</f>
        <v>#REF!</v>
      </c>
      <c r="B604" s="187" t="e">
        <f>#REF!</f>
        <v>#REF!</v>
      </c>
      <c r="C604" s="191" t="e">
        <f>#REF!</f>
        <v>#REF!</v>
      </c>
      <c r="D604" s="186" t="e">
        <f>COUNTIF('[5]Trial Balance'!$A:$A,A604)</f>
        <v>#VALUE!</v>
      </c>
    </row>
    <row r="605" spans="1:4" hidden="1" x14ac:dyDescent="0.3">
      <c r="A605" s="187" t="e">
        <f>#REF!</f>
        <v>#REF!</v>
      </c>
      <c r="B605" s="187" t="e">
        <f>#REF!</f>
        <v>#REF!</v>
      </c>
      <c r="C605" s="191" t="e">
        <f>#REF!</f>
        <v>#REF!</v>
      </c>
      <c r="D605" s="186" t="e">
        <f>COUNTIF('[5]Trial Balance'!$A:$A,A605)</f>
        <v>#VALUE!</v>
      </c>
    </row>
    <row r="606" spans="1:4" hidden="1" x14ac:dyDescent="0.3">
      <c r="A606" s="187" t="e">
        <f>#REF!</f>
        <v>#REF!</v>
      </c>
      <c r="B606" s="187" t="e">
        <f>#REF!</f>
        <v>#REF!</v>
      </c>
      <c r="C606" s="191" t="e">
        <f>#REF!</f>
        <v>#REF!</v>
      </c>
      <c r="D606" s="186" t="e">
        <f>COUNTIF('[5]Trial Balance'!$A:$A,A606)</f>
        <v>#VALUE!</v>
      </c>
    </row>
    <row r="607" spans="1:4" hidden="1" x14ac:dyDescent="0.3">
      <c r="A607" s="187" t="e">
        <f>#REF!</f>
        <v>#REF!</v>
      </c>
      <c r="B607" s="187" t="e">
        <f>#REF!</f>
        <v>#REF!</v>
      </c>
      <c r="C607" s="191" t="e">
        <f>#REF!</f>
        <v>#REF!</v>
      </c>
      <c r="D607" s="186" t="e">
        <f>COUNTIF('[5]Trial Balance'!$A:$A,A607)</f>
        <v>#VALUE!</v>
      </c>
    </row>
    <row r="608" spans="1:4" hidden="1" x14ac:dyDescent="0.3">
      <c r="A608" s="187" t="e">
        <f>#REF!</f>
        <v>#REF!</v>
      </c>
      <c r="B608" s="187" t="e">
        <f>#REF!</f>
        <v>#REF!</v>
      </c>
      <c r="C608" s="191" t="e">
        <f>#REF!</f>
        <v>#REF!</v>
      </c>
      <c r="D608" s="186" t="e">
        <f>COUNTIF('[5]Trial Balance'!$A:$A,A608)</f>
        <v>#VALUE!</v>
      </c>
    </row>
    <row r="609" spans="1:4" hidden="1" x14ac:dyDescent="0.3">
      <c r="A609" s="187" t="e">
        <f>#REF!</f>
        <v>#REF!</v>
      </c>
      <c r="B609" s="187" t="e">
        <f>#REF!</f>
        <v>#REF!</v>
      </c>
      <c r="C609" s="191" t="e">
        <f>#REF!</f>
        <v>#REF!</v>
      </c>
      <c r="D609" s="186" t="e">
        <f>COUNTIF('[5]Trial Balance'!$A:$A,A609)</f>
        <v>#VALUE!</v>
      </c>
    </row>
    <row r="610" spans="1:4" hidden="1" x14ac:dyDescent="0.3">
      <c r="A610" s="187" t="e">
        <f>#REF!</f>
        <v>#REF!</v>
      </c>
      <c r="B610" s="187" t="e">
        <f>#REF!</f>
        <v>#REF!</v>
      </c>
      <c r="C610" s="191" t="e">
        <f>#REF!</f>
        <v>#REF!</v>
      </c>
      <c r="D610" s="186" t="e">
        <f>COUNTIF('[5]Trial Balance'!$A:$A,A610)</f>
        <v>#VALUE!</v>
      </c>
    </row>
    <row r="611" spans="1:4" hidden="1" x14ac:dyDescent="0.3">
      <c r="A611" s="187" t="e">
        <f>#REF!</f>
        <v>#REF!</v>
      </c>
      <c r="B611" s="187" t="e">
        <f>#REF!</f>
        <v>#REF!</v>
      </c>
      <c r="C611" s="191" t="e">
        <f>#REF!</f>
        <v>#REF!</v>
      </c>
      <c r="D611" s="186" t="e">
        <f>COUNTIF('[5]Trial Balance'!$A:$A,A611)</f>
        <v>#VALUE!</v>
      </c>
    </row>
    <row r="612" spans="1:4" hidden="1" x14ac:dyDescent="0.3">
      <c r="A612" s="187" t="e">
        <f>#REF!</f>
        <v>#REF!</v>
      </c>
      <c r="B612" s="187" t="e">
        <f>#REF!</f>
        <v>#REF!</v>
      </c>
      <c r="C612" s="191" t="e">
        <f>#REF!</f>
        <v>#REF!</v>
      </c>
      <c r="D612" s="186" t="e">
        <f>COUNTIF('[5]Trial Balance'!$A:$A,A612)</f>
        <v>#VALUE!</v>
      </c>
    </row>
    <row r="613" spans="1:4" hidden="1" x14ac:dyDescent="0.3">
      <c r="A613" s="187" t="e">
        <f>#REF!</f>
        <v>#REF!</v>
      </c>
      <c r="B613" s="187" t="e">
        <f>#REF!</f>
        <v>#REF!</v>
      </c>
      <c r="C613" s="191" t="e">
        <f>#REF!</f>
        <v>#REF!</v>
      </c>
      <c r="D613" s="186" t="e">
        <f>COUNTIF('[5]Trial Balance'!$A:$A,A613)</f>
        <v>#VALUE!</v>
      </c>
    </row>
    <row r="614" spans="1:4" hidden="1" x14ac:dyDescent="0.3">
      <c r="A614" s="187" t="e">
        <f>#REF!</f>
        <v>#REF!</v>
      </c>
      <c r="B614" s="187" t="e">
        <f>#REF!</f>
        <v>#REF!</v>
      </c>
      <c r="C614" s="191" t="e">
        <f>#REF!</f>
        <v>#REF!</v>
      </c>
      <c r="D614" s="186" t="e">
        <f>COUNTIF('[5]Trial Balance'!$A:$A,A614)</f>
        <v>#VALUE!</v>
      </c>
    </row>
    <row r="615" spans="1:4" hidden="1" x14ac:dyDescent="0.3">
      <c r="A615" s="187" t="e">
        <f>#REF!</f>
        <v>#REF!</v>
      </c>
      <c r="B615" s="187" t="e">
        <f>#REF!</f>
        <v>#REF!</v>
      </c>
      <c r="C615" s="191" t="e">
        <f>#REF!</f>
        <v>#REF!</v>
      </c>
      <c r="D615" s="186" t="e">
        <f>COUNTIF('[5]Trial Balance'!$A:$A,A615)</f>
        <v>#VALUE!</v>
      </c>
    </row>
    <row r="616" spans="1:4" hidden="1" x14ac:dyDescent="0.3">
      <c r="A616" s="187" t="e">
        <f>#REF!</f>
        <v>#REF!</v>
      </c>
      <c r="B616" s="187" t="e">
        <f>#REF!</f>
        <v>#REF!</v>
      </c>
      <c r="C616" s="191" t="e">
        <f>#REF!</f>
        <v>#REF!</v>
      </c>
      <c r="D616" s="186" t="e">
        <f>COUNTIF('[5]Trial Balance'!$A:$A,A616)</f>
        <v>#VALUE!</v>
      </c>
    </row>
    <row r="617" spans="1:4" hidden="1" x14ac:dyDescent="0.3">
      <c r="A617" s="187" t="e">
        <f>#REF!</f>
        <v>#REF!</v>
      </c>
      <c r="B617" s="187" t="e">
        <f>#REF!</f>
        <v>#REF!</v>
      </c>
      <c r="C617" s="191" t="e">
        <f>#REF!</f>
        <v>#REF!</v>
      </c>
      <c r="D617" s="186" t="e">
        <f>COUNTIF('[5]Trial Balance'!$A:$A,A617)</f>
        <v>#VALUE!</v>
      </c>
    </row>
    <row r="618" spans="1:4" hidden="1" x14ac:dyDescent="0.3">
      <c r="A618" s="187" t="e">
        <f>#REF!</f>
        <v>#REF!</v>
      </c>
      <c r="B618" s="187" t="e">
        <f>#REF!</f>
        <v>#REF!</v>
      </c>
      <c r="C618" s="191" t="e">
        <f>#REF!</f>
        <v>#REF!</v>
      </c>
      <c r="D618" s="186" t="e">
        <f>COUNTIF('[5]Trial Balance'!$A:$A,A618)</f>
        <v>#VALUE!</v>
      </c>
    </row>
    <row r="619" spans="1:4" hidden="1" x14ac:dyDescent="0.3">
      <c r="A619" s="187" t="e">
        <f>#REF!</f>
        <v>#REF!</v>
      </c>
      <c r="B619" s="187" t="e">
        <f>#REF!</f>
        <v>#REF!</v>
      </c>
      <c r="C619" s="191" t="e">
        <f>#REF!</f>
        <v>#REF!</v>
      </c>
      <c r="D619" s="186" t="e">
        <f>COUNTIF('[5]Trial Balance'!$A:$A,A619)</f>
        <v>#VALUE!</v>
      </c>
    </row>
    <row r="620" spans="1:4" hidden="1" x14ac:dyDescent="0.3">
      <c r="A620" s="187" t="e">
        <f>#REF!</f>
        <v>#REF!</v>
      </c>
      <c r="B620" s="187" t="e">
        <f>#REF!</f>
        <v>#REF!</v>
      </c>
      <c r="C620" s="191" t="e">
        <f>#REF!</f>
        <v>#REF!</v>
      </c>
      <c r="D620" s="186" t="e">
        <f>COUNTIF('[5]Trial Balance'!$A:$A,A620)</f>
        <v>#VALUE!</v>
      </c>
    </row>
    <row r="621" spans="1:4" hidden="1" x14ac:dyDescent="0.3">
      <c r="A621" s="187" t="e">
        <f>#REF!</f>
        <v>#REF!</v>
      </c>
      <c r="B621" s="187" t="e">
        <f>#REF!</f>
        <v>#REF!</v>
      </c>
      <c r="C621" s="191" t="e">
        <f>#REF!</f>
        <v>#REF!</v>
      </c>
      <c r="D621" s="186" t="e">
        <f>COUNTIF('[5]Trial Balance'!$A:$A,A621)</f>
        <v>#VALUE!</v>
      </c>
    </row>
    <row r="622" spans="1:4" hidden="1" x14ac:dyDescent="0.3">
      <c r="A622" s="187" t="e">
        <f>#REF!</f>
        <v>#REF!</v>
      </c>
      <c r="B622" s="187" t="e">
        <f>#REF!</f>
        <v>#REF!</v>
      </c>
      <c r="C622" s="191" t="e">
        <f>#REF!</f>
        <v>#REF!</v>
      </c>
      <c r="D622" s="186" t="e">
        <f>COUNTIF('[5]Trial Balance'!$A:$A,A622)</f>
        <v>#VALUE!</v>
      </c>
    </row>
    <row r="623" spans="1:4" hidden="1" x14ac:dyDescent="0.3">
      <c r="A623" s="187" t="e">
        <f>#REF!</f>
        <v>#REF!</v>
      </c>
      <c r="B623" s="187" t="e">
        <f>#REF!</f>
        <v>#REF!</v>
      </c>
      <c r="C623" s="191" t="e">
        <f>#REF!</f>
        <v>#REF!</v>
      </c>
      <c r="D623" s="186" t="e">
        <f>COUNTIF('[5]Trial Balance'!$A:$A,A623)</f>
        <v>#VALUE!</v>
      </c>
    </row>
    <row r="624" spans="1:4" hidden="1" x14ac:dyDescent="0.3">
      <c r="A624" s="187" t="e">
        <f>#REF!</f>
        <v>#REF!</v>
      </c>
      <c r="B624" s="187" t="e">
        <f>#REF!</f>
        <v>#REF!</v>
      </c>
      <c r="C624" s="191" t="e">
        <f>#REF!</f>
        <v>#REF!</v>
      </c>
      <c r="D624" s="186" t="e">
        <f>COUNTIF('[5]Trial Balance'!$A:$A,A624)</f>
        <v>#VALUE!</v>
      </c>
    </row>
    <row r="625" spans="1:4" hidden="1" x14ac:dyDescent="0.3">
      <c r="A625" s="187" t="e">
        <f>#REF!</f>
        <v>#REF!</v>
      </c>
      <c r="B625" s="187" t="e">
        <f>#REF!</f>
        <v>#REF!</v>
      </c>
      <c r="C625" s="191" t="e">
        <f>#REF!</f>
        <v>#REF!</v>
      </c>
      <c r="D625" s="186" t="e">
        <f>COUNTIF('[5]Trial Balance'!$A:$A,A625)</f>
        <v>#VALUE!</v>
      </c>
    </row>
    <row r="626" spans="1:4" hidden="1" x14ac:dyDescent="0.3">
      <c r="A626" s="187" t="e">
        <f>#REF!</f>
        <v>#REF!</v>
      </c>
      <c r="B626" s="187" t="e">
        <f>#REF!</f>
        <v>#REF!</v>
      </c>
      <c r="C626" s="191" t="e">
        <f>#REF!</f>
        <v>#REF!</v>
      </c>
      <c r="D626" s="186" t="e">
        <f>COUNTIF('[5]Trial Balance'!$A:$A,A626)</f>
        <v>#VALUE!</v>
      </c>
    </row>
    <row r="627" spans="1:4" hidden="1" x14ac:dyDescent="0.3">
      <c r="A627" s="187" t="e">
        <f>#REF!</f>
        <v>#REF!</v>
      </c>
      <c r="B627" s="187" t="e">
        <f>#REF!</f>
        <v>#REF!</v>
      </c>
      <c r="C627" s="191" t="e">
        <f>#REF!</f>
        <v>#REF!</v>
      </c>
      <c r="D627" s="186" t="e">
        <f>COUNTIF('[5]Trial Balance'!$A:$A,A627)</f>
        <v>#VALUE!</v>
      </c>
    </row>
    <row r="628" spans="1:4" hidden="1" x14ac:dyDescent="0.3">
      <c r="A628" s="187" t="e">
        <f>#REF!</f>
        <v>#REF!</v>
      </c>
      <c r="B628" s="187" t="e">
        <f>#REF!</f>
        <v>#REF!</v>
      </c>
      <c r="C628" s="191" t="e">
        <f>#REF!</f>
        <v>#REF!</v>
      </c>
      <c r="D628" s="186" t="e">
        <f>COUNTIF('[5]Trial Balance'!$A:$A,A628)</f>
        <v>#VALUE!</v>
      </c>
    </row>
    <row r="629" spans="1:4" hidden="1" x14ac:dyDescent="0.3">
      <c r="A629" s="187" t="e">
        <f>#REF!</f>
        <v>#REF!</v>
      </c>
      <c r="B629" s="187" t="e">
        <f>#REF!</f>
        <v>#REF!</v>
      </c>
      <c r="C629" s="191" t="e">
        <f>#REF!</f>
        <v>#REF!</v>
      </c>
      <c r="D629" s="186" t="e">
        <f>COUNTIF('[5]Trial Balance'!$A:$A,A629)</f>
        <v>#VALUE!</v>
      </c>
    </row>
    <row r="630" spans="1:4" hidden="1" x14ac:dyDescent="0.3">
      <c r="A630" s="187" t="e">
        <f>#REF!</f>
        <v>#REF!</v>
      </c>
      <c r="B630" s="187" t="e">
        <f>#REF!</f>
        <v>#REF!</v>
      </c>
      <c r="C630" s="191" t="e">
        <f>#REF!</f>
        <v>#REF!</v>
      </c>
      <c r="D630" s="186" t="e">
        <f>COUNTIF('[5]Trial Balance'!$A:$A,A630)</f>
        <v>#VALUE!</v>
      </c>
    </row>
    <row r="631" spans="1:4" hidden="1" x14ac:dyDescent="0.3">
      <c r="A631" s="187" t="e">
        <f>#REF!</f>
        <v>#REF!</v>
      </c>
      <c r="B631" s="187" t="e">
        <f>#REF!</f>
        <v>#REF!</v>
      </c>
      <c r="C631" s="191" t="e">
        <f>#REF!</f>
        <v>#REF!</v>
      </c>
      <c r="D631" s="186" t="e">
        <f>COUNTIF('[5]Trial Balance'!$A:$A,A631)</f>
        <v>#VALUE!</v>
      </c>
    </row>
    <row r="632" spans="1:4" hidden="1" x14ac:dyDescent="0.3">
      <c r="A632" s="187" t="e">
        <f>#REF!</f>
        <v>#REF!</v>
      </c>
      <c r="B632" s="187" t="e">
        <f>#REF!</f>
        <v>#REF!</v>
      </c>
      <c r="C632" s="191" t="e">
        <f>#REF!</f>
        <v>#REF!</v>
      </c>
      <c r="D632" s="186" t="e">
        <f>COUNTIF('[5]Trial Balance'!$A:$A,A632)</f>
        <v>#VALUE!</v>
      </c>
    </row>
    <row r="633" spans="1:4" hidden="1" x14ac:dyDescent="0.3">
      <c r="A633" s="187" t="e">
        <f>#REF!</f>
        <v>#REF!</v>
      </c>
      <c r="B633" s="187" t="e">
        <f>#REF!</f>
        <v>#REF!</v>
      </c>
      <c r="C633" s="191" t="e">
        <f>#REF!</f>
        <v>#REF!</v>
      </c>
      <c r="D633" s="186" t="e">
        <f>COUNTIF('[5]Trial Balance'!$A:$A,A633)</f>
        <v>#VALUE!</v>
      </c>
    </row>
    <row r="634" spans="1:4" hidden="1" x14ac:dyDescent="0.3">
      <c r="A634" s="187" t="e">
        <f>#REF!</f>
        <v>#REF!</v>
      </c>
      <c r="B634" s="187" t="e">
        <f>#REF!</f>
        <v>#REF!</v>
      </c>
      <c r="C634" s="191" t="e">
        <f>#REF!</f>
        <v>#REF!</v>
      </c>
      <c r="D634" s="186" t="e">
        <f>COUNTIF('[5]Trial Balance'!$A:$A,A634)</f>
        <v>#VALUE!</v>
      </c>
    </row>
    <row r="635" spans="1:4" hidden="1" x14ac:dyDescent="0.3">
      <c r="A635" s="187" t="e">
        <f>#REF!</f>
        <v>#REF!</v>
      </c>
      <c r="B635" s="187" t="e">
        <f>#REF!</f>
        <v>#REF!</v>
      </c>
      <c r="C635" s="191" t="e">
        <f>#REF!</f>
        <v>#REF!</v>
      </c>
      <c r="D635" s="186" t="e">
        <f>COUNTIF('[5]Trial Balance'!$A:$A,A635)</f>
        <v>#VALUE!</v>
      </c>
    </row>
    <row r="636" spans="1:4" hidden="1" x14ac:dyDescent="0.3">
      <c r="A636" s="187" t="e">
        <f>#REF!</f>
        <v>#REF!</v>
      </c>
      <c r="B636" s="187" t="e">
        <f>#REF!</f>
        <v>#REF!</v>
      </c>
      <c r="C636" s="191" t="e">
        <f>#REF!</f>
        <v>#REF!</v>
      </c>
      <c r="D636" s="186" t="e">
        <f>COUNTIF('[5]Trial Balance'!$A:$A,A636)</f>
        <v>#VALUE!</v>
      </c>
    </row>
    <row r="637" spans="1:4" hidden="1" x14ac:dyDescent="0.3">
      <c r="A637" s="187" t="e">
        <f>#REF!</f>
        <v>#REF!</v>
      </c>
      <c r="B637" s="187" t="e">
        <f>#REF!</f>
        <v>#REF!</v>
      </c>
      <c r="C637" s="191" t="e">
        <f>#REF!</f>
        <v>#REF!</v>
      </c>
      <c r="D637" s="186" t="e">
        <f>COUNTIF('[5]Trial Balance'!$A:$A,A637)</f>
        <v>#VALUE!</v>
      </c>
    </row>
    <row r="638" spans="1:4" hidden="1" x14ac:dyDescent="0.3">
      <c r="A638" s="187" t="e">
        <f>#REF!</f>
        <v>#REF!</v>
      </c>
      <c r="B638" s="187" t="e">
        <f>#REF!</f>
        <v>#REF!</v>
      </c>
      <c r="C638" s="191" t="e">
        <f>#REF!</f>
        <v>#REF!</v>
      </c>
      <c r="D638" s="186" t="e">
        <f>COUNTIF('[5]Trial Balance'!$A:$A,A638)</f>
        <v>#VALUE!</v>
      </c>
    </row>
    <row r="639" spans="1:4" hidden="1" x14ac:dyDescent="0.3">
      <c r="A639" s="187" t="e">
        <f>#REF!</f>
        <v>#REF!</v>
      </c>
      <c r="B639" s="187" t="e">
        <f>#REF!</f>
        <v>#REF!</v>
      </c>
      <c r="C639" s="191" t="e">
        <f>#REF!</f>
        <v>#REF!</v>
      </c>
      <c r="D639" s="186" t="e">
        <f>COUNTIF('[5]Trial Balance'!$A:$A,A639)</f>
        <v>#VALUE!</v>
      </c>
    </row>
    <row r="640" spans="1:4" hidden="1" x14ac:dyDescent="0.3">
      <c r="A640" s="187" t="e">
        <f>#REF!</f>
        <v>#REF!</v>
      </c>
      <c r="B640" s="187" t="e">
        <f>#REF!</f>
        <v>#REF!</v>
      </c>
      <c r="C640" s="191" t="e">
        <f>#REF!</f>
        <v>#REF!</v>
      </c>
      <c r="D640" s="186" t="e">
        <f>COUNTIF('[5]Trial Balance'!$A:$A,A640)</f>
        <v>#VALUE!</v>
      </c>
    </row>
    <row r="641" spans="1:4" hidden="1" x14ac:dyDescent="0.3">
      <c r="A641" s="187" t="e">
        <f>#REF!</f>
        <v>#REF!</v>
      </c>
      <c r="B641" s="187" t="e">
        <f>#REF!</f>
        <v>#REF!</v>
      </c>
      <c r="C641" s="191" t="e">
        <f>#REF!</f>
        <v>#REF!</v>
      </c>
      <c r="D641" s="186" t="e">
        <f>COUNTIF('[5]Trial Balance'!$A:$A,A641)</f>
        <v>#VALUE!</v>
      </c>
    </row>
    <row r="642" spans="1:4" hidden="1" x14ac:dyDescent="0.3">
      <c r="A642" s="187" t="e">
        <f>#REF!</f>
        <v>#REF!</v>
      </c>
      <c r="B642" s="187" t="e">
        <f>#REF!</f>
        <v>#REF!</v>
      </c>
      <c r="C642" s="191" t="e">
        <f>#REF!</f>
        <v>#REF!</v>
      </c>
      <c r="D642" s="186" t="e">
        <f>COUNTIF('[5]Trial Balance'!$A:$A,A642)</f>
        <v>#VALUE!</v>
      </c>
    </row>
    <row r="643" spans="1:4" hidden="1" x14ac:dyDescent="0.3">
      <c r="A643" s="187" t="e">
        <f>#REF!</f>
        <v>#REF!</v>
      </c>
      <c r="B643" s="187" t="e">
        <f>#REF!</f>
        <v>#REF!</v>
      </c>
      <c r="C643" s="191" t="e">
        <f>#REF!</f>
        <v>#REF!</v>
      </c>
      <c r="D643" s="186" t="e">
        <f>COUNTIF('[5]Trial Balance'!$A:$A,A643)</f>
        <v>#VALUE!</v>
      </c>
    </row>
    <row r="644" spans="1:4" hidden="1" x14ac:dyDescent="0.3">
      <c r="A644" s="187" t="e">
        <f>#REF!</f>
        <v>#REF!</v>
      </c>
      <c r="B644" s="187" t="e">
        <f>#REF!</f>
        <v>#REF!</v>
      </c>
      <c r="C644" s="191" t="e">
        <f>#REF!</f>
        <v>#REF!</v>
      </c>
      <c r="D644" s="186" t="e">
        <f>COUNTIF('[5]Trial Balance'!$A:$A,A644)</f>
        <v>#VALUE!</v>
      </c>
    </row>
    <row r="645" spans="1:4" hidden="1" x14ac:dyDescent="0.3">
      <c r="A645" s="187" t="e">
        <f>#REF!</f>
        <v>#REF!</v>
      </c>
      <c r="B645" s="187" t="e">
        <f>#REF!</f>
        <v>#REF!</v>
      </c>
      <c r="C645" s="191" t="e">
        <f>#REF!</f>
        <v>#REF!</v>
      </c>
      <c r="D645" s="186" t="e">
        <f>COUNTIF('[5]Trial Balance'!$A:$A,A645)</f>
        <v>#VALUE!</v>
      </c>
    </row>
    <row r="646" spans="1:4" hidden="1" x14ac:dyDescent="0.3">
      <c r="A646" s="187" t="e">
        <f>#REF!</f>
        <v>#REF!</v>
      </c>
      <c r="B646" s="187" t="e">
        <f>#REF!</f>
        <v>#REF!</v>
      </c>
      <c r="C646" s="191" t="e">
        <f>#REF!</f>
        <v>#REF!</v>
      </c>
      <c r="D646" s="186" t="e">
        <f>COUNTIF('[5]Trial Balance'!$A:$A,A646)</f>
        <v>#VALUE!</v>
      </c>
    </row>
    <row r="647" spans="1:4" hidden="1" x14ac:dyDescent="0.3">
      <c r="A647" s="187" t="e">
        <f>#REF!</f>
        <v>#REF!</v>
      </c>
      <c r="B647" s="187" t="e">
        <f>#REF!</f>
        <v>#REF!</v>
      </c>
      <c r="C647" s="191" t="e">
        <f>#REF!</f>
        <v>#REF!</v>
      </c>
      <c r="D647" s="186" t="e">
        <f>COUNTIF('[5]Trial Balance'!$A:$A,A647)</f>
        <v>#VALUE!</v>
      </c>
    </row>
    <row r="648" spans="1:4" hidden="1" x14ac:dyDescent="0.3">
      <c r="A648" s="187" t="e">
        <f>#REF!</f>
        <v>#REF!</v>
      </c>
      <c r="B648" s="187" t="e">
        <f>#REF!</f>
        <v>#REF!</v>
      </c>
      <c r="C648" s="191" t="e">
        <f>#REF!</f>
        <v>#REF!</v>
      </c>
      <c r="D648" s="186" t="e">
        <f>COUNTIF('[5]Trial Balance'!$A:$A,A648)</f>
        <v>#VALUE!</v>
      </c>
    </row>
    <row r="649" spans="1:4" hidden="1" x14ac:dyDescent="0.3">
      <c r="A649" s="187" t="e">
        <f>#REF!</f>
        <v>#REF!</v>
      </c>
      <c r="B649" s="187" t="e">
        <f>#REF!</f>
        <v>#REF!</v>
      </c>
      <c r="C649" s="191" t="e">
        <f>#REF!</f>
        <v>#REF!</v>
      </c>
      <c r="D649" s="186" t="e">
        <f>COUNTIF('[5]Trial Balance'!$A:$A,A649)</f>
        <v>#VALUE!</v>
      </c>
    </row>
    <row r="650" spans="1:4" hidden="1" x14ac:dyDescent="0.3">
      <c r="A650" s="187" t="e">
        <f>#REF!</f>
        <v>#REF!</v>
      </c>
      <c r="B650" s="187" t="e">
        <f>#REF!</f>
        <v>#REF!</v>
      </c>
      <c r="C650" s="191" t="e">
        <f>#REF!</f>
        <v>#REF!</v>
      </c>
      <c r="D650" s="186" t="e">
        <f>COUNTIF('[5]Trial Balance'!$A:$A,A650)</f>
        <v>#VALUE!</v>
      </c>
    </row>
    <row r="651" spans="1:4" hidden="1" x14ac:dyDescent="0.3">
      <c r="A651" s="187" t="e">
        <f>#REF!</f>
        <v>#REF!</v>
      </c>
      <c r="B651" s="187" t="e">
        <f>#REF!</f>
        <v>#REF!</v>
      </c>
      <c r="C651" s="191" t="e">
        <f>#REF!</f>
        <v>#REF!</v>
      </c>
      <c r="D651" s="186" t="e">
        <f>COUNTIF('[5]Trial Balance'!$A:$A,A651)</f>
        <v>#VALUE!</v>
      </c>
    </row>
    <row r="652" spans="1:4" hidden="1" x14ac:dyDescent="0.3">
      <c r="A652" s="187" t="e">
        <f>#REF!</f>
        <v>#REF!</v>
      </c>
      <c r="B652" s="187" t="e">
        <f>#REF!</f>
        <v>#REF!</v>
      </c>
      <c r="C652" s="191" t="e">
        <f>#REF!</f>
        <v>#REF!</v>
      </c>
      <c r="D652" s="186" t="e">
        <f>COUNTIF('[5]Trial Balance'!$A:$A,A652)</f>
        <v>#VALUE!</v>
      </c>
    </row>
    <row r="653" spans="1:4" hidden="1" x14ac:dyDescent="0.3">
      <c r="A653" s="187" t="e">
        <f>#REF!</f>
        <v>#REF!</v>
      </c>
      <c r="B653" s="187" t="e">
        <f>#REF!</f>
        <v>#REF!</v>
      </c>
      <c r="C653" s="191" t="e">
        <f>#REF!</f>
        <v>#REF!</v>
      </c>
      <c r="D653" s="186" t="e">
        <f>COUNTIF('[5]Trial Balance'!$A:$A,A653)</f>
        <v>#VALUE!</v>
      </c>
    </row>
    <row r="654" spans="1:4" hidden="1" x14ac:dyDescent="0.3">
      <c r="A654" s="187" t="e">
        <f>#REF!</f>
        <v>#REF!</v>
      </c>
      <c r="B654" s="187" t="e">
        <f>#REF!</f>
        <v>#REF!</v>
      </c>
      <c r="C654" s="191" t="e">
        <f>#REF!</f>
        <v>#REF!</v>
      </c>
      <c r="D654" s="186" t="e">
        <f>COUNTIF('[5]Trial Balance'!$A:$A,A654)</f>
        <v>#VALUE!</v>
      </c>
    </row>
    <row r="655" spans="1:4" hidden="1" x14ac:dyDescent="0.3">
      <c r="A655" s="187" t="e">
        <f>#REF!</f>
        <v>#REF!</v>
      </c>
      <c r="B655" s="187" t="e">
        <f>#REF!</f>
        <v>#REF!</v>
      </c>
      <c r="C655" s="191" t="e">
        <f>#REF!</f>
        <v>#REF!</v>
      </c>
      <c r="D655" s="186" t="e">
        <f>COUNTIF('[5]Trial Balance'!$A:$A,A655)</f>
        <v>#VALUE!</v>
      </c>
    </row>
    <row r="656" spans="1:4" hidden="1" x14ac:dyDescent="0.3">
      <c r="A656" s="187" t="e">
        <f>#REF!</f>
        <v>#REF!</v>
      </c>
      <c r="B656" s="187" t="e">
        <f>#REF!</f>
        <v>#REF!</v>
      </c>
      <c r="C656" s="191" t="e">
        <f>#REF!</f>
        <v>#REF!</v>
      </c>
      <c r="D656" s="186" t="e">
        <f>COUNTIF('[5]Trial Balance'!$A:$A,A656)</f>
        <v>#VALUE!</v>
      </c>
    </row>
    <row r="657" spans="1:4" hidden="1" x14ac:dyDescent="0.3">
      <c r="A657" s="187" t="e">
        <f>#REF!</f>
        <v>#REF!</v>
      </c>
      <c r="B657" s="187" t="e">
        <f>#REF!</f>
        <v>#REF!</v>
      </c>
      <c r="C657" s="191" t="e">
        <f>#REF!</f>
        <v>#REF!</v>
      </c>
      <c r="D657" s="186" t="e">
        <f>COUNTIF('[5]Trial Balance'!$A:$A,A657)</f>
        <v>#VALUE!</v>
      </c>
    </row>
    <row r="658" spans="1:4" hidden="1" x14ac:dyDescent="0.3">
      <c r="A658" s="187" t="e">
        <f>#REF!</f>
        <v>#REF!</v>
      </c>
      <c r="B658" s="187" t="e">
        <f>#REF!</f>
        <v>#REF!</v>
      </c>
      <c r="C658" s="191" t="e">
        <f>#REF!</f>
        <v>#REF!</v>
      </c>
      <c r="D658" s="186" t="e">
        <f>COUNTIF('[5]Trial Balance'!$A:$A,A658)</f>
        <v>#VALUE!</v>
      </c>
    </row>
    <row r="659" spans="1:4" hidden="1" x14ac:dyDescent="0.3">
      <c r="A659" s="187" t="e">
        <f>#REF!</f>
        <v>#REF!</v>
      </c>
      <c r="B659" s="187" t="e">
        <f>#REF!</f>
        <v>#REF!</v>
      </c>
      <c r="C659" s="191" t="e">
        <f>#REF!</f>
        <v>#REF!</v>
      </c>
      <c r="D659" s="186" t="e">
        <f>COUNTIF('[5]Trial Balance'!$A:$A,A659)</f>
        <v>#VALUE!</v>
      </c>
    </row>
    <row r="660" spans="1:4" hidden="1" x14ac:dyDescent="0.3">
      <c r="A660" s="187" t="e">
        <f>#REF!</f>
        <v>#REF!</v>
      </c>
      <c r="B660" s="187" t="e">
        <f>#REF!</f>
        <v>#REF!</v>
      </c>
      <c r="C660" s="191" t="e">
        <f>#REF!</f>
        <v>#REF!</v>
      </c>
      <c r="D660" s="186" t="e">
        <f>COUNTIF('[5]Trial Balance'!$A:$A,A660)</f>
        <v>#VALUE!</v>
      </c>
    </row>
    <row r="661" spans="1:4" hidden="1" x14ac:dyDescent="0.3">
      <c r="A661" s="187" t="e">
        <f>#REF!</f>
        <v>#REF!</v>
      </c>
      <c r="B661" s="187" t="e">
        <f>#REF!</f>
        <v>#REF!</v>
      </c>
      <c r="C661" s="191" t="e">
        <f>#REF!</f>
        <v>#REF!</v>
      </c>
      <c r="D661" s="186" t="e">
        <f>COUNTIF('[5]Trial Balance'!$A:$A,A661)</f>
        <v>#VALUE!</v>
      </c>
    </row>
    <row r="662" spans="1:4" hidden="1" x14ac:dyDescent="0.3">
      <c r="A662" s="187" t="e">
        <f>#REF!</f>
        <v>#REF!</v>
      </c>
      <c r="B662" s="187" t="e">
        <f>#REF!</f>
        <v>#REF!</v>
      </c>
      <c r="C662" s="191" t="e">
        <f>#REF!</f>
        <v>#REF!</v>
      </c>
      <c r="D662" s="186" t="e">
        <f>COUNTIF('[5]Trial Balance'!$A:$A,A662)</f>
        <v>#VALUE!</v>
      </c>
    </row>
    <row r="663" spans="1:4" hidden="1" x14ac:dyDescent="0.3">
      <c r="A663" s="187" t="e">
        <f>#REF!</f>
        <v>#REF!</v>
      </c>
      <c r="B663" s="187" t="e">
        <f>#REF!</f>
        <v>#REF!</v>
      </c>
      <c r="C663" s="191" t="e">
        <f>#REF!</f>
        <v>#REF!</v>
      </c>
      <c r="D663" s="186" t="e">
        <f>COUNTIF('[5]Trial Balance'!$A:$A,A663)</f>
        <v>#VALUE!</v>
      </c>
    </row>
    <row r="664" spans="1:4" hidden="1" x14ac:dyDescent="0.3">
      <c r="A664" s="187" t="e">
        <f>#REF!</f>
        <v>#REF!</v>
      </c>
      <c r="B664" s="187" t="e">
        <f>#REF!</f>
        <v>#REF!</v>
      </c>
      <c r="C664" s="191" t="e">
        <f>#REF!</f>
        <v>#REF!</v>
      </c>
      <c r="D664" s="186" t="e">
        <f>COUNTIF('[5]Trial Balance'!$A:$A,A664)</f>
        <v>#VALUE!</v>
      </c>
    </row>
    <row r="665" spans="1:4" hidden="1" x14ac:dyDescent="0.3">
      <c r="A665" s="187" t="e">
        <f>#REF!</f>
        <v>#REF!</v>
      </c>
      <c r="B665" s="187" t="e">
        <f>#REF!</f>
        <v>#REF!</v>
      </c>
      <c r="C665" s="191" t="e">
        <f>#REF!</f>
        <v>#REF!</v>
      </c>
      <c r="D665" s="186" t="e">
        <f>COUNTIF('[5]Trial Balance'!$A:$A,A665)</f>
        <v>#VALUE!</v>
      </c>
    </row>
    <row r="666" spans="1:4" hidden="1" x14ac:dyDescent="0.3">
      <c r="A666" s="187" t="e">
        <f>#REF!</f>
        <v>#REF!</v>
      </c>
      <c r="B666" s="187" t="e">
        <f>#REF!</f>
        <v>#REF!</v>
      </c>
      <c r="C666" s="191" t="e">
        <f>#REF!</f>
        <v>#REF!</v>
      </c>
      <c r="D666" s="186" t="e">
        <f>COUNTIF('[5]Trial Balance'!$A:$A,A666)</f>
        <v>#VALUE!</v>
      </c>
    </row>
    <row r="667" spans="1:4" hidden="1" x14ac:dyDescent="0.3">
      <c r="A667" s="187" t="e">
        <f>#REF!</f>
        <v>#REF!</v>
      </c>
      <c r="B667" s="187" t="e">
        <f>#REF!</f>
        <v>#REF!</v>
      </c>
      <c r="C667" s="191" t="e">
        <f>#REF!</f>
        <v>#REF!</v>
      </c>
      <c r="D667" s="186" t="e">
        <f>COUNTIF('[5]Trial Balance'!$A:$A,A667)</f>
        <v>#VALUE!</v>
      </c>
    </row>
    <row r="668" spans="1:4" hidden="1" x14ac:dyDescent="0.3">
      <c r="A668" s="187" t="e">
        <f>#REF!</f>
        <v>#REF!</v>
      </c>
      <c r="B668" s="187" t="e">
        <f>#REF!</f>
        <v>#REF!</v>
      </c>
      <c r="C668" s="191" t="e">
        <f>#REF!</f>
        <v>#REF!</v>
      </c>
      <c r="D668" s="186" t="e">
        <f>COUNTIF('[5]Trial Balance'!$A:$A,A668)</f>
        <v>#VALUE!</v>
      </c>
    </row>
    <row r="669" spans="1:4" hidden="1" x14ac:dyDescent="0.3">
      <c r="A669" s="187" t="e">
        <f>#REF!</f>
        <v>#REF!</v>
      </c>
      <c r="B669" s="187" t="e">
        <f>#REF!</f>
        <v>#REF!</v>
      </c>
      <c r="C669" s="191" t="e">
        <f>#REF!</f>
        <v>#REF!</v>
      </c>
      <c r="D669" s="186" t="e">
        <f>COUNTIF('[5]Trial Balance'!$A:$A,A669)</f>
        <v>#VALUE!</v>
      </c>
    </row>
    <row r="670" spans="1:4" hidden="1" x14ac:dyDescent="0.3">
      <c r="A670" s="187" t="e">
        <f>#REF!</f>
        <v>#REF!</v>
      </c>
      <c r="B670" s="187" t="e">
        <f>#REF!</f>
        <v>#REF!</v>
      </c>
      <c r="C670" s="191" t="e">
        <f>#REF!</f>
        <v>#REF!</v>
      </c>
      <c r="D670" s="186" t="e">
        <f>COUNTIF('[5]Trial Balance'!$A:$A,A670)</f>
        <v>#VALUE!</v>
      </c>
    </row>
    <row r="671" spans="1:4" hidden="1" x14ac:dyDescent="0.3">
      <c r="A671" s="187" t="e">
        <f>#REF!</f>
        <v>#REF!</v>
      </c>
      <c r="B671" s="187" t="e">
        <f>#REF!</f>
        <v>#REF!</v>
      </c>
      <c r="C671" s="191" t="e">
        <f>#REF!</f>
        <v>#REF!</v>
      </c>
      <c r="D671" s="186" t="e">
        <f>COUNTIF('[5]Trial Balance'!$A:$A,A671)</f>
        <v>#VALUE!</v>
      </c>
    </row>
    <row r="672" spans="1:4" hidden="1" x14ac:dyDescent="0.3">
      <c r="A672" s="187" t="e">
        <f>#REF!</f>
        <v>#REF!</v>
      </c>
      <c r="B672" s="187" t="e">
        <f>#REF!</f>
        <v>#REF!</v>
      </c>
      <c r="C672" s="191" t="e">
        <f>#REF!</f>
        <v>#REF!</v>
      </c>
      <c r="D672" s="186" t="e">
        <f>COUNTIF('[5]Trial Balance'!$A:$A,A672)</f>
        <v>#VALUE!</v>
      </c>
    </row>
    <row r="673" spans="1:4" hidden="1" x14ac:dyDescent="0.3">
      <c r="A673" s="187" t="e">
        <f>#REF!</f>
        <v>#REF!</v>
      </c>
      <c r="B673" s="187" t="e">
        <f>#REF!</f>
        <v>#REF!</v>
      </c>
      <c r="C673" s="191" t="e">
        <f>#REF!</f>
        <v>#REF!</v>
      </c>
      <c r="D673" s="186" t="e">
        <f>COUNTIF('[5]Trial Balance'!$A:$A,A673)</f>
        <v>#VALUE!</v>
      </c>
    </row>
    <row r="674" spans="1:4" hidden="1" x14ac:dyDescent="0.3">
      <c r="A674" s="187" t="e">
        <f>#REF!</f>
        <v>#REF!</v>
      </c>
      <c r="B674" s="187" t="e">
        <f>#REF!</f>
        <v>#REF!</v>
      </c>
      <c r="C674" s="191" t="e">
        <f>#REF!</f>
        <v>#REF!</v>
      </c>
      <c r="D674" s="186" t="e">
        <f>COUNTIF('[5]Trial Balance'!$A:$A,A674)</f>
        <v>#VALUE!</v>
      </c>
    </row>
    <row r="675" spans="1:4" hidden="1" x14ac:dyDescent="0.3">
      <c r="A675" s="187" t="e">
        <f>#REF!</f>
        <v>#REF!</v>
      </c>
      <c r="B675" s="187" t="e">
        <f>#REF!</f>
        <v>#REF!</v>
      </c>
      <c r="C675" s="191" t="e">
        <f>#REF!</f>
        <v>#REF!</v>
      </c>
      <c r="D675" s="186" t="e">
        <f>COUNTIF('[5]Trial Balance'!$A:$A,A675)</f>
        <v>#VALUE!</v>
      </c>
    </row>
    <row r="676" spans="1:4" hidden="1" x14ac:dyDescent="0.3">
      <c r="A676" s="187" t="e">
        <f>#REF!</f>
        <v>#REF!</v>
      </c>
      <c r="B676" s="187" t="e">
        <f>#REF!</f>
        <v>#REF!</v>
      </c>
      <c r="C676" s="191" t="e">
        <f>#REF!</f>
        <v>#REF!</v>
      </c>
      <c r="D676" s="186" t="e">
        <f>COUNTIF('[5]Trial Balance'!$A:$A,A676)</f>
        <v>#VALUE!</v>
      </c>
    </row>
    <row r="677" spans="1:4" hidden="1" x14ac:dyDescent="0.3">
      <c r="A677" s="187" t="e">
        <f>#REF!</f>
        <v>#REF!</v>
      </c>
      <c r="B677" s="187" t="e">
        <f>#REF!</f>
        <v>#REF!</v>
      </c>
      <c r="C677" s="191" t="e">
        <f>#REF!</f>
        <v>#REF!</v>
      </c>
      <c r="D677" s="186" t="e">
        <f>COUNTIF('[5]Trial Balance'!$A:$A,A677)</f>
        <v>#VALUE!</v>
      </c>
    </row>
    <row r="678" spans="1:4" hidden="1" x14ac:dyDescent="0.3">
      <c r="A678" s="187" t="e">
        <f>#REF!</f>
        <v>#REF!</v>
      </c>
      <c r="B678" s="187" t="e">
        <f>#REF!</f>
        <v>#REF!</v>
      </c>
      <c r="C678" s="191" t="e">
        <f>#REF!</f>
        <v>#REF!</v>
      </c>
      <c r="D678" s="186" t="e">
        <f>COUNTIF('[5]Trial Balance'!$A:$A,A678)</f>
        <v>#VALUE!</v>
      </c>
    </row>
    <row r="679" spans="1:4" hidden="1" x14ac:dyDescent="0.3">
      <c r="A679" s="187" t="e">
        <f>#REF!</f>
        <v>#REF!</v>
      </c>
      <c r="B679" s="187" t="e">
        <f>#REF!</f>
        <v>#REF!</v>
      </c>
      <c r="C679" s="191" t="e">
        <f>#REF!</f>
        <v>#REF!</v>
      </c>
      <c r="D679" s="186" t="e">
        <f>COUNTIF('[5]Trial Balance'!$A:$A,A679)</f>
        <v>#VALUE!</v>
      </c>
    </row>
    <row r="680" spans="1:4" hidden="1" x14ac:dyDescent="0.3">
      <c r="A680" s="187" t="e">
        <f>#REF!</f>
        <v>#REF!</v>
      </c>
      <c r="B680" s="187" t="e">
        <f>#REF!</f>
        <v>#REF!</v>
      </c>
      <c r="C680" s="191" t="e">
        <f>#REF!</f>
        <v>#REF!</v>
      </c>
      <c r="D680" s="186" t="e">
        <f>COUNTIF('[5]Trial Balance'!$A:$A,A680)</f>
        <v>#VALUE!</v>
      </c>
    </row>
    <row r="681" spans="1:4" hidden="1" x14ac:dyDescent="0.3">
      <c r="A681" s="187" t="e">
        <f>#REF!</f>
        <v>#REF!</v>
      </c>
      <c r="B681" s="187" t="e">
        <f>#REF!</f>
        <v>#REF!</v>
      </c>
      <c r="C681" s="191" t="e">
        <f>#REF!</f>
        <v>#REF!</v>
      </c>
      <c r="D681" s="186" t="e">
        <f>COUNTIF('[5]Trial Balance'!$A:$A,A681)</f>
        <v>#VALUE!</v>
      </c>
    </row>
    <row r="682" spans="1:4" hidden="1" x14ac:dyDescent="0.3">
      <c r="A682" s="187" t="e">
        <f>#REF!</f>
        <v>#REF!</v>
      </c>
      <c r="B682" s="187" t="e">
        <f>#REF!</f>
        <v>#REF!</v>
      </c>
      <c r="C682" s="191" t="e">
        <f>#REF!</f>
        <v>#REF!</v>
      </c>
      <c r="D682" s="186" t="e">
        <f>COUNTIF('[5]Trial Balance'!$A:$A,A682)</f>
        <v>#VALUE!</v>
      </c>
    </row>
    <row r="683" spans="1:4" hidden="1" x14ac:dyDescent="0.3">
      <c r="A683" s="187" t="e">
        <f>#REF!</f>
        <v>#REF!</v>
      </c>
      <c r="B683" s="187" t="e">
        <f>#REF!</f>
        <v>#REF!</v>
      </c>
      <c r="C683" s="191" t="e">
        <f>#REF!</f>
        <v>#REF!</v>
      </c>
      <c r="D683" s="186" t="e">
        <f>COUNTIF('[5]Trial Balance'!$A:$A,A683)</f>
        <v>#VALUE!</v>
      </c>
    </row>
    <row r="684" spans="1:4" hidden="1" x14ac:dyDescent="0.3">
      <c r="A684" s="187" t="e">
        <f>#REF!</f>
        <v>#REF!</v>
      </c>
      <c r="B684" s="187" t="e">
        <f>#REF!</f>
        <v>#REF!</v>
      </c>
      <c r="C684" s="191" t="e">
        <f>#REF!</f>
        <v>#REF!</v>
      </c>
      <c r="D684" s="186" t="e">
        <f>COUNTIF('[5]Trial Balance'!$A:$A,A684)</f>
        <v>#VALUE!</v>
      </c>
    </row>
    <row r="685" spans="1:4" hidden="1" x14ac:dyDescent="0.3">
      <c r="A685" s="187" t="e">
        <f>#REF!</f>
        <v>#REF!</v>
      </c>
      <c r="B685" s="187" t="e">
        <f>#REF!</f>
        <v>#REF!</v>
      </c>
      <c r="C685" s="191" t="e">
        <f>#REF!</f>
        <v>#REF!</v>
      </c>
      <c r="D685" s="186" t="e">
        <f>COUNTIF('[5]Trial Balance'!$A:$A,A685)</f>
        <v>#VALUE!</v>
      </c>
    </row>
    <row r="686" spans="1:4" hidden="1" x14ac:dyDescent="0.3">
      <c r="A686" s="187" t="e">
        <f>#REF!</f>
        <v>#REF!</v>
      </c>
      <c r="B686" s="187" t="e">
        <f>#REF!</f>
        <v>#REF!</v>
      </c>
      <c r="C686" s="191" t="e">
        <f>#REF!</f>
        <v>#REF!</v>
      </c>
      <c r="D686" s="186" t="e">
        <f>COUNTIF('[5]Trial Balance'!$A:$A,A686)</f>
        <v>#VALUE!</v>
      </c>
    </row>
    <row r="687" spans="1:4" hidden="1" x14ac:dyDescent="0.3">
      <c r="A687" s="187" t="e">
        <f>#REF!</f>
        <v>#REF!</v>
      </c>
      <c r="B687" s="187" t="e">
        <f>#REF!</f>
        <v>#REF!</v>
      </c>
      <c r="C687" s="191" t="e">
        <f>#REF!</f>
        <v>#REF!</v>
      </c>
      <c r="D687" s="186" t="e">
        <f>COUNTIF('[5]Trial Balance'!$A:$A,A687)</f>
        <v>#VALUE!</v>
      </c>
    </row>
    <row r="688" spans="1:4" hidden="1" x14ac:dyDescent="0.3">
      <c r="A688" s="187" t="e">
        <f>#REF!</f>
        <v>#REF!</v>
      </c>
      <c r="B688" s="187" t="e">
        <f>#REF!</f>
        <v>#REF!</v>
      </c>
      <c r="C688" s="191" t="e">
        <f>#REF!</f>
        <v>#REF!</v>
      </c>
      <c r="D688" s="186" t="e">
        <f>COUNTIF('[5]Trial Balance'!$A:$A,A688)</f>
        <v>#VALUE!</v>
      </c>
    </row>
    <row r="689" spans="1:4" hidden="1" x14ac:dyDescent="0.3">
      <c r="A689" s="187" t="e">
        <f>#REF!</f>
        <v>#REF!</v>
      </c>
      <c r="B689" s="187" t="e">
        <f>#REF!</f>
        <v>#REF!</v>
      </c>
      <c r="C689" s="191" t="e">
        <f>#REF!</f>
        <v>#REF!</v>
      </c>
      <c r="D689" s="186" t="e">
        <f>COUNTIF('[5]Trial Balance'!$A:$A,A689)</f>
        <v>#VALUE!</v>
      </c>
    </row>
    <row r="690" spans="1:4" hidden="1" x14ac:dyDescent="0.3">
      <c r="A690" s="187" t="e">
        <f>#REF!</f>
        <v>#REF!</v>
      </c>
      <c r="B690" s="187" t="e">
        <f>#REF!</f>
        <v>#REF!</v>
      </c>
      <c r="C690" s="191" t="e">
        <f>#REF!</f>
        <v>#REF!</v>
      </c>
      <c r="D690" s="186" t="e">
        <f>COUNTIF('[5]Trial Balance'!$A:$A,A690)</f>
        <v>#VALUE!</v>
      </c>
    </row>
    <row r="691" spans="1:4" hidden="1" x14ac:dyDescent="0.3">
      <c r="A691" s="187" t="e">
        <f>#REF!</f>
        <v>#REF!</v>
      </c>
      <c r="B691" s="187" t="e">
        <f>#REF!</f>
        <v>#REF!</v>
      </c>
      <c r="C691" s="191" t="e">
        <f>#REF!</f>
        <v>#REF!</v>
      </c>
      <c r="D691" s="186" t="e">
        <f>COUNTIF('[5]Trial Balance'!$A:$A,A691)</f>
        <v>#VALUE!</v>
      </c>
    </row>
    <row r="692" spans="1:4" hidden="1" x14ac:dyDescent="0.3">
      <c r="A692" s="187" t="e">
        <f>#REF!</f>
        <v>#REF!</v>
      </c>
      <c r="B692" s="187" t="e">
        <f>#REF!</f>
        <v>#REF!</v>
      </c>
      <c r="C692" s="191" t="e">
        <f>#REF!</f>
        <v>#REF!</v>
      </c>
      <c r="D692" s="186" t="e">
        <f>COUNTIF('[5]Trial Balance'!$A:$A,A692)</f>
        <v>#VALUE!</v>
      </c>
    </row>
    <row r="693" spans="1:4" hidden="1" x14ac:dyDescent="0.3">
      <c r="A693" s="187" t="e">
        <f>#REF!</f>
        <v>#REF!</v>
      </c>
      <c r="B693" s="187" t="e">
        <f>#REF!</f>
        <v>#REF!</v>
      </c>
      <c r="C693" s="191" t="e">
        <f>#REF!</f>
        <v>#REF!</v>
      </c>
      <c r="D693" s="186" t="e">
        <f>COUNTIF('[5]Trial Balance'!$A:$A,A693)</f>
        <v>#VALUE!</v>
      </c>
    </row>
    <row r="694" spans="1:4" hidden="1" x14ac:dyDescent="0.3">
      <c r="A694" s="187" t="e">
        <f>#REF!</f>
        <v>#REF!</v>
      </c>
      <c r="B694" s="187" t="e">
        <f>#REF!</f>
        <v>#REF!</v>
      </c>
      <c r="C694" s="191" t="e">
        <f>#REF!</f>
        <v>#REF!</v>
      </c>
      <c r="D694" s="186" t="e">
        <f>COUNTIF('[5]Trial Balance'!$A:$A,A694)</f>
        <v>#VALUE!</v>
      </c>
    </row>
    <row r="695" spans="1:4" hidden="1" x14ac:dyDescent="0.3">
      <c r="A695" s="187" t="e">
        <f>#REF!</f>
        <v>#REF!</v>
      </c>
      <c r="B695" s="187" t="e">
        <f>#REF!</f>
        <v>#REF!</v>
      </c>
      <c r="C695" s="191" t="e">
        <f>#REF!</f>
        <v>#REF!</v>
      </c>
      <c r="D695" s="186" t="e">
        <f>COUNTIF('[5]Trial Balance'!$A:$A,A695)</f>
        <v>#VALUE!</v>
      </c>
    </row>
    <row r="696" spans="1:4" hidden="1" x14ac:dyDescent="0.3">
      <c r="A696" s="187" t="e">
        <f>#REF!</f>
        <v>#REF!</v>
      </c>
      <c r="B696" s="187" t="e">
        <f>#REF!</f>
        <v>#REF!</v>
      </c>
      <c r="C696" s="191" t="e">
        <f>#REF!</f>
        <v>#REF!</v>
      </c>
      <c r="D696" s="186" t="e">
        <f>COUNTIF('[5]Trial Balance'!$A:$A,A696)</f>
        <v>#VALUE!</v>
      </c>
    </row>
    <row r="697" spans="1:4" hidden="1" x14ac:dyDescent="0.3">
      <c r="A697" s="187" t="e">
        <f>#REF!</f>
        <v>#REF!</v>
      </c>
      <c r="B697" s="187" t="e">
        <f>#REF!</f>
        <v>#REF!</v>
      </c>
      <c r="C697" s="191" t="e">
        <f>#REF!</f>
        <v>#REF!</v>
      </c>
      <c r="D697" s="186" t="e">
        <f>COUNTIF('[5]Trial Balance'!$A:$A,A697)</f>
        <v>#VALUE!</v>
      </c>
    </row>
    <row r="698" spans="1:4" hidden="1" x14ac:dyDescent="0.3">
      <c r="A698" s="187" t="e">
        <f>#REF!</f>
        <v>#REF!</v>
      </c>
      <c r="B698" s="187" t="e">
        <f>#REF!</f>
        <v>#REF!</v>
      </c>
      <c r="C698" s="191" t="e">
        <f>#REF!</f>
        <v>#REF!</v>
      </c>
      <c r="D698" s="186" t="e">
        <f>COUNTIF('[5]Trial Balance'!$A:$A,A698)</f>
        <v>#VALUE!</v>
      </c>
    </row>
    <row r="699" spans="1:4" hidden="1" x14ac:dyDescent="0.3">
      <c r="A699" s="187" t="e">
        <f>#REF!</f>
        <v>#REF!</v>
      </c>
      <c r="B699" s="187" t="e">
        <f>#REF!</f>
        <v>#REF!</v>
      </c>
      <c r="C699" s="191" t="e">
        <f>#REF!</f>
        <v>#REF!</v>
      </c>
      <c r="D699" s="186" t="e">
        <f>COUNTIF('[5]Trial Balance'!$A:$A,A699)</f>
        <v>#VALUE!</v>
      </c>
    </row>
    <row r="700" spans="1:4" hidden="1" x14ac:dyDescent="0.3">
      <c r="A700" s="187" t="e">
        <f>#REF!</f>
        <v>#REF!</v>
      </c>
      <c r="B700" s="187" t="e">
        <f>#REF!</f>
        <v>#REF!</v>
      </c>
      <c r="C700" s="191" t="e">
        <f>#REF!</f>
        <v>#REF!</v>
      </c>
      <c r="D700" s="186" t="e">
        <f>COUNTIF('[5]Trial Balance'!$A:$A,A700)</f>
        <v>#VALUE!</v>
      </c>
    </row>
    <row r="701" spans="1:4" hidden="1" x14ac:dyDescent="0.3">
      <c r="A701" s="187" t="e">
        <f>#REF!</f>
        <v>#REF!</v>
      </c>
      <c r="B701" s="187" t="e">
        <f>#REF!</f>
        <v>#REF!</v>
      </c>
      <c r="C701" s="191" t="e">
        <f>#REF!</f>
        <v>#REF!</v>
      </c>
      <c r="D701" s="186" t="e">
        <f>COUNTIF('[5]Trial Balance'!$A:$A,A701)</f>
        <v>#VALUE!</v>
      </c>
    </row>
    <row r="702" spans="1:4" hidden="1" x14ac:dyDescent="0.3">
      <c r="A702" s="187" t="e">
        <f>#REF!</f>
        <v>#REF!</v>
      </c>
      <c r="B702" s="187" t="e">
        <f>#REF!</f>
        <v>#REF!</v>
      </c>
      <c r="C702" s="191" t="e">
        <f>#REF!</f>
        <v>#REF!</v>
      </c>
      <c r="D702" s="186" t="e">
        <f>COUNTIF('[5]Trial Balance'!$A:$A,A702)</f>
        <v>#VALUE!</v>
      </c>
    </row>
    <row r="703" spans="1:4" hidden="1" x14ac:dyDescent="0.3">
      <c r="A703" s="187" t="e">
        <f>#REF!</f>
        <v>#REF!</v>
      </c>
      <c r="B703" s="187" t="e">
        <f>#REF!</f>
        <v>#REF!</v>
      </c>
      <c r="C703" s="191" t="e">
        <f>#REF!</f>
        <v>#REF!</v>
      </c>
      <c r="D703" s="186" t="e">
        <f>COUNTIF('[5]Trial Balance'!$A:$A,A703)</f>
        <v>#VALUE!</v>
      </c>
    </row>
    <row r="704" spans="1:4" hidden="1" x14ac:dyDescent="0.3">
      <c r="A704" s="187" t="e">
        <f>#REF!</f>
        <v>#REF!</v>
      </c>
      <c r="B704" s="187" t="e">
        <f>#REF!</f>
        <v>#REF!</v>
      </c>
      <c r="C704" s="191" t="e">
        <f>#REF!</f>
        <v>#REF!</v>
      </c>
      <c r="D704" s="186" t="e">
        <f>COUNTIF('[5]Trial Balance'!$A:$A,A704)</f>
        <v>#VALUE!</v>
      </c>
    </row>
    <row r="705" spans="1:4" hidden="1" x14ac:dyDescent="0.3">
      <c r="A705" s="187" t="e">
        <f>#REF!</f>
        <v>#REF!</v>
      </c>
      <c r="B705" s="187" t="e">
        <f>#REF!</f>
        <v>#REF!</v>
      </c>
      <c r="C705" s="191" t="e">
        <f>#REF!</f>
        <v>#REF!</v>
      </c>
      <c r="D705" s="186" t="e">
        <f>COUNTIF('[5]Trial Balance'!$A:$A,A705)</f>
        <v>#VALUE!</v>
      </c>
    </row>
    <row r="706" spans="1:4" hidden="1" x14ac:dyDescent="0.3">
      <c r="A706" s="187" t="e">
        <f>#REF!</f>
        <v>#REF!</v>
      </c>
      <c r="B706" s="187" t="e">
        <f>#REF!</f>
        <v>#REF!</v>
      </c>
      <c r="C706" s="191" t="e">
        <f>#REF!</f>
        <v>#REF!</v>
      </c>
      <c r="D706" s="186" t="e">
        <f>COUNTIF('[5]Trial Balance'!$A:$A,A706)</f>
        <v>#VALUE!</v>
      </c>
    </row>
    <row r="707" spans="1:4" hidden="1" x14ac:dyDescent="0.3">
      <c r="A707" s="187" t="e">
        <f>#REF!</f>
        <v>#REF!</v>
      </c>
      <c r="B707" s="187" t="e">
        <f>#REF!</f>
        <v>#REF!</v>
      </c>
      <c r="C707" s="191" t="e">
        <f>#REF!</f>
        <v>#REF!</v>
      </c>
      <c r="D707" s="186" t="e">
        <f>COUNTIF('[5]Trial Balance'!$A:$A,A707)</f>
        <v>#VALUE!</v>
      </c>
    </row>
    <row r="708" spans="1:4" hidden="1" x14ac:dyDescent="0.3">
      <c r="A708" s="187" t="e">
        <f>#REF!</f>
        <v>#REF!</v>
      </c>
      <c r="B708" s="187" t="e">
        <f>#REF!</f>
        <v>#REF!</v>
      </c>
      <c r="C708" s="191" t="e">
        <f>#REF!</f>
        <v>#REF!</v>
      </c>
      <c r="D708" s="186" t="e">
        <f>COUNTIF('[5]Trial Balance'!$A:$A,A708)</f>
        <v>#VALUE!</v>
      </c>
    </row>
    <row r="709" spans="1:4" hidden="1" x14ac:dyDescent="0.3">
      <c r="A709" s="187" t="e">
        <f>#REF!</f>
        <v>#REF!</v>
      </c>
      <c r="B709" s="187" t="e">
        <f>#REF!</f>
        <v>#REF!</v>
      </c>
      <c r="C709" s="191" t="e">
        <f>#REF!</f>
        <v>#REF!</v>
      </c>
      <c r="D709" s="186" t="e">
        <f>COUNTIF('[5]Trial Balance'!$A:$A,A709)</f>
        <v>#VALUE!</v>
      </c>
    </row>
    <row r="710" spans="1:4" hidden="1" x14ac:dyDescent="0.3">
      <c r="A710" s="187" t="e">
        <f>#REF!</f>
        <v>#REF!</v>
      </c>
      <c r="B710" s="187" t="e">
        <f>#REF!</f>
        <v>#REF!</v>
      </c>
      <c r="C710" s="191" t="e">
        <f>#REF!</f>
        <v>#REF!</v>
      </c>
      <c r="D710" s="186" t="e">
        <f>COUNTIF('[5]Trial Balance'!$A:$A,A710)</f>
        <v>#VALUE!</v>
      </c>
    </row>
    <row r="711" spans="1:4" hidden="1" x14ac:dyDescent="0.3">
      <c r="A711" s="187" t="e">
        <f>#REF!</f>
        <v>#REF!</v>
      </c>
      <c r="B711" s="187" t="e">
        <f>#REF!</f>
        <v>#REF!</v>
      </c>
      <c r="C711" s="191" t="e">
        <f>#REF!</f>
        <v>#REF!</v>
      </c>
      <c r="D711" s="186" t="e">
        <f>COUNTIF('[5]Trial Balance'!$A:$A,A711)</f>
        <v>#VALUE!</v>
      </c>
    </row>
    <row r="712" spans="1:4" hidden="1" x14ac:dyDescent="0.3">
      <c r="A712" s="187" t="e">
        <f>#REF!</f>
        <v>#REF!</v>
      </c>
      <c r="B712" s="187" t="e">
        <f>#REF!</f>
        <v>#REF!</v>
      </c>
      <c r="C712" s="191" t="e">
        <f>#REF!</f>
        <v>#REF!</v>
      </c>
      <c r="D712" s="186" t="e">
        <f>COUNTIF('[5]Trial Balance'!$A:$A,A712)</f>
        <v>#VALUE!</v>
      </c>
    </row>
    <row r="713" spans="1:4" hidden="1" x14ac:dyDescent="0.3">
      <c r="A713" s="187" t="e">
        <f>#REF!</f>
        <v>#REF!</v>
      </c>
      <c r="B713" s="187" t="e">
        <f>#REF!</f>
        <v>#REF!</v>
      </c>
      <c r="C713" s="191" t="e">
        <f>#REF!</f>
        <v>#REF!</v>
      </c>
      <c r="D713" s="186" t="e">
        <f>COUNTIF('[5]Trial Balance'!$A:$A,A713)</f>
        <v>#VALUE!</v>
      </c>
    </row>
    <row r="714" spans="1:4" hidden="1" x14ac:dyDescent="0.3">
      <c r="A714" s="187" t="e">
        <f>#REF!</f>
        <v>#REF!</v>
      </c>
      <c r="B714" s="187" t="e">
        <f>#REF!</f>
        <v>#REF!</v>
      </c>
      <c r="C714" s="191" t="e">
        <f>#REF!</f>
        <v>#REF!</v>
      </c>
      <c r="D714" s="186" t="e">
        <f>COUNTIF('[5]Trial Balance'!$A:$A,A714)</f>
        <v>#VALUE!</v>
      </c>
    </row>
    <row r="715" spans="1:4" hidden="1" x14ac:dyDescent="0.3">
      <c r="A715" s="187" t="e">
        <f>#REF!</f>
        <v>#REF!</v>
      </c>
      <c r="B715" s="187" t="e">
        <f>#REF!</f>
        <v>#REF!</v>
      </c>
      <c r="C715" s="191" t="e">
        <f>#REF!</f>
        <v>#REF!</v>
      </c>
      <c r="D715" s="186" t="e">
        <f>COUNTIF('[5]Trial Balance'!$A:$A,A715)</f>
        <v>#VALUE!</v>
      </c>
    </row>
    <row r="716" spans="1:4" hidden="1" x14ac:dyDescent="0.3">
      <c r="A716" s="187" t="e">
        <f>#REF!</f>
        <v>#REF!</v>
      </c>
      <c r="B716" s="187" t="e">
        <f>#REF!</f>
        <v>#REF!</v>
      </c>
      <c r="C716" s="191" t="e">
        <f>#REF!</f>
        <v>#REF!</v>
      </c>
      <c r="D716" s="186" t="e">
        <f>COUNTIF('[5]Trial Balance'!$A:$A,A716)</f>
        <v>#VALUE!</v>
      </c>
    </row>
    <row r="717" spans="1:4" hidden="1" x14ac:dyDescent="0.3">
      <c r="A717" s="187" t="e">
        <f>#REF!</f>
        <v>#REF!</v>
      </c>
      <c r="B717" s="187" t="e">
        <f>#REF!</f>
        <v>#REF!</v>
      </c>
      <c r="C717" s="191" t="e">
        <f>#REF!</f>
        <v>#REF!</v>
      </c>
      <c r="D717" s="186" t="e">
        <f>COUNTIF('[5]Trial Balance'!$A:$A,A717)</f>
        <v>#VALUE!</v>
      </c>
    </row>
    <row r="718" spans="1:4" hidden="1" x14ac:dyDescent="0.3">
      <c r="A718" s="187" t="e">
        <f>#REF!</f>
        <v>#REF!</v>
      </c>
      <c r="B718" s="187" t="e">
        <f>#REF!</f>
        <v>#REF!</v>
      </c>
      <c r="C718" s="191" t="e">
        <f>#REF!</f>
        <v>#REF!</v>
      </c>
      <c r="D718" s="186" t="e">
        <f>COUNTIF('[5]Trial Balance'!$A:$A,A718)</f>
        <v>#VALUE!</v>
      </c>
    </row>
    <row r="719" spans="1:4" hidden="1" x14ac:dyDescent="0.3">
      <c r="A719" s="187" t="e">
        <f>#REF!</f>
        <v>#REF!</v>
      </c>
      <c r="B719" s="187" t="e">
        <f>#REF!</f>
        <v>#REF!</v>
      </c>
      <c r="C719" s="191" t="e">
        <f>#REF!</f>
        <v>#REF!</v>
      </c>
      <c r="D719" s="186" t="e">
        <f>COUNTIF('[5]Trial Balance'!$A:$A,A719)</f>
        <v>#VALUE!</v>
      </c>
    </row>
    <row r="720" spans="1:4" hidden="1" x14ac:dyDescent="0.3">
      <c r="A720" s="187" t="e">
        <f>#REF!</f>
        <v>#REF!</v>
      </c>
      <c r="B720" s="187" t="e">
        <f>#REF!</f>
        <v>#REF!</v>
      </c>
      <c r="C720" s="191" t="e">
        <f>#REF!</f>
        <v>#REF!</v>
      </c>
      <c r="D720" s="186" t="e">
        <f>COUNTIF('[5]Trial Balance'!$A:$A,A720)</f>
        <v>#VALUE!</v>
      </c>
    </row>
    <row r="721" spans="1:4" hidden="1" x14ac:dyDescent="0.3">
      <c r="A721" s="187" t="e">
        <f>#REF!</f>
        <v>#REF!</v>
      </c>
      <c r="B721" s="187" t="e">
        <f>#REF!</f>
        <v>#REF!</v>
      </c>
      <c r="C721" s="191" t="e">
        <f>#REF!</f>
        <v>#REF!</v>
      </c>
      <c r="D721" s="186" t="e">
        <f>COUNTIF('[5]Trial Balance'!$A:$A,A721)</f>
        <v>#VALUE!</v>
      </c>
    </row>
    <row r="722" spans="1:4" hidden="1" x14ac:dyDescent="0.3">
      <c r="A722" s="187" t="e">
        <f>#REF!</f>
        <v>#REF!</v>
      </c>
      <c r="B722" s="187" t="e">
        <f>#REF!</f>
        <v>#REF!</v>
      </c>
      <c r="C722" s="191" t="e">
        <f>#REF!</f>
        <v>#REF!</v>
      </c>
      <c r="D722" s="186" t="e">
        <f>COUNTIF('[5]Trial Balance'!$A:$A,A722)</f>
        <v>#VALUE!</v>
      </c>
    </row>
    <row r="723" spans="1:4" hidden="1" x14ac:dyDescent="0.3">
      <c r="A723" s="187" t="e">
        <f>#REF!</f>
        <v>#REF!</v>
      </c>
      <c r="B723" s="187" t="e">
        <f>#REF!</f>
        <v>#REF!</v>
      </c>
      <c r="C723" s="191" t="e">
        <f>#REF!</f>
        <v>#REF!</v>
      </c>
      <c r="D723" s="186" t="e">
        <f>COUNTIF('[5]Trial Balance'!$A:$A,A723)</f>
        <v>#VALUE!</v>
      </c>
    </row>
    <row r="724" spans="1:4" hidden="1" x14ac:dyDescent="0.3">
      <c r="A724" s="187" t="e">
        <f>#REF!</f>
        <v>#REF!</v>
      </c>
      <c r="B724" s="187" t="e">
        <f>#REF!</f>
        <v>#REF!</v>
      </c>
      <c r="C724" s="191" t="e">
        <f>#REF!</f>
        <v>#REF!</v>
      </c>
      <c r="D724" s="186" t="e">
        <f>COUNTIF('[5]Trial Balance'!$A:$A,A724)</f>
        <v>#VALUE!</v>
      </c>
    </row>
    <row r="725" spans="1:4" hidden="1" x14ac:dyDescent="0.3">
      <c r="A725" s="187" t="e">
        <f>#REF!</f>
        <v>#REF!</v>
      </c>
      <c r="B725" s="187" t="e">
        <f>#REF!</f>
        <v>#REF!</v>
      </c>
      <c r="C725" s="191" t="e">
        <f>#REF!</f>
        <v>#REF!</v>
      </c>
      <c r="D725" s="186" t="e">
        <f>COUNTIF('[5]Trial Balance'!$A:$A,A725)</f>
        <v>#VALUE!</v>
      </c>
    </row>
    <row r="726" spans="1:4" hidden="1" x14ac:dyDescent="0.3">
      <c r="A726" s="187" t="e">
        <f>#REF!</f>
        <v>#REF!</v>
      </c>
      <c r="B726" s="187" t="e">
        <f>#REF!</f>
        <v>#REF!</v>
      </c>
      <c r="C726" s="191" t="e">
        <f>#REF!</f>
        <v>#REF!</v>
      </c>
      <c r="D726" s="186" t="e">
        <f>COUNTIF('[5]Trial Balance'!$A:$A,A726)</f>
        <v>#VALUE!</v>
      </c>
    </row>
    <row r="727" spans="1:4" hidden="1" x14ac:dyDescent="0.3">
      <c r="A727" s="187" t="e">
        <f>#REF!</f>
        <v>#REF!</v>
      </c>
      <c r="B727" s="187" t="e">
        <f>#REF!</f>
        <v>#REF!</v>
      </c>
      <c r="C727" s="191" t="e">
        <f>#REF!</f>
        <v>#REF!</v>
      </c>
      <c r="D727" s="186" t="e">
        <f>COUNTIF('[5]Trial Balance'!$A:$A,A727)</f>
        <v>#VALUE!</v>
      </c>
    </row>
    <row r="728" spans="1:4" hidden="1" x14ac:dyDescent="0.3">
      <c r="A728" s="187" t="e">
        <f>#REF!</f>
        <v>#REF!</v>
      </c>
      <c r="B728" s="187" t="e">
        <f>#REF!</f>
        <v>#REF!</v>
      </c>
      <c r="C728" s="191" t="e">
        <f>#REF!</f>
        <v>#REF!</v>
      </c>
      <c r="D728" s="186" t="e">
        <f>COUNTIF('[5]Trial Balance'!$A:$A,A728)</f>
        <v>#VALUE!</v>
      </c>
    </row>
    <row r="729" spans="1:4" hidden="1" x14ac:dyDescent="0.3">
      <c r="A729" s="187" t="e">
        <f>#REF!</f>
        <v>#REF!</v>
      </c>
      <c r="B729" s="187" t="e">
        <f>#REF!</f>
        <v>#REF!</v>
      </c>
      <c r="C729" s="191" t="e">
        <f>#REF!</f>
        <v>#REF!</v>
      </c>
      <c r="D729" s="186" t="e">
        <f>COUNTIF('[5]Trial Balance'!$A:$A,A729)</f>
        <v>#VALUE!</v>
      </c>
    </row>
    <row r="730" spans="1:4" hidden="1" x14ac:dyDescent="0.3">
      <c r="A730" s="187" t="e">
        <f>#REF!</f>
        <v>#REF!</v>
      </c>
      <c r="B730" s="187" t="e">
        <f>#REF!</f>
        <v>#REF!</v>
      </c>
      <c r="C730" s="191" t="e">
        <f>#REF!</f>
        <v>#REF!</v>
      </c>
      <c r="D730" s="186" t="e">
        <f>COUNTIF('[5]Trial Balance'!$A:$A,A730)</f>
        <v>#VALUE!</v>
      </c>
    </row>
    <row r="731" spans="1:4" hidden="1" x14ac:dyDescent="0.3">
      <c r="A731" s="187" t="e">
        <f>#REF!</f>
        <v>#REF!</v>
      </c>
      <c r="B731" s="187" t="e">
        <f>#REF!</f>
        <v>#REF!</v>
      </c>
      <c r="C731" s="191" t="e">
        <f>#REF!</f>
        <v>#REF!</v>
      </c>
      <c r="D731" s="186" t="e">
        <f>COUNTIF('[5]Trial Balance'!$A:$A,A731)</f>
        <v>#VALUE!</v>
      </c>
    </row>
    <row r="732" spans="1:4" hidden="1" x14ac:dyDescent="0.3">
      <c r="A732" s="187" t="e">
        <f>#REF!</f>
        <v>#REF!</v>
      </c>
      <c r="B732" s="187" t="e">
        <f>#REF!</f>
        <v>#REF!</v>
      </c>
      <c r="C732" s="191" t="e">
        <f>#REF!</f>
        <v>#REF!</v>
      </c>
      <c r="D732" s="186" t="e">
        <f>COUNTIF('[5]Trial Balance'!$A:$A,A732)</f>
        <v>#VALUE!</v>
      </c>
    </row>
    <row r="733" spans="1:4" hidden="1" x14ac:dyDescent="0.3">
      <c r="A733" s="187" t="e">
        <f>#REF!</f>
        <v>#REF!</v>
      </c>
      <c r="B733" s="187" t="e">
        <f>#REF!</f>
        <v>#REF!</v>
      </c>
      <c r="C733" s="191" t="e">
        <f>#REF!</f>
        <v>#REF!</v>
      </c>
      <c r="D733" s="186" t="e">
        <f>COUNTIF('[5]Trial Balance'!$A:$A,A733)</f>
        <v>#VALUE!</v>
      </c>
    </row>
    <row r="734" spans="1:4" hidden="1" x14ac:dyDescent="0.3">
      <c r="A734" s="187" t="e">
        <f>#REF!</f>
        <v>#REF!</v>
      </c>
      <c r="B734" s="187" t="e">
        <f>#REF!</f>
        <v>#REF!</v>
      </c>
      <c r="C734" s="191" t="e">
        <f>#REF!</f>
        <v>#REF!</v>
      </c>
      <c r="D734" s="186" t="e">
        <f>COUNTIF('[5]Trial Balance'!$A:$A,A734)</f>
        <v>#VALUE!</v>
      </c>
    </row>
    <row r="735" spans="1:4" hidden="1" x14ac:dyDescent="0.3">
      <c r="A735" s="187" t="e">
        <f>#REF!</f>
        <v>#REF!</v>
      </c>
      <c r="B735" s="187" t="e">
        <f>#REF!</f>
        <v>#REF!</v>
      </c>
      <c r="C735" s="191" t="e">
        <f>#REF!</f>
        <v>#REF!</v>
      </c>
      <c r="D735" s="186" t="e">
        <f>COUNTIF('[5]Trial Balance'!$A:$A,A735)</f>
        <v>#VALUE!</v>
      </c>
    </row>
    <row r="736" spans="1:4" hidden="1" x14ac:dyDescent="0.3">
      <c r="A736" s="187" t="e">
        <f>#REF!</f>
        <v>#REF!</v>
      </c>
      <c r="B736" s="187" t="e">
        <f>#REF!</f>
        <v>#REF!</v>
      </c>
      <c r="C736" s="191" t="e">
        <f>#REF!</f>
        <v>#REF!</v>
      </c>
      <c r="D736" s="186" t="e">
        <f>COUNTIF('[5]Trial Balance'!$A:$A,A736)</f>
        <v>#VALUE!</v>
      </c>
    </row>
    <row r="737" spans="1:4" hidden="1" x14ac:dyDescent="0.3">
      <c r="A737" s="187" t="e">
        <f>#REF!</f>
        <v>#REF!</v>
      </c>
      <c r="B737" s="187" t="e">
        <f>#REF!</f>
        <v>#REF!</v>
      </c>
      <c r="C737" s="191" t="e">
        <f>#REF!</f>
        <v>#REF!</v>
      </c>
      <c r="D737" s="186" t="e">
        <f>COUNTIF('[5]Trial Balance'!$A:$A,A737)</f>
        <v>#VALUE!</v>
      </c>
    </row>
    <row r="738" spans="1:4" hidden="1" x14ac:dyDescent="0.3">
      <c r="A738" s="187" t="e">
        <f>#REF!</f>
        <v>#REF!</v>
      </c>
      <c r="B738" s="187" t="e">
        <f>#REF!</f>
        <v>#REF!</v>
      </c>
      <c r="C738" s="191" t="e">
        <f>#REF!</f>
        <v>#REF!</v>
      </c>
      <c r="D738" s="186" t="e">
        <f>COUNTIF('[5]Trial Balance'!$A:$A,A738)</f>
        <v>#VALUE!</v>
      </c>
    </row>
    <row r="739" spans="1:4" hidden="1" x14ac:dyDescent="0.3">
      <c r="A739" s="187" t="e">
        <f>#REF!</f>
        <v>#REF!</v>
      </c>
      <c r="B739" s="187" t="e">
        <f>#REF!</f>
        <v>#REF!</v>
      </c>
      <c r="C739" s="191" t="e">
        <f>#REF!</f>
        <v>#REF!</v>
      </c>
      <c r="D739" s="186" t="e">
        <f>COUNTIF('[5]Trial Balance'!$A:$A,A739)</f>
        <v>#VALUE!</v>
      </c>
    </row>
    <row r="740" spans="1:4" hidden="1" x14ac:dyDescent="0.3">
      <c r="A740" s="187" t="e">
        <f>#REF!</f>
        <v>#REF!</v>
      </c>
      <c r="B740" s="187" t="e">
        <f>#REF!</f>
        <v>#REF!</v>
      </c>
      <c r="C740" s="191" t="e">
        <f>#REF!</f>
        <v>#REF!</v>
      </c>
      <c r="D740" s="186" t="e">
        <f>COUNTIF('[5]Trial Balance'!$A:$A,A740)</f>
        <v>#VALUE!</v>
      </c>
    </row>
    <row r="741" spans="1:4" hidden="1" x14ac:dyDescent="0.3">
      <c r="A741" s="187" t="e">
        <f>#REF!</f>
        <v>#REF!</v>
      </c>
      <c r="B741" s="187" t="e">
        <f>#REF!</f>
        <v>#REF!</v>
      </c>
      <c r="C741" s="191" t="e">
        <f>#REF!</f>
        <v>#REF!</v>
      </c>
      <c r="D741" s="186" t="e">
        <f>COUNTIF('[5]Trial Balance'!$A:$A,A741)</f>
        <v>#VALUE!</v>
      </c>
    </row>
    <row r="742" spans="1:4" hidden="1" x14ac:dyDescent="0.3">
      <c r="A742" s="187" t="e">
        <f>#REF!</f>
        <v>#REF!</v>
      </c>
      <c r="B742" s="187" t="e">
        <f>#REF!</f>
        <v>#REF!</v>
      </c>
      <c r="C742" s="191" t="e">
        <f>#REF!</f>
        <v>#REF!</v>
      </c>
      <c r="D742" s="186" t="e">
        <f>COUNTIF('[5]Trial Balance'!$A:$A,A742)</f>
        <v>#VALUE!</v>
      </c>
    </row>
    <row r="743" spans="1:4" hidden="1" x14ac:dyDescent="0.3">
      <c r="A743" s="187" t="e">
        <f>#REF!</f>
        <v>#REF!</v>
      </c>
      <c r="B743" s="187" t="e">
        <f>#REF!</f>
        <v>#REF!</v>
      </c>
      <c r="C743" s="191" t="e">
        <f>#REF!</f>
        <v>#REF!</v>
      </c>
      <c r="D743" s="186" t="e">
        <f>COUNTIF('[5]Trial Balance'!$A:$A,A743)</f>
        <v>#VALUE!</v>
      </c>
    </row>
    <row r="744" spans="1:4" hidden="1" x14ac:dyDescent="0.3">
      <c r="A744" s="187" t="e">
        <f>#REF!</f>
        <v>#REF!</v>
      </c>
      <c r="B744" s="187" t="e">
        <f>#REF!</f>
        <v>#REF!</v>
      </c>
      <c r="C744" s="191" t="e">
        <f>#REF!</f>
        <v>#REF!</v>
      </c>
      <c r="D744" s="186" t="e">
        <f>COUNTIF('[5]Trial Balance'!$A:$A,A744)</f>
        <v>#VALUE!</v>
      </c>
    </row>
    <row r="745" spans="1:4" hidden="1" x14ac:dyDescent="0.3">
      <c r="A745" s="187" t="e">
        <f>#REF!</f>
        <v>#REF!</v>
      </c>
      <c r="B745" s="187" t="e">
        <f>#REF!</f>
        <v>#REF!</v>
      </c>
      <c r="C745" s="191" t="e">
        <f>#REF!</f>
        <v>#REF!</v>
      </c>
      <c r="D745" s="186" t="e">
        <f>COUNTIF('[5]Trial Balance'!$A:$A,A745)</f>
        <v>#VALUE!</v>
      </c>
    </row>
    <row r="746" spans="1:4" hidden="1" x14ac:dyDescent="0.3">
      <c r="A746" s="187" t="e">
        <f>#REF!</f>
        <v>#REF!</v>
      </c>
      <c r="B746" s="187" t="e">
        <f>#REF!</f>
        <v>#REF!</v>
      </c>
      <c r="C746" s="191" t="e">
        <f>#REF!</f>
        <v>#REF!</v>
      </c>
      <c r="D746" s="186" t="e">
        <f>COUNTIF('[5]Trial Balance'!$A:$A,A746)</f>
        <v>#VALUE!</v>
      </c>
    </row>
    <row r="747" spans="1:4" hidden="1" x14ac:dyDescent="0.3">
      <c r="A747" s="187" t="e">
        <f>#REF!</f>
        <v>#REF!</v>
      </c>
      <c r="B747" s="187" t="e">
        <f>#REF!</f>
        <v>#REF!</v>
      </c>
      <c r="C747" s="191" t="e">
        <f>#REF!</f>
        <v>#REF!</v>
      </c>
      <c r="D747" s="186" t="e">
        <f>COUNTIF('[5]Trial Balance'!$A:$A,A747)</f>
        <v>#VALUE!</v>
      </c>
    </row>
    <row r="748" spans="1:4" hidden="1" x14ac:dyDescent="0.3">
      <c r="A748" s="187" t="e">
        <f>#REF!</f>
        <v>#REF!</v>
      </c>
      <c r="B748" s="187" t="e">
        <f>#REF!</f>
        <v>#REF!</v>
      </c>
      <c r="C748" s="191" t="e">
        <f>#REF!</f>
        <v>#REF!</v>
      </c>
      <c r="D748" s="186" t="e">
        <f>COUNTIF('[5]Trial Balance'!$A:$A,A748)</f>
        <v>#VALUE!</v>
      </c>
    </row>
    <row r="749" spans="1:4" hidden="1" x14ac:dyDescent="0.3">
      <c r="A749" s="187" t="e">
        <f>#REF!</f>
        <v>#REF!</v>
      </c>
      <c r="B749" s="187" t="e">
        <f>#REF!</f>
        <v>#REF!</v>
      </c>
      <c r="C749" s="191" t="e">
        <f>#REF!</f>
        <v>#REF!</v>
      </c>
      <c r="D749" s="186" t="e">
        <f>COUNTIF('[5]Trial Balance'!$A:$A,A749)</f>
        <v>#VALUE!</v>
      </c>
    </row>
    <row r="750" spans="1:4" hidden="1" x14ac:dyDescent="0.3">
      <c r="A750" s="187" t="e">
        <f>#REF!</f>
        <v>#REF!</v>
      </c>
      <c r="B750" s="187" t="e">
        <f>#REF!</f>
        <v>#REF!</v>
      </c>
      <c r="C750" s="191" t="e">
        <f>#REF!</f>
        <v>#REF!</v>
      </c>
      <c r="D750" s="186" t="e">
        <f>COUNTIF('[5]Trial Balance'!$A:$A,A750)</f>
        <v>#VALUE!</v>
      </c>
    </row>
    <row r="751" spans="1:4" hidden="1" x14ac:dyDescent="0.3">
      <c r="A751" s="187" t="e">
        <f>#REF!</f>
        <v>#REF!</v>
      </c>
      <c r="B751" s="187" t="e">
        <f>#REF!</f>
        <v>#REF!</v>
      </c>
      <c r="C751" s="191" t="e">
        <f>#REF!</f>
        <v>#REF!</v>
      </c>
      <c r="D751" s="186" t="e">
        <f>COUNTIF('[5]Trial Balance'!$A:$A,A751)</f>
        <v>#VALUE!</v>
      </c>
    </row>
    <row r="752" spans="1:4" hidden="1" x14ac:dyDescent="0.3">
      <c r="A752" s="187" t="e">
        <f>#REF!</f>
        <v>#REF!</v>
      </c>
      <c r="B752" s="187" t="e">
        <f>#REF!</f>
        <v>#REF!</v>
      </c>
      <c r="C752" s="191" t="e">
        <f>#REF!</f>
        <v>#REF!</v>
      </c>
      <c r="D752" s="186" t="e">
        <f>COUNTIF('[5]Trial Balance'!$A:$A,A752)</f>
        <v>#VALUE!</v>
      </c>
    </row>
    <row r="753" spans="1:4" hidden="1" x14ac:dyDescent="0.3">
      <c r="A753" s="187" t="e">
        <f>#REF!</f>
        <v>#REF!</v>
      </c>
      <c r="B753" s="187" t="e">
        <f>#REF!</f>
        <v>#REF!</v>
      </c>
      <c r="C753" s="191" t="e">
        <f>#REF!</f>
        <v>#REF!</v>
      </c>
      <c r="D753" s="186" t="e">
        <f>COUNTIF('[5]Trial Balance'!$A:$A,A753)</f>
        <v>#VALUE!</v>
      </c>
    </row>
    <row r="754" spans="1:4" hidden="1" x14ac:dyDescent="0.3">
      <c r="A754" s="187" t="e">
        <f>#REF!</f>
        <v>#REF!</v>
      </c>
      <c r="B754" s="187" t="e">
        <f>#REF!</f>
        <v>#REF!</v>
      </c>
      <c r="C754" s="191" t="e">
        <f>#REF!</f>
        <v>#REF!</v>
      </c>
      <c r="D754" s="186" t="e">
        <f>COUNTIF('[5]Trial Balance'!$A:$A,A754)</f>
        <v>#VALUE!</v>
      </c>
    </row>
    <row r="755" spans="1:4" hidden="1" x14ac:dyDescent="0.3">
      <c r="A755" s="187" t="e">
        <f>#REF!</f>
        <v>#REF!</v>
      </c>
      <c r="B755" s="187" t="e">
        <f>#REF!</f>
        <v>#REF!</v>
      </c>
      <c r="C755" s="191" t="e">
        <f>#REF!</f>
        <v>#REF!</v>
      </c>
      <c r="D755" s="186" t="e">
        <f>COUNTIF('[5]Trial Balance'!$A:$A,A755)</f>
        <v>#VALUE!</v>
      </c>
    </row>
    <row r="756" spans="1:4" hidden="1" x14ac:dyDescent="0.3">
      <c r="A756" s="187" t="e">
        <f>#REF!</f>
        <v>#REF!</v>
      </c>
      <c r="B756" s="187" t="e">
        <f>#REF!</f>
        <v>#REF!</v>
      </c>
      <c r="C756" s="191" t="e">
        <f>#REF!</f>
        <v>#REF!</v>
      </c>
      <c r="D756" s="186" t="e">
        <f>COUNTIF('[5]Trial Balance'!$A:$A,A756)</f>
        <v>#VALUE!</v>
      </c>
    </row>
    <row r="757" spans="1:4" hidden="1" x14ac:dyDescent="0.3">
      <c r="A757" s="187" t="e">
        <f>#REF!</f>
        <v>#REF!</v>
      </c>
      <c r="B757" s="187" t="e">
        <f>#REF!</f>
        <v>#REF!</v>
      </c>
      <c r="C757" s="191" t="e">
        <f>#REF!</f>
        <v>#REF!</v>
      </c>
      <c r="D757" s="186" t="e">
        <f>COUNTIF('[5]Trial Balance'!$A:$A,A757)</f>
        <v>#VALUE!</v>
      </c>
    </row>
    <row r="758" spans="1:4" hidden="1" x14ac:dyDescent="0.3">
      <c r="A758" s="187" t="e">
        <f>#REF!</f>
        <v>#REF!</v>
      </c>
      <c r="B758" s="187" t="e">
        <f>#REF!</f>
        <v>#REF!</v>
      </c>
      <c r="C758" s="191" t="e">
        <f>#REF!</f>
        <v>#REF!</v>
      </c>
      <c r="D758" s="186" t="e">
        <f>COUNTIF('[5]Trial Balance'!$A:$A,A758)</f>
        <v>#VALUE!</v>
      </c>
    </row>
    <row r="759" spans="1:4" hidden="1" x14ac:dyDescent="0.3">
      <c r="A759" s="187" t="e">
        <f>#REF!</f>
        <v>#REF!</v>
      </c>
      <c r="B759" s="187" t="e">
        <f>#REF!</f>
        <v>#REF!</v>
      </c>
      <c r="C759" s="191" t="e">
        <f>#REF!</f>
        <v>#REF!</v>
      </c>
      <c r="D759" s="186" t="e">
        <f>COUNTIF('[5]Trial Balance'!$A:$A,A759)</f>
        <v>#VALUE!</v>
      </c>
    </row>
    <row r="760" spans="1:4" hidden="1" x14ac:dyDescent="0.3">
      <c r="A760" s="187" t="e">
        <f>#REF!</f>
        <v>#REF!</v>
      </c>
      <c r="B760" s="187" t="e">
        <f>#REF!</f>
        <v>#REF!</v>
      </c>
      <c r="C760" s="191" t="e">
        <f>#REF!</f>
        <v>#REF!</v>
      </c>
      <c r="D760" s="186" t="e">
        <f>COUNTIF('[5]Trial Balance'!$A:$A,A760)</f>
        <v>#VALUE!</v>
      </c>
    </row>
    <row r="761" spans="1:4" hidden="1" x14ac:dyDescent="0.3">
      <c r="A761" s="187" t="e">
        <f>#REF!</f>
        <v>#REF!</v>
      </c>
      <c r="B761" s="187" t="e">
        <f>#REF!</f>
        <v>#REF!</v>
      </c>
      <c r="C761" s="191" t="e">
        <f>#REF!</f>
        <v>#REF!</v>
      </c>
      <c r="D761" s="186" t="e">
        <f>COUNTIF('[5]Trial Balance'!$A:$A,A761)</f>
        <v>#VALUE!</v>
      </c>
    </row>
    <row r="762" spans="1:4" hidden="1" x14ac:dyDescent="0.3">
      <c r="A762" s="187" t="e">
        <f>#REF!</f>
        <v>#REF!</v>
      </c>
      <c r="B762" s="187" t="e">
        <f>#REF!</f>
        <v>#REF!</v>
      </c>
      <c r="C762" s="191" t="e">
        <f>#REF!</f>
        <v>#REF!</v>
      </c>
      <c r="D762" s="186" t="e">
        <f>COUNTIF('[5]Trial Balance'!$A:$A,A762)</f>
        <v>#VALUE!</v>
      </c>
    </row>
    <row r="763" spans="1:4" hidden="1" x14ac:dyDescent="0.3">
      <c r="A763" s="187" t="e">
        <f>#REF!</f>
        <v>#REF!</v>
      </c>
      <c r="B763" s="187" t="e">
        <f>#REF!</f>
        <v>#REF!</v>
      </c>
      <c r="C763" s="191" t="e">
        <f>#REF!</f>
        <v>#REF!</v>
      </c>
      <c r="D763" s="186" t="e">
        <f>COUNTIF('[5]Trial Balance'!$A:$A,A763)</f>
        <v>#VALUE!</v>
      </c>
    </row>
    <row r="764" spans="1:4" hidden="1" x14ac:dyDescent="0.3">
      <c r="A764" s="187" t="e">
        <f>#REF!</f>
        <v>#REF!</v>
      </c>
      <c r="B764" s="187" t="e">
        <f>#REF!</f>
        <v>#REF!</v>
      </c>
      <c r="C764" s="191" t="e">
        <f>#REF!</f>
        <v>#REF!</v>
      </c>
      <c r="D764" s="186" t="e">
        <f>COUNTIF('[5]Trial Balance'!$A:$A,A764)</f>
        <v>#VALUE!</v>
      </c>
    </row>
    <row r="765" spans="1:4" hidden="1" x14ac:dyDescent="0.3">
      <c r="A765" s="187" t="e">
        <f>#REF!</f>
        <v>#REF!</v>
      </c>
      <c r="B765" s="187" t="e">
        <f>#REF!</f>
        <v>#REF!</v>
      </c>
      <c r="C765" s="191" t="e">
        <f>#REF!</f>
        <v>#REF!</v>
      </c>
      <c r="D765" s="186" t="e">
        <f>COUNTIF('[5]Trial Balance'!$A:$A,A765)</f>
        <v>#VALUE!</v>
      </c>
    </row>
    <row r="766" spans="1:4" hidden="1" x14ac:dyDescent="0.3">
      <c r="A766" s="187" t="e">
        <f>#REF!</f>
        <v>#REF!</v>
      </c>
      <c r="B766" s="187" t="e">
        <f>#REF!</f>
        <v>#REF!</v>
      </c>
      <c r="C766" s="191" t="e">
        <f>#REF!</f>
        <v>#REF!</v>
      </c>
      <c r="D766" s="186" t="e">
        <f>COUNTIF('[5]Trial Balance'!$A:$A,A766)</f>
        <v>#VALUE!</v>
      </c>
    </row>
    <row r="767" spans="1:4" hidden="1" x14ac:dyDescent="0.3">
      <c r="A767" s="187" t="e">
        <f>#REF!</f>
        <v>#REF!</v>
      </c>
      <c r="B767" s="187" t="e">
        <f>#REF!</f>
        <v>#REF!</v>
      </c>
      <c r="C767" s="191" t="e">
        <f>#REF!</f>
        <v>#REF!</v>
      </c>
      <c r="D767" s="186" t="e">
        <f>COUNTIF('[5]Trial Balance'!$A:$A,A767)</f>
        <v>#VALUE!</v>
      </c>
    </row>
    <row r="768" spans="1:4" hidden="1" x14ac:dyDescent="0.3">
      <c r="A768" s="187" t="e">
        <f>#REF!</f>
        <v>#REF!</v>
      </c>
      <c r="B768" s="187" t="e">
        <f>#REF!</f>
        <v>#REF!</v>
      </c>
      <c r="C768" s="191" t="e">
        <f>#REF!</f>
        <v>#REF!</v>
      </c>
      <c r="D768" s="186" t="e">
        <f>COUNTIF('[5]Trial Balance'!$A:$A,A768)</f>
        <v>#VALUE!</v>
      </c>
    </row>
    <row r="769" spans="1:4" hidden="1" x14ac:dyDescent="0.3">
      <c r="A769" s="187" t="e">
        <f>#REF!</f>
        <v>#REF!</v>
      </c>
      <c r="B769" s="187" t="e">
        <f>#REF!</f>
        <v>#REF!</v>
      </c>
      <c r="C769" s="191" t="e">
        <f>#REF!</f>
        <v>#REF!</v>
      </c>
      <c r="D769" s="186" t="e">
        <f>COUNTIF('[5]Trial Balance'!$A:$A,A769)</f>
        <v>#VALUE!</v>
      </c>
    </row>
    <row r="770" spans="1:4" hidden="1" x14ac:dyDescent="0.3">
      <c r="A770" s="187" t="e">
        <f>#REF!</f>
        <v>#REF!</v>
      </c>
      <c r="B770" s="187" t="e">
        <f>#REF!</f>
        <v>#REF!</v>
      </c>
      <c r="C770" s="191" t="e">
        <f>#REF!</f>
        <v>#REF!</v>
      </c>
      <c r="D770" s="186" t="e">
        <f>COUNTIF('[5]Trial Balance'!$A:$A,A770)</f>
        <v>#VALUE!</v>
      </c>
    </row>
    <row r="771" spans="1:4" hidden="1" x14ac:dyDescent="0.3">
      <c r="A771" s="187" t="e">
        <f>#REF!</f>
        <v>#REF!</v>
      </c>
      <c r="B771" s="187" t="e">
        <f>#REF!</f>
        <v>#REF!</v>
      </c>
      <c r="C771" s="191" t="e">
        <f>#REF!</f>
        <v>#REF!</v>
      </c>
      <c r="D771" s="186" t="e">
        <f>COUNTIF('[5]Trial Balance'!$A:$A,A771)</f>
        <v>#VALUE!</v>
      </c>
    </row>
    <row r="772" spans="1:4" hidden="1" x14ac:dyDescent="0.3">
      <c r="A772" s="187" t="e">
        <f>#REF!</f>
        <v>#REF!</v>
      </c>
      <c r="B772" s="187" t="e">
        <f>#REF!</f>
        <v>#REF!</v>
      </c>
      <c r="C772" s="191" t="e">
        <f>#REF!</f>
        <v>#REF!</v>
      </c>
      <c r="D772" s="186" t="e">
        <f>COUNTIF('[5]Trial Balance'!$A:$A,A772)</f>
        <v>#VALUE!</v>
      </c>
    </row>
    <row r="773" spans="1:4" hidden="1" x14ac:dyDescent="0.3">
      <c r="A773" s="187" t="e">
        <f>#REF!</f>
        <v>#REF!</v>
      </c>
      <c r="B773" s="187" t="e">
        <f>#REF!</f>
        <v>#REF!</v>
      </c>
      <c r="C773" s="191" t="e">
        <f>#REF!</f>
        <v>#REF!</v>
      </c>
      <c r="D773" s="186" t="e">
        <f>COUNTIF('[5]Trial Balance'!$A:$A,A773)</f>
        <v>#VALUE!</v>
      </c>
    </row>
    <row r="774" spans="1:4" hidden="1" x14ac:dyDescent="0.3">
      <c r="A774" s="187" t="e">
        <f>#REF!</f>
        <v>#REF!</v>
      </c>
      <c r="B774" s="187" t="e">
        <f>#REF!</f>
        <v>#REF!</v>
      </c>
      <c r="C774" s="191" t="e">
        <f>#REF!</f>
        <v>#REF!</v>
      </c>
      <c r="D774" s="186" t="e">
        <f>COUNTIF('[5]Trial Balance'!$A:$A,A774)</f>
        <v>#VALUE!</v>
      </c>
    </row>
    <row r="775" spans="1:4" hidden="1" x14ac:dyDescent="0.3">
      <c r="A775" s="187" t="e">
        <f>#REF!</f>
        <v>#REF!</v>
      </c>
      <c r="B775" s="187" t="e">
        <f>#REF!</f>
        <v>#REF!</v>
      </c>
      <c r="C775" s="191" t="e">
        <f>#REF!</f>
        <v>#REF!</v>
      </c>
      <c r="D775" s="186" t="e">
        <f>COUNTIF('[5]Trial Balance'!$A:$A,A775)</f>
        <v>#VALUE!</v>
      </c>
    </row>
    <row r="776" spans="1:4" hidden="1" x14ac:dyDescent="0.3">
      <c r="A776" s="187" t="e">
        <f>#REF!</f>
        <v>#REF!</v>
      </c>
      <c r="B776" s="187" t="e">
        <f>#REF!</f>
        <v>#REF!</v>
      </c>
      <c r="C776" s="191" t="e">
        <f>#REF!</f>
        <v>#REF!</v>
      </c>
      <c r="D776" s="186" t="e">
        <f>COUNTIF('[5]Trial Balance'!$A:$A,A776)</f>
        <v>#VALUE!</v>
      </c>
    </row>
    <row r="777" spans="1:4" hidden="1" x14ac:dyDescent="0.3">
      <c r="A777" s="187" t="e">
        <f>#REF!</f>
        <v>#REF!</v>
      </c>
      <c r="B777" s="187" t="e">
        <f>#REF!</f>
        <v>#REF!</v>
      </c>
      <c r="C777" s="191" t="e">
        <f>#REF!</f>
        <v>#REF!</v>
      </c>
      <c r="D777" s="186" t="e">
        <f>COUNTIF('[5]Trial Balance'!$A:$A,A777)</f>
        <v>#VALUE!</v>
      </c>
    </row>
    <row r="778" spans="1:4" hidden="1" x14ac:dyDescent="0.3">
      <c r="A778" s="187" t="e">
        <f>#REF!</f>
        <v>#REF!</v>
      </c>
      <c r="B778" s="187" t="e">
        <f>#REF!</f>
        <v>#REF!</v>
      </c>
      <c r="C778" s="191" t="e">
        <f>#REF!</f>
        <v>#REF!</v>
      </c>
      <c r="D778" s="186" t="e">
        <f>COUNTIF('[5]Trial Balance'!$A:$A,A778)</f>
        <v>#VALUE!</v>
      </c>
    </row>
    <row r="779" spans="1:4" hidden="1" x14ac:dyDescent="0.3">
      <c r="A779" s="187" t="e">
        <f>#REF!</f>
        <v>#REF!</v>
      </c>
      <c r="B779" s="187" t="e">
        <f>#REF!</f>
        <v>#REF!</v>
      </c>
      <c r="C779" s="191" t="e">
        <f>#REF!</f>
        <v>#REF!</v>
      </c>
      <c r="D779" s="186" t="e">
        <f>COUNTIF('[5]Trial Balance'!$A:$A,A779)</f>
        <v>#VALUE!</v>
      </c>
    </row>
    <row r="780" spans="1:4" hidden="1" x14ac:dyDescent="0.3">
      <c r="A780" s="187" t="e">
        <f>#REF!</f>
        <v>#REF!</v>
      </c>
      <c r="B780" s="187" t="e">
        <f>#REF!</f>
        <v>#REF!</v>
      </c>
      <c r="C780" s="191" t="e">
        <f>#REF!</f>
        <v>#REF!</v>
      </c>
      <c r="D780" s="186" t="e">
        <f>COUNTIF('[5]Trial Balance'!$A:$A,A780)</f>
        <v>#VALUE!</v>
      </c>
    </row>
    <row r="781" spans="1:4" hidden="1" x14ac:dyDescent="0.3">
      <c r="A781" s="187" t="e">
        <f>#REF!</f>
        <v>#REF!</v>
      </c>
      <c r="B781" s="187" t="e">
        <f>#REF!</f>
        <v>#REF!</v>
      </c>
      <c r="C781" s="191" t="e">
        <f>#REF!</f>
        <v>#REF!</v>
      </c>
      <c r="D781" s="186" t="e">
        <f>COUNTIF('[5]Trial Balance'!$A:$A,A781)</f>
        <v>#VALUE!</v>
      </c>
    </row>
    <row r="782" spans="1:4" hidden="1" x14ac:dyDescent="0.3">
      <c r="A782" s="187" t="e">
        <f>#REF!</f>
        <v>#REF!</v>
      </c>
      <c r="B782" s="187" t="e">
        <f>#REF!</f>
        <v>#REF!</v>
      </c>
      <c r="C782" s="191" t="e">
        <f>#REF!</f>
        <v>#REF!</v>
      </c>
      <c r="D782" s="186" t="e">
        <f>COUNTIF('[5]Trial Balance'!$A:$A,A782)</f>
        <v>#VALUE!</v>
      </c>
    </row>
    <row r="783" spans="1:4" hidden="1" x14ac:dyDescent="0.3">
      <c r="A783" s="187" t="e">
        <f>#REF!</f>
        <v>#REF!</v>
      </c>
      <c r="B783" s="187" t="e">
        <f>#REF!</f>
        <v>#REF!</v>
      </c>
      <c r="C783" s="191" t="e">
        <f>#REF!</f>
        <v>#REF!</v>
      </c>
      <c r="D783" s="186" t="e">
        <f>COUNTIF('[5]Trial Balance'!$A:$A,A783)</f>
        <v>#VALUE!</v>
      </c>
    </row>
    <row r="784" spans="1:4" hidden="1" x14ac:dyDescent="0.3">
      <c r="A784" s="187" t="e">
        <f>#REF!</f>
        <v>#REF!</v>
      </c>
      <c r="B784" s="187" t="e">
        <f>#REF!</f>
        <v>#REF!</v>
      </c>
      <c r="C784" s="191" t="e">
        <f>#REF!</f>
        <v>#REF!</v>
      </c>
      <c r="D784" s="186" t="e">
        <f>COUNTIF('[5]Trial Balance'!$A:$A,A784)</f>
        <v>#VALUE!</v>
      </c>
    </row>
    <row r="785" spans="1:4" hidden="1" x14ac:dyDescent="0.3">
      <c r="A785" s="187" t="e">
        <f>#REF!</f>
        <v>#REF!</v>
      </c>
      <c r="B785" s="187" t="e">
        <f>#REF!</f>
        <v>#REF!</v>
      </c>
      <c r="C785" s="191" t="e">
        <f>#REF!</f>
        <v>#REF!</v>
      </c>
      <c r="D785" s="186" t="e">
        <f>COUNTIF('[5]Trial Balance'!$A:$A,A785)</f>
        <v>#VALUE!</v>
      </c>
    </row>
    <row r="786" spans="1:4" hidden="1" x14ac:dyDescent="0.3">
      <c r="A786" s="187" t="e">
        <f>#REF!</f>
        <v>#REF!</v>
      </c>
      <c r="B786" s="187" t="e">
        <f>#REF!</f>
        <v>#REF!</v>
      </c>
      <c r="C786" s="191" t="e">
        <f>#REF!</f>
        <v>#REF!</v>
      </c>
      <c r="D786" s="186" t="e">
        <f>COUNTIF('[5]Trial Balance'!$A:$A,A786)</f>
        <v>#VALUE!</v>
      </c>
    </row>
    <row r="787" spans="1:4" hidden="1" x14ac:dyDescent="0.3">
      <c r="A787" s="187" t="e">
        <f>#REF!</f>
        <v>#REF!</v>
      </c>
      <c r="B787" s="187" t="e">
        <f>#REF!</f>
        <v>#REF!</v>
      </c>
      <c r="C787" s="191" t="e">
        <f>#REF!</f>
        <v>#REF!</v>
      </c>
      <c r="D787" s="186" t="e">
        <f>COUNTIF('[5]Trial Balance'!$A:$A,A787)</f>
        <v>#VALUE!</v>
      </c>
    </row>
    <row r="788" spans="1:4" hidden="1" x14ac:dyDescent="0.3">
      <c r="A788" s="187" t="e">
        <f>#REF!</f>
        <v>#REF!</v>
      </c>
      <c r="B788" s="187" t="e">
        <f>#REF!</f>
        <v>#REF!</v>
      </c>
      <c r="C788" s="191" t="e">
        <f>#REF!</f>
        <v>#REF!</v>
      </c>
      <c r="D788" s="186" t="e">
        <f>COUNTIF('[5]Trial Balance'!$A:$A,A788)</f>
        <v>#VALUE!</v>
      </c>
    </row>
    <row r="789" spans="1:4" hidden="1" x14ac:dyDescent="0.3">
      <c r="A789" s="187" t="e">
        <f>#REF!</f>
        <v>#REF!</v>
      </c>
      <c r="B789" s="187" t="e">
        <f>#REF!</f>
        <v>#REF!</v>
      </c>
      <c r="C789" s="191" t="e">
        <f>#REF!</f>
        <v>#REF!</v>
      </c>
      <c r="D789" s="186" t="e">
        <f>COUNTIF('[5]Trial Balance'!$A:$A,A789)</f>
        <v>#VALUE!</v>
      </c>
    </row>
    <row r="790" spans="1:4" hidden="1" x14ac:dyDescent="0.3">
      <c r="A790" s="187" t="e">
        <f>#REF!</f>
        <v>#REF!</v>
      </c>
      <c r="B790" s="187" t="e">
        <f>#REF!</f>
        <v>#REF!</v>
      </c>
      <c r="C790" s="191" t="e">
        <f>#REF!</f>
        <v>#REF!</v>
      </c>
      <c r="D790" s="186" t="e">
        <f>COUNTIF('[5]Trial Balance'!$A:$A,A790)</f>
        <v>#VALUE!</v>
      </c>
    </row>
    <row r="791" spans="1:4" hidden="1" x14ac:dyDescent="0.3">
      <c r="A791" s="187" t="e">
        <f>#REF!</f>
        <v>#REF!</v>
      </c>
      <c r="B791" s="187" t="e">
        <f>#REF!</f>
        <v>#REF!</v>
      </c>
      <c r="C791" s="191" t="e">
        <f>#REF!</f>
        <v>#REF!</v>
      </c>
      <c r="D791" s="186" t="e">
        <f>COUNTIF('[5]Trial Balance'!$A:$A,A791)</f>
        <v>#VALUE!</v>
      </c>
    </row>
    <row r="792" spans="1:4" hidden="1" x14ac:dyDescent="0.3">
      <c r="A792" s="187" t="e">
        <f>#REF!</f>
        <v>#REF!</v>
      </c>
      <c r="B792" s="187" t="e">
        <f>#REF!</f>
        <v>#REF!</v>
      </c>
      <c r="C792" s="191" t="e">
        <f>#REF!</f>
        <v>#REF!</v>
      </c>
      <c r="D792" s="186" t="e">
        <f>COUNTIF('[5]Trial Balance'!$A:$A,A792)</f>
        <v>#VALUE!</v>
      </c>
    </row>
    <row r="793" spans="1:4" hidden="1" x14ac:dyDescent="0.3">
      <c r="A793" s="187" t="e">
        <f>#REF!</f>
        <v>#REF!</v>
      </c>
      <c r="B793" s="187" t="e">
        <f>#REF!</f>
        <v>#REF!</v>
      </c>
      <c r="C793" s="191" t="e">
        <f>#REF!</f>
        <v>#REF!</v>
      </c>
      <c r="D793" s="186" t="e">
        <f>COUNTIF('[5]Trial Balance'!$A:$A,A793)</f>
        <v>#VALUE!</v>
      </c>
    </row>
    <row r="794" spans="1:4" hidden="1" x14ac:dyDescent="0.3">
      <c r="A794" s="187" t="e">
        <f>#REF!</f>
        <v>#REF!</v>
      </c>
      <c r="B794" s="187" t="e">
        <f>#REF!</f>
        <v>#REF!</v>
      </c>
      <c r="C794" s="191" t="e">
        <f>#REF!</f>
        <v>#REF!</v>
      </c>
      <c r="D794" s="186" t="e">
        <f>COUNTIF('[5]Trial Balance'!$A:$A,A794)</f>
        <v>#VALUE!</v>
      </c>
    </row>
    <row r="795" spans="1:4" hidden="1" x14ac:dyDescent="0.3">
      <c r="A795" s="187" t="e">
        <f>#REF!</f>
        <v>#REF!</v>
      </c>
      <c r="B795" s="187" t="e">
        <f>#REF!</f>
        <v>#REF!</v>
      </c>
      <c r="C795" s="191" t="e">
        <f>#REF!</f>
        <v>#REF!</v>
      </c>
      <c r="D795" s="186" t="e">
        <f>COUNTIF('[5]Trial Balance'!$A:$A,A795)</f>
        <v>#VALUE!</v>
      </c>
    </row>
    <row r="796" spans="1:4" hidden="1" x14ac:dyDescent="0.3">
      <c r="A796" s="187" t="e">
        <f>#REF!</f>
        <v>#REF!</v>
      </c>
      <c r="B796" s="187" t="e">
        <f>#REF!</f>
        <v>#REF!</v>
      </c>
      <c r="C796" s="191" t="e">
        <f>#REF!</f>
        <v>#REF!</v>
      </c>
      <c r="D796" s="186" t="e">
        <f>COUNTIF('[5]Trial Balance'!$A:$A,A796)</f>
        <v>#VALUE!</v>
      </c>
    </row>
    <row r="797" spans="1:4" hidden="1" x14ac:dyDescent="0.3">
      <c r="A797" s="187" t="e">
        <f>#REF!</f>
        <v>#REF!</v>
      </c>
      <c r="B797" s="187" t="e">
        <f>#REF!</f>
        <v>#REF!</v>
      </c>
      <c r="C797" s="191" t="e">
        <f>#REF!</f>
        <v>#REF!</v>
      </c>
      <c r="D797" s="186" t="e">
        <f>COUNTIF('[5]Trial Balance'!$A:$A,A797)</f>
        <v>#VALUE!</v>
      </c>
    </row>
    <row r="798" spans="1:4" hidden="1" x14ac:dyDescent="0.3">
      <c r="A798" s="187" t="e">
        <f>#REF!</f>
        <v>#REF!</v>
      </c>
      <c r="B798" s="187" t="e">
        <f>#REF!</f>
        <v>#REF!</v>
      </c>
      <c r="C798" s="191" t="e">
        <f>#REF!</f>
        <v>#REF!</v>
      </c>
      <c r="D798" s="186" t="e">
        <f>COUNTIF('[5]Trial Balance'!$A:$A,A798)</f>
        <v>#VALUE!</v>
      </c>
    </row>
    <row r="799" spans="1:4" hidden="1" x14ac:dyDescent="0.3">
      <c r="A799" s="187" t="e">
        <f>#REF!</f>
        <v>#REF!</v>
      </c>
      <c r="B799" s="187" t="e">
        <f>#REF!</f>
        <v>#REF!</v>
      </c>
      <c r="C799" s="191" t="e">
        <f>#REF!</f>
        <v>#REF!</v>
      </c>
      <c r="D799" s="186" t="e">
        <f>COUNTIF('[5]Trial Balance'!$A:$A,A799)</f>
        <v>#VALUE!</v>
      </c>
    </row>
    <row r="800" spans="1:4" hidden="1" x14ac:dyDescent="0.3">
      <c r="A800" s="187" t="e">
        <f>#REF!</f>
        <v>#REF!</v>
      </c>
      <c r="B800" s="187" t="e">
        <f>#REF!</f>
        <v>#REF!</v>
      </c>
      <c r="C800" s="191" t="e">
        <f>#REF!</f>
        <v>#REF!</v>
      </c>
      <c r="D800" s="186" t="e">
        <f>COUNTIF('[5]Trial Balance'!$A:$A,A800)</f>
        <v>#VALUE!</v>
      </c>
    </row>
    <row r="801" spans="1:4" hidden="1" x14ac:dyDescent="0.3">
      <c r="A801" s="187" t="e">
        <f>#REF!</f>
        <v>#REF!</v>
      </c>
      <c r="B801" s="187" t="e">
        <f>#REF!</f>
        <v>#REF!</v>
      </c>
      <c r="C801" s="191" t="e">
        <f>#REF!</f>
        <v>#REF!</v>
      </c>
      <c r="D801" s="186" t="e">
        <f>COUNTIF('[5]Trial Balance'!$A:$A,A801)</f>
        <v>#VALUE!</v>
      </c>
    </row>
    <row r="802" spans="1:4" hidden="1" x14ac:dyDescent="0.3">
      <c r="A802" s="187" t="e">
        <f>#REF!</f>
        <v>#REF!</v>
      </c>
      <c r="B802" s="187" t="e">
        <f>#REF!</f>
        <v>#REF!</v>
      </c>
      <c r="C802" s="191" t="e">
        <f>#REF!</f>
        <v>#REF!</v>
      </c>
      <c r="D802" s="186" t="e">
        <f>COUNTIF('[5]Trial Balance'!$A:$A,A802)</f>
        <v>#VALUE!</v>
      </c>
    </row>
    <row r="803" spans="1:4" hidden="1" x14ac:dyDescent="0.3">
      <c r="A803" s="187" t="e">
        <f>#REF!</f>
        <v>#REF!</v>
      </c>
      <c r="B803" s="187" t="e">
        <f>#REF!</f>
        <v>#REF!</v>
      </c>
      <c r="C803" s="191" t="e">
        <f>#REF!</f>
        <v>#REF!</v>
      </c>
      <c r="D803" s="186" t="e">
        <f>COUNTIF('[5]Trial Balance'!$A:$A,A803)</f>
        <v>#VALUE!</v>
      </c>
    </row>
    <row r="804" spans="1:4" hidden="1" x14ac:dyDescent="0.3">
      <c r="A804" s="187" t="e">
        <f>#REF!</f>
        <v>#REF!</v>
      </c>
      <c r="B804" s="187" t="e">
        <f>#REF!</f>
        <v>#REF!</v>
      </c>
      <c r="C804" s="191" t="e">
        <f>#REF!</f>
        <v>#REF!</v>
      </c>
      <c r="D804" s="186" t="e">
        <f>COUNTIF('[5]Trial Balance'!$A:$A,A804)</f>
        <v>#VALUE!</v>
      </c>
    </row>
    <row r="805" spans="1:4" hidden="1" x14ac:dyDescent="0.3">
      <c r="A805" s="187" t="e">
        <f>#REF!</f>
        <v>#REF!</v>
      </c>
      <c r="B805" s="187" t="e">
        <f>#REF!</f>
        <v>#REF!</v>
      </c>
      <c r="C805" s="191" t="e">
        <f>#REF!</f>
        <v>#REF!</v>
      </c>
      <c r="D805" s="186" t="e">
        <f>COUNTIF('[5]Trial Balance'!$A:$A,A805)</f>
        <v>#VALUE!</v>
      </c>
    </row>
    <row r="806" spans="1:4" hidden="1" x14ac:dyDescent="0.3">
      <c r="A806" s="187" t="e">
        <f>#REF!</f>
        <v>#REF!</v>
      </c>
      <c r="B806" s="187" t="e">
        <f>#REF!</f>
        <v>#REF!</v>
      </c>
      <c r="C806" s="191" t="e">
        <f>#REF!</f>
        <v>#REF!</v>
      </c>
      <c r="D806" s="186" t="e">
        <f>COUNTIF('[5]Trial Balance'!$A:$A,A806)</f>
        <v>#VALUE!</v>
      </c>
    </row>
    <row r="807" spans="1:4" hidden="1" x14ac:dyDescent="0.3">
      <c r="A807" s="187" t="e">
        <f>#REF!</f>
        <v>#REF!</v>
      </c>
      <c r="B807" s="187" t="e">
        <f>#REF!</f>
        <v>#REF!</v>
      </c>
      <c r="C807" s="191" t="e">
        <f>#REF!</f>
        <v>#REF!</v>
      </c>
      <c r="D807" s="186" t="e">
        <f>COUNTIF('[5]Trial Balance'!$A:$A,A807)</f>
        <v>#VALUE!</v>
      </c>
    </row>
    <row r="808" spans="1:4" hidden="1" x14ac:dyDescent="0.3">
      <c r="A808" s="187" t="e">
        <f>#REF!</f>
        <v>#REF!</v>
      </c>
      <c r="B808" s="187" t="e">
        <f>#REF!</f>
        <v>#REF!</v>
      </c>
      <c r="C808" s="191" t="e">
        <f>#REF!</f>
        <v>#REF!</v>
      </c>
      <c r="D808" s="186" t="e">
        <f>COUNTIF('[5]Trial Balance'!$A:$A,A808)</f>
        <v>#VALUE!</v>
      </c>
    </row>
    <row r="809" spans="1:4" hidden="1" x14ac:dyDescent="0.3">
      <c r="A809" s="187" t="e">
        <f>#REF!</f>
        <v>#REF!</v>
      </c>
      <c r="B809" s="187" t="e">
        <f>#REF!</f>
        <v>#REF!</v>
      </c>
      <c r="C809" s="191" t="e">
        <f>#REF!</f>
        <v>#REF!</v>
      </c>
      <c r="D809" s="186" t="e">
        <f>COUNTIF('[5]Trial Balance'!$A:$A,A809)</f>
        <v>#VALUE!</v>
      </c>
    </row>
    <row r="810" spans="1:4" hidden="1" x14ac:dyDescent="0.3">
      <c r="A810" s="187" t="e">
        <f>#REF!</f>
        <v>#REF!</v>
      </c>
      <c r="B810" s="187" t="e">
        <f>#REF!</f>
        <v>#REF!</v>
      </c>
      <c r="C810" s="191" t="e">
        <f>#REF!</f>
        <v>#REF!</v>
      </c>
      <c r="D810" s="186" t="e">
        <f>COUNTIF('[5]Trial Balance'!$A:$A,A810)</f>
        <v>#VALUE!</v>
      </c>
    </row>
    <row r="811" spans="1:4" hidden="1" x14ac:dyDescent="0.3">
      <c r="A811" s="187" t="e">
        <f>#REF!</f>
        <v>#REF!</v>
      </c>
      <c r="B811" s="187" t="e">
        <f>#REF!</f>
        <v>#REF!</v>
      </c>
      <c r="C811" s="191" t="e">
        <f>#REF!</f>
        <v>#REF!</v>
      </c>
      <c r="D811" s="186" t="e">
        <f>COUNTIF('[5]Trial Balance'!$A:$A,A811)</f>
        <v>#VALUE!</v>
      </c>
    </row>
    <row r="812" spans="1:4" hidden="1" x14ac:dyDescent="0.3">
      <c r="A812" s="187" t="e">
        <f>#REF!</f>
        <v>#REF!</v>
      </c>
      <c r="B812" s="187" t="e">
        <f>#REF!</f>
        <v>#REF!</v>
      </c>
      <c r="C812" s="191" t="e">
        <f>#REF!</f>
        <v>#REF!</v>
      </c>
      <c r="D812" s="186" t="e">
        <f>COUNTIF('[5]Trial Balance'!$A:$A,A812)</f>
        <v>#VALUE!</v>
      </c>
    </row>
    <row r="813" spans="1:4" hidden="1" x14ac:dyDescent="0.3">
      <c r="A813" s="187" t="e">
        <f>#REF!</f>
        <v>#REF!</v>
      </c>
      <c r="B813" s="187" t="e">
        <f>#REF!</f>
        <v>#REF!</v>
      </c>
      <c r="C813" s="191" t="e">
        <f>#REF!</f>
        <v>#REF!</v>
      </c>
      <c r="D813" s="186" t="e">
        <f>COUNTIF('[5]Trial Balance'!$A:$A,A813)</f>
        <v>#VALUE!</v>
      </c>
    </row>
    <row r="814" spans="1:4" hidden="1" x14ac:dyDescent="0.3">
      <c r="A814" s="187" t="e">
        <f>#REF!</f>
        <v>#REF!</v>
      </c>
      <c r="B814" s="187" t="e">
        <f>#REF!</f>
        <v>#REF!</v>
      </c>
      <c r="C814" s="191" t="e">
        <f>#REF!</f>
        <v>#REF!</v>
      </c>
      <c r="D814" s="186" t="e">
        <f>COUNTIF('[5]Trial Balance'!$A:$A,A814)</f>
        <v>#VALUE!</v>
      </c>
    </row>
    <row r="815" spans="1:4" hidden="1" x14ac:dyDescent="0.3">
      <c r="A815" s="187" t="e">
        <f>#REF!</f>
        <v>#REF!</v>
      </c>
      <c r="B815" s="187" t="e">
        <f>#REF!</f>
        <v>#REF!</v>
      </c>
      <c r="C815" s="191" t="e">
        <f>#REF!</f>
        <v>#REF!</v>
      </c>
      <c r="D815" s="186" t="e">
        <f>COUNTIF('[5]Trial Balance'!$A:$A,A815)</f>
        <v>#VALUE!</v>
      </c>
    </row>
    <row r="816" spans="1:4" hidden="1" x14ac:dyDescent="0.3">
      <c r="A816" s="187" t="e">
        <f>#REF!</f>
        <v>#REF!</v>
      </c>
      <c r="B816" s="187" t="e">
        <f>#REF!</f>
        <v>#REF!</v>
      </c>
      <c r="C816" s="191" t="e">
        <f>#REF!</f>
        <v>#REF!</v>
      </c>
      <c r="D816" s="186" t="e">
        <f>COUNTIF('[5]Trial Balance'!$A:$A,A816)</f>
        <v>#VALUE!</v>
      </c>
    </row>
    <row r="817" spans="1:4" hidden="1" x14ac:dyDescent="0.3">
      <c r="A817" s="187" t="e">
        <f>#REF!</f>
        <v>#REF!</v>
      </c>
      <c r="B817" s="187" t="e">
        <f>#REF!</f>
        <v>#REF!</v>
      </c>
      <c r="C817" s="191" t="e">
        <f>#REF!</f>
        <v>#REF!</v>
      </c>
      <c r="D817" s="186" t="e">
        <f>COUNTIF('[5]Trial Balance'!$A:$A,A817)</f>
        <v>#VALUE!</v>
      </c>
    </row>
    <row r="818" spans="1:4" hidden="1" x14ac:dyDescent="0.3">
      <c r="A818" s="187" t="e">
        <f>#REF!</f>
        <v>#REF!</v>
      </c>
      <c r="B818" s="187" t="e">
        <f>#REF!</f>
        <v>#REF!</v>
      </c>
      <c r="C818" s="191" t="e">
        <f>#REF!</f>
        <v>#REF!</v>
      </c>
      <c r="D818" s="186" t="e">
        <f>COUNTIF('[5]Trial Balance'!$A:$A,A818)</f>
        <v>#VALUE!</v>
      </c>
    </row>
    <row r="819" spans="1:4" hidden="1" x14ac:dyDescent="0.3">
      <c r="A819" s="187" t="e">
        <f>#REF!</f>
        <v>#REF!</v>
      </c>
      <c r="B819" s="187" t="e">
        <f>#REF!</f>
        <v>#REF!</v>
      </c>
      <c r="C819" s="191" t="e">
        <f>#REF!</f>
        <v>#REF!</v>
      </c>
      <c r="D819" s="186" t="e">
        <f>COUNTIF('[5]Trial Balance'!$A:$A,A819)</f>
        <v>#VALUE!</v>
      </c>
    </row>
    <row r="820" spans="1:4" hidden="1" x14ac:dyDescent="0.3">
      <c r="A820" s="187" t="e">
        <f>#REF!</f>
        <v>#REF!</v>
      </c>
      <c r="B820" s="187" t="e">
        <f>#REF!</f>
        <v>#REF!</v>
      </c>
      <c r="C820" s="191" t="e">
        <f>#REF!</f>
        <v>#REF!</v>
      </c>
      <c r="D820" s="186" t="e">
        <f>COUNTIF('[5]Trial Balance'!$A:$A,A820)</f>
        <v>#VALUE!</v>
      </c>
    </row>
    <row r="821" spans="1:4" hidden="1" x14ac:dyDescent="0.3">
      <c r="A821" s="187" t="e">
        <f>#REF!</f>
        <v>#REF!</v>
      </c>
      <c r="B821" s="187" t="e">
        <f>#REF!</f>
        <v>#REF!</v>
      </c>
      <c r="C821" s="191" t="e">
        <f>#REF!</f>
        <v>#REF!</v>
      </c>
      <c r="D821" s="186" t="e">
        <f>COUNTIF('[5]Trial Balance'!$A:$A,A821)</f>
        <v>#VALUE!</v>
      </c>
    </row>
    <row r="822" spans="1:4" hidden="1" x14ac:dyDescent="0.3">
      <c r="A822" s="187" t="e">
        <f>#REF!</f>
        <v>#REF!</v>
      </c>
      <c r="B822" s="187" t="e">
        <f>#REF!</f>
        <v>#REF!</v>
      </c>
      <c r="C822" s="191" t="e">
        <f>#REF!</f>
        <v>#REF!</v>
      </c>
      <c r="D822" s="186" t="e">
        <f>COUNTIF('[5]Trial Balance'!$A:$A,A822)</f>
        <v>#VALUE!</v>
      </c>
    </row>
    <row r="823" spans="1:4" hidden="1" x14ac:dyDescent="0.3">
      <c r="A823" s="187" t="e">
        <f>#REF!</f>
        <v>#REF!</v>
      </c>
      <c r="B823" s="187" t="e">
        <f>#REF!</f>
        <v>#REF!</v>
      </c>
      <c r="C823" s="191" t="e">
        <f>#REF!</f>
        <v>#REF!</v>
      </c>
      <c r="D823" s="186" t="e">
        <f>COUNTIF('[5]Trial Balance'!$A:$A,A823)</f>
        <v>#VALUE!</v>
      </c>
    </row>
    <row r="824" spans="1:4" hidden="1" x14ac:dyDescent="0.3">
      <c r="A824" s="187" t="e">
        <f>#REF!</f>
        <v>#REF!</v>
      </c>
      <c r="B824" s="187" t="e">
        <f>#REF!</f>
        <v>#REF!</v>
      </c>
      <c r="C824" s="191" t="e">
        <f>#REF!</f>
        <v>#REF!</v>
      </c>
      <c r="D824" s="186" t="e">
        <f>COUNTIF('[5]Trial Balance'!$A:$A,A824)</f>
        <v>#VALUE!</v>
      </c>
    </row>
    <row r="825" spans="1:4" hidden="1" x14ac:dyDescent="0.3">
      <c r="A825" s="187" t="e">
        <f>#REF!</f>
        <v>#REF!</v>
      </c>
      <c r="B825" s="187" t="e">
        <f>#REF!</f>
        <v>#REF!</v>
      </c>
      <c r="C825" s="191" t="e">
        <f>#REF!</f>
        <v>#REF!</v>
      </c>
      <c r="D825" s="186" t="e">
        <f>COUNTIF('[5]Trial Balance'!$A:$A,A825)</f>
        <v>#VALUE!</v>
      </c>
    </row>
    <row r="826" spans="1:4" hidden="1" x14ac:dyDescent="0.3">
      <c r="A826" s="187" t="e">
        <f>#REF!</f>
        <v>#REF!</v>
      </c>
      <c r="B826" s="187" t="e">
        <f>#REF!</f>
        <v>#REF!</v>
      </c>
      <c r="C826" s="191" t="e">
        <f>#REF!</f>
        <v>#REF!</v>
      </c>
      <c r="D826" s="186" t="e">
        <f>COUNTIF('[5]Trial Balance'!$A:$A,A826)</f>
        <v>#VALUE!</v>
      </c>
    </row>
    <row r="827" spans="1:4" hidden="1" x14ac:dyDescent="0.3">
      <c r="A827" s="187" t="e">
        <f>#REF!</f>
        <v>#REF!</v>
      </c>
      <c r="B827" s="187" t="e">
        <f>#REF!</f>
        <v>#REF!</v>
      </c>
      <c r="C827" s="191" t="e">
        <f>#REF!</f>
        <v>#REF!</v>
      </c>
      <c r="D827" s="186" t="e">
        <f>COUNTIF('[5]Trial Balance'!$A:$A,A827)</f>
        <v>#VALUE!</v>
      </c>
    </row>
    <row r="828" spans="1:4" hidden="1" x14ac:dyDescent="0.3">
      <c r="A828" s="187" t="e">
        <f>#REF!</f>
        <v>#REF!</v>
      </c>
      <c r="B828" s="187" t="e">
        <f>#REF!</f>
        <v>#REF!</v>
      </c>
      <c r="C828" s="191" t="e">
        <f>#REF!</f>
        <v>#REF!</v>
      </c>
      <c r="D828" s="186" t="e">
        <f>COUNTIF('[5]Trial Balance'!$A:$A,A828)</f>
        <v>#VALUE!</v>
      </c>
    </row>
    <row r="829" spans="1:4" hidden="1" x14ac:dyDescent="0.3">
      <c r="A829" s="187" t="e">
        <f>#REF!</f>
        <v>#REF!</v>
      </c>
      <c r="B829" s="187" t="e">
        <f>#REF!</f>
        <v>#REF!</v>
      </c>
      <c r="C829" s="191" t="e">
        <f>#REF!</f>
        <v>#REF!</v>
      </c>
      <c r="D829" s="186" t="e">
        <f>COUNTIF('[5]Trial Balance'!$A:$A,A829)</f>
        <v>#VALUE!</v>
      </c>
    </row>
    <row r="830" spans="1:4" hidden="1" x14ac:dyDescent="0.3">
      <c r="A830" s="187" t="e">
        <f>#REF!</f>
        <v>#REF!</v>
      </c>
      <c r="B830" s="187" t="e">
        <f>#REF!</f>
        <v>#REF!</v>
      </c>
      <c r="C830" s="191" t="e">
        <f>#REF!</f>
        <v>#REF!</v>
      </c>
      <c r="D830" s="186" t="e">
        <f>COUNTIF('[5]Trial Balance'!$A:$A,A830)</f>
        <v>#VALUE!</v>
      </c>
    </row>
    <row r="831" spans="1:4" hidden="1" x14ac:dyDescent="0.3">
      <c r="A831" s="187" t="e">
        <f>#REF!</f>
        <v>#REF!</v>
      </c>
      <c r="B831" s="187" t="e">
        <f>#REF!</f>
        <v>#REF!</v>
      </c>
      <c r="C831" s="191" t="e">
        <f>#REF!</f>
        <v>#REF!</v>
      </c>
      <c r="D831" s="186" t="e">
        <f>COUNTIF('[5]Trial Balance'!$A:$A,A831)</f>
        <v>#VALUE!</v>
      </c>
    </row>
    <row r="832" spans="1:4" hidden="1" x14ac:dyDescent="0.3">
      <c r="A832" s="187" t="e">
        <f>#REF!</f>
        <v>#REF!</v>
      </c>
      <c r="B832" s="187" t="e">
        <f>#REF!</f>
        <v>#REF!</v>
      </c>
      <c r="C832" s="191" t="e">
        <f>#REF!</f>
        <v>#REF!</v>
      </c>
      <c r="D832" s="186" t="e">
        <f>COUNTIF('[5]Trial Balance'!$A:$A,A832)</f>
        <v>#VALUE!</v>
      </c>
    </row>
    <row r="833" spans="1:4" hidden="1" x14ac:dyDescent="0.3">
      <c r="A833" s="187" t="e">
        <f>#REF!</f>
        <v>#REF!</v>
      </c>
      <c r="B833" s="187" t="e">
        <f>#REF!</f>
        <v>#REF!</v>
      </c>
      <c r="C833" s="191" t="e">
        <f>#REF!</f>
        <v>#REF!</v>
      </c>
      <c r="D833" s="186" t="e">
        <f>COUNTIF('[5]Trial Balance'!$A:$A,A833)</f>
        <v>#VALUE!</v>
      </c>
    </row>
    <row r="834" spans="1:4" hidden="1" x14ac:dyDescent="0.3">
      <c r="A834" s="187" t="e">
        <f>#REF!</f>
        <v>#REF!</v>
      </c>
      <c r="B834" s="187" t="e">
        <f>#REF!</f>
        <v>#REF!</v>
      </c>
      <c r="C834" s="191" t="e">
        <f>#REF!</f>
        <v>#REF!</v>
      </c>
      <c r="D834" s="186" t="e">
        <f>COUNTIF('[5]Trial Balance'!$A:$A,A834)</f>
        <v>#VALUE!</v>
      </c>
    </row>
    <row r="835" spans="1:4" hidden="1" x14ac:dyDescent="0.3">
      <c r="A835" s="187" t="e">
        <f>#REF!</f>
        <v>#REF!</v>
      </c>
      <c r="B835" s="187" t="e">
        <f>#REF!</f>
        <v>#REF!</v>
      </c>
      <c r="C835" s="191" t="e">
        <f>#REF!</f>
        <v>#REF!</v>
      </c>
      <c r="D835" s="186" t="e">
        <f>COUNTIF('[5]Trial Balance'!$A:$A,A835)</f>
        <v>#VALUE!</v>
      </c>
    </row>
    <row r="836" spans="1:4" hidden="1" x14ac:dyDescent="0.3">
      <c r="A836" s="187" t="e">
        <f>#REF!</f>
        <v>#REF!</v>
      </c>
      <c r="B836" s="187" t="e">
        <f>#REF!</f>
        <v>#REF!</v>
      </c>
      <c r="C836" s="191" t="e">
        <f>#REF!</f>
        <v>#REF!</v>
      </c>
      <c r="D836" s="186" t="e">
        <f>COUNTIF('[5]Trial Balance'!$A:$A,A836)</f>
        <v>#VALUE!</v>
      </c>
    </row>
    <row r="837" spans="1:4" hidden="1" x14ac:dyDescent="0.3">
      <c r="A837" s="187" t="e">
        <f>#REF!</f>
        <v>#REF!</v>
      </c>
      <c r="B837" s="187" t="e">
        <f>#REF!</f>
        <v>#REF!</v>
      </c>
      <c r="C837" s="191" t="e">
        <f>#REF!</f>
        <v>#REF!</v>
      </c>
      <c r="D837" s="186" t="e">
        <f>COUNTIF('[5]Trial Balance'!$A:$A,A837)</f>
        <v>#VALUE!</v>
      </c>
    </row>
    <row r="838" spans="1:4" hidden="1" x14ac:dyDescent="0.3">
      <c r="A838" s="187" t="e">
        <f>#REF!</f>
        <v>#REF!</v>
      </c>
      <c r="B838" s="187" t="e">
        <f>#REF!</f>
        <v>#REF!</v>
      </c>
      <c r="C838" s="191" t="e">
        <f>#REF!</f>
        <v>#REF!</v>
      </c>
      <c r="D838" s="186" t="e">
        <f>COUNTIF('[5]Trial Balance'!$A:$A,A838)</f>
        <v>#VALUE!</v>
      </c>
    </row>
    <row r="839" spans="1:4" hidden="1" x14ac:dyDescent="0.3">
      <c r="A839" s="187" t="e">
        <f>#REF!</f>
        <v>#REF!</v>
      </c>
      <c r="B839" s="187" t="e">
        <f>#REF!</f>
        <v>#REF!</v>
      </c>
      <c r="C839" s="191" t="e">
        <f>#REF!</f>
        <v>#REF!</v>
      </c>
      <c r="D839" s="186" t="e">
        <f>COUNTIF('[5]Trial Balance'!$A:$A,A839)</f>
        <v>#VALUE!</v>
      </c>
    </row>
    <row r="840" spans="1:4" hidden="1" x14ac:dyDescent="0.3">
      <c r="A840" s="187" t="e">
        <f>#REF!</f>
        <v>#REF!</v>
      </c>
      <c r="B840" s="187" t="e">
        <f>#REF!</f>
        <v>#REF!</v>
      </c>
      <c r="C840" s="191" t="e">
        <f>#REF!</f>
        <v>#REF!</v>
      </c>
      <c r="D840" s="186" t="e">
        <f>COUNTIF('[5]Trial Balance'!$A:$A,A840)</f>
        <v>#VALUE!</v>
      </c>
    </row>
    <row r="841" spans="1:4" hidden="1" x14ac:dyDescent="0.3">
      <c r="A841" s="187" t="e">
        <f>#REF!</f>
        <v>#REF!</v>
      </c>
      <c r="B841" s="187" t="e">
        <f>#REF!</f>
        <v>#REF!</v>
      </c>
      <c r="C841" s="191" t="e">
        <f>#REF!</f>
        <v>#REF!</v>
      </c>
      <c r="D841" s="186" t="e">
        <f>COUNTIF('[5]Trial Balance'!$A:$A,A841)</f>
        <v>#VALUE!</v>
      </c>
    </row>
    <row r="842" spans="1:4" hidden="1" x14ac:dyDescent="0.3">
      <c r="A842" s="187" t="e">
        <f>#REF!</f>
        <v>#REF!</v>
      </c>
      <c r="B842" s="187" t="e">
        <f>#REF!</f>
        <v>#REF!</v>
      </c>
      <c r="C842" s="191" t="e">
        <f>#REF!</f>
        <v>#REF!</v>
      </c>
      <c r="D842" s="186" t="e">
        <f>COUNTIF('[5]Trial Balance'!$A:$A,A842)</f>
        <v>#VALUE!</v>
      </c>
    </row>
    <row r="843" spans="1:4" hidden="1" x14ac:dyDescent="0.3">
      <c r="A843" s="187" t="e">
        <f>#REF!</f>
        <v>#REF!</v>
      </c>
      <c r="B843" s="187" t="e">
        <f>#REF!</f>
        <v>#REF!</v>
      </c>
      <c r="C843" s="191" t="e">
        <f>#REF!</f>
        <v>#REF!</v>
      </c>
      <c r="D843" s="186" t="e">
        <f>COUNTIF('[5]Trial Balance'!$A:$A,A843)</f>
        <v>#VALUE!</v>
      </c>
    </row>
    <row r="844" spans="1:4" hidden="1" x14ac:dyDescent="0.3">
      <c r="A844" s="187" t="e">
        <f>#REF!</f>
        <v>#REF!</v>
      </c>
      <c r="B844" s="187" t="e">
        <f>#REF!</f>
        <v>#REF!</v>
      </c>
      <c r="C844" s="191" t="e">
        <f>#REF!</f>
        <v>#REF!</v>
      </c>
      <c r="D844" s="186" t="e">
        <f>COUNTIF('[5]Trial Balance'!$A:$A,A844)</f>
        <v>#VALUE!</v>
      </c>
    </row>
    <row r="845" spans="1:4" hidden="1" x14ac:dyDescent="0.3">
      <c r="A845" s="187" t="e">
        <f>#REF!</f>
        <v>#REF!</v>
      </c>
      <c r="B845" s="187" t="e">
        <f>#REF!</f>
        <v>#REF!</v>
      </c>
      <c r="C845" s="191" t="e">
        <f>#REF!</f>
        <v>#REF!</v>
      </c>
      <c r="D845" s="186" t="e">
        <f>COUNTIF('[5]Trial Balance'!$A:$A,A845)</f>
        <v>#VALUE!</v>
      </c>
    </row>
    <row r="846" spans="1:4" hidden="1" x14ac:dyDescent="0.3">
      <c r="A846" s="187" t="e">
        <f>#REF!</f>
        <v>#REF!</v>
      </c>
      <c r="B846" s="187" t="e">
        <f>#REF!</f>
        <v>#REF!</v>
      </c>
      <c r="C846" s="191" t="e">
        <f>#REF!</f>
        <v>#REF!</v>
      </c>
      <c r="D846" s="186" t="e">
        <f>COUNTIF('[5]Trial Balance'!$A:$A,A846)</f>
        <v>#VALUE!</v>
      </c>
    </row>
    <row r="847" spans="1:4" hidden="1" x14ac:dyDescent="0.3">
      <c r="A847" s="187" t="e">
        <f>#REF!</f>
        <v>#REF!</v>
      </c>
      <c r="B847" s="187" t="e">
        <f>#REF!</f>
        <v>#REF!</v>
      </c>
      <c r="C847" s="191" t="e">
        <f>#REF!</f>
        <v>#REF!</v>
      </c>
      <c r="D847" s="186" t="e">
        <f>COUNTIF('[5]Trial Balance'!$A:$A,A847)</f>
        <v>#VALUE!</v>
      </c>
    </row>
    <row r="848" spans="1:4" hidden="1" x14ac:dyDescent="0.3">
      <c r="A848" s="187" t="e">
        <f>#REF!</f>
        <v>#REF!</v>
      </c>
      <c r="B848" s="187" t="e">
        <f>#REF!</f>
        <v>#REF!</v>
      </c>
      <c r="C848" s="191" t="e">
        <f>#REF!</f>
        <v>#REF!</v>
      </c>
      <c r="D848" s="186" t="e">
        <f>COUNTIF('[5]Trial Balance'!$A:$A,A848)</f>
        <v>#VALUE!</v>
      </c>
    </row>
    <row r="849" spans="1:4" hidden="1" x14ac:dyDescent="0.3">
      <c r="A849" s="187" t="e">
        <f>#REF!</f>
        <v>#REF!</v>
      </c>
      <c r="B849" s="187" t="e">
        <f>#REF!</f>
        <v>#REF!</v>
      </c>
      <c r="C849" s="191" t="e">
        <f>#REF!</f>
        <v>#REF!</v>
      </c>
      <c r="D849" s="186" t="e">
        <f>COUNTIF('[5]Trial Balance'!$A:$A,A849)</f>
        <v>#VALUE!</v>
      </c>
    </row>
    <row r="850" spans="1:4" hidden="1" x14ac:dyDescent="0.3">
      <c r="A850" s="187" t="e">
        <f>#REF!</f>
        <v>#REF!</v>
      </c>
      <c r="B850" s="187" t="e">
        <f>#REF!</f>
        <v>#REF!</v>
      </c>
      <c r="C850" s="191" t="e">
        <f>#REF!</f>
        <v>#REF!</v>
      </c>
      <c r="D850" s="186" t="e">
        <f>COUNTIF('[5]Trial Balance'!$A:$A,A850)</f>
        <v>#VALUE!</v>
      </c>
    </row>
    <row r="851" spans="1:4" hidden="1" x14ac:dyDescent="0.3">
      <c r="A851" s="187" t="e">
        <f>#REF!</f>
        <v>#REF!</v>
      </c>
      <c r="B851" s="187" t="e">
        <f>#REF!</f>
        <v>#REF!</v>
      </c>
      <c r="C851" s="191" t="e">
        <f>#REF!</f>
        <v>#REF!</v>
      </c>
      <c r="D851" s="186" t="e">
        <f>COUNTIF('[5]Trial Balance'!$A:$A,A851)</f>
        <v>#VALUE!</v>
      </c>
    </row>
    <row r="852" spans="1:4" hidden="1" x14ac:dyDescent="0.3">
      <c r="A852" s="187" t="e">
        <f>#REF!</f>
        <v>#REF!</v>
      </c>
      <c r="B852" s="187" t="e">
        <f>#REF!</f>
        <v>#REF!</v>
      </c>
      <c r="C852" s="191" t="e">
        <f>#REF!</f>
        <v>#REF!</v>
      </c>
      <c r="D852" s="186" t="e">
        <f>COUNTIF('[5]Trial Balance'!$A:$A,A852)</f>
        <v>#VALUE!</v>
      </c>
    </row>
    <row r="853" spans="1:4" hidden="1" x14ac:dyDescent="0.3">
      <c r="A853" s="187" t="e">
        <f>#REF!</f>
        <v>#REF!</v>
      </c>
      <c r="B853" s="187" t="e">
        <f>#REF!</f>
        <v>#REF!</v>
      </c>
      <c r="C853" s="191" t="e">
        <f>#REF!</f>
        <v>#REF!</v>
      </c>
      <c r="D853" s="186" t="e">
        <f>COUNTIF('[5]Trial Balance'!$A:$A,A853)</f>
        <v>#VALUE!</v>
      </c>
    </row>
    <row r="854" spans="1:4" hidden="1" x14ac:dyDescent="0.3">
      <c r="A854" s="187" t="e">
        <f>#REF!</f>
        <v>#REF!</v>
      </c>
      <c r="B854" s="187" t="e">
        <f>#REF!</f>
        <v>#REF!</v>
      </c>
      <c r="C854" s="191" t="e">
        <f>#REF!</f>
        <v>#REF!</v>
      </c>
      <c r="D854" s="186" t="e">
        <f>COUNTIF('[5]Trial Balance'!$A:$A,A854)</f>
        <v>#VALUE!</v>
      </c>
    </row>
    <row r="855" spans="1:4" hidden="1" x14ac:dyDescent="0.3">
      <c r="A855" s="187" t="e">
        <f>#REF!</f>
        <v>#REF!</v>
      </c>
      <c r="B855" s="187" t="e">
        <f>#REF!</f>
        <v>#REF!</v>
      </c>
      <c r="C855" s="191" t="e">
        <f>#REF!</f>
        <v>#REF!</v>
      </c>
      <c r="D855" s="186" t="e">
        <f>COUNTIF('[5]Trial Balance'!$A:$A,A855)</f>
        <v>#VALUE!</v>
      </c>
    </row>
    <row r="856" spans="1:4" hidden="1" x14ac:dyDescent="0.3">
      <c r="A856" s="187" t="e">
        <f>#REF!</f>
        <v>#REF!</v>
      </c>
      <c r="B856" s="187" t="e">
        <f>#REF!</f>
        <v>#REF!</v>
      </c>
      <c r="C856" s="191" t="e">
        <f>#REF!</f>
        <v>#REF!</v>
      </c>
      <c r="D856" s="186" t="e">
        <f>COUNTIF('[5]Trial Balance'!$A:$A,A856)</f>
        <v>#VALUE!</v>
      </c>
    </row>
    <row r="857" spans="1:4" hidden="1" x14ac:dyDescent="0.3">
      <c r="A857" s="187" t="e">
        <f>#REF!</f>
        <v>#REF!</v>
      </c>
      <c r="B857" s="187" t="e">
        <f>#REF!</f>
        <v>#REF!</v>
      </c>
      <c r="C857" s="191" t="e">
        <f>#REF!</f>
        <v>#REF!</v>
      </c>
      <c r="D857" s="186" t="e">
        <f>COUNTIF('[5]Trial Balance'!$A:$A,A857)</f>
        <v>#VALUE!</v>
      </c>
    </row>
    <row r="858" spans="1:4" hidden="1" x14ac:dyDescent="0.3">
      <c r="A858" s="187" t="e">
        <f>#REF!</f>
        <v>#REF!</v>
      </c>
      <c r="B858" s="187" t="e">
        <f>#REF!</f>
        <v>#REF!</v>
      </c>
      <c r="C858" s="191" t="e">
        <f>#REF!</f>
        <v>#REF!</v>
      </c>
      <c r="D858" s="186" t="e">
        <f>COUNTIF('[5]Trial Balance'!$A:$A,A858)</f>
        <v>#VALUE!</v>
      </c>
    </row>
    <row r="859" spans="1:4" hidden="1" x14ac:dyDescent="0.3">
      <c r="A859" s="187" t="e">
        <f>#REF!</f>
        <v>#REF!</v>
      </c>
      <c r="B859" s="187" t="e">
        <f>#REF!</f>
        <v>#REF!</v>
      </c>
      <c r="C859" s="191" t="e">
        <f>#REF!</f>
        <v>#REF!</v>
      </c>
      <c r="D859" s="186" t="e">
        <f>COUNTIF('[5]Trial Balance'!$A:$A,A859)</f>
        <v>#VALUE!</v>
      </c>
    </row>
    <row r="860" spans="1:4" hidden="1" x14ac:dyDescent="0.3">
      <c r="A860" s="187" t="e">
        <f>#REF!</f>
        <v>#REF!</v>
      </c>
      <c r="B860" s="187" t="e">
        <f>#REF!</f>
        <v>#REF!</v>
      </c>
      <c r="C860" s="191" t="e">
        <f>#REF!</f>
        <v>#REF!</v>
      </c>
      <c r="D860" s="186" t="e">
        <f>COUNTIF('[5]Trial Balance'!$A:$A,A860)</f>
        <v>#VALUE!</v>
      </c>
    </row>
    <row r="861" spans="1:4" hidden="1" x14ac:dyDescent="0.3">
      <c r="A861" s="187" t="e">
        <f>#REF!</f>
        <v>#REF!</v>
      </c>
      <c r="B861" s="187" t="e">
        <f>#REF!</f>
        <v>#REF!</v>
      </c>
      <c r="C861" s="191" t="e">
        <f>#REF!</f>
        <v>#REF!</v>
      </c>
      <c r="D861" s="186" t="e">
        <f>COUNTIF('[5]Trial Balance'!$A:$A,A861)</f>
        <v>#VALUE!</v>
      </c>
    </row>
    <row r="862" spans="1:4" hidden="1" x14ac:dyDescent="0.3">
      <c r="A862" s="187" t="e">
        <f>#REF!</f>
        <v>#REF!</v>
      </c>
      <c r="B862" s="187" t="e">
        <f>#REF!</f>
        <v>#REF!</v>
      </c>
      <c r="C862" s="191" t="e">
        <f>#REF!</f>
        <v>#REF!</v>
      </c>
      <c r="D862" s="186" t="e">
        <f>COUNTIF('[5]Trial Balance'!$A:$A,A862)</f>
        <v>#VALUE!</v>
      </c>
    </row>
    <row r="863" spans="1:4" hidden="1" x14ac:dyDescent="0.3">
      <c r="A863" s="187" t="e">
        <f>#REF!</f>
        <v>#REF!</v>
      </c>
      <c r="B863" s="187" t="e">
        <f>#REF!</f>
        <v>#REF!</v>
      </c>
      <c r="C863" s="191" t="e">
        <f>#REF!</f>
        <v>#REF!</v>
      </c>
      <c r="D863" s="186" t="e">
        <f>COUNTIF('[5]Trial Balance'!$A:$A,A863)</f>
        <v>#VALUE!</v>
      </c>
    </row>
    <row r="864" spans="1:4" hidden="1" x14ac:dyDescent="0.3">
      <c r="A864" s="187" t="e">
        <f>#REF!</f>
        <v>#REF!</v>
      </c>
      <c r="B864" s="187" t="e">
        <f>#REF!</f>
        <v>#REF!</v>
      </c>
      <c r="C864" s="191" t="e">
        <f>#REF!</f>
        <v>#REF!</v>
      </c>
      <c r="D864" s="186" t="e">
        <f>COUNTIF('[5]Trial Balance'!$A:$A,A864)</f>
        <v>#VALUE!</v>
      </c>
    </row>
    <row r="865" spans="1:4" hidden="1" x14ac:dyDescent="0.3">
      <c r="A865" s="187" t="e">
        <f>#REF!</f>
        <v>#REF!</v>
      </c>
      <c r="B865" s="187" t="e">
        <f>#REF!</f>
        <v>#REF!</v>
      </c>
      <c r="C865" s="191" t="e">
        <f>#REF!</f>
        <v>#REF!</v>
      </c>
      <c r="D865" s="186" t="e">
        <f>COUNTIF('[5]Trial Balance'!$A:$A,A865)</f>
        <v>#VALUE!</v>
      </c>
    </row>
    <row r="866" spans="1:4" hidden="1" x14ac:dyDescent="0.3">
      <c r="A866" s="187" t="e">
        <f>#REF!</f>
        <v>#REF!</v>
      </c>
      <c r="B866" s="187" t="e">
        <f>#REF!</f>
        <v>#REF!</v>
      </c>
      <c r="C866" s="191" t="e">
        <f>#REF!</f>
        <v>#REF!</v>
      </c>
      <c r="D866" s="186" t="e">
        <f>COUNTIF('[5]Trial Balance'!$A:$A,A866)</f>
        <v>#VALUE!</v>
      </c>
    </row>
    <row r="867" spans="1:4" hidden="1" x14ac:dyDescent="0.3">
      <c r="A867" s="187" t="e">
        <f>#REF!</f>
        <v>#REF!</v>
      </c>
      <c r="B867" s="187" t="e">
        <f>#REF!</f>
        <v>#REF!</v>
      </c>
      <c r="C867" s="191" t="e">
        <f>#REF!</f>
        <v>#REF!</v>
      </c>
      <c r="D867" s="186" t="e">
        <f>COUNTIF('[5]Trial Balance'!$A:$A,A867)</f>
        <v>#VALUE!</v>
      </c>
    </row>
    <row r="868" spans="1:4" hidden="1" x14ac:dyDescent="0.3">
      <c r="A868" s="187" t="e">
        <f>#REF!</f>
        <v>#REF!</v>
      </c>
      <c r="B868" s="187" t="e">
        <f>#REF!</f>
        <v>#REF!</v>
      </c>
      <c r="C868" s="191" t="e">
        <f>#REF!</f>
        <v>#REF!</v>
      </c>
      <c r="D868" s="186" t="e">
        <f>COUNTIF('[5]Trial Balance'!$A:$A,A868)</f>
        <v>#VALUE!</v>
      </c>
    </row>
    <row r="869" spans="1:4" hidden="1" x14ac:dyDescent="0.3">
      <c r="A869" s="187" t="e">
        <f>#REF!</f>
        <v>#REF!</v>
      </c>
      <c r="B869" s="187" t="e">
        <f>#REF!</f>
        <v>#REF!</v>
      </c>
      <c r="C869" s="191" t="e">
        <f>#REF!</f>
        <v>#REF!</v>
      </c>
      <c r="D869" s="186" t="e">
        <f>COUNTIF('[5]Trial Balance'!$A:$A,A869)</f>
        <v>#VALUE!</v>
      </c>
    </row>
    <row r="870" spans="1:4" hidden="1" x14ac:dyDescent="0.3">
      <c r="A870" s="187" t="e">
        <f>#REF!</f>
        <v>#REF!</v>
      </c>
      <c r="B870" s="187" t="e">
        <f>#REF!</f>
        <v>#REF!</v>
      </c>
      <c r="C870" s="191" t="e">
        <f>#REF!</f>
        <v>#REF!</v>
      </c>
      <c r="D870" s="186" t="e">
        <f>COUNTIF('[5]Trial Balance'!$A:$A,A870)</f>
        <v>#VALUE!</v>
      </c>
    </row>
    <row r="871" spans="1:4" hidden="1" x14ac:dyDescent="0.3">
      <c r="A871" s="187" t="e">
        <f>#REF!</f>
        <v>#REF!</v>
      </c>
      <c r="B871" s="187" t="e">
        <f>#REF!</f>
        <v>#REF!</v>
      </c>
      <c r="C871" s="191" t="e">
        <f>#REF!</f>
        <v>#REF!</v>
      </c>
      <c r="D871" s="186" t="e">
        <f>COUNTIF('[5]Trial Balance'!$A:$A,A871)</f>
        <v>#VALUE!</v>
      </c>
    </row>
    <row r="872" spans="1:4" hidden="1" x14ac:dyDescent="0.3">
      <c r="A872" s="187" t="e">
        <f>#REF!</f>
        <v>#REF!</v>
      </c>
      <c r="B872" s="187" t="e">
        <f>#REF!</f>
        <v>#REF!</v>
      </c>
      <c r="C872" s="191" t="e">
        <f>#REF!</f>
        <v>#REF!</v>
      </c>
      <c r="D872" s="186" t="e">
        <f>COUNTIF('[5]Trial Balance'!$A:$A,A872)</f>
        <v>#VALUE!</v>
      </c>
    </row>
    <row r="873" spans="1:4" hidden="1" x14ac:dyDescent="0.3">
      <c r="A873" s="187" t="e">
        <f>#REF!</f>
        <v>#REF!</v>
      </c>
      <c r="B873" s="187" t="e">
        <f>#REF!</f>
        <v>#REF!</v>
      </c>
      <c r="C873" s="191" t="e">
        <f>#REF!</f>
        <v>#REF!</v>
      </c>
      <c r="D873" s="186" t="e">
        <f>COUNTIF('[5]Trial Balance'!$A:$A,A873)</f>
        <v>#VALUE!</v>
      </c>
    </row>
    <row r="874" spans="1:4" hidden="1" x14ac:dyDescent="0.3">
      <c r="A874" s="187" t="e">
        <f>#REF!</f>
        <v>#REF!</v>
      </c>
      <c r="B874" s="187" t="e">
        <f>#REF!</f>
        <v>#REF!</v>
      </c>
      <c r="C874" s="191" t="e">
        <f>#REF!</f>
        <v>#REF!</v>
      </c>
      <c r="D874" s="186" t="e">
        <f>COUNTIF('[5]Trial Balance'!$A:$A,A874)</f>
        <v>#VALUE!</v>
      </c>
    </row>
    <row r="875" spans="1:4" hidden="1" x14ac:dyDescent="0.3">
      <c r="A875" s="187" t="e">
        <f>#REF!</f>
        <v>#REF!</v>
      </c>
      <c r="B875" s="187" t="e">
        <f>#REF!</f>
        <v>#REF!</v>
      </c>
      <c r="C875" s="191" t="e">
        <f>#REF!</f>
        <v>#REF!</v>
      </c>
      <c r="D875" s="186" t="e">
        <f>COUNTIF('[5]Trial Balance'!$A:$A,A875)</f>
        <v>#VALUE!</v>
      </c>
    </row>
    <row r="876" spans="1:4" hidden="1" x14ac:dyDescent="0.3">
      <c r="A876" s="187" t="e">
        <f>#REF!</f>
        <v>#REF!</v>
      </c>
      <c r="B876" s="187" t="e">
        <f>#REF!</f>
        <v>#REF!</v>
      </c>
      <c r="C876" s="191" t="e">
        <f>#REF!</f>
        <v>#REF!</v>
      </c>
      <c r="D876" s="186" t="e">
        <f>COUNTIF('[5]Trial Balance'!$A:$A,A876)</f>
        <v>#VALUE!</v>
      </c>
    </row>
    <row r="877" spans="1:4" hidden="1" x14ac:dyDescent="0.3">
      <c r="A877" s="187" t="e">
        <f>#REF!</f>
        <v>#REF!</v>
      </c>
      <c r="B877" s="187" t="e">
        <f>#REF!</f>
        <v>#REF!</v>
      </c>
      <c r="C877" s="191" t="e">
        <f>#REF!</f>
        <v>#REF!</v>
      </c>
      <c r="D877" s="186" t="e">
        <f>COUNTIF('[5]Trial Balance'!$A:$A,A877)</f>
        <v>#VALUE!</v>
      </c>
    </row>
    <row r="878" spans="1:4" hidden="1" x14ac:dyDescent="0.3">
      <c r="A878" s="187" t="e">
        <f>#REF!</f>
        <v>#REF!</v>
      </c>
      <c r="B878" s="187" t="e">
        <f>#REF!</f>
        <v>#REF!</v>
      </c>
      <c r="C878" s="191" t="e">
        <f>#REF!</f>
        <v>#REF!</v>
      </c>
      <c r="D878" s="186" t="e">
        <f>COUNTIF('[5]Trial Balance'!$A:$A,A878)</f>
        <v>#VALUE!</v>
      </c>
    </row>
    <row r="879" spans="1:4" hidden="1" x14ac:dyDescent="0.3">
      <c r="A879" s="187" t="e">
        <f>#REF!</f>
        <v>#REF!</v>
      </c>
      <c r="B879" s="187" t="e">
        <f>#REF!</f>
        <v>#REF!</v>
      </c>
      <c r="C879" s="191" t="e">
        <f>#REF!</f>
        <v>#REF!</v>
      </c>
      <c r="D879" s="186" t="e">
        <f>COUNTIF('[5]Trial Balance'!$A:$A,A879)</f>
        <v>#VALUE!</v>
      </c>
    </row>
    <row r="880" spans="1:4" hidden="1" x14ac:dyDescent="0.3">
      <c r="A880" s="187" t="e">
        <f>#REF!</f>
        <v>#REF!</v>
      </c>
      <c r="B880" s="187" t="e">
        <f>#REF!</f>
        <v>#REF!</v>
      </c>
      <c r="C880" s="191" t="e">
        <f>#REF!</f>
        <v>#REF!</v>
      </c>
      <c r="D880" s="186" t="e">
        <f>COUNTIF('[5]Trial Balance'!$A:$A,A880)</f>
        <v>#VALUE!</v>
      </c>
    </row>
    <row r="881" spans="1:4" hidden="1" x14ac:dyDescent="0.3">
      <c r="A881" s="187" t="e">
        <f>#REF!</f>
        <v>#REF!</v>
      </c>
      <c r="B881" s="187" t="e">
        <f>#REF!</f>
        <v>#REF!</v>
      </c>
      <c r="C881" s="191" t="e">
        <f>#REF!</f>
        <v>#REF!</v>
      </c>
      <c r="D881" s="186" t="e">
        <f>COUNTIF('[5]Trial Balance'!$A:$A,A881)</f>
        <v>#VALUE!</v>
      </c>
    </row>
    <row r="882" spans="1:4" hidden="1" x14ac:dyDescent="0.3">
      <c r="A882" s="187" t="e">
        <f>#REF!</f>
        <v>#REF!</v>
      </c>
      <c r="B882" s="187" t="e">
        <f>#REF!</f>
        <v>#REF!</v>
      </c>
      <c r="C882" s="191" t="e">
        <f>#REF!</f>
        <v>#REF!</v>
      </c>
      <c r="D882" s="186" t="e">
        <f>COUNTIF('[5]Trial Balance'!$A:$A,A882)</f>
        <v>#VALUE!</v>
      </c>
    </row>
    <row r="883" spans="1:4" hidden="1" x14ac:dyDescent="0.3">
      <c r="A883" s="187" t="e">
        <f>#REF!</f>
        <v>#REF!</v>
      </c>
      <c r="B883" s="187" t="e">
        <f>#REF!</f>
        <v>#REF!</v>
      </c>
      <c r="C883" s="191" t="e">
        <f>#REF!</f>
        <v>#REF!</v>
      </c>
      <c r="D883" s="186" t="e">
        <f>COUNTIF('[5]Trial Balance'!$A:$A,A883)</f>
        <v>#VALUE!</v>
      </c>
    </row>
    <row r="884" spans="1:4" hidden="1" x14ac:dyDescent="0.3">
      <c r="A884" s="187" t="e">
        <f>#REF!</f>
        <v>#REF!</v>
      </c>
      <c r="B884" s="187" t="e">
        <f>#REF!</f>
        <v>#REF!</v>
      </c>
      <c r="C884" s="191" t="e">
        <f>#REF!</f>
        <v>#REF!</v>
      </c>
      <c r="D884" s="186" t="e">
        <f>COUNTIF('[5]Trial Balance'!$A:$A,A884)</f>
        <v>#VALUE!</v>
      </c>
    </row>
    <row r="885" spans="1:4" hidden="1" x14ac:dyDescent="0.3">
      <c r="A885" s="187" t="e">
        <f>#REF!</f>
        <v>#REF!</v>
      </c>
      <c r="B885" s="187" t="e">
        <f>#REF!</f>
        <v>#REF!</v>
      </c>
      <c r="C885" s="191" t="e">
        <f>#REF!</f>
        <v>#REF!</v>
      </c>
      <c r="D885" s="186" t="e">
        <f>COUNTIF('[5]Trial Balance'!$A:$A,A885)</f>
        <v>#VALUE!</v>
      </c>
    </row>
    <row r="886" spans="1:4" hidden="1" x14ac:dyDescent="0.3">
      <c r="A886" s="187" t="e">
        <f>#REF!</f>
        <v>#REF!</v>
      </c>
      <c r="B886" s="187" t="e">
        <f>#REF!</f>
        <v>#REF!</v>
      </c>
      <c r="C886" s="191" t="e">
        <f>#REF!</f>
        <v>#REF!</v>
      </c>
      <c r="D886" s="186" t="e">
        <f>COUNTIF('[5]Trial Balance'!$A:$A,A886)</f>
        <v>#VALUE!</v>
      </c>
    </row>
    <row r="887" spans="1:4" hidden="1" x14ac:dyDescent="0.3">
      <c r="A887" s="187" t="e">
        <f>#REF!</f>
        <v>#REF!</v>
      </c>
      <c r="B887" s="187" t="e">
        <f>#REF!</f>
        <v>#REF!</v>
      </c>
      <c r="C887" s="191" t="e">
        <f>#REF!</f>
        <v>#REF!</v>
      </c>
      <c r="D887" s="186" t="e">
        <f>COUNTIF('[5]Trial Balance'!$A:$A,A887)</f>
        <v>#VALUE!</v>
      </c>
    </row>
    <row r="888" spans="1:4" hidden="1" x14ac:dyDescent="0.3">
      <c r="A888" s="187" t="e">
        <f>#REF!</f>
        <v>#REF!</v>
      </c>
      <c r="B888" s="187" t="e">
        <f>#REF!</f>
        <v>#REF!</v>
      </c>
      <c r="C888" s="191" t="e">
        <f>#REF!</f>
        <v>#REF!</v>
      </c>
      <c r="D888" s="186" t="e">
        <f>COUNTIF('[5]Trial Balance'!$A:$A,A888)</f>
        <v>#VALUE!</v>
      </c>
    </row>
    <row r="889" spans="1:4" hidden="1" x14ac:dyDescent="0.3">
      <c r="A889" s="187" t="e">
        <f>#REF!</f>
        <v>#REF!</v>
      </c>
      <c r="B889" s="187" t="e">
        <f>#REF!</f>
        <v>#REF!</v>
      </c>
      <c r="C889" s="191" t="e">
        <f>#REF!</f>
        <v>#REF!</v>
      </c>
      <c r="D889" s="186" t="e">
        <f>COUNTIF('[5]Trial Balance'!$A:$A,A889)</f>
        <v>#VALUE!</v>
      </c>
    </row>
    <row r="890" spans="1:4" hidden="1" x14ac:dyDescent="0.3">
      <c r="A890" s="187" t="e">
        <f>#REF!</f>
        <v>#REF!</v>
      </c>
      <c r="B890" s="187" t="e">
        <f>#REF!</f>
        <v>#REF!</v>
      </c>
      <c r="C890" s="191" t="e">
        <f>#REF!</f>
        <v>#REF!</v>
      </c>
      <c r="D890" s="186" t="e">
        <f>COUNTIF('[5]Trial Balance'!$A:$A,A890)</f>
        <v>#VALUE!</v>
      </c>
    </row>
    <row r="891" spans="1:4" hidden="1" x14ac:dyDescent="0.3">
      <c r="A891" s="187" t="e">
        <f>#REF!</f>
        <v>#REF!</v>
      </c>
      <c r="B891" s="187" t="e">
        <f>#REF!</f>
        <v>#REF!</v>
      </c>
      <c r="C891" s="191" t="e">
        <f>#REF!</f>
        <v>#REF!</v>
      </c>
      <c r="D891" s="186" t="e">
        <f>COUNTIF('[5]Trial Balance'!$A:$A,A891)</f>
        <v>#VALUE!</v>
      </c>
    </row>
    <row r="892" spans="1:4" hidden="1" x14ac:dyDescent="0.3">
      <c r="A892" s="187" t="e">
        <f>#REF!</f>
        <v>#REF!</v>
      </c>
      <c r="B892" s="187" t="e">
        <f>#REF!</f>
        <v>#REF!</v>
      </c>
      <c r="C892" s="191" t="e">
        <f>#REF!</f>
        <v>#REF!</v>
      </c>
      <c r="D892" s="186" t="e">
        <f>COUNTIF('[5]Trial Balance'!$A:$A,A892)</f>
        <v>#VALUE!</v>
      </c>
    </row>
    <row r="893" spans="1:4" hidden="1" x14ac:dyDescent="0.3">
      <c r="A893" s="187" t="e">
        <f>#REF!</f>
        <v>#REF!</v>
      </c>
      <c r="B893" s="187" t="e">
        <f>#REF!</f>
        <v>#REF!</v>
      </c>
      <c r="C893" s="191" t="e">
        <f>#REF!</f>
        <v>#REF!</v>
      </c>
      <c r="D893" s="186" t="e">
        <f>COUNTIF('[5]Trial Balance'!$A:$A,A893)</f>
        <v>#VALUE!</v>
      </c>
    </row>
    <row r="894" spans="1:4" hidden="1" x14ac:dyDescent="0.3">
      <c r="A894" s="187" t="e">
        <f>#REF!</f>
        <v>#REF!</v>
      </c>
      <c r="B894" s="187" t="e">
        <f>#REF!</f>
        <v>#REF!</v>
      </c>
      <c r="C894" s="191" t="e">
        <f>#REF!</f>
        <v>#REF!</v>
      </c>
      <c r="D894" s="186" t="e">
        <f>COUNTIF('[5]Trial Balance'!$A:$A,A894)</f>
        <v>#VALUE!</v>
      </c>
    </row>
    <row r="895" spans="1:4" hidden="1" x14ac:dyDescent="0.3">
      <c r="A895" s="187" t="e">
        <f>#REF!</f>
        <v>#REF!</v>
      </c>
      <c r="B895" s="187" t="e">
        <f>#REF!</f>
        <v>#REF!</v>
      </c>
      <c r="C895" s="191" t="e">
        <f>#REF!</f>
        <v>#REF!</v>
      </c>
      <c r="D895" s="186" t="e">
        <f>COUNTIF('[5]Trial Balance'!$A:$A,A895)</f>
        <v>#VALUE!</v>
      </c>
    </row>
    <row r="896" spans="1:4" hidden="1" x14ac:dyDescent="0.3">
      <c r="A896" s="187" t="e">
        <f>#REF!</f>
        <v>#REF!</v>
      </c>
      <c r="B896" s="187" t="e">
        <f>#REF!</f>
        <v>#REF!</v>
      </c>
      <c r="C896" s="191" t="e">
        <f>#REF!</f>
        <v>#REF!</v>
      </c>
      <c r="D896" s="186" t="e">
        <f>COUNTIF('[5]Trial Balance'!$A:$A,A896)</f>
        <v>#VALUE!</v>
      </c>
    </row>
    <row r="897" spans="1:4" hidden="1" x14ac:dyDescent="0.3">
      <c r="A897" s="187" t="e">
        <f>#REF!</f>
        <v>#REF!</v>
      </c>
      <c r="B897" s="187" t="e">
        <f>#REF!</f>
        <v>#REF!</v>
      </c>
      <c r="C897" s="191" t="e">
        <f>#REF!</f>
        <v>#REF!</v>
      </c>
      <c r="D897" s="186" t="e">
        <f>COUNTIF('[5]Trial Balance'!$A:$A,A897)</f>
        <v>#VALUE!</v>
      </c>
    </row>
    <row r="898" spans="1:4" hidden="1" x14ac:dyDescent="0.3">
      <c r="A898" s="187" t="e">
        <f>#REF!</f>
        <v>#REF!</v>
      </c>
      <c r="B898" s="187" t="e">
        <f>#REF!</f>
        <v>#REF!</v>
      </c>
      <c r="C898" s="191" t="e">
        <f>#REF!</f>
        <v>#REF!</v>
      </c>
      <c r="D898" s="186" t="e">
        <f>COUNTIF('[5]Trial Balance'!$A:$A,A898)</f>
        <v>#VALUE!</v>
      </c>
    </row>
    <row r="899" spans="1:4" hidden="1" x14ac:dyDescent="0.3">
      <c r="A899" s="187" t="e">
        <f>#REF!</f>
        <v>#REF!</v>
      </c>
      <c r="B899" s="187" t="e">
        <f>#REF!</f>
        <v>#REF!</v>
      </c>
      <c r="C899" s="191" t="e">
        <f>#REF!</f>
        <v>#REF!</v>
      </c>
      <c r="D899" s="186" t="e">
        <f>COUNTIF('[5]Trial Balance'!$A:$A,A899)</f>
        <v>#VALUE!</v>
      </c>
    </row>
    <row r="900" spans="1:4" hidden="1" x14ac:dyDescent="0.3">
      <c r="A900" s="187" t="e">
        <f>#REF!</f>
        <v>#REF!</v>
      </c>
      <c r="B900" s="187" t="e">
        <f>#REF!</f>
        <v>#REF!</v>
      </c>
      <c r="C900" s="191" t="e">
        <f>#REF!</f>
        <v>#REF!</v>
      </c>
      <c r="D900" s="186" t="e">
        <f>COUNTIF('[5]Trial Balance'!$A:$A,A900)</f>
        <v>#VALUE!</v>
      </c>
    </row>
    <row r="901" spans="1:4" hidden="1" x14ac:dyDescent="0.3">
      <c r="A901" s="187" t="e">
        <f>#REF!</f>
        <v>#REF!</v>
      </c>
      <c r="B901" s="187" t="e">
        <f>#REF!</f>
        <v>#REF!</v>
      </c>
      <c r="C901" s="191" t="e">
        <f>#REF!</f>
        <v>#REF!</v>
      </c>
      <c r="D901" s="186" t="e">
        <f>COUNTIF('[5]Trial Balance'!$A:$A,A901)</f>
        <v>#VALUE!</v>
      </c>
    </row>
    <row r="902" spans="1:4" hidden="1" x14ac:dyDescent="0.3">
      <c r="A902" s="187" t="e">
        <f>#REF!</f>
        <v>#REF!</v>
      </c>
      <c r="B902" s="187" t="e">
        <f>#REF!</f>
        <v>#REF!</v>
      </c>
      <c r="C902" s="191" t="e">
        <f>#REF!</f>
        <v>#REF!</v>
      </c>
      <c r="D902" s="186" t="e">
        <f>COUNTIF('[5]Trial Balance'!$A:$A,A902)</f>
        <v>#VALUE!</v>
      </c>
    </row>
    <row r="903" spans="1:4" hidden="1" x14ac:dyDescent="0.3">
      <c r="A903" s="187" t="e">
        <f>#REF!</f>
        <v>#REF!</v>
      </c>
      <c r="B903" s="187" t="e">
        <f>#REF!</f>
        <v>#REF!</v>
      </c>
      <c r="C903" s="191" t="e">
        <f>#REF!</f>
        <v>#REF!</v>
      </c>
      <c r="D903" s="186" t="e">
        <f>COUNTIF('[5]Trial Balance'!$A:$A,A903)</f>
        <v>#VALUE!</v>
      </c>
    </row>
    <row r="904" spans="1:4" hidden="1" x14ac:dyDescent="0.3">
      <c r="A904" s="187" t="e">
        <f>#REF!</f>
        <v>#REF!</v>
      </c>
      <c r="B904" s="187" t="e">
        <f>#REF!</f>
        <v>#REF!</v>
      </c>
      <c r="C904" s="191" t="e">
        <f>#REF!</f>
        <v>#REF!</v>
      </c>
      <c r="D904" s="186" t="e">
        <f>COUNTIF('[5]Trial Balance'!$A:$A,A904)</f>
        <v>#VALUE!</v>
      </c>
    </row>
    <row r="905" spans="1:4" hidden="1" x14ac:dyDescent="0.3">
      <c r="A905" s="187" t="e">
        <f>#REF!</f>
        <v>#REF!</v>
      </c>
      <c r="B905" s="187" t="e">
        <f>#REF!</f>
        <v>#REF!</v>
      </c>
      <c r="C905" s="191" t="e">
        <f>#REF!</f>
        <v>#REF!</v>
      </c>
      <c r="D905" s="186" t="e">
        <f>COUNTIF('[5]Trial Balance'!$A:$A,A905)</f>
        <v>#VALUE!</v>
      </c>
    </row>
    <row r="906" spans="1:4" hidden="1" x14ac:dyDescent="0.3">
      <c r="A906" s="187" t="e">
        <f>#REF!</f>
        <v>#REF!</v>
      </c>
      <c r="B906" s="187" t="e">
        <f>#REF!</f>
        <v>#REF!</v>
      </c>
      <c r="C906" s="191" t="e">
        <f>#REF!</f>
        <v>#REF!</v>
      </c>
      <c r="D906" s="186" t="e">
        <f>COUNTIF('[5]Trial Balance'!$A:$A,A906)</f>
        <v>#VALUE!</v>
      </c>
    </row>
    <row r="907" spans="1:4" hidden="1" x14ac:dyDescent="0.3">
      <c r="A907" s="187" t="e">
        <f>#REF!</f>
        <v>#REF!</v>
      </c>
      <c r="B907" s="187" t="e">
        <f>#REF!</f>
        <v>#REF!</v>
      </c>
      <c r="C907" s="191" t="e">
        <f>#REF!</f>
        <v>#REF!</v>
      </c>
      <c r="D907" s="186" t="e">
        <f>COUNTIF('[5]Trial Balance'!$A:$A,A907)</f>
        <v>#VALUE!</v>
      </c>
    </row>
    <row r="908" spans="1:4" hidden="1" x14ac:dyDescent="0.3">
      <c r="A908" s="187" t="e">
        <f>#REF!</f>
        <v>#REF!</v>
      </c>
      <c r="B908" s="187" t="e">
        <f>#REF!</f>
        <v>#REF!</v>
      </c>
      <c r="C908" s="191" t="e">
        <f>#REF!</f>
        <v>#REF!</v>
      </c>
      <c r="D908" s="186" t="e">
        <f>COUNTIF('[5]Trial Balance'!$A:$A,A908)</f>
        <v>#VALUE!</v>
      </c>
    </row>
    <row r="909" spans="1:4" hidden="1" x14ac:dyDescent="0.3">
      <c r="A909" s="187" t="e">
        <f>#REF!</f>
        <v>#REF!</v>
      </c>
      <c r="B909" s="187" t="e">
        <f>#REF!</f>
        <v>#REF!</v>
      </c>
      <c r="C909" s="191" t="e">
        <f>#REF!</f>
        <v>#REF!</v>
      </c>
      <c r="D909" s="186" t="e">
        <f>COUNTIF('[5]Trial Balance'!$A:$A,A909)</f>
        <v>#VALUE!</v>
      </c>
    </row>
    <row r="910" spans="1:4" hidden="1" x14ac:dyDescent="0.3">
      <c r="A910" s="187" t="e">
        <f>#REF!</f>
        <v>#REF!</v>
      </c>
      <c r="B910" s="187" t="e">
        <f>#REF!</f>
        <v>#REF!</v>
      </c>
      <c r="C910" s="191" t="e">
        <f>#REF!</f>
        <v>#REF!</v>
      </c>
      <c r="D910" s="186" t="e">
        <f>COUNTIF('[5]Trial Balance'!$A:$A,A910)</f>
        <v>#VALUE!</v>
      </c>
    </row>
    <row r="911" spans="1:4" hidden="1" x14ac:dyDescent="0.3">
      <c r="A911" s="187" t="e">
        <f>#REF!</f>
        <v>#REF!</v>
      </c>
      <c r="B911" s="187" t="e">
        <f>#REF!</f>
        <v>#REF!</v>
      </c>
      <c r="C911" s="191" t="e">
        <f>#REF!</f>
        <v>#REF!</v>
      </c>
      <c r="D911" s="186" t="e">
        <f>COUNTIF('[5]Trial Balance'!$A:$A,A911)</f>
        <v>#VALUE!</v>
      </c>
    </row>
    <row r="912" spans="1:4" hidden="1" x14ac:dyDescent="0.3">
      <c r="A912" s="187" t="e">
        <f>#REF!</f>
        <v>#REF!</v>
      </c>
      <c r="B912" s="187" t="e">
        <f>#REF!</f>
        <v>#REF!</v>
      </c>
      <c r="C912" s="191" t="e">
        <f>#REF!</f>
        <v>#REF!</v>
      </c>
      <c r="D912" s="186" t="e">
        <f>COUNTIF('[5]Trial Balance'!$A:$A,A912)</f>
        <v>#VALUE!</v>
      </c>
    </row>
    <row r="913" spans="1:4" hidden="1" x14ac:dyDescent="0.3">
      <c r="A913" s="187" t="e">
        <f>#REF!</f>
        <v>#REF!</v>
      </c>
      <c r="B913" s="187" t="e">
        <f>#REF!</f>
        <v>#REF!</v>
      </c>
      <c r="C913" s="191" t="e">
        <f>#REF!</f>
        <v>#REF!</v>
      </c>
      <c r="D913" s="186" t="e">
        <f>COUNTIF('[5]Trial Balance'!$A:$A,A913)</f>
        <v>#VALUE!</v>
      </c>
    </row>
    <row r="914" spans="1:4" hidden="1" x14ac:dyDescent="0.3">
      <c r="A914" s="187" t="e">
        <f>#REF!</f>
        <v>#REF!</v>
      </c>
      <c r="B914" s="187" t="e">
        <f>#REF!</f>
        <v>#REF!</v>
      </c>
      <c r="C914" s="191" t="e">
        <f>#REF!</f>
        <v>#REF!</v>
      </c>
      <c r="D914" s="186" t="e">
        <f>COUNTIF('[5]Trial Balance'!$A:$A,A914)</f>
        <v>#VALUE!</v>
      </c>
    </row>
    <row r="915" spans="1:4" hidden="1" x14ac:dyDescent="0.3">
      <c r="A915" s="187" t="e">
        <f>#REF!</f>
        <v>#REF!</v>
      </c>
      <c r="B915" s="187" t="e">
        <f>#REF!</f>
        <v>#REF!</v>
      </c>
      <c r="C915" s="191" t="e">
        <f>#REF!</f>
        <v>#REF!</v>
      </c>
      <c r="D915" s="186" t="e">
        <f>COUNTIF('[5]Trial Balance'!$A:$A,A915)</f>
        <v>#VALUE!</v>
      </c>
    </row>
    <row r="916" spans="1:4" hidden="1" x14ac:dyDescent="0.3">
      <c r="A916" s="187" t="e">
        <f>#REF!</f>
        <v>#REF!</v>
      </c>
      <c r="B916" s="187" t="e">
        <f>#REF!</f>
        <v>#REF!</v>
      </c>
      <c r="C916" s="191" t="e">
        <f>#REF!</f>
        <v>#REF!</v>
      </c>
      <c r="D916" s="186" t="e">
        <f>COUNTIF('[5]Trial Balance'!$A:$A,A916)</f>
        <v>#VALUE!</v>
      </c>
    </row>
    <row r="917" spans="1:4" hidden="1" x14ac:dyDescent="0.3">
      <c r="A917" s="187" t="e">
        <f>#REF!</f>
        <v>#REF!</v>
      </c>
      <c r="B917" s="187" t="e">
        <f>#REF!</f>
        <v>#REF!</v>
      </c>
      <c r="C917" s="191" t="e">
        <f>#REF!</f>
        <v>#REF!</v>
      </c>
      <c r="D917" s="186" t="e">
        <f>COUNTIF('[5]Trial Balance'!$A:$A,A917)</f>
        <v>#VALUE!</v>
      </c>
    </row>
    <row r="918" spans="1:4" hidden="1" x14ac:dyDescent="0.3">
      <c r="A918" s="187" t="e">
        <f>#REF!</f>
        <v>#REF!</v>
      </c>
      <c r="B918" s="187" t="e">
        <f>#REF!</f>
        <v>#REF!</v>
      </c>
      <c r="C918" s="191" t="e">
        <f>#REF!</f>
        <v>#REF!</v>
      </c>
      <c r="D918" s="186" t="e">
        <f>COUNTIF('[5]Trial Balance'!$A:$A,A918)</f>
        <v>#VALUE!</v>
      </c>
    </row>
    <row r="919" spans="1:4" hidden="1" x14ac:dyDescent="0.3">
      <c r="A919" s="187" t="e">
        <f>#REF!</f>
        <v>#REF!</v>
      </c>
      <c r="B919" s="187" t="e">
        <f>#REF!</f>
        <v>#REF!</v>
      </c>
      <c r="C919" s="191" t="e">
        <f>#REF!</f>
        <v>#REF!</v>
      </c>
      <c r="D919" s="186" t="e">
        <f>COUNTIF('[5]Trial Balance'!$A:$A,A919)</f>
        <v>#VALUE!</v>
      </c>
    </row>
    <row r="920" spans="1:4" hidden="1" x14ac:dyDescent="0.3">
      <c r="A920" s="187" t="e">
        <f>#REF!</f>
        <v>#REF!</v>
      </c>
      <c r="B920" s="187" t="e">
        <f>#REF!</f>
        <v>#REF!</v>
      </c>
      <c r="C920" s="191" t="e">
        <f>#REF!</f>
        <v>#REF!</v>
      </c>
      <c r="D920" s="186" t="e">
        <f>COUNTIF('[5]Trial Balance'!$A:$A,A920)</f>
        <v>#VALUE!</v>
      </c>
    </row>
    <row r="921" spans="1:4" hidden="1" x14ac:dyDescent="0.3">
      <c r="A921" s="187" t="e">
        <f>#REF!</f>
        <v>#REF!</v>
      </c>
      <c r="B921" s="187" t="e">
        <f>#REF!</f>
        <v>#REF!</v>
      </c>
      <c r="C921" s="191" t="e">
        <f>#REF!</f>
        <v>#REF!</v>
      </c>
      <c r="D921" s="186" t="e">
        <f>COUNTIF('[5]Trial Balance'!$A:$A,A921)</f>
        <v>#VALUE!</v>
      </c>
    </row>
    <row r="922" spans="1:4" hidden="1" x14ac:dyDescent="0.3">
      <c r="A922" s="187" t="e">
        <f>#REF!</f>
        <v>#REF!</v>
      </c>
      <c r="B922" s="187" t="e">
        <f>#REF!</f>
        <v>#REF!</v>
      </c>
      <c r="C922" s="191" t="e">
        <f>#REF!</f>
        <v>#REF!</v>
      </c>
      <c r="D922" s="186" t="e">
        <f>COUNTIF('[5]Trial Balance'!$A:$A,A922)</f>
        <v>#VALUE!</v>
      </c>
    </row>
    <row r="923" spans="1:4" hidden="1" x14ac:dyDescent="0.3">
      <c r="A923" s="187" t="e">
        <f>#REF!</f>
        <v>#REF!</v>
      </c>
      <c r="B923" s="187" t="e">
        <f>#REF!</f>
        <v>#REF!</v>
      </c>
      <c r="C923" s="191" t="e">
        <f>#REF!</f>
        <v>#REF!</v>
      </c>
      <c r="D923" s="186" t="e">
        <f>COUNTIF('[5]Trial Balance'!$A:$A,A923)</f>
        <v>#VALUE!</v>
      </c>
    </row>
    <row r="924" spans="1:4" hidden="1" x14ac:dyDescent="0.3">
      <c r="A924" s="187" t="e">
        <f>#REF!</f>
        <v>#REF!</v>
      </c>
      <c r="B924" s="187" t="e">
        <f>#REF!</f>
        <v>#REF!</v>
      </c>
      <c r="C924" s="191" t="e">
        <f>#REF!</f>
        <v>#REF!</v>
      </c>
      <c r="D924" s="186" t="e">
        <f>COUNTIF('[5]Trial Balance'!$A:$A,A924)</f>
        <v>#VALUE!</v>
      </c>
    </row>
    <row r="925" spans="1:4" hidden="1" x14ac:dyDescent="0.3">
      <c r="A925" s="187" t="e">
        <f>#REF!</f>
        <v>#REF!</v>
      </c>
      <c r="B925" s="187" t="e">
        <f>#REF!</f>
        <v>#REF!</v>
      </c>
      <c r="C925" s="191" t="e">
        <f>#REF!</f>
        <v>#REF!</v>
      </c>
      <c r="D925" s="186" t="e">
        <f>COUNTIF('[5]Trial Balance'!$A:$A,A925)</f>
        <v>#VALUE!</v>
      </c>
    </row>
    <row r="926" spans="1:4" hidden="1" x14ac:dyDescent="0.3">
      <c r="A926" s="187" t="e">
        <f>#REF!</f>
        <v>#REF!</v>
      </c>
      <c r="B926" s="187" t="e">
        <f>#REF!</f>
        <v>#REF!</v>
      </c>
      <c r="C926" s="191" t="e">
        <f>#REF!</f>
        <v>#REF!</v>
      </c>
      <c r="D926" s="186" t="e">
        <f>COUNTIF('[5]Trial Balance'!$A:$A,A926)</f>
        <v>#VALUE!</v>
      </c>
    </row>
    <row r="927" spans="1:4" hidden="1" x14ac:dyDescent="0.3">
      <c r="A927" s="187" t="e">
        <f>#REF!</f>
        <v>#REF!</v>
      </c>
      <c r="B927" s="187" t="e">
        <f>#REF!</f>
        <v>#REF!</v>
      </c>
      <c r="C927" s="191" t="e">
        <f>#REF!</f>
        <v>#REF!</v>
      </c>
      <c r="D927" s="186" t="e">
        <f>COUNTIF('[5]Trial Balance'!$A:$A,A927)</f>
        <v>#VALUE!</v>
      </c>
    </row>
    <row r="928" spans="1:4" hidden="1" x14ac:dyDescent="0.3">
      <c r="A928" s="187" t="e">
        <f>#REF!</f>
        <v>#REF!</v>
      </c>
      <c r="B928" s="187" t="e">
        <f>#REF!</f>
        <v>#REF!</v>
      </c>
      <c r="C928" s="191" t="e">
        <f>#REF!</f>
        <v>#REF!</v>
      </c>
      <c r="D928" s="186" t="e">
        <f>COUNTIF('[5]Trial Balance'!$A:$A,A928)</f>
        <v>#VALUE!</v>
      </c>
    </row>
    <row r="929" spans="1:4" hidden="1" x14ac:dyDescent="0.3">
      <c r="A929" s="187" t="e">
        <f>#REF!</f>
        <v>#REF!</v>
      </c>
      <c r="B929" s="187" t="e">
        <f>#REF!</f>
        <v>#REF!</v>
      </c>
      <c r="C929" s="191" t="e">
        <f>#REF!</f>
        <v>#REF!</v>
      </c>
      <c r="D929" s="186" t="e">
        <f>COUNTIF('[5]Trial Balance'!$A:$A,A929)</f>
        <v>#VALUE!</v>
      </c>
    </row>
    <row r="930" spans="1:4" hidden="1" x14ac:dyDescent="0.3">
      <c r="A930" s="187" t="e">
        <f>#REF!</f>
        <v>#REF!</v>
      </c>
      <c r="B930" s="187" t="e">
        <f>#REF!</f>
        <v>#REF!</v>
      </c>
      <c r="C930" s="191" t="e">
        <f>#REF!</f>
        <v>#REF!</v>
      </c>
      <c r="D930" s="186" t="e">
        <f>COUNTIF('[5]Trial Balance'!$A:$A,A930)</f>
        <v>#VALUE!</v>
      </c>
    </row>
    <row r="931" spans="1:4" hidden="1" x14ac:dyDescent="0.3">
      <c r="A931" s="187" t="e">
        <f>#REF!</f>
        <v>#REF!</v>
      </c>
      <c r="B931" s="187" t="e">
        <f>#REF!</f>
        <v>#REF!</v>
      </c>
      <c r="C931" s="191" t="e">
        <f>#REF!</f>
        <v>#REF!</v>
      </c>
      <c r="D931" s="186" t="e">
        <f>COUNTIF('[5]Trial Balance'!$A:$A,A931)</f>
        <v>#VALUE!</v>
      </c>
    </row>
    <row r="932" spans="1:4" hidden="1" x14ac:dyDescent="0.3">
      <c r="A932" s="187" t="e">
        <f>#REF!</f>
        <v>#REF!</v>
      </c>
      <c r="B932" s="187" t="e">
        <f>#REF!</f>
        <v>#REF!</v>
      </c>
      <c r="C932" s="191" t="e">
        <f>#REF!</f>
        <v>#REF!</v>
      </c>
      <c r="D932" s="186" t="e">
        <f>COUNTIF('[5]Trial Balance'!$A:$A,A932)</f>
        <v>#VALUE!</v>
      </c>
    </row>
    <row r="933" spans="1:4" hidden="1" x14ac:dyDescent="0.3">
      <c r="A933" s="187" t="e">
        <f>#REF!</f>
        <v>#REF!</v>
      </c>
      <c r="B933" s="187" t="e">
        <f>#REF!</f>
        <v>#REF!</v>
      </c>
      <c r="C933" s="191" t="e">
        <f>#REF!</f>
        <v>#REF!</v>
      </c>
      <c r="D933" s="186" t="e">
        <f>COUNTIF('[5]Trial Balance'!$A:$A,A933)</f>
        <v>#VALUE!</v>
      </c>
    </row>
    <row r="934" spans="1:4" hidden="1" x14ac:dyDescent="0.3">
      <c r="A934" s="187" t="e">
        <f>#REF!</f>
        <v>#REF!</v>
      </c>
      <c r="B934" s="187" t="e">
        <f>#REF!</f>
        <v>#REF!</v>
      </c>
      <c r="C934" s="191" t="e">
        <f>#REF!</f>
        <v>#REF!</v>
      </c>
      <c r="D934" s="186" t="e">
        <f>COUNTIF('[5]Trial Balance'!$A:$A,A934)</f>
        <v>#VALUE!</v>
      </c>
    </row>
    <row r="935" spans="1:4" hidden="1" x14ac:dyDescent="0.3">
      <c r="A935" s="187" t="e">
        <f>#REF!</f>
        <v>#REF!</v>
      </c>
      <c r="B935" s="187" t="e">
        <f>#REF!</f>
        <v>#REF!</v>
      </c>
      <c r="C935" s="191" t="e">
        <f>#REF!</f>
        <v>#REF!</v>
      </c>
      <c r="D935" s="186" t="e">
        <f>COUNTIF('[5]Trial Balance'!$A:$A,A935)</f>
        <v>#VALUE!</v>
      </c>
    </row>
    <row r="936" spans="1:4" hidden="1" x14ac:dyDescent="0.3">
      <c r="A936" s="187" t="e">
        <f>#REF!</f>
        <v>#REF!</v>
      </c>
      <c r="B936" s="187" t="e">
        <f>#REF!</f>
        <v>#REF!</v>
      </c>
      <c r="C936" s="191" t="e">
        <f>#REF!</f>
        <v>#REF!</v>
      </c>
      <c r="D936" s="186" t="e">
        <f>COUNTIF('[5]Trial Balance'!$A:$A,A936)</f>
        <v>#VALUE!</v>
      </c>
    </row>
    <row r="937" spans="1:4" hidden="1" x14ac:dyDescent="0.3">
      <c r="A937" s="187" t="e">
        <f>#REF!</f>
        <v>#REF!</v>
      </c>
      <c r="B937" s="187" t="e">
        <f>#REF!</f>
        <v>#REF!</v>
      </c>
      <c r="C937" s="191" t="e">
        <f>#REF!</f>
        <v>#REF!</v>
      </c>
      <c r="D937" s="186" t="e">
        <f>COUNTIF('[5]Trial Balance'!$A:$A,A937)</f>
        <v>#VALUE!</v>
      </c>
    </row>
    <row r="938" spans="1:4" hidden="1" x14ac:dyDescent="0.3">
      <c r="A938" s="187" t="e">
        <f>#REF!</f>
        <v>#REF!</v>
      </c>
      <c r="B938" s="187" t="e">
        <f>#REF!</f>
        <v>#REF!</v>
      </c>
      <c r="C938" s="191" t="e">
        <f>#REF!</f>
        <v>#REF!</v>
      </c>
      <c r="D938" s="186" t="e">
        <f>COUNTIF('[5]Trial Balance'!$A:$A,A938)</f>
        <v>#VALUE!</v>
      </c>
    </row>
    <row r="939" spans="1:4" hidden="1" x14ac:dyDescent="0.3">
      <c r="A939" s="187" t="e">
        <f>#REF!</f>
        <v>#REF!</v>
      </c>
      <c r="B939" s="187" t="e">
        <f>#REF!</f>
        <v>#REF!</v>
      </c>
      <c r="C939" s="191" t="e">
        <f>#REF!</f>
        <v>#REF!</v>
      </c>
      <c r="D939" s="186" t="e">
        <f>COUNTIF('[5]Trial Balance'!$A:$A,A939)</f>
        <v>#VALUE!</v>
      </c>
    </row>
    <row r="940" spans="1:4" hidden="1" x14ac:dyDescent="0.3">
      <c r="A940" s="187" t="e">
        <f>#REF!</f>
        <v>#REF!</v>
      </c>
      <c r="B940" s="187" t="e">
        <f>#REF!</f>
        <v>#REF!</v>
      </c>
      <c r="C940" s="191" t="e">
        <f>#REF!</f>
        <v>#REF!</v>
      </c>
      <c r="D940" s="186" t="e">
        <f>COUNTIF('[5]Trial Balance'!$A:$A,A940)</f>
        <v>#VALUE!</v>
      </c>
    </row>
    <row r="941" spans="1:4" hidden="1" x14ac:dyDescent="0.3">
      <c r="A941" s="187" t="e">
        <f>#REF!</f>
        <v>#REF!</v>
      </c>
      <c r="B941" s="187" t="e">
        <f>#REF!</f>
        <v>#REF!</v>
      </c>
      <c r="C941" s="191" t="e">
        <f>#REF!</f>
        <v>#REF!</v>
      </c>
      <c r="D941" s="186" t="e">
        <f>COUNTIF('[5]Trial Balance'!$A:$A,A941)</f>
        <v>#VALUE!</v>
      </c>
    </row>
    <row r="942" spans="1:4" hidden="1" x14ac:dyDescent="0.3">
      <c r="A942" s="187" t="e">
        <f>#REF!</f>
        <v>#REF!</v>
      </c>
      <c r="B942" s="187" t="e">
        <f>#REF!</f>
        <v>#REF!</v>
      </c>
      <c r="C942" s="191" t="e">
        <f>#REF!</f>
        <v>#REF!</v>
      </c>
      <c r="D942" s="186" t="e">
        <f>COUNTIF('[5]Trial Balance'!$A:$A,A942)</f>
        <v>#VALUE!</v>
      </c>
    </row>
    <row r="943" spans="1:4" hidden="1" x14ac:dyDescent="0.3">
      <c r="A943" s="187" t="e">
        <f>#REF!</f>
        <v>#REF!</v>
      </c>
      <c r="B943" s="187" t="e">
        <f>#REF!</f>
        <v>#REF!</v>
      </c>
      <c r="C943" s="191" t="e">
        <f>#REF!</f>
        <v>#REF!</v>
      </c>
      <c r="D943" s="186" t="e">
        <f>COUNTIF('[5]Trial Balance'!$A:$A,A943)</f>
        <v>#VALUE!</v>
      </c>
    </row>
    <row r="944" spans="1:4" hidden="1" x14ac:dyDescent="0.3">
      <c r="A944" s="187" t="e">
        <f>#REF!</f>
        <v>#REF!</v>
      </c>
      <c r="B944" s="187" t="e">
        <f>#REF!</f>
        <v>#REF!</v>
      </c>
      <c r="C944" s="191" t="e">
        <f>#REF!</f>
        <v>#REF!</v>
      </c>
      <c r="D944" s="186" t="e">
        <f>COUNTIF('[5]Trial Balance'!$A:$A,A944)</f>
        <v>#VALUE!</v>
      </c>
    </row>
    <row r="945" spans="1:4" hidden="1" x14ac:dyDescent="0.3">
      <c r="A945" s="187" t="e">
        <f>#REF!</f>
        <v>#REF!</v>
      </c>
      <c r="B945" s="187" t="e">
        <f>#REF!</f>
        <v>#REF!</v>
      </c>
      <c r="C945" s="191" t="e">
        <f>#REF!</f>
        <v>#REF!</v>
      </c>
      <c r="D945" s="186" t="e">
        <f>COUNTIF('[5]Trial Balance'!$A:$A,A945)</f>
        <v>#VALUE!</v>
      </c>
    </row>
    <row r="946" spans="1:4" hidden="1" x14ac:dyDescent="0.3">
      <c r="A946" s="187" t="e">
        <f>#REF!</f>
        <v>#REF!</v>
      </c>
      <c r="B946" s="187" t="e">
        <f>#REF!</f>
        <v>#REF!</v>
      </c>
      <c r="C946" s="191" t="e">
        <f>#REF!</f>
        <v>#REF!</v>
      </c>
      <c r="D946" s="186" t="e">
        <f>COUNTIF('[5]Trial Balance'!$A:$A,A946)</f>
        <v>#VALUE!</v>
      </c>
    </row>
    <row r="947" spans="1:4" hidden="1" x14ac:dyDescent="0.3">
      <c r="A947" s="187" t="e">
        <f>#REF!</f>
        <v>#REF!</v>
      </c>
      <c r="B947" s="187" t="e">
        <f>#REF!</f>
        <v>#REF!</v>
      </c>
      <c r="C947" s="191" t="e">
        <f>#REF!</f>
        <v>#REF!</v>
      </c>
      <c r="D947" s="186" t="e">
        <f>COUNTIF('[5]Trial Balance'!$A:$A,A947)</f>
        <v>#VALUE!</v>
      </c>
    </row>
    <row r="948" spans="1:4" hidden="1" x14ac:dyDescent="0.3">
      <c r="A948" s="187" t="e">
        <f>#REF!</f>
        <v>#REF!</v>
      </c>
      <c r="B948" s="187" t="e">
        <f>#REF!</f>
        <v>#REF!</v>
      </c>
      <c r="C948" s="191" t="e">
        <f>#REF!</f>
        <v>#REF!</v>
      </c>
      <c r="D948" s="186" t="e">
        <f>COUNTIF('[5]Trial Balance'!$A:$A,A948)</f>
        <v>#VALUE!</v>
      </c>
    </row>
    <row r="949" spans="1:4" hidden="1" x14ac:dyDescent="0.3">
      <c r="A949" s="187" t="e">
        <f>#REF!</f>
        <v>#REF!</v>
      </c>
      <c r="B949" s="187" t="e">
        <f>#REF!</f>
        <v>#REF!</v>
      </c>
      <c r="C949" s="191" t="e">
        <f>#REF!</f>
        <v>#REF!</v>
      </c>
      <c r="D949" s="186" t="e">
        <f>COUNTIF('[5]Trial Balance'!$A:$A,A949)</f>
        <v>#VALUE!</v>
      </c>
    </row>
    <row r="950" spans="1:4" hidden="1" x14ac:dyDescent="0.3">
      <c r="A950" s="187" t="e">
        <f>#REF!</f>
        <v>#REF!</v>
      </c>
      <c r="B950" s="187" t="e">
        <f>#REF!</f>
        <v>#REF!</v>
      </c>
      <c r="C950" s="191" t="e">
        <f>#REF!</f>
        <v>#REF!</v>
      </c>
      <c r="D950" s="186" t="e">
        <f>COUNTIF('[5]Trial Balance'!$A:$A,A950)</f>
        <v>#VALUE!</v>
      </c>
    </row>
    <row r="951" spans="1:4" hidden="1" x14ac:dyDescent="0.3">
      <c r="A951" s="187" t="e">
        <f>#REF!</f>
        <v>#REF!</v>
      </c>
      <c r="B951" s="187" t="e">
        <f>#REF!</f>
        <v>#REF!</v>
      </c>
      <c r="C951" s="191" t="e">
        <f>#REF!</f>
        <v>#REF!</v>
      </c>
      <c r="D951" s="186" t="e">
        <f>COUNTIF('[5]Trial Balance'!$A:$A,A951)</f>
        <v>#VALUE!</v>
      </c>
    </row>
    <row r="952" spans="1:4" hidden="1" x14ac:dyDescent="0.3">
      <c r="A952" s="187" t="e">
        <f>#REF!</f>
        <v>#REF!</v>
      </c>
      <c r="B952" s="187" t="e">
        <f>#REF!</f>
        <v>#REF!</v>
      </c>
      <c r="C952" s="191" t="e">
        <f>#REF!</f>
        <v>#REF!</v>
      </c>
      <c r="D952" s="186" t="e">
        <f>COUNTIF('[5]Trial Balance'!$A:$A,A952)</f>
        <v>#VALUE!</v>
      </c>
    </row>
    <row r="953" spans="1:4" hidden="1" x14ac:dyDescent="0.3">
      <c r="A953" s="187" t="e">
        <f>#REF!</f>
        <v>#REF!</v>
      </c>
      <c r="B953" s="187" t="e">
        <f>#REF!</f>
        <v>#REF!</v>
      </c>
      <c r="C953" s="191" t="e">
        <f>#REF!</f>
        <v>#REF!</v>
      </c>
      <c r="D953" s="186" t="e">
        <f>COUNTIF('[5]Trial Balance'!$A:$A,A953)</f>
        <v>#VALUE!</v>
      </c>
    </row>
    <row r="954" spans="1:4" hidden="1" x14ac:dyDescent="0.3">
      <c r="A954" s="187" t="e">
        <f>#REF!</f>
        <v>#REF!</v>
      </c>
      <c r="B954" s="187" t="e">
        <f>#REF!</f>
        <v>#REF!</v>
      </c>
      <c r="C954" s="191" t="e">
        <f>#REF!</f>
        <v>#REF!</v>
      </c>
      <c r="D954" s="186" t="e">
        <f>COUNTIF('[5]Trial Balance'!$A:$A,A954)</f>
        <v>#VALUE!</v>
      </c>
    </row>
    <row r="955" spans="1:4" hidden="1" x14ac:dyDescent="0.3">
      <c r="A955" s="187" t="e">
        <f>#REF!</f>
        <v>#REF!</v>
      </c>
      <c r="B955" s="187" t="e">
        <f>#REF!</f>
        <v>#REF!</v>
      </c>
      <c r="C955" s="191" t="e">
        <f>#REF!</f>
        <v>#REF!</v>
      </c>
      <c r="D955" s="186" t="e">
        <f>COUNTIF('[5]Trial Balance'!$A:$A,A955)</f>
        <v>#VALUE!</v>
      </c>
    </row>
    <row r="956" spans="1:4" hidden="1" x14ac:dyDescent="0.3">
      <c r="A956" s="187" t="e">
        <f>#REF!</f>
        <v>#REF!</v>
      </c>
      <c r="B956" s="187" t="e">
        <f>#REF!</f>
        <v>#REF!</v>
      </c>
      <c r="C956" s="191" t="e">
        <f>#REF!</f>
        <v>#REF!</v>
      </c>
      <c r="D956" s="186" t="e">
        <f>COUNTIF('[5]Trial Balance'!$A:$A,A956)</f>
        <v>#VALUE!</v>
      </c>
    </row>
    <row r="957" spans="1:4" hidden="1" x14ac:dyDescent="0.3">
      <c r="A957" s="187" t="e">
        <f>#REF!</f>
        <v>#REF!</v>
      </c>
      <c r="B957" s="187" t="e">
        <f>#REF!</f>
        <v>#REF!</v>
      </c>
      <c r="C957" s="191" t="e">
        <f>#REF!</f>
        <v>#REF!</v>
      </c>
      <c r="D957" s="186" t="e">
        <f>COUNTIF('[5]Trial Balance'!$A:$A,A957)</f>
        <v>#VALUE!</v>
      </c>
    </row>
    <row r="958" spans="1:4" hidden="1" x14ac:dyDescent="0.3">
      <c r="A958" s="187" t="e">
        <f>#REF!</f>
        <v>#REF!</v>
      </c>
      <c r="B958" s="187" t="e">
        <f>#REF!</f>
        <v>#REF!</v>
      </c>
      <c r="C958" s="191" t="e">
        <f>#REF!</f>
        <v>#REF!</v>
      </c>
      <c r="D958" s="186" t="e">
        <f>COUNTIF('[5]Trial Balance'!$A:$A,A958)</f>
        <v>#VALUE!</v>
      </c>
    </row>
    <row r="959" spans="1:4" hidden="1" x14ac:dyDescent="0.3">
      <c r="A959" s="187" t="e">
        <f>#REF!</f>
        <v>#REF!</v>
      </c>
      <c r="B959" s="187" t="e">
        <f>#REF!</f>
        <v>#REF!</v>
      </c>
      <c r="C959" s="191" t="e">
        <f>#REF!</f>
        <v>#REF!</v>
      </c>
      <c r="D959" s="186" t="e">
        <f>COUNTIF('[5]Trial Balance'!$A:$A,A959)</f>
        <v>#VALUE!</v>
      </c>
    </row>
    <row r="960" spans="1:4" hidden="1" x14ac:dyDescent="0.3">
      <c r="A960" s="187" t="e">
        <f>#REF!</f>
        <v>#REF!</v>
      </c>
      <c r="B960" s="187" t="e">
        <f>#REF!</f>
        <v>#REF!</v>
      </c>
      <c r="C960" s="191" t="e">
        <f>#REF!</f>
        <v>#REF!</v>
      </c>
      <c r="D960" s="186" t="e">
        <f>COUNTIF('[5]Trial Balance'!$A:$A,A960)</f>
        <v>#VALUE!</v>
      </c>
    </row>
    <row r="961" spans="1:4" hidden="1" x14ac:dyDescent="0.3">
      <c r="A961" s="187" t="e">
        <f>#REF!</f>
        <v>#REF!</v>
      </c>
      <c r="B961" s="187" t="e">
        <f>#REF!</f>
        <v>#REF!</v>
      </c>
      <c r="C961" s="191" t="e">
        <f>#REF!</f>
        <v>#REF!</v>
      </c>
      <c r="D961" s="186" t="e">
        <f>COUNTIF('[5]Trial Balance'!$A:$A,A961)</f>
        <v>#VALUE!</v>
      </c>
    </row>
    <row r="962" spans="1:4" hidden="1" x14ac:dyDescent="0.3">
      <c r="A962" s="187" t="e">
        <f>#REF!</f>
        <v>#REF!</v>
      </c>
      <c r="B962" s="187" t="e">
        <f>#REF!</f>
        <v>#REF!</v>
      </c>
      <c r="C962" s="191" t="e">
        <f>#REF!</f>
        <v>#REF!</v>
      </c>
      <c r="D962" s="186" t="e">
        <f>COUNTIF('[5]Trial Balance'!$A:$A,A962)</f>
        <v>#VALUE!</v>
      </c>
    </row>
    <row r="963" spans="1:4" hidden="1" x14ac:dyDescent="0.3">
      <c r="A963" s="187" t="e">
        <f>#REF!</f>
        <v>#REF!</v>
      </c>
      <c r="B963" s="187" t="e">
        <f>#REF!</f>
        <v>#REF!</v>
      </c>
      <c r="C963" s="191" t="e">
        <f>#REF!</f>
        <v>#REF!</v>
      </c>
      <c r="D963" s="186" t="e">
        <f>COUNTIF('[5]Trial Balance'!$A:$A,A963)</f>
        <v>#VALUE!</v>
      </c>
    </row>
    <row r="964" spans="1:4" hidden="1" x14ac:dyDescent="0.3">
      <c r="A964" s="187" t="e">
        <f>#REF!</f>
        <v>#REF!</v>
      </c>
      <c r="B964" s="187" t="e">
        <f>#REF!</f>
        <v>#REF!</v>
      </c>
      <c r="C964" s="191" t="e">
        <f>#REF!</f>
        <v>#REF!</v>
      </c>
      <c r="D964" s="186" t="e">
        <f>COUNTIF('[5]Trial Balance'!$A:$A,A964)</f>
        <v>#VALUE!</v>
      </c>
    </row>
    <row r="965" spans="1:4" hidden="1" x14ac:dyDescent="0.3">
      <c r="A965" s="187" t="e">
        <f>#REF!</f>
        <v>#REF!</v>
      </c>
      <c r="B965" s="187" t="e">
        <f>#REF!</f>
        <v>#REF!</v>
      </c>
      <c r="C965" s="191" t="e">
        <f>#REF!</f>
        <v>#REF!</v>
      </c>
      <c r="D965" s="186" t="e">
        <f>COUNTIF('[5]Trial Balance'!$A:$A,A965)</f>
        <v>#VALUE!</v>
      </c>
    </row>
    <row r="966" spans="1:4" hidden="1" x14ac:dyDescent="0.3">
      <c r="A966" s="187" t="e">
        <f>#REF!</f>
        <v>#REF!</v>
      </c>
      <c r="B966" s="187" t="e">
        <f>#REF!</f>
        <v>#REF!</v>
      </c>
      <c r="C966" s="191" t="e">
        <f>#REF!</f>
        <v>#REF!</v>
      </c>
      <c r="D966" s="186" t="e">
        <f>COUNTIF('[5]Trial Balance'!$A:$A,A966)</f>
        <v>#VALUE!</v>
      </c>
    </row>
    <row r="967" spans="1:4" hidden="1" x14ac:dyDescent="0.3">
      <c r="A967" s="187" t="e">
        <f>#REF!</f>
        <v>#REF!</v>
      </c>
      <c r="B967" s="187" t="e">
        <f>#REF!</f>
        <v>#REF!</v>
      </c>
      <c r="C967" s="191" t="e">
        <f>#REF!</f>
        <v>#REF!</v>
      </c>
      <c r="D967" s="186" t="e">
        <f>COUNTIF('[5]Trial Balance'!$A:$A,A967)</f>
        <v>#VALUE!</v>
      </c>
    </row>
    <row r="968" spans="1:4" hidden="1" x14ac:dyDescent="0.3">
      <c r="A968" s="187" t="e">
        <f>#REF!</f>
        <v>#REF!</v>
      </c>
      <c r="B968" s="187" t="e">
        <f>#REF!</f>
        <v>#REF!</v>
      </c>
      <c r="C968" s="191" t="e">
        <f>#REF!</f>
        <v>#REF!</v>
      </c>
      <c r="D968" s="186" t="e">
        <f>COUNTIF('[5]Trial Balance'!$A:$A,A968)</f>
        <v>#VALUE!</v>
      </c>
    </row>
    <row r="969" spans="1:4" hidden="1" x14ac:dyDescent="0.3">
      <c r="A969" s="187" t="e">
        <f>#REF!</f>
        <v>#REF!</v>
      </c>
      <c r="B969" s="187" t="e">
        <f>#REF!</f>
        <v>#REF!</v>
      </c>
      <c r="C969" s="191" t="e">
        <f>#REF!</f>
        <v>#REF!</v>
      </c>
      <c r="D969" s="186" t="e">
        <f>COUNTIF('[5]Trial Balance'!$A:$A,A969)</f>
        <v>#VALUE!</v>
      </c>
    </row>
    <row r="970" spans="1:4" hidden="1" x14ac:dyDescent="0.3">
      <c r="A970" s="187" t="e">
        <f>#REF!</f>
        <v>#REF!</v>
      </c>
      <c r="B970" s="187" t="e">
        <f>#REF!</f>
        <v>#REF!</v>
      </c>
      <c r="C970" s="191" t="e">
        <f>#REF!</f>
        <v>#REF!</v>
      </c>
      <c r="D970" s="186" t="e">
        <f>COUNTIF('[5]Trial Balance'!$A:$A,A970)</f>
        <v>#VALUE!</v>
      </c>
    </row>
    <row r="971" spans="1:4" hidden="1" x14ac:dyDescent="0.3">
      <c r="A971" s="187" t="e">
        <f>#REF!</f>
        <v>#REF!</v>
      </c>
      <c r="B971" s="187" t="e">
        <f>#REF!</f>
        <v>#REF!</v>
      </c>
      <c r="C971" s="191" t="e">
        <f>#REF!</f>
        <v>#REF!</v>
      </c>
      <c r="D971" s="186" t="e">
        <f>COUNTIF('[5]Trial Balance'!$A:$A,A971)</f>
        <v>#VALUE!</v>
      </c>
    </row>
    <row r="972" spans="1:4" hidden="1" x14ac:dyDescent="0.3">
      <c r="A972" s="187" t="e">
        <f>#REF!</f>
        <v>#REF!</v>
      </c>
      <c r="B972" s="187" t="e">
        <f>#REF!</f>
        <v>#REF!</v>
      </c>
      <c r="C972" s="191" t="e">
        <f>#REF!</f>
        <v>#REF!</v>
      </c>
      <c r="D972" s="186" t="e">
        <f>COUNTIF('[5]Trial Balance'!$A:$A,A972)</f>
        <v>#VALUE!</v>
      </c>
    </row>
    <row r="973" spans="1:4" hidden="1" x14ac:dyDescent="0.3">
      <c r="A973" s="187" t="e">
        <f>#REF!</f>
        <v>#REF!</v>
      </c>
      <c r="B973" s="187" t="e">
        <f>#REF!</f>
        <v>#REF!</v>
      </c>
      <c r="C973" s="191" t="e">
        <f>#REF!</f>
        <v>#REF!</v>
      </c>
      <c r="D973" s="186" t="e">
        <f>COUNTIF('[5]Trial Balance'!$A:$A,A973)</f>
        <v>#VALUE!</v>
      </c>
    </row>
    <row r="974" spans="1:4" hidden="1" x14ac:dyDescent="0.3">
      <c r="A974" s="187" t="e">
        <f>#REF!</f>
        <v>#REF!</v>
      </c>
      <c r="B974" s="187" t="e">
        <f>#REF!</f>
        <v>#REF!</v>
      </c>
      <c r="C974" s="191" t="e">
        <f>#REF!</f>
        <v>#REF!</v>
      </c>
      <c r="D974" s="186" t="e">
        <f>COUNTIF('[5]Trial Balance'!$A:$A,A974)</f>
        <v>#VALUE!</v>
      </c>
    </row>
    <row r="975" spans="1:4" hidden="1" x14ac:dyDescent="0.3">
      <c r="A975" s="187" t="e">
        <f>#REF!</f>
        <v>#REF!</v>
      </c>
      <c r="B975" s="187" t="e">
        <f>#REF!</f>
        <v>#REF!</v>
      </c>
      <c r="C975" s="191" t="e">
        <f>#REF!</f>
        <v>#REF!</v>
      </c>
      <c r="D975" s="186" t="e">
        <f>COUNTIF('[5]Trial Balance'!$A:$A,A975)</f>
        <v>#VALUE!</v>
      </c>
    </row>
    <row r="976" spans="1:4" hidden="1" x14ac:dyDescent="0.3">
      <c r="A976" s="187" t="e">
        <f>#REF!</f>
        <v>#REF!</v>
      </c>
      <c r="B976" s="187" t="e">
        <f>#REF!</f>
        <v>#REF!</v>
      </c>
      <c r="C976" s="191" t="e">
        <f>#REF!</f>
        <v>#REF!</v>
      </c>
      <c r="D976" s="186" t="e">
        <f>COUNTIF('[5]Trial Balance'!$A:$A,A976)</f>
        <v>#VALUE!</v>
      </c>
    </row>
    <row r="977" spans="1:4" hidden="1" x14ac:dyDescent="0.3">
      <c r="A977" s="187" t="e">
        <f>#REF!</f>
        <v>#REF!</v>
      </c>
      <c r="B977" s="187" t="e">
        <f>#REF!</f>
        <v>#REF!</v>
      </c>
      <c r="C977" s="191" t="e">
        <f>#REF!</f>
        <v>#REF!</v>
      </c>
      <c r="D977" s="186" t="e">
        <f>COUNTIF('[5]Trial Balance'!$A:$A,A977)</f>
        <v>#VALUE!</v>
      </c>
    </row>
    <row r="978" spans="1:4" hidden="1" x14ac:dyDescent="0.3">
      <c r="A978" s="187" t="e">
        <f>#REF!</f>
        <v>#REF!</v>
      </c>
      <c r="B978" s="187" t="e">
        <f>#REF!</f>
        <v>#REF!</v>
      </c>
      <c r="C978" s="191" t="e">
        <f>#REF!</f>
        <v>#REF!</v>
      </c>
      <c r="D978" s="186" t="e">
        <f>COUNTIF('[5]Trial Balance'!$A:$A,A978)</f>
        <v>#VALUE!</v>
      </c>
    </row>
    <row r="979" spans="1:4" hidden="1" x14ac:dyDescent="0.3">
      <c r="A979" s="187" t="e">
        <f>#REF!</f>
        <v>#REF!</v>
      </c>
      <c r="B979" s="187" t="e">
        <f>#REF!</f>
        <v>#REF!</v>
      </c>
      <c r="C979" s="191" t="e">
        <f>#REF!</f>
        <v>#REF!</v>
      </c>
      <c r="D979" s="186" t="e">
        <f>COUNTIF('[5]Trial Balance'!$A:$A,A979)</f>
        <v>#VALUE!</v>
      </c>
    </row>
    <row r="980" spans="1:4" hidden="1" x14ac:dyDescent="0.3">
      <c r="A980" s="187" t="e">
        <f>#REF!</f>
        <v>#REF!</v>
      </c>
      <c r="B980" s="187" t="e">
        <f>#REF!</f>
        <v>#REF!</v>
      </c>
      <c r="C980" s="191" t="e">
        <f>#REF!</f>
        <v>#REF!</v>
      </c>
      <c r="D980" s="186" t="e">
        <f>COUNTIF('[5]Trial Balance'!$A:$A,A980)</f>
        <v>#VALUE!</v>
      </c>
    </row>
    <row r="981" spans="1:4" hidden="1" x14ac:dyDescent="0.3">
      <c r="A981" s="187" t="e">
        <f>#REF!</f>
        <v>#REF!</v>
      </c>
      <c r="B981" s="187" t="e">
        <f>#REF!</f>
        <v>#REF!</v>
      </c>
      <c r="C981" s="191" t="e">
        <f>#REF!</f>
        <v>#REF!</v>
      </c>
      <c r="D981" s="186" t="e">
        <f>COUNTIF('[5]Trial Balance'!$A:$A,A981)</f>
        <v>#VALUE!</v>
      </c>
    </row>
    <row r="982" spans="1:4" hidden="1" x14ac:dyDescent="0.3">
      <c r="A982" s="187" t="e">
        <f>#REF!</f>
        <v>#REF!</v>
      </c>
      <c r="B982" s="187" t="e">
        <f>#REF!</f>
        <v>#REF!</v>
      </c>
      <c r="C982" s="191" t="e">
        <f>#REF!</f>
        <v>#REF!</v>
      </c>
      <c r="D982" s="186" t="e">
        <f>COUNTIF('[5]Trial Balance'!$A:$A,A982)</f>
        <v>#VALUE!</v>
      </c>
    </row>
    <row r="983" spans="1:4" hidden="1" x14ac:dyDescent="0.3">
      <c r="A983" s="187" t="e">
        <f>#REF!</f>
        <v>#REF!</v>
      </c>
      <c r="B983" s="187" t="e">
        <f>#REF!</f>
        <v>#REF!</v>
      </c>
      <c r="C983" s="191" t="e">
        <f>#REF!</f>
        <v>#REF!</v>
      </c>
      <c r="D983" s="186" t="e">
        <f>COUNTIF('[5]Trial Balance'!$A:$A,A983)</f>
        <v>#VALUE!</v>
      </c>
    </row>
    <row r="984" spans="1:4" hidden="1" x14ac:dyDescent="0.3">
      <c r="A984" s="187" t="e">
        <f>#REF!</f>
        <v>#REF!</v>
      </c>
      <c r="B984" s="187" t="e">
        <f>#REF!</f>
        <v>#REF!</v>
      </c>
      <c r="C984" s="191" t="e">
        <f>#REF!</f>
        <v>#REF!</v>
      </c>
      <c r="D984" s="186" t="e">
        <f>COUNTIF('[5]Trial Balance'!$A:$A,A984)</f>
        <v>#VALUE!</v>
      </c>
    </row>
    <row r="985" spans="1:4" hidden="1" x14ac:dyDescent="0.3">
      <c r="A985" s="187" t="e">
        <f>#REF!</f>
        <v>#REF!</v>
      </c>
      <c r="B985" s="187" t="e">
        <f>#REF!</f>
        <v>#REF!</v>
      </c>
      <c r="C985" s="191" t="e">
        <f>#REF!</f>
        <v>#REF!</v>
      </c>
      <c r="D985" s="186" t="e">
        <f>COUNTIF('[5]Trial Balance'!$A:$A,A985)</f>
        <v>#VALUE!</v>
      </c>
    </row>
    <row r="986" spans="1:4" hidden="1" x14ac:dyDescent="0.3">
      <c r="A986" s="187" t="e">
        <f>#REF!</f>
        <v>#REF!</v>
      </c>
      <c r="B986" s="187" t="e">
        <f>#REF!</f>
        <v>#REF!</v>
      </c>
      <c r="C986" s="191" t="e">
        <f>#REF!</f>
        <v>#REF!</v>
      </c>
      <c r="D986" s="186" t="e">
        <f>COUNTIF('[5]Trial Balance'!$A:$A,A986)</f>
        <v>#VALUE!</v>
      </c>
    </row>
    <row r="987" spans="1:4" hidden="1" x14ac:dyDescent="0.3">
      <c r="A987" s="187" t="e">
        <f>#REF!</f>
        <v>#REF!</v>
      </c>
      <c r="B987" s="187" t="e">
        <f>#REF!</f>
        <v>#REF!</v>
      </c>
      <c r="C987" s="191" t="e">
        <f>#REF!</f>
        <v>#REF!</v>
      </c>
      <c r="D987" s="186" t="e">
        <f>COUNTIF('[5]Trial Balance'!$A:$A,A987)</f>
        <v>#VALUE!</v>
      </c>
    </row>
    <row r="988" spans="1:4" hidden="1" x14ac:dyDescent="0.3">
      <c r="A988" s="187" t="e">
        <f>#REF!</f>
        <v>#REF!</v>
      </c>
      <c r="B988" s="187" t="e">
        <f>#REF!</f>
        <v>#REF!</v>
      </c>
      <c r="C988" s="191" t="e">
        <f>#REF!</f>
        <v>#REF!</v>
      </c>
      <c r="D988" s="186" t="e">
        <f>COUNTIF('[5]Trial Balance'!$A:$A,A988)</f>
        <v>#VALUE!</v>
      </c>
    </row>
    <row r="989" spans="1:4" hidden="1" x14ac:dyDescent="0.3">
      <c r="A989" s="187" t="e">
        <f>#REF!</f>
        <v>#REF!</v>
      </c>
      <c r="B989" s="187" t="e">
        <f>#REF!</f>
        <v>#REF!</v>
      </c>
      <c r="C989" s="191" t="e">
        <f>#REF!</f>
        <v>#REF!</v>
      </c>
      <c r="D989" s="186" t="e">
        <f>COUNTIF('[5]Trial Balance'!$A:$A,A989)</f>
        <v>#VALUE!</v>
      </c>
    </row>
    <row r="990" spans="1:4" hidden="1" x14ac:dyDescent="0.3">
      <c r="A990" s="187" t="e">
        <f>#REF!</f>
        <v>#REF!</v>
      </c>
      <c r="B990" s="187" t="e">
        <f>#REF!</f>
        <v>#REF!</v>
      </c>
      <c r="C990" s="191" t="e">
        <f>#REF!</f>
        <v>#REF!</v>
      </c>
      <c r="D990" s="186" t="e">
        <f>COUNTIF('[5]Trial Balance'!$A:$A,A990)</f>
        <v>#VALUE!</v>
      </c>
    </row>
    <row r="991" spans="1:4" hidden="1" x14ac:dyDescent="0.3">
      <c r="A991" s="187" t="e">
        <f>#REF!</f>
        <v>#REF!</v>
      </c>
      <c r="B991" s="187" t="e">
        <f>#REF!</f>
        <v>#REF!</v>
      </c>
      <c r="C991" s="191" t="e">
        <f>#REF!</f>
        <v>#REF!</v>
      </c>
      <c r="D991" s="186" t="e">
        <f>COUNTIF('[5]Trial Balance'!$A:$A,A991)</f>
        <v>#VALUE!</v>
      </c>
    </row>
    <row r="992" spans="1:4" hidden="1" x14ac:dyDescent="0.3">
      <c r="A992" s="187" t="e">
        <f>#REF!</f>
        <v>#REF!</v>
      </c>
      <c r="B992" s="187" t="e">
        <f>#REF!</f>
        <v>#REF!</v>
      </c>
      <c r="C992" s="191" t="e">
        <f>#REF!</f>
        <v>#REF!</v>
      </c>
      <c r="D992" s="186" t="e">
        <f>COUNTIF('[5]Trial Balance'!$A:$A,A992)</f>
        <v>#VALUE!</v>
      </c>
    </row>
    <row r="993" spans="1:4" hidden="1" x14ac:dyDescent="0.3">
      <c r="A993" s="187" t="e">
        <f>#REF!</f>
        <v>#REF!</v>
      </c>
      <c r="B993" s="187" t="e">
        <f>#REF!</f>
        <v>#REF!</v>
      </c>
      <c r="C993" s="191" t="e">
        <f>#REF!</f>
        <v>#REF!</v>
      </c>
      <c r="D993" s="186" t="e">
        <f>COUNTIF('[5]Trial Balance'!$A:$A,A993)</f>
        <v>#VALUE!</v>
      </c>
    </row>
    <row r="994" spans="1:4" hidden="1" x14ac:dyDescent="0.3">
      <c r="A994" s="187" t="e">
        <f>#REF!</f>
        <v>#REF!</v>
      </c>
      <c r="B994" s="187" t="e">
        <f>#REF!</f>
        <v>#REF!</v>
      </c>
      <c r="C994" s="191" t="e">
        <f>#REF!</f>
        <v>#REF!</v>
      </c>
      <c r="D994" s="186" t="e">
        <f>COUNTIF('[5]Trial Balance'!$A:$A,A994)</f>
        <v>#VALUE!</v>
      </c>
    </row>
    <row r="995" spans="1:4" hidden="1" x14ac:dyDescent="0.3">
      <c r="A995" s="187" t="e">
        <f>#REF!</f>
        <v>#REF!</v>
      </c>
      <c r="B995" s="187" t="e">
        <f>#REF!</f>
        <v>#REF!</v>
      </c>
      <c r="C995" s="191" t="e">
        <f>#REF!</f>
        <v>#REF!</v>
      </c>
      <c r="D995" s="186" t="e">
        <f>COUNTIF('[5]Trial Balance'!$A:$A,A995)</f>
        <v>#VALUE!</v>
      </c>
    </row>
    <row r="996" spans="1:4" hidden="1" x14ac:dyDescent="0.3">
      <c r="A996" s="187" t="e">
        <f>#REF!</f>
        <v>#REF!</v>
      </c>
      <c r="B996" s="187" t="e">
        <f>#REF!</f>
        <v>#REF!</v>
      </c>
      <c r="C996" s="191" t="e">
        <f>#REF!</f>
        <v>#REF!</v>
      </c>
      <c r="D996" s="186" t="e">
        <f>COUNTIF('[5]Trial Balance'!$A:$A,A996)</f>
        <v>#VALUE!</v>
      </c>
    </row>
    <row r="997" spans="1:4" hidden="1" x14ac:dyDescent="0.3">
      <c r="A997" s="187" t="e">
        <f>#REF!</f>
        <v>#REF!</v>
      </c>
      <c r="B997" s="187" t="e">
        <f>#REF!</f>
        <v>#REF!</v>
      </c>
      <c r="C997" s="191" t="e">
        <f>#REF!</f>
        <v>#REF!</v>
      </c>
      <c r="D997" s="186" t="e">
        <f>COUNTIF('[5]Trial Balance'!$A:$A,A997)</f>
        <v>#VALUE!</v>
      </c>
    </row>
    <row r="998" spans="1:4" hidden="1" x14ac:dyDescent="0.3">
      <c r="A998" s="187" t="e">
        <f>#REF!</f>
        <v>#REF!</v>
      </c>
      <c r="B998" s="187" t="e">
        <f>#REF!</f>
        <v>#REF!</v>
      </c>
      <c r="C998" s="191" t="e">
        <f>#REF!</f>
        <v>#REF!</v>
      </c>
      <c r="D998" s="186" t="e">
        <f>COUNTIF('[5]Trial Balance'!$A:$A,A998)</f>
        <v>#VALUE!</v>
      </c>
    </row>
    <row r="999" spans="1:4" hidden="1" x14ac:dyDescent="0.3">
      <c r="A999" s="187" t="e">
        <f>#REF!</f>
        <v>#REF!</v>
      </c>
      <c r="B999" s="187" t="e">
        <f>#REF!</f>
        <v>#REF!</v>
      </c>
      <c r="C999" s="191" t="e">
        <f>#REF!</f>
        <v>#REF!</v>
      </c>
      <c r="D999" s="186" t="e">
        <f>COUNTIF('[5]Trial Balance'!$A:$A,A999)</f>
        <v>#VALUE!</v>
      </c>
    </row>
    <row r="1000" spans="1:4" hidden="1" x14ac:dyDescent="0.3">
      <c r="A1000" s="187" t="e">
        <f>#REF!</f>
        <v>#REF!</v>
      </c>
      <c r="B1000" s="187" t="e">
        <f>#REF!</f>
        <v>#REF!</v>
      </c>
      <c r="C1000" s="191" t="e">
        <f>#REF!</f>
        <v>#REF!</v>
      </c>
      <c r="D1000" s="186" t="e">
        <f>COUNTIF('[5]Trial Balance'!$A:$A,A1000)</f>
        <v>#VALUE!</v>
      </c>
    </row>
    <row r="1001" spans="1:4" hidden="1" x14ac:dyDescent="0.3">
      <c r="A1001" s="187" t="e">
        <f>#REF!</f>
        <v>#REF!</v>
      </c>
      <c r="B1001" s="187" t="e">
        <f>#REF!</f>
        <v>#REF!</v>
      </c>
      <c r="C1001" s="191" t="e">
        <f>#REF!</f>
        <v>#REF!</v>
      </c>
      <c r="D1001" s="186" t="e">
        <f>COUNTIF('[5]Trial Balance'!$A:$A,A1001)</f>
        <v>#VALUE!</v>
      </c>
    </row>
    <row r="1002" spans="1:4" hidden="1" x14ac:dyDescent="0.3">
      <c r="A1002" s="187" t="e">
        <f>#REF!</f>
        <v>#REF!</v>
      </c>
      <c r="B1002" s="187" t="e">
        <f>#REF!</f>
        <v>#REF!</v>
      </c>
      <c r="C1002" s="191" t="e">
        <f>#REF!</f>
        <v>#REF!</v>
      </c>
      <c r="D1002" s="186" t="e">
        <f>COUNTIF('[5]Trial Balance'!$A:$A,A1002)</f>
        <v>#VALUE!</v>
      </c>
    </row>
    <row r="1003" spans="1:4" hidden="1" x14ac:dyDescent="0.3">
      <c r="A1003" s="187" t="e">
        <f>#REF!</f>
        <v>#REF!</v>
      </c>
      <c r="B1003" s="187" t="e">
        <f>#REF!</f>
        <v>#REF!</v>
      </c>
      <c r="C1003" s="191" t="e">
        <f>#REF!</f>
        <v>#REF!</v>
      </c>
      <c r="D1003" s="186" t="e">
        <f>COUNTIF('[5]Trial Balance'!$A:$A,A1003)</f>
        <v>#VALUE!</v>
      </c>
    </row>
    <row r="1004" spans="1:4" hidden="1" x14ac:dyDescent="0.3">
      <c r="A1004" s="187" t="e">
        <f>#REF!</f>
        <v>#REF!</v>
      </c>
      <c r="B1004" s="187" t="e">
        <f>#REF!</f>
        <v>#REF!</v>
      </c>
      <c r="C1004" s="191" t="e">
        <f>#REF!</f>
        <v>#REF!</v>
      </c>
      <c r="D1004" s="186" t="e">
        <f>COUNTIF('[5]Trial Balance'!$A:$A,A1004)</f>
        <v>#VALUE!</v>
      </c>
    </row>
    <row r="1005" spans="1:4" hidden="1" x14ac:dyDescent="0.3">
      <c r="A1005" s="187" t="e">
        <f>#REF!</f>
        <v>#REF!</v>
      </c>
      <c r="B1005" s="187" t="e">
        <f>#REF!</f>
        <v>#REF!</v>
      </c>
      <c r="C1005" s="191" t="e">
        <f>#REF!</f>
        <v>#REF!</v>
      </c>
      <c r="D1005" s="186" t="e">
        <f>COUNTIF('[5]Trial Balance'!$A:$A,A1005)</f>
        <v>#VALUE!</v>
      </c>
    </row>
    <row r="1006" spans="1:4" hidden="1" x14ac:dyDescent="0.3">
      <c r="A1006" s="187" t="e">
        <f>#REF!</f>
        <v>#REF!</v>
      </c>
      <c r="B1006" s="187" t="e">
        <f>#REF!</f>
        <v>#REF!</v>
      </c>
      <c r="C1006" s="191" t="e">
        <f>#REF!</f>
        <v>#REF!</v>
      </c>
      <c r="D1006" s="186" t="e">
        <f>COUNTIF('[5]Trial Balance'!$A:$A,A1006)</f>
        <v>#VALUE!</v>
      </c>
    </row>
    <row r="1007" spans="1:4" hidden="1" x14ac:dyDescent="0.3">
      <c r="A1007" s="187" t="e">
        <f>#REF!</f>
        <v>#REF!</v>
      </c>
      <c r="B1007" s="187" t="e">
        <f>#REF!</f>
        <v>#REF!</v>
      </c>
      <c r="C1007" s="191" t="e">
        <f>#REF!</f>
        <v>#REF!</v>
      </c>
      <c r="D1007" s="186" t="e">
        <f>COUNTIF('[5]Trial Balance'!$A:$A,A1007)</f>
        <v>#VALUE!</v>
      </c>
    </row>
    <row r="1008" spans="1:4" hidden="1" x14ac:dyDescent="0.3">
      <c r="A1008" s="187" t="e">
        <f>#REF!</f>
        <v>#REF!</v>
      </c>
      <c r="B1008" s="187" t="e">
        <f>#REF!</f>
        <v>#REF!</v>
      </c>
      <c r="C1008" s="191" t="e">
        <f>#REF!</f>
        <v>#REF!</v>
      </c>
      <c r="D1008" s="186" t="e">
        <f>COUNTIF('[5]Trial Balance'!$A:$A,A1008)</f>
        <v>#VALUE!</v>
      </c>
    </row>
    <row r="1009" spans="1:4" hidden="1" x14ac:dyDescent="0.3">
      <c r="A1009" s="187" t="e">
        <f>#REF!</f>
        <v>#REF!</v>
      </c>
      <c r="B1009" s="187" t="e">
        <f>#REF!</f>
        <v>#REF!</v>
      </c>
      <c r="C1009" s="191" t="e">
        <f>#REF!</f>
        <v>#REF!</v>
      </c>
      <c r="D1009" s="186" t="e">
        <f>COUNTIF('[5]Trial Balance'!$A:$A,A1009)</f>
        <v>#VALUE!</v>
      </c>
    </row>
    <row r="1010" spans="1:4" hidden="1" x14ac:dyDescent="0.3">
      <c r="A1010" s="187" t="e">
        <f>#REF!</f>
        <v>#REF!</v>
      </c>
      <c r="B1010" s="187" t="e">
        <f>#REF!</f>
        <v>#REF!</v>
      </c>
      <c r="C1010" s="191" t="e">
        <f>#REF!</f>
        <v>#REF!</v>
      </c>
      <c r="D1010" s="186" t="e">
        <f>COUNTIF('[5]Trial Balance'!$A:$A,A1010)</f>
        <v>#VALUE!</v>
      </c>
    </row>
    <row r="1011" spans="1:4" hidden="1" x14ac:dyDescent="0.3">
      <c r="A1011" s="187" t="e">
        <f>#REF!</f>
        <v>#REF!</v>
      </c>
      <c r="B1011" s="187" t="e">
        <f>#REF!</f>
        <v>#REF!</v>
      </c>
      <c r="C1011" s="191" t="e">
        <f>#REF!</f>
        <v>#REF!</v>
      </c>
      <c r="D1011" s="186" t="e">
        <f>COUNTIF('[5]Trial Balance'!$A:$A,A1011)</f>
        <v>#VALUE!</v>
      </c>
    </row>
    <row r="1012" spans="1:4" hidden="1" x14ac:dyDescent="0.3">
      <c r="A1012" s="187" t="e">
        <f>#REF!</f>
        <v>#REF!</v>
      </c>
      <c r="B1012" s="187" t="e">
        <f>#REF!</f>
        <v>#REF!</v>
      </c>
      <c r="C1012" s="191" t="e">
        <f>#REF!</f>
        <v>#REF!</v>
      </c>
      <c r="D1012" s="186" t="e">
        <f>COUNTIF('[5]Trial Balance'!$A:$A,A1012)</f>
        <v>#VALUE!</v>
      </c>
    </row>
    <row r="1013" spans="1:4" hidden="1" x14ac:dyDescent="0.3">
      <c r="A1013" s="187" t="e">
        <f>#REF!</f>
        <v>#REF!</v>
      </c>
      <c r="B1013" s="187" t="e">
        <f>#REF!</f>
        <v>#REF!</v>
      </c>
      <c r="C1013" s="191" t="e">
        <f>#REF!</f>
        <v>#REF!</v>
      </c>
      <c r="D1013" s="186" t="e">
        <f>COUNTIF('[5]Trial Balance'!$A:$A,A1013)</f>
        <v>#VALUE!</v>
      </c>
    </row>
    <row r="1014" spans="1:4" hidden="1" x14ac:dyDescent="0.3">
      <c r="A1014" s="187" t="e">
        <f>#REF!</f>
        <v>#REF!</v>
      </c>
      <c r="B1014" s="187" t="e">
        <f>#REF!</f>
        <v>#REF!</v>
      </c>
      <c r="C1014" s="191" t="e">
        <f>#REF!</f>
        <v>#REF!</v>
      </c>
      <c r="D1014" s="186" t="e">
        <f>COUNTIF('[5]Trial Balance'!$A:$A,A1014)</f>
        <v>#VALUE!</v>
      </c>
    </row>
    <row r="1015" spans="1:4" hidden="1" x14ac:dyDescent="0.3">
      <c r="A1015" s="187" t="e">
        <f>#REF!</f>
        <v>#REF!</v>
      </c>
      <c r="B1015" s="187" t="e">
        <f>#REF!</f>
        <v>#REF!</v>
      </c>
      <c r="C1015" s="191" t="e">
        <f>#REF!</f>
        <v>#REF!</v>
      </c>
      <c r="D1015" s="186" t="e">
        <f>COUNTIF('[5]Trial Balance'!$A:$A,A1015)</f>
        <v>#VALUE!</v>
      </c>
    </row>
    <row r="1016" spans="1:4" hidden="1" x14ac:dyDescent="0.3">
      <c r="A1016" s="187" t="e">
        <f>#REF!</f>
        <v>#REF!</v>
      </c>
      <c r="B1016" s="187" t="e">
        <f>#REF!</f>
        <v>#REF!</v>
      </c>
      <c r="C1016" s="191" t="e">
        <f>#REF!</f>
        <v>#REF!</v>
      </c>
      <c r="D1016" s="186" t="e">
        <f>COUNTIF('[5]Trial Balance'!$A:$A,A1016)</f>
        <v>#VALUE!</v>
      </c>
    </row>
    <row r="1017" spans="1:4" hidden="1" x14ac:dyDescent="0.3">
      <c r="A1017" s="187" t="e">
        <f>#REF!</f>
        <v>#REF!</v>
      </c>
      <c r="B1017" s="187" t="e">
        <f>#REF!</f>
        <v>#REF!</v>
      </c>
      <c r="C1017" s="191" t="e">
        <f>#REF!</f>
        <v>#REF!</v>
      </c>
      <c r="D1017" s="186" t="e">
        <f>COUNTIF('[5]Trial Balance'!$A:$A,A1017)</f>
        <v>#VALUE!</v>
      </c>
    </row>
    <row r="1018" spans="1:4" hidden="1" x14ac:dyDescent="0.3">
      <c r="A1018" s="187" t="e">
        <f>#REF!</f>
        <v>#REF!</v>
      </c>
      <c r="B1018" s="187" t="e">
        <f>#REF!</f>
        <v>#REF!</v>
      </c>
      <c r="C1018" s="191" t="e">
        <f>#REF!</f>
        <v>#REF!</v>
      </c>
      <c r="D1018" s="186" t="e">
        <f>COUNTIF('[5]Trial Balance'!$A:$A,A1018)</f>
        <v>#VALUE!</v>
      </c>
    </row>
    <row r="1019" spans="1:4" hidden="1" x14ac:dyDescent="0.3">
      <c r="A1019" s="187" t="e">
        <f>#REF!</f>
        <v>#REF!</v>
      </c>
      <c r="B1019" s="187" t="e">
        <f>#REF!</f>
        <v>#REF!</v>
      </c>
      <c r="C1019" s="191" t="e">
        <f>#REF!</f>
        <v>#REF!</v>
      </c>
      <c r="D1019" s="186" t="e">
        <f>COUNTIF('[5]Trial Balance'!$A:$A,A1019)</f>
        <v>#VALUE!</v>
      </c>
    </row>
    <row r="1020" spans="1:4" hidden="1" x14ac:dyDescent="0.3">
      <c r="A1020" s="187" t="e">
        <f>#REF!</f>
        <v>#REF!</v>
      </c>
      <c r="B1020" s="187" t="e">
        <f>#REF!</f>
        <v>#REF!</v>
      </c>
      <c r="C1020" s="191" t="e">
        <f>#REF!</f>
        <v>#REF!</v>
      </c>
      <c r="D1020" s="186" t="e">
        <f>COUNTIF('[5]Trial Balance'!$A:$A,A1020)</f>
        <v>#VALUE!</v>
      </c>
    </row>
    <row r="1021" spans="1:4" hidden="1" x14ac:dyDescent="0.3">
      <c r="A1021" s="187" t="e">
        <f>#REF!</f>
        <v>#REF!</v>
      </c>
      <c r="B1021" s="187" t="e">
        <f>#REF!</f>
        <v>#REF!</v>
      </c>
      <c r="C1021" s="191" t="e">
        <f>#REF!</f>
        <v>#REF!</v>
      </c>
      <c r="D1021" s="186" t="e">
        <f>COUNTIF('[5]Trial Balance'!$A:$A,A1021)</f>
        <v>#VALUE!</v>
      </c>
    </row>
    <row r="1022" spans="1:4" hidden="1" x14ac:dyDescent="0.3">
      <c r="A1022" s="187" t="e">
        <f>#REF!</f>
        <v>#REF!</v>
      </c>
      <c r="B1022" s="187" t="e">
        <f>#REF!</f>
        <v>#REF!</v>
      </c>
      <c r="C1022" s="191" t="e">
        <f>#REF!</f>
        <v>#REF!</v>
      </c>
      <c r="D1022" s="186" t="e">
        <f>COUNTIF('[5]Trial Balance'!$A:$A,A1022)</f>
        <v>#VALUE!</v>
      </c>
    </row>
    <row r="1023" spans="1:4" hidden="1" x14ac:dyDescent="0.3">
      <c r="A1023" s="187" t="e">
        <f>#REF!</f>
        <v>#REF!</v>
      </c>
      <c r="B1023" s="187" t="e">
        <f>#REF!</f>
        <v>#REF!</v>
      </c>
      <c r="C1023" s="191" t="e">
        <f>#REF!</f>
        <v>#REF!</v>
      </c>
      <c r="D1023" s="186" t="e">
        <f>COUNTIF('[5]Trial Balance'!$A:$A,A1023)</f>
        <v>#VALUE!</v>
      </c>
    </row>
    <row r="1024" spans="1:4" hidden="1" x14ac:dyDescent="0.3">
      <c r="A1024" s="187" t="e">
        <f>#REF!</f>
        <v>#REF!</v>
      </c>
      <c r="B1024" s="187" t="e">
        <f>#REF!</f>
        <v>#REF!</v>
      </c>
      <c r="C1024" s="191" t="e">
        <f>#REF!</f>
        <v>#REF!</v>
      </c>
      <c r="D1024" s="186" t="e">
        <f>COUNTIF('[5]Trial Balance'!$A:$A,A1024)</f>
        <v>#VALUE!</v>
      </c>
    </row>
    <row r="1025" spans="1:4" hidden="1" x14ac:dyDescent="0.3">
      <c r="A1025" s="187" t="e">
        <f>#REF!</f>
        <v>#REF!</v>
      </c>
      <c r="B1025" s="187" t="e">
        <f>#REF!</f>
        <v>#REF!</v>
      </c>
      <c r="C1025" s="191" t="e">
        <f>#REF!</f>
        <v>#REF!</v>
      </c>
      <c r="D1025" s="186" t="e">
        <f>COUNTIF('[5]Trial Balance'!$A:$A,A1025)</f>
        <v>#VALUE!</v>
      </c>
    </row>
    <row r="1026" spans="1:4" hidden="1" x14ac:dyDescent="0.3">
      <c r="A1026" s="187" t="e">
        <f>#REF!</f>
        <v>#REF!</v>
      </c>
      <c r="B1026" s="187" t="e">
        <f>#REF!</f>
        <v>#REF!</v>
      </c>
      <c r="C1026" s="191" t="e">
        <f>#REF!</f>
        <v>#REF!</v>
      </c>
      <c r="D1026" s="186" t="e">
        <f>COUNTIF('[5]Trial Balance'!$A:$A,A1026)</f>
        <v>#VALUE!</v>
      </c>
    </row>
    <row r="1027" spans="1:4" hidden="1" x14ac:dyDescent="0.3">
      <c r="A1027" s="187" t="e">
        <f>#REF!</f>
        <v>#REF!</v>
      </c>
      <c r="B1027" s="187" t="e">
        <f>#REF!</f>
        <v>#REF!</v>
      </c>
      <c r="C1027" s="191" t="e">
        <f>#REF!</f>
        <v>#REF!</v>
      </c>
      <c r="D1027" s="186" t="e">
        <f>COUNTIF('[5]Trial Balance'!$A:$A,A1027)</f>
        <v>#VALUE!</v>
      </c>
    </row>
    <row r="1028" spans="1:4" hidden="1" x14ac:dyDescent="0.3">
      <c r="A1028" s="187" t="e">
        <f>#REF!</f>
        <v>#REF!</v>
      </c>
      <c r="B1028" s="187" t="e">
        <f>#REF!</f>
        <v>#REF!</v>
      </c>
      <c r="C1028" s="191" t="e">
        <f>#REF!</f>
        <v>#REF!</v>
      </c>
      <c r="D1028" s="186" t="e">
        <f>COUNTIF('[5]Trial Balance'!$A:$A,A1028)</f>
        <v>#VALUE!</v>
      </c>
    </row>
    <row r="1029" spans="1:4" hidden="1" x14ac:dyDescent="0.3">
      <c r="A1029" s="187" t="e">
        <f>#REF!</f>
        <v>#REF!</v>
      </c>
      <c r="B1029" s="187" t="e">
        <f>#REF!</f>
        <v>#REF!</v>
      </c>
      <c r="C1029" s="191" t="e">
        <f>#REF!</f>
        <v>#REF!</v>
      </c>
      <c r="D1029" s="186" t="e">
        <f>COUNTIF('[5]Trial Balance'!$A:$A,A1029)</f>
        <v>#VALUE!</v>
      </c>
    </row>
    <row r="1030" spans="1:4" hidden="1" x14ac:dyDescent="0.3">
      <c r="A1030" s="187" t="e">
        <f>#REF!</f>
        <v>#REF!</v>
      </c>
      <c r="B1030" s="187" t="e">
        <f>#REF!</f>
        <v>#REF!</v>
      </c>
      <c r="C1030" s="191" t="e">
        <f>#REF!</f>
        <v>#REF!</v>
      </c>
      <c r="D1030" s="186" t="e">
        <f>COUNTIF('[5]Trial Balance'!$A:$A,A1030)</f>
        <v>#VALUE!</v>
      </c>
    </row>
    <row r="1031" spans="1:4" hidden="1" x14ac:dyDescent="0.3">
      <c r="A1031" s="187" t="e">
        <f>#REF!</f>
        <v>#REF!</v>
      </c>
      <c r="B1031" s="187" t="e">
        <f>#REF!</f>
        <v>#REF!</v>
      </c>
      <c r="C1031" s="191" t="e">
        <f>#REF!</f>
        <v>#REF!</v>
      </c>
      <c r="D1031" s="186" t="e">
        <f>COUNTIF('[5]Trial Balance'!$A:$A,A1031)</f>
        <v>#VALUE!</v>
      </c>
    </row>
    <row r="1032" spans="1:4" hidden="1" x14ac:dyDescent="0.3">
      <c r="A1032" s="187" t="e">
        <f>#REF!</f>
        <v>#REF!</v>
      </c>
      <c r="B1032" s="187" t="e">
        <f>#REF!</f>
        <v>#REF!</v>
      </c>
      <c r="C1032" s="191" t="e">
        <f>#REF!</f>
        <v>#REF!</v>
      </c>
      <c r="D1032" s="186" t="e">
        <f>COUNTIF('[5]Trial Balance'!$A:$A,A1032)</f>
        <v>#VALUE!</v>
      </c>
    </row>
    <row r="1033" spans="1:4" hidden="1" x14ac:dyDescent="0.3">
      <c r="A1033" s="187" t="e">
        <f>#REF!</f>
        <v>#REF!</v>
      </c>
      <c r="B1033" s="187" t="e">
        <f>#REF!</f>
        <v>#REF!</v>
      </c>
      <c r="C1033" s="191" t="e">
        <f>#REF!</f>
        <v>#REF!</v>
      </c>
      <c r="D1033" s="186" t="e">
        <f>COUNTIF('[5]Trial Balance'!$A:$A,A1033)</f>
        <v>#VALUE!</v>
      </c>
    </row>
    <row r="1034" spans="1:4" hidden="1" x14ac:dyDescent="0.3">
      <c r="A1034" s="187" t="e">
        <f>#REF!</f>
        <v>#REF!</v>
      </c>
      <c r="B1034" s="187" t="e">
        <f>#REF!</f>
        <v>#REF!</v>
      </c>
      <c r="C1034" s="191" t="e">
        <f>#REF!</f>
        <v>#REF!</v>
      </c>
      <c r="D1034" s="186" t="e">
        <f>COUNTIF('[5]Trial Balance'!$A:$A,A1034)</f>
        <v>#VALUE!</v>
      </c>
    </row>
    <row r="1035" spans="1:4" hidden="1" x14ac:dyDescent="0.3">
      <c r="A1035" s="187" t="e">
        <f>#REF!</f>
        <v>#REF!</v>
      </c>
      <c r="B1035" s="187" t="e">
        <f>#REF!</f>
        <v>#REF!</v>
      </c>
      <c r="C1035" s="191" t="e">
        <f>#REF!</f>
        <v>#REF!</v>
      </c>
      <c r="D1035" s="186" t="e">
        <f>COUNTIF('[5]Trial Balance'!$A:$A,A1035)</f>
        <v>#VALUE!</v>
      </c>
    </row>
    <row r="1036" spans="1:4" hidden="1" x14ac:dyDescent="0.3">
      <c r="A1036" s="187" t="e">
        <f>#REF!</f>
        <v>#REF!</v>
      </c>
      <c r="B1036" s="187" t="e">
        <f>#REF!</f>
        <v>#REF!</v>
      </c>
      <c r="C1036" s="191" t="e">
        <f>#REF!</f>
        <v>#REF!</v>
      </c>
      <c r="D1036" s="186" t="e">
        <f>COUNTIF('[5]Trial Balance'!$A:$A,A1036)</f>
        <v>#VALUE!</v>
      </c>
    </row>
    <row r="1037" spans="1:4" hidden="1" x14ac:dyDescent="0.3">
      <c r="A1037" s="187" t="e">
        <f>#REF!</f>
        <v>#REF!</v>
      </c>
      <c r="B1037" s="187" t="e">
        <f>#REF!</f>
        <v>#REF!</v>
      </c>
      <c r="C1037" s="191" t="e">
        <f>#REF!</f>
        <v>#REF!</v>
      </c>
      <c r="D1037" s="186" t="e">
        <f>COUNTIF('[5]Trial Balance'!$A:$A,A1037)</f>
        <v>#VALUE!</v>
      </c>
    </row>
    <row r="1038" spans="1:4" hidden="1" x14ac:dyDescent="0.3">
      <c r="A1038" s="187" t="e">
        <f>#REF!</f>
        <v>#REF!</v>
      </c>
      <c r="B1038" s="187" t="e">
        <f>#REF!</f>
        <v>#REF!</v>
      </c>
      <c r="C1038" s="191" t="e">
        <f>#REF!</f>
        <v>#REF!</v>
      </c>
      <c r="D1038" s="186" t="e">
        <f>COUNTIF('[5]Trial Balance'!$A:$A,A1038)</f>
        <v>#VALUE!</v>
      </c>
    </row>
    <row r="1039" spans="1:4" hidden="1" x14ac:dyDescent="0.3">
      <c r="A1039" s="187" t="e">
        <f>#REF!</f>
        <v>#REF!</v>
      </c>
      <c r="B1039" s="187" t="e">
        <f>#REF!</f>
        <v>#REF!</v>
      </c>
      <c r="C1039" s="191" t="e">
        <f>#REF!</f>
        <v>#REF!</v>
      </c>
      <c r="D1039" s="186" t="e">
        <f>COUNTIF('[5]Trial Balance'!$A:$A,A1039)</f>
        <v>#VALUE!</v>
      </c>
    </row>
    <row r="1040" spans="1:4" hidden="1" x14ac:dyDescent="0.3">
      <c r="A1040" s="187" t="e">
        <f>#REF!</f>
        <v>#REF!</v>
      </c>
      <c r="B1040" s="187" t="e">
        <f>#REF!</f>
        <v>#REF!</v>
      </c>
      <c r="C1040" s="191" t="e">
        <f>#REF!</f>
        <v>#REF!</v>
      </c>
      <c r="D1040" s="186" t="e">
        <f>COUNTIF('[5]Trial Balance'!$A:$A,A1040)</f>
        <v>#VALUE!</v>
      </c>
    </row>
    <row r="1041" spans="1:4" hidden="1" x14ac:dyDescent="0.3">
      <c r="A1041" s="187" t="e">
        <f>#REF!</f>
        <v>#REF!</v>
      </c>
      <c r="B1041" s="187" t="e">
        <f>#REF!</f>
        <v>#REF!</v>
      </c>
      <c r="C1041" s="191" t="e">
        <f>#REF!</f>
        <v>#REF!</v>
      </c>
      <c r="D1041" s="186" t="e">
        <f>COUNTIF('[5]Trial Balance'!$A:$A,A1041)</f>
        <v>#VALUE!</v>
      </c>
    </row>
    <row r="1042" spans="1:4" hidden="1" x14ac:dyDescent="0.3">
      <c r="A1042" s="187" t="e">
        <f>#REF!</f>
        <v>#REF!</v>
      </c>
      <c r="B1042" s="187" t="e">
        <f>#REF!</f>
        <v>#REF!</v>
      </c>
      <c r="C1042" s="191" t="e">
        <f>#REF!</f>
        <v>#REF!</v>
      </c>
      <c r="D1042" s="186" t="e">
        <f>COUNTIF('[5]Trial Balance'!$A:$A,A1042)</f>
        <v>#VALUE!</v>
      </c>
    </row>
    <row r="1043" spans="1:4" hidden="1" x14ac:dyDescent="0.3">
      <c r="A1043" s="187" t="e">
        <f>#REF!</f>
        <v>#REF!</v>
      </c>
      <c r="B1043" s="187" t="e">
        <f>#REF!</f>
        <v>#REF!</v>
      </c>
      <c r="C1043" s="191" t="e">
        <f>#REF!</f>
        <v>#REF!</v>
      </c>
      <c r="D1043" s="186" t="e">
        <f>COUNTIF('[5]Trial Balance'!$A:$A,A1043)</f>
        <v>#VALUE!</v>
      </c>
    </row>
    <row r="1044" spans="1:4" hidden="1" x14ac:dyDescent="0.3">
      <c r="A1044" s="187" t="e">
        <f>#REF!</f>
        <v>#REF!</v>
      </c>
      <c r="B1044" s="187" t="e">
        <f>#REF!</f>
        <v>#REF!</v>
      </c>
      <c r="C1044" s="191" t="e">
        <f>#REF!</f>
        <v>#REF!</v>
      </c>
      <c r="D1044" s="186" t="e">
        <f>COUNTIF('[5]Trial Balance'!$A:$A,A1044)</f>
        <v>#VALUE!</v>
      </c>
    </row>
    <row r="1045" spans="1:4" hidden="1" x14ac:dyDescent="0.3">
      <c r="A1045" s="187" t="e">
        <f>#REF!</f>
        <v>#REF!</v>
      </c>
      <c r="B1045" s="187" t="e">
        <f>#REF!</f>
        <v>#REF!</v>
      </c>
      <c r="C1045" s="191" t="e">
        <f>#REF!</f>
        <v>#REF!</v>
      </c>
      <c r="D1045" s="186" t="e">
        <f>COUNTIF('[5]Trial Balance'!$A:$A,A1045)</f>
        <v>#VALUE!</v>
      </c>
    </row>
    <row r="1046" spans="1:4" hidden="1" x14ac:dyDescent="0.3">
      <c r="A1046" s="187" t="e">
        <f>#REF!</f>
        <v>#REF!</v>
      </c>
      <c r="B1046" s="187" t="e">
        <f>#REF!</f>
        <v>#REF!</v>
      </c>
      <c r="C1046" s="191" t="e">
        <f>#REF!</f>
        <v>#REF!</v>
      </c>
      <c r="D1046" s="186" t="e">
        <f>COUNTIF('[5]Trial Balance'!$A:$A,A1046)</f>
        <v>#VALUE!</v>
      </c>
    </row>
    <row r="1047" spans="1:4" hidden="1" x14ac:dyDescent="0.3">
      <c r="A1047" s="187" t="e">
        <f>#REF!</f>
        <v>#REF!</v>
      </c>
      <c r="B1047" s="187" t="e">
        <f>#REF!</f>
        <v>#REF!</v>
      </c>
      <c r="C1047" s="191" t="e">
        <f>#REF!</f>
        <v>#REF!</v>
      </c>
      <c r="D1047" s="186" t="e">
        <f>COUNTIF('[5]Trial Balance'!$A:$A,A1047)</f>
        <v>#VALUE!</v>
      </c>
    </row>
    <row r="1048" spans="1:4" hidden="1" x14ac:dyDescent="0.3">
      <c r="A1048" s="187" t="e">
        <f>#REF!</f>
        <v>#REF!</v>
      </c>
      <c r="B1048" s="187" t="e">
        <f>#REF!</f>
        <v>#REF!</v>
      </c>
      <c r="C1048" s="191" t="e">
        <f>#REF!</f>
        <v>#REF!</v>
      </c>
      <c r="D1048" s="186" t="e">
        <f>COUNTIF('[5]Trial Balance'!$A:$A,A1048)</f>
        <v>#VALUE!</v>
      </c>
    </row>
    <row r="1049" spans="1:4" hidden="1" x14ac:dyDescent="0.3">
      <c r="A1049" s="187" t="e">
        <f>#REF!</f>
        <v>#REF!</v>
      </c>
      <c r="B1049" s="187" t="e">
        <f>#REF!</f>
        <v>#REF!</v>
      </c>
      <c r="C1049" s="191" t="e">
        <f>#REF!</f>
        <v>#REF!</v>
      </c>
      <c r="D1049" s="186" t="e">
        <f>COUNTIF('[5]Trial Balance'!$A:$A,A1049)</f>
        <v>#VALUE!</v>
      </c>
    </row>
    <row r="1050" spans="1:4" hidden="1" x14ac:dyDescent="0.3">
      <c r="A1050" s="187" t="e">
        <f>#REF!</f>
        <v>#REF!</v>
      </c>
      <c r="B1050" s="187" t="e">
        <f>#REF!</f>
        <v>#REF!</v>
      </c>
      <c r="C1050" s="191" t="e">
        <f>#REF!</f>
        <v>#REF!</v>
      </c>
      <c r="D1050" s="186" t="e">
        <f>COUNTIF('[5]Trial Balance'!$A:$A,A1050)</f>
        <v>#VALUE!</v>
      </c>
    </row>
    <row r="1051" spans="1:4" hidden="1" x14ac:dyDescent="0.3">
      <c r="A1051" s="187" t="e">
        <f>#REF!</f>
        <v>#REF!</v>
      </c>
      <c r="B1051" s="187" t="e">
        <f>#REF!</f>
        <v>#REF!</v>
      </c>
      <c r="C1051" s="191" t="e">
        <f>#REF!</f>
        <v>#REF!</v>
      </c>
      <c r="D1051" s="186" t="e">
        <f>COUNTIF('[5]Trial Balance'!$A:$A,A1051)</f>
        <v>#VALUE!</v>
      </c>
    </row>
    <row r="1052" spans="1:4" hidden="1" x14ac:dyDescent="0.3">
      <c r="A1052" s="187" t="e">
        <f>#REF!</f>
        <v>#REF!</v>
      </c>
      <c r="B1052" s="187" t="e">
        <f>#REF!</f>
        <v>#REF!</v>
      </c>
      <c r="C1052" s="191" t="e">
        <f>#REF!</f>
        <v>#REF!</v>
      </c>
      <c r="D1052" s="186" t="e">
        <f>COUNTIF('[5]Trial Balance'!$A:$A,A1052)</f>
        <v>#VALUE!</v>
      </c>
    </row>
    <row r="1053" spans="1:4" hidden="1" x14ac:dyDescent="0.3">
      <c r="A1053" s="187" t="e">
        <f>#REF!</f>
        <v>#REF!</v>
      </c>
      <c r="B1053" s="187" t="e">
        <f>#REF!</f>
        <v>#REF!</v>
      </c>
      <c r="C1053" s="191" t="e">
        <f>#REF!</f>
        <v>#REF!</v>
      </c>
      <c r="D1053" s="186" t="e">
        <f>COUNTIF('[5]Trial Balance'!$A:$A,A1053)</f>
        <v>#VALUE!</v>
      </c>
    </row>
    <row r="1054" spans="1:4" hidden="1" x14ac:dyDescent="0.3">
      <c r="A1054" s="187" t="e">
        <f>#REF!</f>
        <v>#REF!</v>
      </c>
      <c r="B1054" s="187" t="e">
        <f>#REF!</f>
        <v>#REF!</v>
      </c>
      <c r="C1054" s="191" t="e">
        <f>#REF!</f>
        <v>#REF!</v>
      </c>
      <c r="D1054" s="186" t="e">
        <f>COUNTIF('[5]Trial Balance'!$A:$A,A1054)</f>
        <v>#VALUE!</v>
      </c>
    </row>
    <row r="1055" spans="1:4" hidden="1" x14ac:dyDescent="0.3">
      <c r="A1055" s="187" t="e">
        <f>#REF!</f>
        <v>#REF!</v>
      </c>
      <c r="B1055" s="187" t="e">
        <f>#REF!</f>
        <v>#REF!</v>
      </c>
      <c r="C1055" s="191" t="e">
        <f>#REF!</f>
        <v>#REF!</v>
      </c>
      <c r="D1055" s="186" t="e">
        <f>COUNTIF('[5]Trial Balance'!$A:$A,A1055)</f>
        <v>#VALUE!</v>
      </c>
    </row>
    <row r="1056" spans="1:4" hidden="1" x14ac:dyDescent="0.3">
      <c r="A1056" s="187" t="e">
        <f>#REF!</f>
        <v>#REF!</v>
      </c>
      <c r="B1056" s="187" t="e">
        <f>#REF!</f>
        <v>#REF!</v>
      </c>
      <c r="C1056" s="191" t="e">
        <f>#REF!</f>
        <v>#REF!</v>
      </c>
      <c r="D1056" s="186" t="e">
        <f>COUNTIF('[5]Trial Balance'!$A:$A,A1056)</f>
        <v>#VALUE!</v>
      </c>
    </row>
    <row r="1057" spans="1:4" hidden="1" x14ac:dyDescent="0.3">
      <c r="A1057" s="187" t="e">
        <f>#REF!</f>
        <v>#REF!</v>
      </c>
      <c r="B1057" s="187" t="e">
        <f>#REF!</f>
        <v>#REF!</v>
      </c>
      <c r="C1057" s="191" t="e">
        <f>#REF!</f>
        <v>#REF!</v>
      </c>
      <c r="D1057" s="186" t="e">
        <f>COUNTIF('[5]Trial Balance'!$A:$A,A1057)</f>
        <v>#VALUE!</v>
      </c>
    </row>
    <row r="1058" spans="1:4" hidden="1" x14ac:dyDescent="0.3">
      <c r="A1058" s="187" t="e">
        <f>#REF!</f>
        <v>#REF!</v>
      </c>
      <c r="B1058" s="187" t="e">
        <f>#REF!</f>
        <v>#REF!</v>
      </c>
      <c r="C1058" s="191" t="e">
        <f>#REF!</f>
        <v>#REF!</v>
      </c>
      <c r="D1058" s="186" t="e">
        <f>COUNTIF('[5]Trial Balance'!$A:$A,A1058)</f>
        <v>#VALUE!</v>
      </c>
    </row>
    <row r="1059" spans="1:4" hidden="1" x14ac:dyDescent="0.3">
      <c r="A1059" s="187" t="e">
        <f>#REF!</f>
        <v>#REF!</v>
      </c>
      <c r="B1059" s="187" t="e">
        <f>#REF!</f>
        <v>#REF!</v>
      </c>
      <c r="C1059" s="191" t="e">
        <f>#REF!</f>
        <v>#REF!</v>
      </c>
      <c r="D1059" s="186" t="e">
        <f>COUNTIF('[5]Trial Balance'!$A:$A,A1059)</f>
        <v>#VALUE!</v>
      </c>
    </row>
    <row r="1060" spans="1:4" hidden="1" x14ac:dyDescent="0.3">
      <c r="A1060" s="187" t="e">
        <f>#REF!</f>
        <v>#REF!</v>
      </c>
      <c r="B1060" s="187" t="e">
        <f>#REF!</f>
        <v>#REF!</v>
      </c>
      <c r="C1060" s="191" t="e">
        <f>#REF!</f>
        <v>#REF!</v>
      </c>
      <c r="D1060" s="186" t="e">
        <f>COUNTIF('[5]Trial Balance'!$A:$A,A1060)</f>
        <v>#VALUE!</v>
      </c>
    </row>
    <row r="1061" spans="1:4" hidden="1" x14ac:dyDescent="0.3">
      <c r="A1061" s="187" t="e">
        <f>#REF!</f>
        <v>#REF!</v>
      </c>
      <c r="B1061" s="187" t="e">
        <f>#REF!</f>
        <v>#REF!</v>
      </c>
      <c r="C1061" s="191" t="e">
        <f>#REF!</f>
        <v>#REF!</v>
      </c>
      <c r="D1061" s="186" t="e">
        <f>COUNTIF('[5]Trial Balance'!$A:$A,A1061)</f>
        <v>#VALUE!</v>
      </c>
    </row>
    <row r="1062" spans="1:4" hidden="1" x14ac:dyDescent="0.3">
      <c r="A1062" s="187" t="e">
        <f>#REF!</f>
        <v>#REF!</v>
      </c>
      <c r="B1062" s="187" t="e">
        <f>#REF!</f>
        <v>#REF!</v>
      </c>
      <c r="C1062" s="191" t="e">
        <f>#REF!</f>
        <v>#REF!</v>
      </c>
      <c r="D1062" s="186" t="e">
        <f>COUNTIF('[5]Trial Balance'!$A:$A,A1062)</f>
        <v>#VALUE!</v>
      </c>
    </row>
    <row r="1063" spans="1:4" hidden="1" x14ac:dyDescent="0.3">
      <c r="A1063" s="187" t="e">
        <f>#REF!</f>
        <v>#REF!</v>
      </c>
      <c r="B1063" s="187" t="e">
        <f>#REF!</f>
        <v>#REF!</v>
      </c>
      <c r="C1063" s="191" t="e">
        <f>#REF!</f>
        <v>#REF!</v>
      </c>
      <c r="D1063" s="186" t="e">
        <f>COUNTIF('[5]Trial Balance'!$A:$A,A1063)</f>
        <v>#VALUE!</v>
      </c>
    </row>
    <row r="1064" spans="1:4" hidden="1" x14ac:dyDescent="0.3">
      <c r="A1064" s="187" t="e">
        <f>#REF!</f>
        <v>#REF!</v>
      </c>
      <c r="B1064" s="187" t="e">
        <f>#REF!</f>
        <v>#REF!</v>
      </c>
      <c r="C1064" s="191" t="e">
        <f>#REF!</f>
        <v>#REF!</v>
      </c>
      <c r="D1064" s="186" t="e">
        <f>COUNTIF('[5]Trial Balance'!$A:$A,A1064)</f>
        <v>#VALUE!</v>
      </c>
    </row>
    <row r="1065" spans="1:4" hidden="1" x14ac:dyDescent="0.3">
      <c r="A1065" s="187" t="e">
        <f>#REF!</f>
        <v>#REF!</v>
      </c>
      <c r="B1065" s="187" t="e">
        <f>#REF!</f>
        <v>#REF!</v>
      </c>
      <c r="C1065" s="191" t="e">
        <f>#REF!</f>
        <v>#REF!</v>
      </c>
      <c r="D1065" s="186" t="e">
        <f>COUNTIF('[5]Trial Balance'!$A:$A,A1065)</f>
        <v>#VALUE!</v>
      </c>
    </row>
    <row r="1066" spans="1:4" hidden="1" x14ac:dyDescent="0.3">
      <c r="A1066" s="187" t="e">
        <f>#REF!</f>
        <v>#REF!</v>
      </c>
      <c r="B1066" s="187" t="e">
        <f>#REF!</f>
        <v>#REF!</v>
      </c>
      <c r="C1066" s="191" t="e">
        <f>#REF!</f>
        <v>#REF!</v>
      </c>
      <c r="D1066" s="186" t="e">
        <f>COUNTIF('[5]Trial Balance'!$A:$A,A1066)</f>
        <v>#VALUE!</v>
      </c>
    </row>
    <row r="1067" spans="1:4" hidden="1" x14ac:dyDescent="0.3">
      <c r="A1067" s="187" t="e">
        <f>#REF!</f>
        <v>#REF!</v>
      </c>
      <c r="B1067" s="187" t="e">
        <f>#REF!</f>
        <v>#REF!</v>
      </c>
      <c r="C1067" s="191" t="e">
        <f>#REF!</f>
        <v>#REF!</v>
      </c>
      <c r="D1067" s="186" t="e">
        <f>COUNTIF('[5]Trial Balance'!$A:$A,A1067)</f>
        <v>#VALUE!</v>
      </c>
    </row>
    <row r="1068" spans="1:4" hidden="1" x14ac:dyDescent="0.3">
      <c r="A1068" s="187" t="e">
        <f>#REF!</f>
        <v>#REF!</v>
      </c>
      <c r="B1068" s="187" t="e">
        <f>#REF!</f>
        <v>#REF!</v>
      </c>
      <c r="C1068" s="191" t="e">
        <f>#REF!</f>
        <v>#REF!</v>
      </c>
      <c r="D1068" s="186" t="e">
        <f>COUNTIF('[5]Trial Balance'!$A:$A,A1068)</f>
        <v>#VALUE!</v>
      </c>
    </row>
    <row r="1069" spans="1:4" hidden="1" x14ac:dyDescent="0.3">
      <c r="A1069" s="187" t="e">
        <f>#REF!</f>
        <v>#REF!</v>
      </c>
      <c r="B1069" s="187" t="e">
        <f>#REF!</f>
        <v>#REF!</v>
      </c>
      <c r="C1069" s="191" t="e">
        <f>#REF!</f>
        <v>#REF!</v>
      </c>
      <c r="D1069" s="186" t="e">
        <f>COUNTIF('[5]Trial Balance'!$A:$A,A1069)</f>
        <v>#VALUE!</v>
      </c>
    </row>
    <row r="1070" spans="1:4" hidden="1" x14ac:dyDescent="0.3">
      <c r="A1070" s="187" t="e">
        <f>#REF!</f>
        <v>#REF!</v>
      </c>
      <c r="B1070" s="187" t="e">
        <f>#REF!</f>
        <v>#REF!</v>
      </c>
      <c r="C1070" s="191" t="e">
        <f>#REF!</f>
        <v>#REF!</v>
      </c>
      <c r="D1070" s="186" t="e">
        <f>COUNTIF('[5]Trial Balance'!$A:$A,A1070)</f>
        <v>#VALUE!</v>
      </c>
    </row>
    <row r="1071" spans="1:4" hidden="1" x14ac:dyDescent="0.3">
      <c r="A1071" s="187" t="e">
        <f>#REF!</f>
        <v>#REF!</v>
      </c>
      <c r="B1071" s="187" t="e">
        <f>#REF!</f>
        <v>#REF!</v>
      </c>
      <c r="C1071" s="191" t="e">
        <f>#REF!</f>
        <v>#REF!</v>
      </c>
      <c r="D1071" s="186" t="e">
        <f>COUNTIF('[5]Trial Balance'!$A:$A,A1071)</f>
        <v>#VALUE!</v>
      </c>
    </row>
    <row r="1072" spans="1:4" hidden="1" x14ac:dyDescent="0.3">
      <c r="A1072" s="187" t="e">
        <f>#REF!</f>
        <v>#REF!</v>
      </c>
      <c r="B1072" s="187" t="e">
        <f>#REF!</f>
        <v>#REF!</v>
      </c>
      <c r="C1072" s="191" t="e">
        <f>#REF!</f>
        <v>#REF!</v>
      </c>
      <c r="D1072" s="186" t="e">
        <f>COUNTIF('[5]Trial Balance'!$A:$A,A1072)</f>
        <v>#VALUE!</v>
      </c>
    </row>
    <row r="1073" spans="1:4" hidden="1" x14ac:dyDescent="0.3">
      <c r="A1073" s="187" t="e">
        <f>#REF!</f>
        <v>#REF!</v>
      </c>
      <c r="B1073" s="187" t="e">
        <f>#REF!</f>
        <v>#REF!</v>
      </c>
      <c r="C1073" s="191" t="e">
        <f>#REF!</f>
        <v>#REF!</v>
      </c>
      <c r="D1073" s="186" t="e">
        <f>COUNTIF('[5]Trial Balance'!$A:$A,A1073)</f>
        <v>#VALUE!</v>
      </c>
    </row>
    <row r="1074" spans="1:4" hidden="1" x14ac:dyDescent="0.3">
      <c r="A1074" s="187" t="e">
        <f>#REF!</f>
        <v>#REF!</v>
      </c>
      <c r="B1074" s="187" t="e">
        <f>#REF!</f>
        <v>#REF!</v>
      </c>
      <c r="C1074" s="191" t="e">
        <f>#REF!</f>
        <v>#REF!</v>
      </c>
      <c r="D1074" s="186" t="e">
        <f>COUNTIF('[5]Trial Balance'!$A:$A,A1074)</f>
        <v>#VALUE!</v>
      </c>
    </row>
    <row r="1075" spans="1:4" hidden="1" x14ac:dyDescent="0.3">
      <c r="A1075" s="187" t="e">
        <f>#REF!</f>
        <v>#REF!</v>
      </c>
      <c r="B1075" s="187" t="e">
        <f>#REF!</f>
        <v>#REF!</v>
      </c>
      <c r="C1075" s="191" t="e">
        <f>#REF!</f>
        <v>#REF!</v>
      </c>
      <c r="D1075" s="186" t="e">
        <f>COUNTIF('[5]Trial Balance'!$A:$A,A1075)</f>
        <v>#VALUE!</v>
      </c>
    </row>
    <row r="1076" spans="1:4" hidden="1" x14ac:dyDescent="0.3">
      <c r="A1076" s="187" t="e">
        <f>#REF!</f>
        <v>#REF!</v>
      </c>
      <c r="B1076" s="187" t="e">
        <f>#REF!</f>
        <v>#REF!</v>
      </c>
      <c r="C1076" s="191" t="e">
        <f>#REF!</f>
        <v>#REF!</v>
      </c>
      <c r="D1076" s="186" t="e">
        <f>COUNTIF('[5]Trial Balance'!$A:$A,A1076)</f>
        <v>#VALUE!</v>
      </c>
    </row>
    <row r="1077" spans="1:4" hidden="1" x14ac:dyDescent="0.3">
      <c r="A1077" s="187" t="e">
        <f>#REF!</f>
        <v>#REF!</v>
      </c>
      <c r="B1077" s="187" t="e">
        <f>#REF!</f>
        <v>#REF!</v>
      </c>
      <c r="C1077" s="191" t="e">
        <f>#REF!</f>
        <v>#REF!</v>
      </c>
      <c r="D1077" s="186" t="e">
        <f>COUNTIF('[5]Trial Balance'!$A:$A,A1077)</f>
        <v>#VALUE!</v>
      </c>
    </row>
    <row r="1078" spans="1:4" hidden="1" x14ac:dyDescent="0.3">
      <c r="A1078" s="187" t="e">
        <f>#REF!</f>
        <v>#REF!</v>
      </c>
      <c r="B1078" s="187" t="e">
        <f>#REF!</f>
        <v>#REF!</v>
      </c>
      <c r="C1078" s="191" t="e">
        <f>#REF!</f>
        <v>#REF!</v>
      </c>
      <c r="D1078" s="186" t="e">
        <f>COUNTIF('[5]Trial Balance'!$A:$A,A1078)</f>
        <v>#VALUE!</v>
      </c>
    </row>
    <row r="1079" spans="1:4" hidden="1" x14ac:dyDescent="0.3">
      <c r="A1079" s="187" t="e">
        <f>#REF!</f>
        <v>#REF!</v>
      </c>
      <c r="B1079" s="187" t="e">
        <f>#REF!</f>
        <v>#REF!</v>
      </c>
      <c r="C1079" s="191" t="e">
        <f>#REF!</f>
        <v>#REF!</v>
      </c>
      <c r="D1079" s="186" t="e">
        <f>COUNTIF('[5]Trial Balance'!$A:$A,A1079)</f>
        <v>#VALUE!</v>
      </c>
    </row>
    <row r="1080" spans="1:4" hidden="1" x14ac:dyDescent="0.3">
      <c r="A1080" s="187" t="e">
        <f>#REF!</f>
        <v>#REF!</v>
      </c>
      <c r="B1080" s="187" t="e">
        <f>#REF!</f>
        <v>#REF!</v>
      </c>
      <c r="C1080" s="191" t="e">
        <f>#REF!</f>
        <v>#REF!</v>
      </c>
      <c r="D1080" s="186" t="e">
        <f>COUNTIF('[5]Trial Balance'!$A:$A,A1080)</f>
        <v>#VALUE!</v>
      </c>
    </row>
    <row r="1081" spans="1:4" hidden="1" x14ac:dyDescent="0.3">
      <c r="A1081" s="187" t="e">
        <f>#REF!</f>
        <v>#REF!</v>
      </c>
      <c r="B1081" s="187" t="e">
        <f>#REF!</f>
        <v>#REF!</v>
      </c>
      <c r="C1081" s="191" t="e">
        <f>#REF!</f>
        <v>#REF!</v>
      </c>
      <c r="D1081" s="186" t="e">
        <f>COUNTIF('[5]Trial Balance'!$A:$A,A1081)</f>
        <v>#VALUE!</v>
      </c>
    </row>
    <row r="1082" spans="1:4" hidden="1" x14ac:dyDescent="0.3">
      <c r="A1082" s="187" t="e">
        <f>#REF!</f>
        <v>#REF!</v>
      </c>
      <c r="B1082" s="187" t="e">
        <f>#REF!</f>
        <v>#REF!</v>
      </c>
      <c r="C1082" s="191" t="e">
        <f>#REF!</f>
        <v>#REF!</v>
      </c>
      <c r="D1082" s="186" t="e">
        <f>COUNTIF('[5]Trial Balance'!$A:$A,A1082)</f>
        <v>#VALUE!</v>
      </c>
    </row>
    <row r="1083" spans="1:4" hidden="1" x14ac:dyDescent="0.3">
      <c r="A1083" s="187" t="e">
        <f>#REF!</f>
        <v>#REF!</v>
      </c>
      <c r="B1083" s="187" t="e">
        <f>#REF!</f>
        <v>#REF!</v>
      </c>
      <c r="C1083" s="191" t="e">
        <f>#REF!</f>
        <v>#REF!</v>
      </c>
      <c r="D1083" s="186" t="e">
        <f>COUNTIF('[5]Trial Balance'!$A:$A,A1083)</f>
        <v>#VALUE!</v>
      </c>
    </row>
    <row r="1084" spans="1:4" hidden="1" x14ac:dyDescent="0.3">
      <c r="A1084" s="187" t="e">
        <f>#REF!</f>
        <v>#REF!</v>
      </c>
      <c r="B1084" s="187" t="e">
        <f>#REF!</f>
        <v>#REF!</v>
      </c>
      <c r="C1084" s="191" t="e">
        <f>#REF!</f>
        <v>#REF!</v>
      </c>
      <c r="D1084" s="186" t="e">
        <f>COUNTIF('[5]Trial Balance'!$A:$A,A1084)</f>
        <v>#VALUE!</v>
      </c>
    </row>
    <row r="1085" spans="1:4" hidden="1" x14ac:dyDescent="0.3">
      <c r="A1085" s="187" t="e">
        <f>#REF!</f>
        <v>#REF!</v>
      </c>
      <c r="B1085" s="187" t="e">
        <f>#REF!</f>
        <v>#REF!</v>
      </c>
      <c r="C1085" s="191" t="e">
        <f>#REF!</f>
        <v>#REF!</v>
      </c>
      <c r="D1085" s="186" t="e">
        <f>COUNTIF('[5]Trial Balance'!$A:$A,A1085)</f>
        <v>#VALUE!</v>
      </c>
    </row>
    <row r="1086" spans="1:4" hidden="1" x14ac:dyDescent="0.3">
      <c r="A1086" s="187" t="e">
        <f>#REF!</f>
        <v>#REF!</v>
      </c>
      <c r="B1086" s="187" t="e">
        <f>#REF!</f>
        <v>#REF!</v>
      </c>
      <c r="C1086" s="191" t="e">
        <f>#REF!</f>
        <v>#REF!</v>
      </c>
      <c r="D1086" s="186" t="e">
        <f>COUNTIF('[5]Trial Balance'!$A:$A,A1086)</f>
        <v>#VALUE!</v>
      </c>
    </row>
    <row r="1087" spans="1:4" hidden="1" x14ac:dyDescent="0.3">
      <c r="A1087" s="187" t="e">
        <f>#REF!</f>
        <v>#REF!</v>
      </c>
      <c r="B1087" s="187" t="e">
        <f>#REF!</f>
        <v>#REF!</v>
      </c>
      <c r="C1087" s="191" t="e">
        <f>#REF!</f>
        <v>#REF!</v>
      </c>
      <c r="D1087" s="186" t="e">
        <f>COUNTIF('[5]Trial Balance'!$A:$A,A1087)</f>
        <v>#VALUE!</v>
      </c>
    </row>
    <row r="1088" spans="1:4" hidden="1" x14ac:dyDescent="0.3">
      <c r="A1088" s="187" t="e">
        <f>#REF!</f>
        <v>#REF!</v>
      </c>
      <c r="B1088" s="187" t="e">
        <f>#REF!</f>
        <v>#REF!</v>
      </c>
      <c r="C1088" s="191" t="e">
        <f>#REF!</f>
        <v>#REF!</v>
      </c>
      <c r="D1088" s="186" t="e">
        <f>COUNTIF('[5]Trial Balance'!$A:$A,A1088)</f>
        <v>#VALUE!</v>
      </c>
    </row>
    <row r="1089" spans="1:4" hidden="1" x14ac:dyDescent="0.3">
      <c r="A1089" s="187" t="e">
        <f>#REF!</f>
        <v>#REF!</v>
      </c>
      <c r="B1089" s="187" t="e">
        <f>#REF!</f>
        <v>#REF!</v>
      </c>
      <c r="C1089" s="191" t="e">
        <f>#REF!</f>
        <v>#REF!</v>
      </c>
      <c r="D1089" s="186" t="e">
        <f>COUNTIF('[5]Trial Balance'!$A:$A,A1089)</f>
        <v>#VALUE!</v>
      </c>
    </row>
    <row r="1090" spans="1:4" hidden="1" x14ac:dyDescent="0.3">
      <c r="A1090" s="187" t="e">
        <f>#REF!</f>
        <v>#REF!</v>
      </c>
      <c r="B1090" s="187" t="e">
        <f>#REF!</f>
        <v>#REF!</v>
      </c>
      <c r="C1090" s="191" t="e">
        <f>#REF!</f>
        <v>#REF!</v>
      </c>
      <c r="D1090" s="186" t="e">
        <f>COUNTIF('[5]Trial Balance'!$A:$A,A1090)</f>
        <v>#VALUE!</v>
      </c>
    </row>
    <row r="1091" spans="1:4" hidden="1" x14ac:dyDescent="0.3">
      <c r="A1091" s="187" t="e">
        <f>#REF!</f>
        <v>#REF!</v>
      </c>
      <c r="B1091" s="187" t="e">
        <f>#REF!</f>
        <v>#REF!</v>
      </c>
      <c r="C1091" s="191" t="e">
        <f>#REF!</f>
        <v>#REF!</v>
      </c>
      <c r="D1091" s="186" t="e">
        <f>COUNTIF('[5]Trial Balance'!$A:$A,A1091)</f>
        <v>#VALUE!</v>
      </c>
    </row>
    <row r="1092" spans="1:4" hidden="1" x14ac:dyDescent="0.3">
      <c r="A1092" s="187" t="e">
        <f>#REF!</f>
        <v>#REF!</v>
      </c>
      <c r="B1092" s="187" t="e">
        <f>#REF!</f>
        <v>#REF!</v>
      </c>
      <c r="C1092" s="191" t="e">
        <f>#REF!</f>
        <v>#REF!</v>
      </c>
      <c r="D1092" s="186" t="e">
        <f>COUNTIF('[5]Trial Balance'!$A:$A,A1092)</f>
        <v>#VALUE!</v>
      </c>
    </row>
    <row r="1093" spans="1:4" hidden="1" x14ac:dyDescent="0.3">
      <c r="A1093" s="187" t="e">
        <f>#REF!</f>
        <v>#REF!</v>
      </c>
      <c r="B1093" s="187" t="e">
        <f>#REF!</f>
        <v>#REF!</v>
      </c>
      <c r="C1093" s="191" t="e">
        <f>#REF!</f>
        <v>#REF!</v>
      </c>
      <c r="D1093" s="186" t="e">
        <f>COUNTIF('[5]Trial Balance'!$A:$A,A1093)</f>
        <v>#VALUE!</v>
      </c>
    </row>
    <row r="1094" spans="1:4" hidden="1" x14ac:dyDescent="0.3">
      <c r="A1094" s="187" t="e">
        <f>#REF!</f>
        <v>#REF!</v>
      </c>
      <c r="B1094" s="187" t="e">
        <f>#REF!</f>
        <v>#REF!</v>
      </c>
      <c r="C1094" s="191" t="e">
        <f>#REF!</f>
        <v>#REF!</v>
      </c>
      <c r="D1094" s="186" t="e">
        <f>COUNTIF('[5]Trial Balance'!$A:$A,A1094)</f>
        <v>#VALUE!</v>
      </c>
    </row>
    <row r="1095" spans="1:4" hidden="1" x14ac:dyDescent="0.3">
      <c r="A1095" s="187" t="e">
        <f>#REF!</f>
        <v>#REF!</v>
      </c>
      <c r="B1095" s="187" t="e">
        <f>#REF!</f>
        <v>#REF!</v>
      </c>
      <c r="C1095" s="191" t="e">
        <f>#REF!</f>
        <v>#REF!</v>
      </c>
      <c r="D1095" s="186" t="e">
        <f>COUNTIF('[5]Trial Balance'!$A:$A,A1095)</f>
        <v>#VALUE!</v>
      </c>
    </row>
    <row r="1096" spans="1:4" hidden="1" x14ac:dyDescent="0.3">
      <c r="A1096" s="187" t="e">
        <f>#REF!</f>
        <v>#REF!</v>
      </c>
      <c r="B1096" s="187" t="e">
        <f>#REF!</f>
        <v>#REF!</v>
      </c>
      <c r="C1096" s="191" t="e">
        <f>#REF!</f>
        <v>#REF!</v>
      </c>
      <c r="D1096" s="186" t="e">
        <f>COUNTIF('[5]Trial Balance'!$A:$A,A1096)</f>
        <v>#VALUE!</v>
      </c>
    </row>
    <row r="1097" spans="1:4" hidden="1" x14ac:dyDescent="0.3">
      <c r="A1097" s="187" t="e">
        <f>#REF!</f>
        <v>#REF!</v>
      </c>
      <c r="B1097" s="187" t="e">
        <f>#REF!</f>
        <v>#REF!</v>
      </c>
      <c r="C1097" s="191" t="e">
        <f>#REF!</f>
        <v>#REF!</v>
      </c>
      <c r="D1097" s="186" t="e">
        <f>COUNTIF('[5]Trial Balance'!$A:$A,A1097)</f>
        <v>#VALUE!</v>
      </c>
    </row>
    <row r="1098" spans="1:4" hidden="1" x14ac:dyDescent="0.3">
      <c r="A1098" s="187" t="e">
        <f>#REF!</f>
        <v>#REF!</v>
      </c>
      <c r="B1098" s="187" t="e">
        <f>#REF!</f>
        <v>#REF!</v>
      </c>
      <c r="C1098" s="191" t="e">
        <f>#REF!</f>
        <v>#REF!</v>
      </c>
      <c r="D1098" s="186" t="e">
        <f>COUNTIF('[5]Trial Balance'!$A:$A,A1098)</f>
        <v>#VALUE!</v>
      </c>
    </row>
    <row r="1099" spans="1:4" hidden="1" x14ac:dyDescent="0.3">
      <c r="A1099" s="187" t="e">
        <f>#REF!</f>
        <v>#REF!</v>
      </c>
      <c r="B1099" s="187" t="e">
        <f>#REF!</f>
        <v>#REF!</v>
      </c>
      <c r="C1099" s="191" t="e">
        <f>#REF!</f>
        <v>#REF!</v>
      </c>
      <c r="D1099" s="186" t="e">
        <f>COUNTIF('[5]Trial Balance'!$A:$A,A1099)</f>
        <v>#VALUE!</v>
      </c>
    </row>
    <row r="1100" spans="1:4" hidden="1" x14ac:dyDescent="0.3">
      <c r="A1100" s="187" t="e">
        <f>#REF!</f>
        <v>#REF!</v>
      </c>
      <c r="B1100" s="187" t="e">
        <f>#REF!</f>
        <v>#REF!</v>
      </c>
      <c r="C1100" s="191" t="e">
        <f>#REF!</f>
        <v>#REF!</v>
      </c>
      <c r="D1100" s="186" t="e">
        <f>COUNTIF('[5]Trial Balance'!$A:$A,A1100)</f>
        <v>#VALUE!</v>
      </c>
    </row>
    <row r="1101" spans="1:4" hidden="1" x14ac:dyDescent="0.3">
      <c r="A1101" s="187" t="e">
        <f>#REF!</f>
        <v>#REF!</v>
      </c>
      <c r="B1101" s="187" t="e">
        <f>#REF!</f>
        <v>#REF!</v>
      </c>
      <c r="C1101" s="191" t="e">
        <f>#REF!</f>
        <v>#REF!</v>
      </c>
      <c r="D1101" s="186" t="e">
        <f>COUNTIF('[5]Trial Balance'!$A:$A,A1101)</f>
        <v>#VALUE!</v>
      </c>
    </row>
    <row r="1102" spans="1:4" hidden="1" x14ac:dyDescent="0.3">
      <c r="A1102" s="187" t="e">
        <f>#REF!</f>
        <v>#REF!</v>
      </c>
      <c r="B1102" s="187" t="e">
        <f>#REF!</f>
        <v>#REF!</v>
      </c>
      <c r="C1102" s="191" t="e">
        <f>#REF!</f>
        <v>#REF!</v>
      </c>
      <c r="D1102" s="186" t="e">
        <f>COUNTIF('[5]Trial Balance'!$A:$A,A1102)</f>
        <v>#VALUE!</v>
      </c>
    </row>
    <row r="1103" spans="1:4" hidden="1" x14ac:dyDescent="0.3">
      <c r="A1103" s="187" t="e">
        <f>#REF!</f>
        <v>#REF!</v>
      </c>
      <c r="B1103" s="187" t="e">
        <f>#REF!</f>
        <v>#REF!</v>
      </c>
      <c r="C1103" s="191" t="e">
        <f>#REF!</f>
        <v>#REF!</v>
      </c>
      <c r="D1103" s="186" t="e">
        <f>COUNTIF('[5]Trial Balance'!$A:$A,A1103)</f>
        <v>#VALUE!</v>
      </c>
    </row>
    <row r="1104" spans="1:4" hidden="1" x14ac:dyDescent="0.3">
      <c r="A1104" s="187" t="e">
        <f>#REF!</f>
        <v>#REF!</v>
      </c>
      <c r="B1104" s="187" t="e">
        <f>#REF!</f>
        <v>#REF!</v>
      </c>
      <c r="C1104" s="191" t="e">
        <f>#REF!</f>
        <v>#REF!</v>
      </c>
      <c r="D1104" s="186" t="e">
        <f>COUNTIF('[5]Trial Balance'!$A:$A,A1104)</f>
        <v>#VALUE!</v>
      </c>
    </row>
    <row r="1105" spans="1:4" hidden="1" x14ac:dyDescent="0.3">
      <c r="A1105" s="187" t="e">
        <f>#REF!</f>
        <v>#REF!</v>
      </c>
      <c r="B1105" s="187" t="e">
        <f>#REF!</f>
        <v>#REF!</v>
      </c>
      <c r="C1105" s="191" t="e">
        <f>#REF!</f>
        <v>#REF!</v>
      </c>
      <c r="D1105" s="186" t="e">
        <f>COUNTIF('[5]Trial Balance'!$A:$A,A1105)</f>
        <v>#VALUE!</v>
      </c>
    </row>
    <row r="1106" spans="1:4" hidden="1" x14ac:dyDescent="0.3">
      <c r="A1106" s="187" t="e">
        <f>#REF!</f>
        <v>#REF!</v>
      </c>
      <c r="B1106" s="187" t="e">
        <f>#REF!</f>
        <v>#REF!</v>
      </c>
      <c r="C1106" s="191" t="e">
        <f>#REF!</f>
        <v>#REF!</v>
      </c>
      <c r="D1106" s="186" t="e">
        <f>COUNTIF('[5]Trial Balance'!$A:$A,A1106)</f>
        <v>#VALUE!</v>
      </c>
    </row>
    <row r="1107" spans="1:4" hidden="1" x14ac:dyDescent="0.3">
      <c r="A1107" s="187" t="e">
        <f>#REF!</f>
        <v>#REF!</v>
      </c>
      <c r="B1107" s="187" t="e">
        <f>#REF!</f>
        <v>#REF!</v>
      </c>
      <c r="C1107" s="191" t="e">
        <f>#REF!</f>
        <v>#REF!</v>
      </c>
      <c r="D1107" s="186" t="e">
        <f>COUNTIF('[5]Trial Balance'!$A:$A,A1107)</f>
        <v>#VALUE!</v>
      </c>
    </row>
    <row r="1108" spans="1:4" hidden="1" x14ac:dyDescent="0.3">
      <c r="A1108" s="187" t="e">
        <f>#REF!</f>
        <v>#REF!</v>
      </c>
      <c r="B1108" s="187" t="e">
        <f>#REF!</f>
        <v>#REF!</v>
      </c>
      <c r="C1108" s="191" t="e">
        <f>#REF!</f>
        <v>#REF!</v>
      </c>
      <c r="D1108" s="186" t="e">
        <f>COUNTIF('[5]Trial Balance'!$A:$A,A1108)</f>
        <v>#VALUE!</v>
      </c>
    </row>
    <row r="1109" spans="1:4" hidden="1" x14ac:dyDescent="0.3">
      <c r="A1109" s="187" t="e">
        <f>#REF!</f>
        <v>#REF!</v>
      </c>
      <c r="B1109" s="187" t="e">
        <f>#REF!</f>
        <v>#REF!</v>
      </c>
      <c r="C1109" s="191" t="e">
        <f>#REF!</f>
        <v>#REF!</v>
      </c>
      <c r="D1109" s="186" t="e">
        <f>COUNTIF('[5]Trial Balance'!$A:$A,A1109)</f>
        <v>#VALUE!</v>
      </c>
    </row>
    <row r="1110" spans="1:4" hidden="1" x14ac:dyDescent="0.3">
      <c r="A1110" s="187" t="e">
        <f>#REF!</f>
        <v>#REF!</v>
      </c>
      <c r="B1110" s="187" t="e">
        <f>#REF!</f>
        <v>#REF!</v>
      </c>
      <c r="C1110" s="191" t="e">
        <f>#REF!</f>
        <v>#REF!</v>
      </c>
      <c r="D1110" s="186" t="e">
        <f>COUNTIF('[5]Trial Balance'!$A:$A,A1110)</f>
        <v>#VALUE!</v>
      </c>
    </row>
    <row r="1111" spans="1:4" hidden="1" x14ac:dyDescent="0.3">
      <c r="A1111" s="187" t="e">
        <f>#REF!</f>
        <v>#REF!</v>
      </c>
      <c r="B1111" s="187" t="e">
        <f>#REF!</f>
        <v>#REF!</v>
      </c>
      <c r="C1111" s="191" t="e">
        <f>#REF!</f>
        <v>#REF!</v>
      </c>
      <c r="D1111" s="186" t="e">
        <f>COUNTIF('[5]Trial Balance'!$A:$A,A1111)</f>
        <v>#VALUE!</v>
      </c>
    </row>
    <row r="1112" spans="1:4" hidden="1" x14ac:dyDescent="0.3">
      <c r="A1112" s="187" t="e">
        <f>#REF!</f>
        <v>#REF!</v>
      </c>
      <c r="B1112" s="187" t="e">
        <f>#REF!</f>
        <v>#REF!</v>
      </c>
      <c r="C1112" s="191" t="e">
        <f>#REF!</f>
        <v>#REF!</v>
      </c>
      <c r="D1112" s="186" t="e">
        <f>COUNTIF('[5]Trial Balance'!$A:$A,A1112)</f>
        <v>#VALUE!</v>
      </c>
    </row>
    <row r="1113" spans="1:4" hidden="1" x14ac:dyDescent="0.3">
      <c r="A1113" s="187" t="e">
        <f>#REF!</f>
        <v>#REF!</v>
      </c>
      <c r="B1113" s="187" t="e">
        <f>#REF!</f>
        <v>#REF!</v>
      </c>
      <c r="C1113" s="191" t="e">
        <f>#REF!</f>
        <v>#REF!</v>
      </c>
      <c r="D1113" s="186" t="e">
        <f>COUNTIF('[5]Trial Balance'!$A:$A,A1113)</f>
        <v>#VALUE!</v>
      </c>
    </row>
    <row r="1114" spans="1:4" hidden="1" x14ac:dyDescent="0.3">
      <c r="A1114" s="187" t="e">
        <f>#REF!</f>
        <v>#REF!</v>
      </c>
      <c r="B1114" s="187" t="e">
        <f>#REF!</f>
        <v>#REF!</v>
      </c>
      <c r="C1114" s="191" t="e">
        <f>#REF!</f>
        <v>#REF!</v>
      </c>
      <c r="D1114" s="186" t="e">
        <f>COUNTIF('[5]Trial Balance'!$A:$A,A1114)</f>
        <v>#VALUE!</v>
      </c>
    </row>
    <row r="1115" spans="1:4" hidden="1" x14ac:dyDescent="0.3">
      <c r="A1115" s="187" t="e">
        <f>#REF!</f>
        <v>#REF!</v>
      </c>
      <c r="B1115" s="187" t="e">
        <f>#REF!</f>
        <v>#REF!</v>
      </c>
      <c r="C1115" s="191" t="e">
        <f>#REF!</f>
        <v>#REF!</v>
      </c>
      <c r="D1115" s="186" t="e">
        <f>COUNTIF('[5]Trial Balance'!$A:$A,A1115)</f>
        <v>#VALUE!</v>
      </c>
    </row>
    <row r="1116" spans="1:4" hidden="1" x14ac:dyDescent="0.3">
      <c r="A1116" s="187" t="e">
        <f>#REF!</f>
        <v>#REF!</v>
      </c>
      <c r="B1116" s="187" t="e">
        <f>#REF!</f>
        <v>#REF!</v>
      </c>
      <c r="C1116" s="191" t="e">
        <f>#REF!</f>
        <v>#REF!</v>
      </c>
      <c r="D1116" s="186" t="e">
        <f>COUNTIF('[5]Trial Balance'!$A:$A,A1116)</f>
        <v>#VALUE!</v>
      </c>
    </row>
    <row r="1117" spans="1:4" hidden="1" x14ac:dyDescent="0.3">
      <c r="A1117" s="187" t="e">
        <f>#REF!</f>
        <v>#REF!</v>
      </c>
      <c r="B1117" s="187" t="e">
        <f>#REF!</f>
        <v>#REF!</v>
      </c>
      <c r="C1117" s="191" t="e">
        <f>#REF!</f>
        <v>#REF!</v>
      </c>
      <c r="D1117" s="186" t="e">
        <f>COUNTIF('[5]Trial Balance'!$A:$A,A1117)</f>
        <v>#VALUE!</v>
      </c>
    </row>
    <row r="1118" spans="1:4" hidden="1" x14ac:dyDescent="0.3">
      <c r="A1118" s="187" t="e">
        <f>#REF!</f>
        <v>#REF!</v>
      </c>
      <c r="B1118" s="187" t="e">
        <f>#REF!</f>
        <v>#REF!</v>
      </c>
      <c r="C1118" s="191" t="e">
        <f>#REF!</f>
        <v>#REF!</v>
      </c>
      <c r="D1118" s="186" t="e">
        <f>COUNTIF('[5]Trial Balance'!$A:$A,A1118)</f>
        <v>#VALUE!</v>
      </c>
    </row>
    <row r="1119" spans="1:4" hidden="1" x14ac:dyDescent="0.3">
      <c r="A1119" s="187" t="e">
        <f>#REF!</f>
        <v>#REF!</v>
      </c>
      <c r="B1119" s="187" t="e">
        <f>#REF!</f>
        <v>#REF!</v>
      </c>
      <c r="C1119" s="191" t="e">
        <f>#REF!</f>
        <v>#REF!</v>
      </c>
      <c r="D1119" s="186" t="e">
        <f>COUNTIF('[5]Trial Balance'!$A:$A,A1119)</f>
        <v>#VALUE!</v>
      </c>
    </row>
    <row r="1120" spans="1:4" hidden="1" x14ac:dyDescent="0.3">
      <c r="A1120" s="187" t="e">
        <f>#REF!</f>
        <v>#REF!</v>
      </c>
      <c r="B1120" s="187" t="e">
        <f>#REF!</f>
        <v>#REF!</v>
      </c>
      <c r="C1120" s="191" t="e">
        <f>#REF!</f>
        <v>#REF!</v>
      </c>
      <c r="D1120" s="186" t="e">
        <f>COUNTIF('[5]Trial Balance'!$A:$A,A1120)</f>
        <v>#VALUE!</v>
      </c>
    </row>
    <row r="1121" spans="1:4" hidden="1" x14ac:dyDescent="0.3">
      <c r="A1121" s="187" t="e">
        <f>#REF!</f>
        <v>#REF!</v>
      </c>
      <c r="B1121" s="187" t="e">
        <f>#REF!</f>
        <v>#REF!</v>
      </c>
      <c r="C1121" s="191" t="e">
        <f>#REF!</f>
        <v>#REF!</v>
      </c>
      <c r="D1121" s="186" t="e">
        <f>COUNTIF('[5]Trial Balance'!$A:$A,A1121)</f>
        <v>#VALUE!</v>
      </c>
    </row>
    <row r="1122" spans="1:4" hidden="1" x14ac:dyDescent="0.3">
      <c r="A1122" s="187" t="e">
        <f>#REF!</f>
        <v>#REF!</v>
      </c>
      <c r="B1122" s="187" t="e">
        <f>#REF!</f>
        <v>#REF!</v>
      </c>
      <c r="C1122" s="191" t="e">
        <f>#REF!</f>
        <v>#REF!</v>
      </c>
      <c r="D1122" s="186" t="e">
        <f>COUNTIF('[5]Trial Balance'!$A:$A,A1122)</f>
        <v>#VALUE!</v>
      </c>
    </row>
    <row r="1123" spans="1:4" hidden="1" x14ac:dyDescent="0.3">
      <c r="A1123" s="187" t="e">
        <f>#REF!</f>
        <v>#REF!</v>
      </c>
      <c r="B1123" s="187" t="e">
        <f>#REF!</f>
        <v>#REF!</v>
      </c>
      <c r="C1123" s="191" t="e">
        <f>#REF!</f>
        <v>#REF!</v>
      </c>
      <c r="D1123" s="186" t="e">
        <f>COUNTIF('[5]Trial Balance'!$A:$A,A1123)</f>
        <v>#VALUE!</v>
      </c>
    </row>
    <row r="1124" spans="1:4" hidden="1" x14ac:dyDescent="0.3">
      <c r="A1124" s="187" t="e">
        <f>#REF!</f>
        <v>#REF!</v>
      </c>
      <c r="B1124" s="187" t="e">
        <f>#REF!</f>
        <v>#REF!</v>
      </c>
      <c r="C1124" s="191" t="e">
        <f>#REF!</f>
        <v>#REF!</v>
      </c>
      <c r="D1124" s="186" t="e">
        <f>COUNTIF('[5]Trial Balance'!$A:$A,A1124)</f>
        <v>#VALUE!</v>
      </c>
    </row>
    <row r="1125" spans="1:4" hidden="1" x14ac:dyDescent="0.3">
      <c r="A1125" s="187" t="e">
        <f>#REF!</f>
        <v>#REF!</v>
      </c>
      <c r="B1125" s="187" t="e">
        <f>#REF!</f>
        <v>#REF!</v>
      </c>
      <c r="C1125" s="191" t="e">
        <f>#REF!</f>
        <v>#REF!</v>
      </c>
      <c r="D1125" s="186" t="e">
        <f>COUNTIF('[5]Trial Balance'!$A:$A,A1125)</f>
        <v>#VALUE!</v>
      </c>
    </row>
    <row r="1126" spans="1:4" hidden="1" x14ac:dyDescent="0.3">
      <c r="A1126" s="187" t="e">
        <f>#REF!</f>
        <v>#REF!</v>
      </c>
      <c r="B1126" s="187" t="e">
        <f>#REF!</f>
        <v>#REF!</v>
      </c>
      <c r="C1126" s="191" t="e">
        <f>#REF!</f>
        <v>#REF!</v>
      </c>
      <c r="D1126" s="186" t="e">
        <f>COUNTIF('[5]Trial Balance'!$A:$A,A1126)</f>
        <v>#VALUE!</v>
      </c>
    </row>
    <row r="1127" spans="1:4" hidden="1" x14ac:dyDescent="0.3">
      <c r="A1127" s="187" t="e">
        <f>#REF!</f>
        <v>#REF!</v>
      </c>
      <c r="B1127" s="187" t="e">
        <f>#REF!</f>
        <v>#REF!</v>
      </c>
      <c r="C1127" s="191" t="e">
        <f>#REF!</f>
        <v>#REF!</v>
      </c>
      <c r="D1127" s="186" t="e">
        <f>COUNTIF('[5]Trial Balance'!$A:$A,A1127)</f>
        <v>#VALUE!</v>
      </c>
    </row>
    <row r="1128" spans="1:4" hidden="1" x14ac:dyDescent="0.3">
      <c r="A1128" s="187" t="e">
        <f>#REF!</f>
        <v>#REF!</v>
      </c>
      <c r="B1128" s="187" t="e">
        <f>#REF!</f>
        <v>#REF!</v>
      </c>
      <c r="C1128" s="191" t="e">
        <f>#REF!</f>
        <v>#REF!</v>
      </c>
      <c r="D1128" s="186" t="e">
        <f>COUNTIF('[5]Trial Balance'!$A:$A,A1128)</f>
        <v>#VALUE!</v>
      </c>
    </row>
    <row r="1129" spans="1:4" hidden="1" x14ac:dyDescent="0.3">
      <c r="A1129" s="187" t="e">
        <f>#REF!</f>
        <v>#REF!</v>
      </c>
      <c r="B1129" s="187" t="e">
        <f>#REF!</f>
        <v>#REF!</v>
      </c>
      <c r="C1129" s="191" t="e">
        <f>#REF!</f>
        <v>#REF!</v>
      </c>
      <c r="D1129" s="186" t="e">
        <f>COUNTIF('[5]Trial Balance'!$A:$A,A1129)</f>
        <v>#VALUE!</v>
      </c>
    </row>
    <row r="1130" spans="1:4" hidden="1" x14ac:dyDescent="0.3">
      <c r="A1130" s="187" t="e">
        <f>#REF!</f>
        <v>#REF!</v>
      </c>
      <c r="B1130" s="187" t="e">
        <f>#REF!</f>
        <v>#REF!</v>
      </c>
      <c r="C1130" s="191" t="e">
        <f>#REF!</f>
        <v>#REF!</v>
      </c>
      <c r="D1130" s="186" t="e">
        <f>COUNTIF('[5]Trial Balance'!$A:$A,A1130)</f>
        <v>#VALUE!</v>
      </c>
    </row>
    <row r="1131" spans="1:4" hidden="1" x14ac:dyDescent="0.3">
      <c r="A1131" s="187" t="e">
        <f>#REF!</f>
        <v>#REF!</v>
      </c>
      <c r="B1131" s="187" t="e">
        <f>#REF!</f>
        <v>#REF!</v>
      </c>
      <c r="C1131" s="191" t="e">
        <f>#REF!</f>
        <v>#REF!</v>
      </c>
      <c r="D1131" s="186" t="e">
        <f>COUNTIF('[5]Trial Balance'!$A:$A,A1131)</f>
        <v>#VALUE!</v>
      </c>
    </row>
    <row r="1132" spans="1:4" hidden="1" x14ac:dyDescent="0.3">
      <c r="A1132" s="187" t="e">
        <f>#REF!</f>
        <v>#REF!</v>
      </c>
      <c r="B1132" s="187" t="e">
        <f>#REF!</f>
        <v>#REF!</v>
      </c>
      <c r="C1132" s="191" t="e">
        <f>#REF!</f>
        <v>#REF!</v>
      </c>
      <c r="D1132" s="186" t="e">
        <f>COUNTIF('[5]Trial Balance'!$A:$A,A1132)</f>
        <v>#VALUE!</v>
      </c>
    </row>
    <row r="1133" spans="1:4" hidden="1" x14ac:dyDescent="0.3">
      <c r="A1133" s="187" t="e">
        <f>#REF!</f>
        <v>#REF!</v>
      </c>
      <c r="B1133" s="187" t="e">
        <f>#REF!</f>
        <v>#REF!</v>
      </c>
      <c r="C1133" s="191" t="e">
        <f>#REF!</f>
        <v>#REF!</v>
      </c>
      <c r="D1133" s="186" t="e">
        <f>COUNTIF('[5]Trial Balance'!$A:$A,A1133)</f>
        <v>#VALUE!</v>
      </c>
    </row>
    <row r="1134" spans="1:4" hidden="1" x14ac:dyDescent="0.3">
      <c r="A1134" s="187" t="e">
        <f>#REF!</f>
        <v>#REF!</v>
      </c>
      <c r="B1134" s="187" t="e">
        <f>#REF!</f>
        <v>#REF!</v>
      </c>
      <c r="C1134" s="191" t="e">
        <f>#REF!</f>
        <v>#REF!</v>
      </c>
      <c r="D1134" s="186" t="e">
        <f>COUNTIF('[5]Trial Balance'!$A:$A,A1134)</f>
        <v>#VALUE!</v>
      </c>
    </row>
    <row r="1135" spans="1:4" hidden="1" x14ac:dyDescent="0.3">
      <c r="A1135" s="187" t="e">
        <f>#REF!</f>
        <v>#REF!</v>
      </c>
      <c r="B1135" s="187" t="e">
        <f>#REF!</f>
        <v>#REF!</v>
      </c>
      <c r="C1135" s="191" t="e">
        <f>#REF!</f>
        <v>#REF!</v>
      </c>
      <c r="D1135" s="186" t="e">
        <f>COUNTIF('[5]Trial Balance'!$A:$A,A1135)</f>
        <v>#VALUE!</v>
      </c>
    </row>
    <row r="1136" spans="1:4" hidden="1" x14ac:dyDescent="0.3">
      <c r="A1136" s="187" t="e">
        <f>#REF!</f>
        <v>#REF!</v>
      </c>
      <c r="B1136" s="187" t="e">
        <f>#REF!</f>
        <v>#REF!</v>
      </c>
      <c r="C1136" s="191" t="e">
        <f>#REF!</f>
        <v>#REF!</v>
      </c>
      <c r="D1136" s="186" t="e">
        <f>COUNTIF('[5]Trial Balance'!$A:$A,A1136)</f>
        <v>#VALUE!</v>
      </c>
    </row>
    <row r="1137" spans="1:4" hidden="1" x14ac:dyDescent="0.3">
      <c r="A1137" s="187" t="e">
        <f>#REF!</f>
        <v>#REF!</v>
      </c>
      <c r="B1137" s="187" t="e">
        <f>#REF!</f>
        <v>#REF!</v>
      </c>
      <c r="C1137" s="191" t="e">
        <f>#REF!</f>
        <v>#REF!</v>
      </c>
      <c r="D1137" s="186" t="e">
        <f>COUNTIF('[5]Trial Balance'!$A:$A,A1137)</f>
        <v>#VALUE!</v>
      </c>
    </row>
    <row r="1138" spans="1:4" hidden="1" x14ac:dyDescent="0.3">
      <c r="A1138" s="187" t="e">
        <f>#REF!</f>
        <v>#REF!</v>
      </c>
      <c r="B1138" s="187" t="e">
        <f>#REF!</f>
        <v>#REF!</v>
      </c>
      <c r="C1138" s="191" t="e">
        <f>#REF!</f>
        <v>#REF!</v>
      </c>
      <c r="D1138" s="186" t="e">
        <f>COUNTIF('[5]Trial Balance'!$A:$A,A1138)</f>
        <v>#VALUE!</v>
      </c>
    </row>
    <row r="1139" spans="1:4" hidden="1" x14ac:dyDescent="0.3">
      <c r="A1139" s="187" t="e">
        <f>#REF!</f>
        <v>#REF!</v>
      </c>
      <c r="B1139" s="187" t="e">
        <f>#REF!</f>
        <v>#REF!</v>
      </c>
      <c r="C1139" s="191" t="e">
        <f>#REF!</f>
        <v>#REF!</v>
      </c>
      <c r="D1139" s="186" t="e">
        <f>COUNTIF('[5]Trial Balance'!$A:$A,A1139)</f>
        <v>#VALUE!</v>
      </c>
    </row>
    <row r="1140" spans="1:4" hidden="1" x14ac:dyDescent="0.3">
      <c r="A1140" s="187" t="e">
        <f>#REF!</f>
        <v>#REF!</v>
      </c>
      <c r="B1140" s="187" t="e">
        <f>#REF!</f>
        <v>#REF!</v>
      </c>
      <c r="C1140" s="191" t="e">
        <f>#REF!</f>
        <v>#REF!</v>
      </c>
      <c r="D1140" s="186" t="e">
        <f>COUNTIF('[5]Trial Balance'!$A:$A,A1140)</f>
        <v>#VALUE!</v>
      </c>
    </row>
    <row r="1141" spans="1:4" hidden="1" x14ac:dyDescent="0.3">
      <c r="A1141" s="187" t="e">
        <f>#REF!</f>
        <v>#REF!</v>
      </c>
      <c r="B1141" s="187" t="e">
        <f>#REF!</f>
        <v>#REF!</v>
      </c>
      <c r="C1141" s="191" t="e">
        <f>#REF!</f>
        <v>#REF!</v>
      </c>
      <c r="D1141" s="186" t="e">
        <f>COUNTIF('[5]Trial Balance'!$A:$A,A1141)</f>
        <v>#VALUE!</v>
      </c>
    </row>
    <row r="1142" spans="1:4" hidden="1" x14ac:dyDescent="0.3">
      <c r="A1142" s="187" t="e">
        <f>#REF!</f>
        <v>#REF!</v>
      </c>
      <c r="B1142" s="187" t="e">
        <f>#REF!</f>
        <v>#REF!</v>
      </c>
      <c r="C1142" s="191" t="e">
        <f>#REF!</f>
        <v>#REF!</v>
      </c>
      <c r="D1142" s="186" t="e">
        <f>COUNTIF('[5]Trial Balance'!$A:$A,A1142)</f>
        <v>#VALUE!</v>
      </c>
    </row>
    <row r="1143" spans="1:4" hidden="1" x14ac:dyDescent="0.3">
      <c r="A1143" s="187" t="e">
        <f>#REF!</f>
        <v>#REF!</v>
      </c>
      <c r="B1143" s="187" t="e">
        <f>#REF!</f>
        <v>#REF!</v>
      </c>
      <c r="C1143" s="191" t="e">
        <f>#REF!</f>
        <v>#REF!</v>
      </c>
      <c r="D1143" s="186" t="e">
        <f>COUNTIF('[5]Trial Balance'!$A:$A,A1143)</f>
        <v>#VALUE!</v>
      </c>
    </row>
    <row r="1144" spans="1:4" hidden="1" x14ac:dyDescent="0.3">
      <c r="A1144" s="187" t="e">
        <f>#REF!</f>
        <v>#REF!</v>
      </c>
      <c r="B1144" s="187" t="e">
        <f>#REF!</f>
        <v>#REF!</v>
      </c>
      <c r="C1144" s="191" t="e">
        <f>#REF!</f>
        <v>#REF!</v>
      </c>
      <c r="D1144" s="186" t="e">
        <f>COUNTIF('[5]Trial Balance'!$A:$A,A1144)</f>
        <v>#VALUE!</v>
      </c>
    </row>
    <row r="1145" spans="1:4" hidden="1" x14ac:dyDescent="0.3">
      <c r="A1145" s="187" t="e">
        <f>#REF!</f>
        <v>#REF!</v>
      </c>
      <c r="B1145" s="187" t="e">
        <f>#REF!</f>
        <v>#REF!</v>
      </c>
      <c r="C1145" s="191" t="e">
        <f>#REF!</f>
        <v>#REF!</v>
      </c>
      <c r="D1145" s="186" t="e">
        <f>COUNTIF('[5]Trial Balance'!$A:$A,A1145)</f>
        <v>#VALUE!</v>
      </c>
    </row>
    <row r="1146" spans="1:4" hidden="1" x14ac:dyDescent="0.3">
      <c r="A1146" s="187" t="e">
        <f>#REF!</f>
        <v>#REF!</v>
      </c>
      <c r="B1146" s="187" t="e">
        <f>#REF!</f>
        <v>#REF!</v>
      </c>
      <c r="C1146" s="191" t="e">
        <f>#REF!</f>
        <v>#REF!</v>
      </c>
      <c r="D1146" s="186" t="e">
        <f>COUNTIF('[5]Trial Balance'!$A:$A,A1146)</f>
        <v>#VALUE!</v>
      </c>
    </row>
    <row r="1147" spans="1:4" hidden="1" x14ac:dyDescent="0.3">
      <c r="A1147" s="187" t="e">
        <f>#REF!</f>
        <v>#REF!</v>
      </c>
      <c r="B1147" s="187" t="e">
        <f>#REF!</f>
        <v>#REF!</v>
      </c>
      <c r="C1147" s="191" t="e">
        <f>#REF!</f>
        <v>#REF!</v>
      </c>
      <c r="D1147" s="186" t="e">
        <f>COUNTIF('[5]Trial Balance'!$A:$A,A1147)</f>
        <v>#VALUE!</v>
      </c>
    </row>
    <row r="1148" spans="1:4" hidden="1" x14ac:dyDescent="0.3">
      <c r="A1148" s="187" t="e">
        <f>#REF!</f>
        <v>#REF!</v>
      </c>
      <c r="B1148" s="187" t="e">
        <f>#REF!</f>
        <v>#REF!</v>
      </c>
      <c r="C1148" s="191" t="e">
        <f>#REF!</f>
        <v>#REF!</v>
      </c>
      <c r="D1148" s="186" t="e">
        <f>COUNTIF('[5]Trial Balance'!$A:$A,A1148)</f>
        <v>#VALUE!</v>
      </c>
    </row>
    <row r="1149" spans="1:4" hidden="1" x14ac:dyDescent="0.3">
      <c r="A1149" s="187" t="e">
        <f>#REF!</f>
        <v>#REF!</v>
      </c>
      <c r="B1149" s="187" t="e">
        <f>#REF!</f>
        <v>#REF!</v>
      </c>
      <c r="C1149" s="191" t="e">
        <f>#REF!</f>
        <v>#REF!</v>
      </c>
      <c r="D1149" s="186" t="e">
        <f>COUNTIF('[5]Trial Balance'!$A:$A,A1149)</f>
        <v>#VALUE!</v>
      </c>
    </row>
    <row r="1150" spans="1:4" hidden="1" x14ac:dyDescent="0.3">
      <c r="A1150" s="187" t="e">
        <f>#REF!</f>
        <v>#REF!</v>
      </c>
      <c r="B1150" s="187" t="e">
        <f>#REF!</f>
        <v>#REF!</v>
      </c>
      <c r="C1150" s="191" t="e">
        <f>#REF!</f>
        <v>#REF!</v>
      </c>
      <c r="D1150" s="186" t="e">
        <f>COUNTIF('[5]Trial Balance'!$A:$A,A1150)</f>
        <v>#VALUE!</v>
      </c>
    </row>
    <row r="1151" spans="1:4" hidden="1" x14ac:dyDescent="0.3">
      <c r="A1151" s="187" t="e">
        <f>#REF!</f>
        <v>#REF!</v>
      </c>
      <c r="B1151" s="187" t="e">
        <f>#REF!</f>
        <v>#REF!</v>
      </c>
      <c r="C1151" s="191" t="e">
        <f>#REF!</f>
        <v>#REF!</v>
      </c>
      <c r="D1151" s="186" t="e">
        <f>COUNTIF('[5]Trial Balance'!$A:$A,A1151)</f>
        <v>#VALUE!</v>
      </c>
    </row>
    <row r="1152" spans="1:4" hidden="1" x14ac:dyDescent="0.3">
      <c r="A1152" s="187" t="e">
        <f>#REF!</f>
        <v>#REF!</v>
      </c>
      <c r="B1152" s="187" t="e">
        <f>#REF!</f>
        <v>#REF!</v>
      </c>
      <c r="C1152" s="191" t="e">
        <f>#REF!</f>
        <v>#REF!</v>
      </c>
      <c r="D1152" s="186" t="e">
        <f>COUNTIF('[5]Trial Balance'!$A:$A,A1152)</f>
        <v>#VALUE!</v>
      </c>
    </row>
    <row r="1153" spans="1:4" hidden="1" x14ac:dyDescent="0.3">
      <c r="A1153" s="187" t="e">
        <f>#REF!</f>
        <v>#REF!</v>
      </c>
      <c r="B1153" s="187" t="e">
        <f>#REF!</f>
        <v>#REF!</v>
      </c>
      <c r="C1153" s="191" t="e">
        <f>#REF!</f>
        <v>#REF!</v>
      </c>
      <c r="D1153" s="186" t="e">
        <f>COUNTIF('[5]Trial Balance'!$A:$A,A1153)</f>
        <v>#VALUE!</v>
      </c>
    </row>
    <row r="1154" spans="1:4" hidden="1" x14ac:dyDescent="0.3">
      <c r="A1154" s="187" t="e">
        <f>#REF!</f>
        <v>#REF!</v>
      </c>
      <c r="B1154" s="187" t="e">
        <f>#REF!</f>
        <v>#REF!</v>
      </c>
      <c r="C1154" s="191" t="e">
        <f>#REF!</f>
        <v>#REF!</v>
      </c>
      <c r="D1154" s="186" t="e">
        <f>COUNTIF('[5]Trial Balance'!$A:$A,A1154)</f>
        <v>#VALUE!</v>
      </c>
    </row>
    <row r="1155" spans="1:4" hidden="1" x14ac:dyDescent="0.3">
      <c r="A1155" s="187" t="e">
        <f>#REF!</f>
        <v>#REF!</v>
      </c>
      <c r="B1155" s="187" t="e">
        <f>#REF!</f>
        <v>#REF!</v>
      </c>
      <c r="C1155" s="191" t="e">
        <f>#REF!</f>
        <v>#REF!</v>
      </c>
      <c r="D1155" s="186" t="e">
        <f>COUNTIF('[5]Trial Balance'!$A:$A,A1155)</f>
        <v>#VALUE!</v>
      </c>
    </row>
    <row r="1156" spans="1:4" hidden="1" x14ac:dyDescent="0.3">
      <c r="A1156" s="187" t="e">
        <f>#REF!</f>
        <v>#REF!</v>
      </c>
      <c r="B1156" s="187" t="e">
        <f>#REF!</f>
        <v>#REF!</v>
      </c>
      <c r="C1156" s="191" t="e">
        <f>#REF!</f>
        <v>#REF!</v>
      </c>
      <c r="D1156" s="186" t="e">
        <f>COUNTIF('[5]Trial Balance'!$A:$A,A1156)</f>
        <v>#VALUE!</v>
      </c>
    </row>
    <row r="1157" spans="1:4" hidden="1" x14ac:dyDescent="0.3">
      <c r="A1157" s="187" t="e">
        <f>#REF!</f>
        <v>#REF!</v>
      </c>
      <c r="B1157" s="187" t="e">
        <f>#REF!</f>
        <v>#REF!</v>
      </c>
      <c r="C1157" s="191" t="e">
        <f>#REF!</f>
        <v>#REF!</v>
      </c>
      <c r="D1157" s="186" t="e">
        <f>COUNTIF('[5]Trial Balance'!$A:$A,A1157)</f>
        <v>#VALUE!</v>
      </c>
    </row>
    <row r="1158" spans="1:4" hidden="1" x14ac:dyDescent="0.3">
      <c r="A1158" s="187" t="e">
        <f>#REF!</f>
        <v>#REF!</v>
      </c>
      <c r="B1158" s="187" t="e">
        <f>#REF!</f>
        <v>#REF!</v>
      </c>
      <c r="C1158" s="191" t="e">
        <f>#REF!</f>
        <v>#REF!</v>
      </c>
      <c r="D1158" s="186" t="e">
        <f>COUNTIF('[5]Trial Balance'!$A:$A,A1158)</f>
        <v>#VALUE!</v>
      </c>
    </row>
    <row r="1159" spans="1:4" hidden="1" x14ac:dyDescent="0.3">
      <c r="A1159" s="187" t="e">
        <f>#REF!</f>
        <v>#REF!</v>
      </c>
      <c r="B1159" s="187" t="e">
        <f>#REF!</f>
        <v>#REF!</v>
      </c>
      <c r="C1159" s="191" t="e">
        <f>#REF!</f>
        <v>#REF!</v>
      </c>
      <c r="D1159" s="186" t="e">
        <f>COUNTIF('[5]Trial Balance'!$A:$A,A1159)</f>
        <v>#VALUE!</v>
      </c>
    </row>
    <row r="1160" spans="1:4" hidden="1" x14ac:dyDescent="0.3">
      <c r="A1160" s="187" t="e">
        <f>#REF!</f>
        <v>#REF!</v>
      </c>
      <c r="B1160" s="187" t="e">
        <f>#REF!</f>
        <v>#REF!</v>
      </c>
      <c r="C1160" s="191" t="e">
        <f>#REF!</f>
        <v>#REF!</v>
      </c>
      <c r="D1160" s="186" t="e">
        <f>COUNTIF('[5]Trial Balance'!$A:$A,A1160)</f>
        <v>#VALUE!</v>
      </c>
    </row>
    <row r="1161" spans="1:4" hidden="1" x14ac:dyDescent="0.3">
      <c r="A1161" s="187" t="e">
        <f>#REF!</f>
        <v>#REF!</v>
      </c>
      <c r="B1161" s="187" t="e">
        <f>#REF!</f>
        <v>#REF!</v>
      </c>
      <c r="C1161" s="191" t="e">
        <f>#REF!</f>
        <v>#REF!</v>
      </c>
      <c r="D1161" s="186" t="e">
        <f>COUNTIF('[5]Trial Balance'!$A:$A,A1161)</f>
        <v>#VALUE!</v>
      </c>
    </row>
    <row r="1162" spans="1:4" hidden="1" x14ac:dyDescent="0.3">
      <c r="A1162" s="187" t="e">
        <f>#REF!</f>
        <v>#REF!</v>
      </c>
      <c r="B1162" s="187" t="e">
        <f>#REF!</f>
        <v>#REF!</v>
      </c>
      <c r="C1162" s="191" t="e">
        <f>#REF!</f>
        <v>#REF!</v>
      </c>
      <c r="D1162" s="186" t="e">
        <f>COUNTIF('[5]Trial Balance'!$A:$A,A1162)</f>
        <v>#VALUE!</v>
      </c>
    </row>
    <row r="1163" spans="1:4" hidden="1" x14ac:dyDescent="0.3">
      <c r="A1163" s="187" t="e">
        <f>#REF!</f>
        <v>#REF!</v>
      </c>
      <c r="B1163" s="187" t="e">
        <f>#REF!</f>
        <v>#REF!</v>
      </c>
      <c r="C1163" s="191" t="e">
        <f>#REF!</f>
        <v>#REF!</v>
      </c>
      <c r="D1163" s="186" t="e">
        <f>COUNTIF('[5]Trial Balance'!$A:$A,A1163)</f>
        <v>#VALUE!</v>
      </c>
    </row>
    <row r="1164" spans="1:4" hidden="1" x14ac:dyDescent="0.3">
      <c r="A1164" s="187" t="e">
        <f>#REF!</f>
        <v>#REF!</v>
      </c>
      <c r="B1164" s="187" t="e">
        <f>#REF!</f>
        <v>#REF!</v>
      </c>
      <c r="C1164" s="191" t="e">
        <f>#REF!</f>
        <v>#REF!</v>
      </c>
      <c r="D1164" s="186" t="e">
        <f>COUNTIF('[5]Trial Balance'!$A:$A,A1164)</f>
        <v>#VALUE!</v>
      </c>
    </row>
    <row r="1165" spans="1:4" hidden="1" x14ac:dyDescent="0.3">
      <c r="A1165" s="187" t="e">
        <f>#REF!</f>
        <v>#REF!</v>
      </c>
      <c r="B1165" s="187" t="e">
        <f>#REF!</f>
        <v>#REF!</v>
      </c>
      <c r="C1165" s="191" t="e">
        <f>#REF!</f>
        <v>#REF!</v>
      </c>
      <c r="D1165" s="186" t="e">
        <f>COUNTIF('[5]Trial Balance'!$A:$A,A1165)</f>
        <v>#VALUE!</v>
      </c>
    </row>
    <row r="1166" spans="1:4" hidden="1" x14ac:dyDescent="0.3">
      <c r="A1166" s="187" t="e">
        <f>#REF!</f>
        <v>#REF!</v>
      </c>
      <c r="B1166" s="187" t="e">
        <f>#REF!</f>
        <v>#REF!</v>
      </c>
      <c r="C1166" s="191" t="e">
        <f>#REF!</f>
        <v>#REF!</v>
      </c>
      <c r="D1166" s="186" t="e">
        <f>COUNTIF('[5]Trial Balance'!$A:$A,A1166)</f>
        <v>#VALUE!</v>
      </c>
    </row>
    <row r="1167" spans="1:4" hidden="1" x14ac:dyDescent="0.3">
      <c r="A1167" s="187" t="e">
        <f>#REF!</f>
        <v>#REF!</v>
      </c>
      <c r="B1167" s="187" t="e">
        <f>#REF!</f>
        <v>#REF!</v>
      </c>
      <c r="C1167" s="191" t="e">
        <f>#REF!</f>
        <v>#REF!</v>
      </c>
      <c r="D1167" s="186" t="e">
        <f>COUNTIF('[5]Trial Balance'!$A:$A,A1167)</f>
        <v>#VALUE!</v>
      </c>
    </row>
    <row r="1168" spans="1:4" hidden="1" x14ac:dyDescent="0.3">
      <c r="A1168" s="187" t="e">
        <f>#REF!</f>
        <v>#REF!</v>
      </c>
      <c r="B1168" s="187" t="e">
        <f>#REF!</f>
        <v>#REF!</v>
      </c>
      <c r="C1168" s="191" t="e">
        <f>#REF!</f>
        <v>#REF!</v>
      </c>
      <c r="D1168" s="186" t="e">
        <f>COUNTIF('[5]Trial Balance'!$A:$A,A1168)</f>
        <v>#VALUE!</v>
      </c>
    </row>
    <row r="1169" spans="1:4" hidden="1" x14ac:dyDescent="0.3">
      <c r="A1169" s="187" t="e">
        <f>#REF!</f>
        <v>#REF!</v>
      </c>
      <c r="B1169" s="187" t="e">
        <f>#REF!</f>
        <v>#REF!</v>
      </c>
      <c r="C1169" s="191" t="e">
        <f>#REF!</f>
        <v>#REF!</v>
      </c>
      <c r="D1169" s="186" t="e">
        <f>COUNTIF('[5]Trial Balance'!$A:$A,A1169)</f>
        <v>#VALUE!</v>
      </c>
    </row>
    <row r="1170" spans="1:4" hidden="1" x14ac:dyDescent="0.3">
      <c r="A1170" s="187" t="e">
        <f>#REF!</f>
        <v>#REF!</v>
      </c>
      <c r="B1170" s="187" t="e">
        <f>#REF!</f>
        <v>#REF!</v>
      </c>
      <c r="C1170" s="191" t="e">
        <f>#REF!</f>
        <v>#REF!</v>
      </c>
      <c r="D1170" s="186" t="e">
        <f>COUNTIF('[5]Trial Balance'!$A:$A,A1170)</f>
        <v>#VALUE!</v>
      </c>
    </row>
    <row r="1171" spans="1:4" hidden="1" x14ac:dyDescent="0.3">
      <c r="A1171" s="187" t="e">
        <f>#REF!</f>
        <v>#REF!</v>
      </c>
      <c r="B1171" s="187" t="e">
        <f>#REF!</f>
        <v>#REF!</v>
      </c>
      <c r="C1171" s="191" t="e">
        <f>#REF!</f>
        <v>#REF!</v>
      </c>
      <c r="D1171" s="186" t="e">
        <f>COUNTIF('[5]Trial Balance'!$A:$A,A1171)</f>
        <v>#VALUE!</v>
      </c>
    </row>
    <row r="1172" spans="1:4" hidden="1" x14ac:dyDescent="0.3">
      <c r="A1172" s="187" t="e">
        <f>#REF!</f>
        <v>#REF!</v>
      </c>
      <c r="B1172" s="187" t="e">
        <f>#REF!</f>
        <v>#REF!</v>
      </c>
      <c r="C1172" s="191" t="e">
        <f>#REF!</f>
        <v>#REF!</v>
      </c>
      <c r="D1172" s="186" t="e">
        <f>COUNTIF('[5]Trial Balance'!$A:$A,A1172)</f>
        <v>#VALUE!</v>
      </c>
    </row>
    <row r="1173" spans="1:4" hidden="1" x14ac:dyDescent="0.3">
      <c r="A1173" s="187" t="e">
        <f>#REF!</f>
        <v>#REF!</v>
      </c>
      <c r="B1173" s="187" t="e">
        <f>#REF!</f>
        <v>#REF!</v>
      </c>
      <c r="C1173" s="191" t="e">
        <f>#REF!</f>
        <v>#REF!</v>
      </c>
      <c r="D1173" s="186" t="e">
        <f>COUNTIF('[5]Trial Balance'!$A:$A,A1173)</f>
        <v>#VALUE!</v>
      </c>
    </row>
    <row r="1174" spans="1:4" hidden="1" x14ac:dyDescent="0.3">
      <c r="A1174" s="187" t="e">
        <f>#REF!</f>
        <v>#REF!</v>
      </c>
      <c r="B1174" s="187" t="e">
        <f>#REF!</f>
        <v>#REF!</v>
      </c>
      <c r="C1174" s="191" t="e">
        <f>#REF!</f>
        <v>#REF!</v>
      </c>
      <c r="D1174" s="186" t="e">
        <f>COUNTIF('[5]Trial Balance'!$A:$A,A1174)</f>
        <v>#VALUE!</v>
      </c>
    </row>
    <row r="1175" spans="1:4" hidden="1" x14ac:dyDescent="0.3">
      <c r="A1175" s="187" t="e">
        <f>#REF!</f>
        <v>#REF!</v>
      </c>
      <c r="B1175" s="187" t="e">
        <f>#REF!</f>
        <v>#REF!</v>
      </c>
      <c r="C1175" s="191" t="e">
        <f>#REF!</f>
        <v>#REF!</v>
      </c>
      <c r="D1175" s="186" t="e">
        <f>COUNTIF('[5]Trial Balance'!$A:$A,A1175)</f>
        <v>#VALUE!</v>
      </c>
    </row>
    <row r="1176" spans="1:4" hidden="1" x14ac:dyDescent="0.3">
      <c r="A1176" s="187" t="e">
        <f>#REF!</f>
        <v>#REF!</v>
      </c>
      <c r="B1176" s="187" t="e">
        <f>#REF!</f>
        <v>#REF!</v>
      </c>
      <c r="C1176" s="191" t="e">
        <f>#REF!</f>
        <v>#REF!</v>
      </c>
      <c r="D1176" s="186" t="e">
        <f>COUNTIF('[5]Trial Balance'!$A:$A,A1176)</f>
        <v>#VALUE!</v>
      </c>
    </row>
    <row r="1177" spans="1:4" hidden="1" x14ac:dyDescent="0.3">
      <c r="A1177" s="187" t="e">
        <f>#REF!</f>
        <v>#REF!</v>
      </c>
      <c r="B1177" s="187" t="e">
        <f>#REF!</f>
        <v>#REF!</v>
      </c>
      <c r="C1177" s="191" t="e">
        <f>#REF!</f>
        <v>#REF!</v>
      </c>
      <c r="D1177" s="186" t="e">
        <f>COUNTIF('[5]Trial Balance'!$A:$A,A1177)</f>
        <v>#VALUE!</v>
      </c>
    </row>
    <row r="1178" spans="1:4" hidden="1" x14ac:dyDescent="0.3">
      <c r="A1178" s="187" t="e">
        <f>#REF!</f>
        <v>#REF!</v>
      </c>
      <c r="B1178" s="187" t="e">
        <f>#REF!</f>
        <v>#REF!</v>
      </c>
      <c r="C1178" s="191" t="e">
        <f>#REF!</f>
        <v>#REF!</v>
      </c>
      <c r="D1178" s="186" t="e">
        <f>COUNTIF('[5]Trial Balance'!$A:$A,A1178)</f>
        <v>#VALUE!</v>
      </c>
    </row>
    <row r="1179" spans="1:4" hidden="1" x14ac:dyDescent="0.3">
      <c r="A1179" s="187" t="e">
        <f>#REF!</f>
        <v>#REF!</v>
      </c>
      <c r="B1179" s="187" t="e">
        <f>#REF!</f>
        <v>#REF!</v>
      </c>
      <c r="C1179" s="191" t="e">
        <f>#REF!</f>
        <v>#REF!</v>
      </c>
      <c r="D1179" s="186" t="e">
        <f>COUNTIF('[5]Trial Balance'!$A:$A,A1179)</f>
        <v>#VALUE!</v>
      </c>
    </row>
    <row r="1180" spans="1:4" hidden="1" x14ac:dyDescent="0.3">
      <c r="A1180" s="187" t="e">
        <f>#REF!</f>
        <v>#REF!</v>
      </c>
      <c r="B1180" s="187" t="e">
        <f>#REF!</f>
        <v>#REF!</v>
      </c>
      <c r="C1180" s="191" t="e">
        <f>#REF!</f>
        <v>#REF!</v>
      </c>
      <c r="D1180" s="186" t="e">
        <f>COUNTIF('[5]Trial Balance'!$A:$A,A1180)</f>
        <v>#VALUE!</v>
      </c>
    </row>
    <row r="1181" spans="1:4" hidden="1" x14ac:dyDescent="0.3">
      <c r="A1181" s="187" t="e">
        <f>#REF!</f>
        <v>#REF!</v>
      </c>
      <c r="B1181" s="187" t="e">
        <f>#REF!</f>
        <v>#REF!</v>
      </c>
      <c r="C1181" s="191" t="e">
        <f>#REF!</f>
        <v>#REF!</v>
      </c>
      <c r="D1181" s="186" t="e">
        <f>COUNTIF('[5]Trial Balance'!$A:$A,A1181)</f>
        <v>#VALUE!</v>
      </c>
    </row>
    <row r="1182" spans="1:4" hidden="1" x14ac:dyDescent="0.3">
      <c r="A1182" s="187" t="e">
        <f>#REF!</f>
        <v>#REF!</v>
      </c>
      <c r="B1182" s="187" t="e">
        <f>#REF!</f>
        <v>#REF!</v>
      </c>
      <c r="C1182" s="191" t="e">
        <f>#REF!</f>
        <v>#REF!</v>
      </c>
      <c r="D1182" s="186" t="e">
        <f>COUNTIF('[5]Trial Balance'!$A:$A,A1182)</f>
        <v>#VALUE!</v>
      </c>
    </row>
    <row r="1183" spans="1:4" hidden="1" x14ac:dyDescent="0.3">
      <c r="A1183" s="187" t="e">
        <f>#REF!</f>
        <v>#REF!</v>
      </c>
      <c r="B1183" s="187" t="e">
        <f>#REF!</f>
        <v>#REF!</v>
      </c>
      <c r="C1183" s="191" t="e">
        <f>#REF!</f>
        <v>#REF!</v>
      </c>
      <c r="D1183" s="186" t="e">
        <f>COUNTIF('[5]Trial Balance'!$A:$A,A1183)</f>
        <v>#VALUE!</v>
      </c>
    </row>
    <row r="1184" spans="1:4" hidden="1" x14ac:dyDescent="0.3">
      <c r="A1184" s="187" t="e">
        <f>#REF!</f>
        <v>#REF!</v>
      </c>
      <c r="B1184" s="187" t="e">
        <f>#REF!</f>
        <v>#REF!</v>
      </c>
      <c r="C1184" s="191" t="e">
        <f>#REF!</f>
        <v>#REF!</v>
      </c>
      <c r="D1184" s="186" t="e">
        <f>COUNTIF('[5]Trial Balance'!$A:$A,A1184)</f>
        <v>#VALUE!</v>
      </c>
    </row>
    <row r="1185" spans="1:4" hidden="1" x14ac:dyDescent="0.3">
      <c r="A1185" s="187" t="e">
        <f>#REF!</f>
        <v>#REF!</v>
      </c>
      <c r="B1185" s="187" t="e">
        <f>#REF!</f>
        <v>#REF!</v>
      </c>
      <c r="C1185" s="191" t="e">
        <f>#REF!</f>
        <v>#REF!</v>
      </c>
      <c r="D1185" s="186" t="e">
        <f>COUNTIF('[5]Trial Balance'!$A:$A,A1185)</f>
        <v>#VALUE!</v>
      </c>
    </row>
    <row r="1186" spans="1:4" hidden="1" x14ac:dyDescent="0.3">
      <c r="A1186" s="187" t="e">
        <f>#REF!</f>
        <v>#REF!</v>
      </c>
      <c r="B1186" s="187" t="e">
        <f>#REF!</f>
        <v>#REF!</v>
      </c>
      <c r="C1186" s="191" t="e">
        <f>#REF!</f>
        <v>#REF!</v>
      </c>
      <c r="D1186" s="186" t="e">
        <f>COUNTIF('[5]Trial Balance'!$A:$A,A1186)</f>
        <v>#VALUE!</v>
      </c>
    </row>
    <row r="1187" spans="1:4" hidden="1" x14ac:dyDescent="0.3">
      <c r="A1187" s="187" t="e">
        <f>#REF!</f>
        <v>#REF!</v>
      </c>
      <c r="B1187" s="187" t="e">
        <f>#REF!</f>
        <v>#REF!</v>
      </c>
      <c r="C1187" s="191" t="e">
        <f>#REF!</f>
        <v>#REF!</v>
      </c>
      <c r="D1187" s="186" t="e">
        <f>COUNTIF('[5]Trial Balance'!$A:$A,A1187)</f>
        <v>#VALUE!</v>
      </c>
    </row>
    <row r="1188" spans="1:4" hidden="1" x14ac:dyDescent="0.3">
      <c r="A1188" s="187" t="e">
        <f>#REF!</f>
        <v>#REF!</v>
      </c>
      <c r="B1188" s="187" t="e">
        <f>#REF!</f>
        <v>#REF!</v>
      </c>
      <c r="C1188" s="191" t="e">
        <f>#REF!</f>
        <v>#REF!</v>
      </c>
      <c r="D1188" s="186" t="e">
        <f>COUNTIF('[5]Trial Balance'!$A:$A,A1188)</f>
        <v>#VALUE!</v>
      </c>
    </row>
    <row r="1189" spans="1:4" hidden="1" x14ac:dyDescent="0.3">
      <c r="A1189" s="187" t="e">
        <f>#REF!</f>
        <v>#REF!</v>
      </c>
      <c r="B1189" s="187" t="e">
        <f>#REF!</f>
        <v>#REF!</v>
      </c>
      <c r="C1189" s="191" t="e">
        <f>#REF!</f>
        <v>#REF!</v>
      </c>
      <c r="D1189" s="186" t="e">
        <f>COUNTIF('[5]Trial Balance'!$A:$A,A1189)</f>
        <v>#VALUE!</v>
      </c>
    </row>
    <row r="1190" spans="1:4" hidden="1" x14ac:dyDescent="0.3">
      <c r="A1190" s="187" t="e">
        <f>#REF!</f>
        <v>#REF!</v>
      </c>
      <c r="B1190" s="187" t="e">
        <f>#REF!</f>
        <v>#REF!</v>
      </c>
      <c r="C1190" s="191" t="e">
        <f>#REF!</f>
        <v>#REF!</v>
      </c>
      <c r="D1190" s="186" t="e">
        <f>COUNTIF('[5]Trial Balance'!$A:$A,A1190)</f>
        <v>#VALUE!</v>
      </c>
    </row>
    <row r="1191" spans="1:4" hidden="1" x14ac:dyDescent="0.3">
      <c r="A1191" s="187" t="e">
        <f>#REF!</f>
        <v>#REF!</v>
      </c>
      <c r="B1191" s="187" t="e">
        <f>#REF!</f>
        <v>#REF!</v>
      </c>
      <c r="C1191" s="191" t="e">
        <f>#REF!</f>
        <v>#REF!</v>
      </c>
      <c r="D1191" s="186" t="e">
        <f>COUNTIF('[5]Trial Balance'!$A:$A,A1191)</f>
        <v>#VALUE!</v>
      </c>
    </row>
    <row r="1192" spans="1:4" hidden="1" x14ac:dyDescent="0.3">
      <c r="A1192" s="187" t="e">
        <f>#REF!</f>
        <v>#REF!</v>
      </c>
      <c r="B1192" s="187" t="e">
        <f>#REF!</f>
        <v>#REF!</v>
      </c>
      <c r="C1192" s="191" t="e">
        <f>#REF!</f>
        <v>#REF!</v>
      </c>
      <c r="D1192" s="186" t="e">
        <f>COUNTIF('[5]Trial Balance'!$A:$A,A1192)</f>
        <v>#VALUE!</v>
      </c>
    </row>
    <row r="1193" spans="1:4" hidden="1" x14ac:dyDescent="0.3">
      <c r="A1193" s="187" t="e">
        <f>#REF!</f>
        <v>#REF!</v>
      </c>
      <c r="B1193" s="187" t="e">
        <f>#REF!</f>
        <v>#REF!</v>
      </c>
      <c r="C1193" s="191" t="e">
        <f>#REF!</f>
        <v>#REF!</v>
      </c>
      <c r="D1193" s="186" t="e">
        <f>COUNTIF('[5]Trial Balance'!$A:$A,A1193)</f>
        <v>#VALUE!</v>
      </c>
    </row>
    <row r="1194" spans="1:4" hidden="1" x14ac:dyDescent="0.3">
      <c r="A1194" s="187" t="e">
        <f>#REF!</f>
        <v>#REF!</v>
      </c>
      <c r="B1194" s="187" t="e">
        <f>#REF!</f>
        <v>#REF!</v>
      </c>
      <c r="C1194" s="191" t="e">
        <f>#REF!</f>
        <v>#REF!</v>
      </c>
      <c r="D1194" s="186" t="e">
        <f>COUNTIF('[5]Trial Balance'!$A:$A,A1194)</f>
        <v>#VALUE!</v>
      </c>
    </row>
    <row r="1195" spans="1:4" hidden="1" x14ac:dyDescent="0.3">
      <c r="A1195" s="187" t="e">
        <f>#REF!</f>
        <v>#REF!</v>
      </c>
      <c r="B1195" s="187" t="e">
        <f>#REF!</f>
        <v>#REF!</v>
      </c>
      <c r="C1195" s="191" t="e">
        <f>#REF!</f>
        <v>#REF!</v>
      </c>
      <c r="D1195" s="186" t="e">
        <f>COUNTIF('[5]Trial Balance'!$A:$A,A1195)</f>
        <v>#VALUE!</v>
      </c>
    </row>
    <row r="1196" spans="1:4" hidden="1" x14ac:dyDescent="0.3">
      <c r="A1196" s="187" t="e">
        <f>#REF!</f>
        <v>#REF!</v>
      </c>
      <c r="B1196" s="187" t="e">
        <f>#REF!</f>
        <v>#REF!</v>
      </c>
      <c r="C1196" s="191" t="e">
        <f>#REF!</f>
        <v>#REF!</v>
      </c>
      <c r="D1196" s="186" t="e">
        <f>COUNTIF('[5]Trial Balance'!$A:$A,A1196)</f>
        <v>#VALUE!</v>
      </c>
    </row>
    <row r="1197" spans="1:4" hidden="1" x14ac:dyDescent="0.3">
      <c r="A1197" s="187" t="e">
        <f>#REF!</f>
        <v>#REF!</v>
      </c>
      <c r="B1197" s="187" t="e">
        <f>#REF!</f>
        <v>#REF!</v>
      </c>
      <c r="C1197" s="191" t="e">
        <f>#REF!</f>
        <v>#REF!</v>
      </c>
      <c r="D1197" s="186" t="e">
        <f>COUNTIF('[5]Trial Balance'!$A:$A,A1197)</f>
        <v>#VALUE!</v>
      </c>
    </row>
    <row r="1198" spans="1:4" hidden="1" x14ac:dyDescent="0.3">
      <c r="A1198" s="187" t="e">
        <f>#REF!</f>
        <v>#REF!</v>
      </c>
      <c r="B1198" s="187" t="e">
        <f>#REF!</f>
        <v>#REF!</v>
      </c>
      <c r="C1198" s="191" t="e">
        <f>#REF!</f>
        <v>#REF!</v>
      </c>
      <c r="D1198" s="186" t="e">
        <f>COUNTIF('[5]Trial Balance'!$A:$A,A1198)</f>
        <v>#VALUE!</v>
      </c>
    </row>
    <row r="1199" spans="1:4" hidden="1" x14ac:dyDescent="0.3">
      <c r="A1199" s="187" t="e">
        <f>#REF!</f>
        <v>#REF!</v>
      </c>
      <c r="B1199" s="187" t="e">
        <f>#REF!</f>
        <v>#REF!</v>
      </c>
      <c r="C1199" s="191" t="e">
        <f>#REF!</f>
        <v>#REF!</v>
      </c>
      <c r="D1199" s="186" t="e">
        <f>COUNTIF('[5]Trial Balance'!$A:$A,A1199)</f>
        <v>#VALUE!</v>
      </c>
    </row>
    <row r="1200" spans="1:4" hidden="1" x14ac:dyDescent="0.3">
      <c r="A1200" s="187" t="e">
        <f>#REF!</f>
        <v>#REF!</v>
      </c>
      <c r="B1200" s="187" t="e">
        <f>#REF!</f>
        <v>#REF!</v>
      </c>
      <c r="C1200" s="191" t="e">
        <f>#REF!</f>
        <v>#REF!</v>
      </c>
      <c r="D1200" s="186" t="e">
        <f>COUNTIF('[5]Trial Balance'!$A:$A,A1200)</f>
        <v>#VALUE!</v>
      </c>
    </row>
    <row r="1201" spans="1:4" hidden="1" x14ac:dyDescent="0.3">
      <c r="A1201" s="187" t="e">
        <f>#REF!</f>
        <v>#REF!</v>
      </c>
      <c r="B1201" s="187" t="e">
        <f>#REF!</f>
        <v>#REF!</v>
      </c>
      <c r="C1201" s="191" t="e">
        <f>#REF!</f>
        <v>#REF!</v>
      </c>
      <c r="D1201" s="186" t="e">
        <f>COUNTIF('[5]Trial Balance'!$A:$A,A1201)</f>
        <v>#VALUE!</v>
      </c>
    </row>
    <row r="1202" spans="1:4" hidden="1" x14ac:dyDescent="0.3">
      <c r="A1202" s="187" t="e">
        <f>#REF!</f>
        <v>#REF!</v>
      </c>
      <c r="B1202" s="187" t="e">
        <f>#REF!</f>
        <v>#REF!</v>
      </c>
      <c r="C1202" s="191" t="e">
        <f>#REF!</f>
        <v>#REF!</v>
      </c>
      <c r="D1202" s="186" t="e">
        <f>COUNTIF('[5]Trial Balance'!$A:$A,A1202)</f>
        <v>#VALUE!</v>
      </c>
    </row>
    <row r="1203" spans="1:4" hidden="1" x14ac:dyDescent="0.3">
      <c r="A1203" s="187" t="e">
        <f>#REF!</f>
        <v>#REF!</v>
      </c>
      <c r="B1203" s="187" t="e">
        <f>#REF!</f>
        <v>#REF!</v>
      </c>
      <c r="C1203" s="191" t="e">
        <f>#REF!</f>
        <v>#REF!</v>
      </c>
      <c r="D1203" s="186" t="e">
        <f>COUNTIF('[5]Trial Balance'!$A:$A,A1203)</f>
        <v>#VALUE!</v>
      </c>
    </row>
    <row r="1204" spans="1:4" hidden="1" x14ac:dyDescent="0.3">
      <c r="A1204" s="187" t="e">
        <f>#REF!</f>
        <v>#REF!</v>
      </c>
      <c r="B1204" s="187" t="e">
        <f>#REF!</f>
        <v>#REF!</v>
      </c>
      <c r="C1204" s="191" t="e">
        <f>#REF!</f>
        <v>#REF!</v>
      </c>
      <c r="D1204" s="186" t="e">
        <f>COUNTIF('[5]Trial Balance'!$A:$A,A1204)</f>
        <v>#VALUE!</v>
      </c>
    </row>
    <row r="1205" spans="1:4" hidden="1" x14ac:dyDescent="0.3">
      <c r="A1205" s="187" t="e">
        <f>#REF!</f>
        <v>#REF!</v>
      </c>
      <c r="B1205" s="187" t="e">
        <f>#REF!</f>
        <v>#REF!</v>
      </c>
      <c r="C1205" s="191" t="e">
        <f>#REF!</f>
        <v>#REF!</v>
      </c>
      <c r="D1205" s="186" t="e">
        <f>COUNTIF('[5]Trial Balance'!$A:$A,A1205)</f>
        <v>#VALUE!</v>
      </c>
    </row>
    <row r="1206" spans="1:4" hidden="1" x14ac:dyDescent="0.3">
      <c r="A1206" s="187" t="e">
        <f>#REF!</f>
        <v>#REF!</v>
      </c>
      <c r="B1206" s="187" t="e">
        <f>#REF!</f>
        <v>#REF!</v>
      </c>
      <c r="C1206" s="191" t="e">
        <f>#REF!</f>
        <v>#REF!</v>
      </c>
      <c r="D1206" s="186" t="e">
        <f>COUNTIF('[5]Trial Balance'!$A:$A,A1206)</f>
        <v>#VALUE!</v>
      </c>
    </row>
    <row r="1207" spans="1:4" hidden="1" x14ac:dyDescent="0.3">
      <c r="A1207" s="187" t="e">
        <f>#REF!</f>
        <v>#REF!</v>
      </c>
      <c r="B1207" s="187" t="e">
        <f>#REF!</f>
        <v>#REF!</v>
      </c>
      <c r="C1207" s="191" t="e">
        <f>#REF!</f>
        <v>#REF!</v>
      </c>
      <c r="D1207" s="186" t="e">
        <f>COUNTIF('[5]Trial Balance'!$A:$A,A1207)</f>
        <v>#VALUE!</v>
      </c>
    </row>
    <row r="1208" spans="1:4" hidden="1" x14ac:dyDescent="0.3">
      <c r="A1208" s="187" t="e">
        <f>#REF!</f>
        <v>#REF!</v>
      </c>
      <c r="B1208" s="187" t="e">
        <f>#REF!</f>
        <v>#REF!</v>
      </c>
      <c r="C1208" s="191" t="e">
        <f>#REF!</f>
        <v>#REF!</v>
      </c>
      <c r="D1208" s="186" t="e">
        <f>COUNTIF('[5]Trial Balance'!$A:$A,A1208)</f>
        <v>#VALUE!</v>
      </c>
    </row>
    <row r="1209" spans="1:4" hidden="1" x14ac:dyDescent="0.3">
      <c r="A1209" s="187" t="e">
        <f>#REF!</f>
        <v>#REF!</v>
      </c>
      <c r="B1209" s="187" t="e">
        <f>#REF!</f>
        <v>#REF!</v>
      </c>
      <c r="C1209" s="191" t="e">
        <f>#REF!</f>
        <v>#REF!</v>
      </c>
      <c r="D1209" s="186" t="e">
        <f>COUNTIF('[5]Trial Balance'!$A:$A,A1209)</f>
        <v>#VALUE!</v>
      </c>
    </row>
    <row r="1210" spans="1:4" hidden="1" x14ac:dyDescent="0.3">
      <c r="A1210" s="187" t="e">
        <f>#REF!</f>
        <v>#REF!</v>
      </c>
      <c r="B1210" s="187" t="e">
        <f>#REF!</f>
        <v>#REF!</v>
      </c>
      <c r="C1210" s="191" t="e">
        <f>#REF!</f>
        <v>#REF!</v>
      </c>
      <c r="D1210" s="186" t="e">
        <f>COUNTIF('[5]Trial Balance'!$A:$A,A1210)</f>
        <v>#VALUE!</v>
      </c>
    </row>
    <row r="1211" spans="1:4" hidden="1" x14ac:dyDescent="0.3">
      <c r="A1211" s="187" t="e">
        <f>#REF!</f>
        <v>#REF!</v>
      </c>
      <c r="B1211" s="187" t="e">
        <f>#REF!</f>
        <v>#REF!</v>
      </c>
      <c r="C1211" s="191" t="e">
        <f>#REF!</f>
        <v>#REF!</v>
      </c>
      <c r="D1211" s="186" t="e">
        <f>COUNTIF('[5]Trial Balance'!$A:$A,A1211)</f>
        <v>#VALUE!</v>
      </c>
    </row>
    <row r="1212" spans="1:4" hidden="1" x14ac:dyDescent="0.3">
      <c r="A1212" s="187" t="e">
        <f>#REF!</f>
        <v>#REF!</v>
      </c>
      <c r="B1212" s="187" t="e">
        <f>#REF!</f>
        <v>#REF!</v>
      </c>
      <c r="C1212" s="191" t="e">
        <f>#REF!</f>
        <v>#REF!</v>
      </c>
      <c r="D1212" s="186" t="e">
        <f>COUNTIF('[5]Trial Balance'!$A:$A,A1212)</f>
        <v>#VALUE!</v>
      </c>
    </row>
    <row r="1213" spans="1:4" hidden="1" x14ac:dyDescent="0.3">
      <c r="A1213" s="187" t="e">
        <f>#REF!</f>
        <v>#REF!</v>
      </c>
      <c r="B1213" s="187" t="e">
        <f>#REF!</f>
        <v>#REF!</v>
      </c>
      <c r="C1213" s="191" t="e">
        <f>#REF!</f>
        <v>#REF!</v>
      </c>
      <c r="D1213" s="186" t="e">
        <f>COUNTIF('[5]Trial Balance'!$A:$A,A1213)</f>
        <v>#VALUE!</v>
      </c>
    </row>
    <row r="1214" spans="1:4" hidden="1" x14ac:dyDescent="0.3">
      <c r="A1214" s="187" t="e">
        <f>#REF!</f>
        <v>#REF!</v>
      </c>
      <c r="B1214" s="187" t="e">
        <f>#REF!</f>
        <v>#REF!</v>
      </c>
      <c r="C1214" s="191" t="e">
        <f>#REF!</f>
        <v>#REF!</v>
      </c>
      <c r="D1214" s="186" t="e">
        <f>COUNTIF('[5]Trial Balance'!$A:$A,A1214)</f>
        <v>#VALUE!</v>
      </c>
    </row>
    <row r="1215" spans="1:4" hidden="1" x14ac:dyDescent="0.3">
      <c r="A1215" s="187" t="e">
        <f>#REF!</f>
        <v>#REF!</v>
      </c>
      <c r="B1215" s="187" t="e">
        <f>#REF!</f>
        <v>#REF!</v>
      </c>
      <c r="C1215" s="191" t="e">
        <f>#REF!</f>
        <v>#REF!</v>
      </c>
      <c r="D1215" s="186" t="e">
        <f>COUNTIF('[5]Trial Balance'!$A:$A,A1215)</f>
        <v>#VALUE!</v>
      </c>
    </row>
    <row r="1216" spans="1:4" hidden="1" x14ac:dyDescent="0.3">
      <c r="A1216" s="187" t="e">
        <f>#REF!</f>
        <v>#REF!</v>
      </c>
      <c r="B1216" s="187" t="e">
        <f>#REF!</f>
        <v>#REF!</v>
      </c>
      <c r="C1216" s="191" t="e">
        <f>#REF!</f>
        <v>#REF!</v>
      </c>
      <c r="D1216" s="186" t="e">
        <f>COUNTIF('[5]Trial Balance'!$A:$A,A1216)</f>
        <v>#VALUE!</v>
      </c>
    </row>
    <row r="1217" spans="1:4" hidden="1" x14ac:dyDescent="0.3">
      <c r="A1217" s="187" t="e">
        <f>#REF!</f>
        <v>#REF!</v>
      </c>
      <c r="B1217" s="187" t="e">
        <f>#REF!</f>
        <v>#REF!</v>
      </c>
      <c r="C1217" s="191" t="e">
        <f>#REF!</f>
        <v>#REF!</v>
      </c>
      <c r="D1217" s="186" t="e">
        <f>COUNTIF('[5]Trial Balance'!$A:$A,A1217)</f>
        <v>#VALUE!</v>
      </c>
    </row>
    <row r="1218" spans="1:4" hidden="1" x14ac:dyDescent="0.3">
      <c r="A1218" s="187" t="e">
        <f>#REF!</f>
        <v>#REF!</v>
      </c>
      <c r="B1218" s="187" t="e">
        <f>#REF!</f>
        <v>#REF!</v>
      </c>
      <c r="C1218" s="191" t="e">
        <f>#REF!</f>
        <v>#REF!</v>
      </c>
      <c r="D1218" s="186" t="e">
        <f>COUNTIF('[5]Trial Balance'!$A:$A,A1218)</f>
        <v>#VALUE!</v>
      </c>
    </row>
    <row r="1219" spans="1:4" hidden="1" x14ac:dyDescent="0.3">
      <c r="A1219" s="187" t="e">
        <f>#REF!</f>
        <v>#REF!</v>
      </c>
      <c r="B1219" s="187" t="e">
        <f>#REF!</f>
        <v>#REF!</v>
      </c>
      <c r="C1219" s="191" t="e">
        <f>#REF!</f>
        <v>#REF!</v>
      </c>
      <c r="D1219" s="186" t="e">
        <f>COUNTIF('[5]Trial Balance'!$A:$A,A1219)</f>
        <v>#VALUE!</v>
      </c>
    </row>
    <row r="1220" spans="1:4" hidden="1" x14ac:dyDescent="0.3">
      <c r="A1220" s="187" t="e">
        <f>#REF!</f>
        <v>#REF!</v>
      </c>
      <c r="B1220" s="187" t="e">
        <f>#REF!</f>
        <v>#REF!</v>
      </c>
      <c r="C1220" s="191" t="e">
        <f>#REF!</f>
        <v>#REF!</v>
      </c>
      <c r="D1220" s="186" t="e">
        <f>COUNTIF('[5]Trial Balance'!$A:$A,A1220)</f>
        <v>#VALUE!</v>
      </c>
    </row>
    <row r="1221" spans="1:4" hidden="1" x14ac:dyDescent="0.3">
      <c r="A1221" s="187" t="e">
        <f>#REF!</f>
        <v>#REF!</v>
      </c>
      <c r="B1221" s="187" t="e">
        <f>#REF!</f>
        <v>#REF!</v>
      </c>
      <c r="C1221" s="191" t="e">
        <f>#REF!</f>
        <v>#REF!</v>
      </c>
      <c r="D1221" s="186" t="e">
        <f>COUNTIF('[5]Trial Balance'!$A:$A,A1221)</f>
        <v>#VALUE!</v>
      </c>
    </row>
    <row r="1222" spans="1:4" hidden="1" x14ac:dyDescent="0.3">
      <c r="A1222" s="187" t="e">
        <f>#REF!</f>
        <v>#REF!</v>
      </c>
      <c r="B1222" s="187" t="e">
        <f>#REF!</f>
        <v>#REF!</v>
      </c>
      <c r="C1222" s="191" t="e">
        <f>#REF!</f>
        <v>#REF!</v>
      </c>
      <c r="D1222" s="186" t="e">
        <f>COUNTIF('[5]Trial Balance'!$A:$A,A1222)</f>
        <v>#VALUE!</v>
      </c>
    </row>
    <row r="1223" spans="1:4" hidden="1" x14ac:dyDescent="0.3">
      <c r="A1223" s="187" t="e">
        <f>#REF!</f>
        <v>#REF!</v>
      </c>
      <c r="B1223" s="187" t="e">
        <f>#REF!</f>
        <v>#REF!</v>
      </c>
      <c r="C1223" s="191" t="e">
        <f>#REF!</f>
        <v>#REF!</v>
      </c>
      <c r="D1223" s="186" t="e">
        <f>COUNTIF('[5]Trial Balance'!$A:$A,A1223)</f>
        <v>#VALUE!</v>
      </c>
    </row>
    <row r="1224" spans="1:4" hidden="1" x14ac:dyDescent="0.3">
      <c r="A1224" s="187" t="e">
        <f>#REF!</f>
        <v>#REF!</v>
      </c>
      <c r="B1224" s="187" t="e">
        <f>#REF!</f>
        <v>#REF!</v>
      </c>
      <c r="C1224" s="191" t="e">
        <f>#REF!</f>
        <v>#REF!</v>
      </c>
      <c r="D1224" s="186" t="e">
        <f>COUNTIF('[5]Trial Balance'!$A:$A,A1224)</f>
        <v>#VALUE!</v>
      </c>
    </row>
    <row r="1225" spans="1:4" hidden="1" x14ac:dyDescent="0.3">
      <c r="A1225" s="187" t="e">
        <f>#REF!</f>
        <v>#REF!</v>
      </c>
      <c r="B1225" s="187" t="e">
        <f>#REF!</f>
        <v>#REF!</v>
      </c>
      <c r="C1225" s="191" t="e">
        <f>#REF!</f>
        <v>#REF!</v>
      </c>
      <c r="D1225" s="186" t="e">
        <f>COUNTIF('[5]Trial Balance'!$A:$A,A1225)</f>
        <v>#VALUE!</v>
      </c>
    </row>
    <row r="1226" spans="1:4" hidden="1" x14ac:dyDescent="0.3">
      <c r="A1226" s="187" t="e">
        <f>#REF!</f>
        <v>#REF!</v>
      </c>
      <c r="B1226" s="187" t="e">
        <f>#REF!</f>
        <v>#REF!</v>
      </c>
      <c r="C1226" s="191" t="e">
        <f>#REF!</f>
        <v>#REF!</v>
      </c>
      <c r="D1226" s="186" t="e">
        <f>COUNTIF('[5]Trial Balance'!$A:$A,A1226)</f>
        <v>#VALUE!</v>
      </c>
    </row>
    <row r="1227" spans="1:4" hidden="1" x14ac:dyDescent="0.3">
      <c r="A1227" s="187" t="e">
        <f>#REF!</f>
        <v>#REF!</v>
      </c>
      <c r="B1227" s="187" t="e">
        <f>#REF!</f>
        <v>#REF!</v>
      </c>
      <c r="C1227" s="191" t="e">
        <f>#REF!</f>
        <v>#REF!</v>
      </c>
      <c r="D1227" s="186" t="e">
        <f>COUNTIF('[5]Trial Balance'!$A:$A,A1227)</f>
        <v>#VALUE!</v>
      </c>
    </row>
    <row r="1228" spans="1:4" hidden="1" x14ac:dyDescent="0.3">
      <c r="A1228" s="187" t="e">
        <f>#REF!</f>
        <v>#REF!</v>
      </c>
      <c r="B1228" s="187" t="e">
        <f>#REF!</f>
        <v>#REF!</v>
      </c>
      <c r="C1228" s="191" t="e">
        <f>#REF!</f>
        <v>#REF!</v>
      </c>
      <c r="D1228" s="186" t="e">
        <f>COUNTIF('[5]Trial Balance'!$A:$A,A1228)</f>
        <v>#VALUE!</v>
      </c>
    </row>
    <row r="1229" spans="1:4" hidden="1" x14ac:dyDescent="0.3">
      <c r="A1229" s="187" t="e">
        <f>#REF!</f>
        <v>#REF!</v>
      </c>
      <c r="B1229" s="187" t="e">
        <f>#REF!</f>
        <v>#REF!</v>
      </c>
      <c r="C1229" s="191" t="e">
        <f>#REF!</f>
        <v>#REF!</v>
      </c>
      <c r="D1229" s="186" t="e">
        <f>COUNTIF('[5]Trial Balance'!$A:$A,A1229)</f>
        <v>#VALUE!</v>
      </c>
    </row>
    <row r="1230" spans="1:4" hidden="1" x14ac:dyDescent="0.3">
      <c r="A1230" s="187" t="e">
        <f>#REF!</f>
        <v>#REF!</v>
      </c>
      <c r="B1230" s="187" t="e">
        <f>#REF!</f>
        <v>#REF!</v>
      </c>
      <c r="C1230" s="191" t="e">
        <f>#REF!</f>
        <v>#REF!</v>
      </c>
      <c r="D1230" s="186" t="e">
        <f>COUNTIF('[5]Trial Balance'!$A:$A,A1230)</f>
        <v>#VALUE!</v>
      </c>
    </row>
    <row r="1231" spans="1:4" hidden="1" x14ac:dyDescent="0.3">
      <c r="A1231" s="187" t="e">
        <f>#REF!</f>
        <v>#REF!</v>
      </c>
      <c r="B1231" s="187" t="e">
        <f>#REF!</f>
        <v>#REF!</v>
      </c>
      <c r="C1231" s="191" t="e">
        <f>#REF!</f>
        <v>#REF!</v>
      </c>
      <c r="D1231" s="186" t="e">
        <f>COUNTIF('[5]Trial Balance'!$A:$A,A1231)</f>
        <v>#VALUE!</v>
      </c>
    </row>
    <row r="1232" spans="1:4" hidden="1" x14ac:dyDescent="0.3">
      <c r="A1232" s="187" t="e">
        <f>#REF!</f>
        <v>#REF!</v>
      </c>
      <c r="B1232" s="187" t="e">
        <f>#REF!</f>
        <v>#REF!</v>
      </c>
      <c r="C1232" s="191" t="e">
        <f>#REF!</f>
        <v>#REF!</v>
      </c>
      <c r="D1232" s="186" t="e">
        <f>COUNTIF('[5]Trial Balance'!$A:$A,A1232)</f>
        <v>#VALUE!</v>
      </c>
    </row>
    <row r="1233" spans="1:4" hidden="1" x14ac:dyDescent="0.3">
      <c r="A1233" s="187" t="e">
        <f>#REF!</f>
        <v>#REF!</v>
      </c>
      <c r="B1233" s="187" t="e">
        <f>#REF!</f>
        <v>#REF!</v>
      </c>
      <c r="C1233" s="191" t="e">
        <f>#REF!</f>
        <v>#REF!</v>
      </c>
      <c r="D1233" s="186" t="e">
        <f>COUNTIF('[5]Trial Balance'!$A:$A,A1233)</f>
        <v>#VALUE!</v>
      </c>
    </row>
    <row r="1234" spans="1:4" hidden="1" x14ac:dyDescent="0.3">
      <c r="A1234" s="187" t="e">
        <f>#REF!</f>
        <v>#REF!</v>
      </c>
      <c r="B1234" s="187" t="e">
        <f>#REF!</f>
        <v>#REF!</v>
      </c>
      <c r="C1234" s="191" t="e">
        <f>#REF!</f>
        <v>#REF!</v>
      </c>
      <c r="D1234" s="186" t="e">
        <f>COUNTIF('[5]Trial Balance'!$A:$A,A1234)</f>
        <v>#VALUE!</v>
      </c>
    </row>
    <row r="1235" spans="1:4" hidden="1" x14ac:dyDescent="0.3">
      <c r="A1235" s="187" t="e">
        <f>#REF!</f>
        <v>#REF!</v>
      </c>
      <c r="B1235" s="187" t="e">
        <f>#REF!</f>
        <v>#REF!</v>
      </c>
      <c r="C1235" s="191" t="e">
        <f>#REF!</f>
        <v>#REF!</v>
      </c>
      <c r="D1235" s="186" t="e">
        <f>COUNTIF('[5]Trial Balance'!$A:$A,A1235)</f>
        <v>#VALUE!</v>
      </c>
    </row>
    <row r="1236" spans="1:4" hidden="1" x14ac:dyDescent="0.3">
      <c r="A1236" s="187" t="e">
        <f>#REF!</f>
        <v>#REF!</v>
      </c>
      <c r="B1236" s="187" t="e">
        <f>#REF!</f>
        <v>#REF!</v>
      </c>
      <c r="C1236" s="191" t="e">
        <f>#REF!</f>
        <v>#REF!</v>
      </c>
      <c r="D1236" s="186" t="e">
        <f>COUNTIF('[5]Trial Balance'!$A:$A,A1236)</f>
        <v>#VALUE!</v>
      </c>
    </row>
    <row r="1237" spans="1:4" hidden="1" x14ac:dyDescent="0.3">
      <c r="A1237" s="187" t="e">
        <f>#REF!</f>
        <v>#REF!</v>
      </c>
      <c r="B1237" s="187" t="e">
        <f>#REF!</f>
        <v>#REF!</v>
      </c>
      <c r="C1237" s="191" t="e">
        <f>#REF!</f>
        <v>#REF!</v>
      </c>
      <c r="D1237" s="186" t="e">
        <f>COUNTIF('[5]Trial Balance'!$A:$A,A1237)</f>
        <v>#VALUE!</v>
      </c>
    </row>
    <row r="1238" spans="1:4" hidden="1" x14ac:dyDescent="0.3">
      <c r="A1238" s="187" t="e">
        <f>#REF!</f>
        <v>#REF!</v>
      </c>
      <c r="B1238" s="187" t="e">
        <f>#REF!</f>
        <v>#REF!</v>
      </c>
      <c r="C1238" s="191" t="e">
        <f>#REF!</f>
        <v>#REF!</v>
      </c>
      <c r="D1238" s="186" t="e">
        <f>COUNTIF('[5]Trial Balance'!$A:$A,A1238)</f>
        <v>#VALUE!</v>
      </c>
    </row>
    <row r="1239" spans="1:4" hidden="1" x14ac:dyDescent="0.3">
      <c r="A1239" s="187" t="e">
        <f>#REF!</f>
        <v>#REF!</v>
      </c>
      <c r="B1239" s="187" t="e">
        <f>#REF!</f>
        <v>#REF!</v>
      </c>
      <c r="C1239" s="191" t="e">
        <f>#REF!</f>
        <v>#REF!</v>
      </c>
      <c r="D1239" s="186" t="e">
        <f>COUNTIF('[5]Trial Balance'!$A:$A,A1239)</f>
        <v>#VALUE!</v>
      </c>
    </row>
    <row r="1240" spans="1:4" hidden="1" x14ac:dyDescent="0.3">
      <c r="A1240" s="187" t="e">
        <f>#REF!</f>
        <v>#REF!</v>
      </c>
      <c r="B1240" s="187" t="e">
        <f>#REF!</f>
        <v>#REF!</v>
      </c>
      <c r="C1240" s="191" t="e">
        <f>#REF!</f>
        <v>#REF!</v>
      </c>
      <c r="D1240" s="186" t="e">
        <f>COUNTIF('[5]Trial Balance'!$A:$A,A1240)</f>
        <v>#VALUE!</v>
      </c>
    </row>
    <row r="1241" spans="1:4" hidden="1" x14ac:dyDescent="0.3">
      <c r="A1241" s="187" t="e">
        <f>#REF!</f>
        <v>#REF!</v>
      </c>
      <c r="B1241" s="187" t="e">
        <f>#REF!</f>
        <v>#REF!</v>
      </c>
      <c r="C1241" s="191" t="e">
        <f>#REF!</f>
        <v>#REF!</v>
      </c>
      <c r="D1241" s="186" t="e">
        <f>COUNTIF('[5]Trial Balance'!$A:$A,A1241)</f>
        <v>#VALUE!</v>
      </c>
    </row>
    <row r="1242" spans="1:4" hidden="1" x14ac:dyDescent="0.3">
      <c r="A1242" s="187" t="e">
        <f>#REF!</f>
        <v>#REF!</v>
      </c>
      <c r="B1242" s="187" t="e">
        <f>#REF!</f>
        <v>#REF!</v>
      </c>
      <c r="C1242" s="191" t="e">
        <f>#REF!</f>
        <v>#REF!</v>
      </c>
      <c r="D1242" s="186" t="e">
        <f>COUNTIF('[5]Trial Balance'!$A:$A,A1242)</f>
        <v>#VALUE!</v>
      </c>
    </row>
    <row r="1243" spans="1:4" hidden="1" x14ac:dyDescent="0.3">
      <c r="A1243" s="187" t="e">
        <f>#REF!</f>
        <v>#REF!</v>
      </c>
      <c r="B1243" s="187" t="e">
        <f>#REF!</f>
        <v>#REF!</v>
      </c>
      <c r="C1243" s="191" t="e">
        <f>#REF!</f>
        <v>#REF!</v>
      </c>
      <c r="D1243" s="186" t="e">
        <f>COUNTIF('[5]Trial Balance'!$A:$A,A1243)</f>
        <v>#VALUE!</v>
      </c>
    </row>
    <row r="1244" spans="1:4" hidden="1" x14ac:dyDescent="0.3">
      <c r="A1244" s="187" t="e">
        <f>#REF!</f>
        <v>#REF!</v>
      </c>
      <c r="B1244" s="187" t="e">
        <f>#REF!</f>
        <v>#REF!</v>
      </c>
      <c r="C1244" s="191" t="e">
        <f>#REF!</f>
        <v>#REF!</v>
      </c>
      <c r="D1244" s="186" t="e">
        <f>COUNTIF('[5]Trial Balance'!$A:$A,A1244)</f>
        <v>#VALUE!</v>
      </c>
    </row>
    <row r="1245" spans="1:4" hidden="1" x14ac:dyDescent="0.3">
      <c r="A1245" s="187" t="e">
        <f>#REF!</f>
        <v>#REF!</v>
      </c>
      <c r="B1245" s="187" t="e">
        <f>#REF!</f>
        <v>#REF!</v>
      </c>
      <c r="C1245" s="191" t="e">
        <f>#REF!</f>
        <v>#REF!</v>
      </c>
      <c r="D1245" s="186" t="e">
        <f>COUNTIF('[5]Trial Balance'!$A:$A,A1245)</f>
        <v>#VALUE!</v>
      </c>
    </row>
    <row r="1246" spans="1:4" hidden="1" x14ac:dyDescent="0.3">
      <c r="A1246" s="187" t="e">
        <f>#REF!</f>
        <v>#REF!</v>
      </c>
      <c r="B1246" s="187" t="e">
        <f>#REF!</f>
        <v>#REF!</v>
      </c>
      <c r="C1246" s="191" t="e">
        <f>#REF!</f>
        <v>#REF!</v>
      </c>
      <c r="D1246" s="186" t="e">
        <f>COUNTIF('[5]Trial Balance'!$A:$A,A1246)</f>
        <v>#VALUE!</v>
      </c>
    </row>
    <row r="1247" spans="1:4" hidden="1" x14ac:dyDescent="0.3">
      <c r="A1247" s="187" t="e">
        <f>#REF!</f>
        <v>#REF!</v>
      </c>
      <c r="B1247" s="187" t="e">
        <f>#REF!</f>
        <v>#REF!</v>
      </c>
      <c r="C1247" s="191" t="e">
        <f>#REF!</f>
        <v>#REF!</v>
      </c>
      <c r="D1247" s="186" t="e">
        <f>COUNTIF('[5]Trial Balance'!$A:$A,A1247)</f>
        <v>#VALUE!</v>
      </c>
    </row>
    <row r="1248" spans="1:4" hidden="1" x14ac:dyDescent="0.3">
      <c r="A1248" s="187" t="e">
        <f>#REF!</f>
        <v>#REF!</v>
      </c>
      <c r="B1248" s="187" t="e">
        <f>#REF!</f>
        <v>#REF!</v>
      </c>
      <c r="C1248" s="191" t="e">
        <f>#REF!</f>
        <v>#REF!</v>
      </c>
      <c r="D1248" s="186" t="e">
        <f>COUNTIF('[5]Trial Balance'!$A:$A,A1248)</f>
        <v>#VALUE!</v>
      </c>
    </row>
    <row r="1249" spans="1:4" hidden="1" x14ac:dyDescent="0.3">
      <c r="A1249" s="187" t="e">
        <f>#REF!</f>
        <v>#REF!</v>
      </c>
      <c r="B1249" s="187" t="e">
        <f>#REF!</f>
        <v>#REF!</v>
      </c>
      <c r="C1249" s="191" t="e">
        <f>#REF!</f>
        <v>#REF!</v>
      </c>
      <c r="D1249" s="186" t="e">
        <f>COUNTIF('[5]Trial Balance'!$A:$A,A1249)</f>
        <v>#VALUE!</v>
      </c>
    </row>
    <row r="1250" spans="1:4" hidden="1" x14ac:dyDescent="0.3">
      <c r="A1250" s="187" t="e">
        <f>#REF!</f>
        <v>#REF!</v>
      </c>
      <c r="B1250" s="187" t="e">
        <f>#REF!</f>
        <v>#REF!</v>
      </c>
      <c r="C1250" s="191" t="e">
        <f>#REF!</f>
        <v>#REF!</v>
      </c>
      <c r="D1250" s="186" t="e">
        <f>COUNTIF('[5]Trial Balance'!$A:$A,A1250)</f>
        <v>#VALUE!</v>
      </c>
    </row>
    <row r="1251" spans="1:4" hidden="1" x14ac:dyDescent="0.3">
      <c r="A1251" s="187" t="e">
        <f>#REF!</f>
        <v>#REF!</v>
      </c>
      <c r="B1251" s="187" t="e">
        <f>#REF!</f>
        <v>#REF!</v>
      </c>
      <c r="C1251" s="191" t="e">
        <f>#REF!</f>
        <v>#REF!</v>
      </c>
      <c r="D1251" s="186" t="e">
        <f>COUNTIF('[5]Trial Balance'!$A:$A,A1251)</f>
        <v>#VALUE!</v>
      </c>
    </row>
    <row r="1252" spans="1:4" hidden="1" x14ac:dyDescent="0.3">
      <c r="A1252" s="187" t="e">
        <f>#REF!</f>
        <v>#REF!</v>
      </c>
      <c r="B1252" s="187" t="e">
        <f>#REF!</f>
        <v>#REF!</v>
      </c>
      <c r="C1252" s="191" t="e">
        <f>#REF!</f>
        <v>#REF!</v>
      </c>
      <c r="D1252" s="186" t="e">
        <f>COUNTIF('[5]Trial Balance'!$A:$A,A1252)</f>
        <v>#VALUE!</v>
      </c>
    </row>
    <row r="1253" spans="1:4" hidden="1" x14ac:dyDescent="0.3">
      <c r="A1253" s="187" t="e">
        <f>#REF!</f>
        <v>#REF!</v>
      </c>
      <c r="B1253" s="187" t="e">
        <f>#REF!</f>
        <v>#REF!</v>
      </c>
      <c r="C1253" s="191" t="e">
        <f>#REF!</f>
        <v>#REF!</v>
      </c>
      <c r="D1253" s="186" t="e">
        <f>COUNTIF('[5]Trial Balance'!$A:$A,A1253)</f>
        <v>#VALUE!</v>
      </c>
    </row>
    <row r="1254" spans="1:4" hidden="1" x14ac:dyDescent="0.3">
      <c r="A1254" s="187" t="e">
        <f>#REF!</f>
        <v>#REF!</v>
      </c>
      <c r="B1254" s="187" t="e">
        <f>#REF!</f>
        <v>#REF!</v>
      </c>
      <c r="C1254" s="191" t="e">
        <f>#REF!</f>
        <v>#REF!</v>
      </c>
      <c r="D1254" s="186" t="e">
        <f>COUNTIF('[5]Trial Balance'!$A:$A,A1254)</f>
        <v>#VALUE!</v>
      </c>
    </row>
    <row r="1255" spans="1:4" hidden="1" x14ac:dyDescent="0.3">
      <c r="A1255" s="187" t="e">
        <f>#REF!</f>
        <v>#REF!</v>
      </c>
      <c r="B1255" s="187" t="e">
        <f>#REF!</f>
        <v>#REF!</v>
      </c>
      <c r="C1255" s="191" t="e">
        <f>#REF!</f>
        <v>#REF!</v>
      </c>
      <c r="D1255" s="186" t="e">
        <f>COUNTIF('[5]Trial Balance'!$A:$A,A1255)</f>
        <v>#VALUE!</v>
      </c>
    </row>
    <row r="1256" spans="1:4" hidden="1" x14ac:dyDescent="0.3">
      <c r="A1256" s="187" t="e">
        <f>#REF!</f>
        <v>#REF!</v>
      </c>
      <c r="B1256" s="187" t="e">
        <f>#REF!</f>
        <v>#REF!</v>
      </c>
      <c r="C1256" s="191" t="e">
        <f>#REF!</f>
        <v>#REF!</v>
      </c>
      <c r="D1256" s="186" t="e">
        <f>COUNTIF('[5]Trial Balance'!$A:$A,A1256)</f>
        <v>#VALUE!</v>
      </c>
    </row>
    <row r="1257" spans="1:4" hidden="1" x14ac:dyDescent="0.3">
      <c r="A1257" s="187" t="e">
        <f>#REF!</f>
        <v>#REF!</v>
      </c>
      <c r="B1257" s="187" t="e">
        <f>#REF!</f>
        <v>#REF!</v>
      </c>
      <c r="C1257" s="191" t="e">
        <f>#REF!</f>
        <v>#REF!</v>
      </c>
      <c r="D1257" s="186" t="e">
        <f>COUNTIF('[5]Trial Balance'!$A:$A,A1257)</f>
        <v>#VALUE!</v>
      </c>
    </row>
    <row r="1258" spans="1:4" hidden="1" x14ac:dyDescent="0.3">
      <c r="A1258" s="187" t="e">
        <f>#REF!</f>
        <v>#REF!</v>
      </c>
      <c r="B1258" s="187" t="e">
        <f>#REF!</f>
        <v>#REF!</v>
      </c>
      <c r="C1258" s="191" t="e">
        <f>#REF!</f>
        <v>#REF!</v>
      </c>
      <c r="D1258" s="186" t="e">
        <f>COUNTIF('[5]Trial Balance'!$A:$A,A1258)</f>
        <v>#VALUE!</v>
      </c>
    </row>
    <row r="1259" spans="1:4" hidden="1" x14ac:dyDescent="0.3">
      <c r="A1259" s="187" t="e">
        <f>#REF!</f>
        <v>#REF!</v>
      </c>
      <c r="B1259" s="187" t="e">
        <f>#REF!</f>
        <v>#REF!</v>
      </c>
      <c r="C1259" s="191" t="e">
        <f>#REF!</f>
        <v>#REF!</v>
      </c>
      <c r="D1259" s="186" t="e">
        <f>COUNTIF('[5]Trial Balance'!$A:$A,A1259)</f>
        <v>#VALUE!</v>
      </c>
    </row>
    <row r="1260" spans="1:4" hidden="1" x14ac:dyDescent="0.3">
      <c r="A1260" s="187" t="e">
        <f>#REF!</f>
        <v>#REF!</v>
      </c>
      <c r="B1260" s="187" t="e">
        <f>#REF!</f>
        <v>#REF!</v>
      </c>
      <c r="C1260" s="191" t="e">
        <f>#REF!</f>
        <v>#REF!</v>
      </c>
      <c r="D1260" s="186" t="e">
        <f>COUNTIF('[5]Trial Balance'!$A:$A,A1260)</f>
        <v>#VALUE!</v>
      </c>
    </row>
    <row r="1261" spans="1:4" hidden="1" x14ac:dyDescent="0.3">
      <c r="A1261" s="187" t="e">
        <f>#REF!</f>
        <v>#REF!</v>
      </c>
      <c r="B1261" s="187" t="e">
        <f>#REF!</f>
        <v>#REF!</v>
      </c>
      <c r="C1261" s="191" t="e">
        <f>#REF!</f>
        <v>#REF!</v>
      </c>
      <c r="D1261" s="186" t="e">
        <f>COUNTIF('[5]Trial Balance'!$A:$A,A1261)</f>
        <v>#VALUE!</v>
      </c>
    </row>
    <row r="1262" spans="1:4" hidden="1" x14ac:dyDescent="0.3">
      <c r="A1262" s="187" t="e">
        <f>#REF!</f>
        <v>#REF!</v>
      </c>
      <c r="B1262" s="187" t="e">
        <f>#REF!</f>
        <v>#REF!</v>
      </c>
      <c r="C1262" s="191" t="e">
        <f>#REF!</f>
        <v>#REF!</v>
      </c>
      <c r="D1262" s="186" t="e">
        <f>COUNTIF('[5]Trial Balance'!$A:$A,A1262)</f>
        <v>#VALUE!</v>
      </c>
    </row>
    <row r="1263" spans="1:4" hidden="1" x14ac:dyDescent="0.3">
      <c r="A1263" s="187" t="e">
        <f>#REF!</f>
        <v>#REF!</v>
      </c>
      <c r="B1263" s="187" t="e">
        <f>#REF!</f>
        <v>#REF!</v>
      </c>
      <c r="C1263" s="191" t="e">
        <f>#REF!</f>
        <v>#REF!</v>
      </c>
      <c r="D1263" s="186" t="e">
        <f>COUNTIF('[5]Trial Balance'!$A:$A,A1263)</f>
        <v>#VALUE!</v>
      </c>
    </row>
    <row r="1264" spans="1:4" hidden="1" x14ac:dyDescent="0.3">
      <c r="A1264" s="187" t="e">
        <f>#REF!</f>
        <v>#REF!</v>
      </c>
      <c r="B1264" s="187" t="e">
        <f>#REF!</f>
        <v>#REF!</v>
      </c>
      <c r="C1264" s="191" t="e">
        <f>#REF!</f>
        <v>#REF!</v>
      </c>
      <c r="D1264" s="186" t="e">
        <f>COUNTIF('[5]Trial Balance'!$A:$A,A1264)</f>
        <v>#VALUE!</v>
      </c>
    </row>
    <row r="1265" spans="1:4" hidden="1" x14ac:dyDescent="0.3">
      <c r="A1265" s="187" t="e">
        <f>#REF!</f>
        <v>#REF!</v>
      </c>
      <c r="B1265" s="187" t="e">
        <f>#REF!</f>
        <v>#REF!</v>
      </c>
      <c r="C1265" s="191" t="e">
        <f>#REF!</f>
        <v>#REF!</v>
      </c>
      <c r="D1265" s="186" t="e">
        <f>COUNTIF('[5]Trial Balance'!$A:$A,A1265)</f>
        <v>#VALUE!</v>
      </c>
    </row>
    <row r="1266" spans="1:4" hidden="1" x14ac:dyDescent="0.3">
      <c r="A1266" s="187" t="e">
        <f>#REF!</f>
        <v>#REF!</v>
      </c>
      <c r="B1266" s="187" t="e">
        <f>#REF!</f>
        <v>#REF!</v>
      </c>
      <c r="C1266" s="191" t="e">
        <f>#REF!</f>
        <v>#REF!</v>
      </c>
      <c r="D1266" s="186" t="e">
        <f>COUNTIF('[5]Trial Balance'!$A:$A,A1266)</f>
        <v>#VALUE!</v>
      </c>
    </row>
    <row r="1267" spans="1:4" hidden="1" x14ac:dyDescent="0.3">
      <c r="A1267" s="187" t="e">
        <f>#REF!</f>
        <v>#REF!</v>
      </c>
      <c r="B1267" s="187" t="e">
        <f>#REF!</f>
        <v>#REF!</v>
      </c>
      <c r="C1267" s="191" t="e">
        <f>#REF!</f>
        <v>#REF!</v>
      </c>
      <c r="D1267" s="186" t="e">
        <f>COUNTIF('[5]Trial Balance'!$A:$A,A1267)</f>
        <v>#VALUE!</v>
      </c>
    </row>
    <row r="1268" spans="1:4" hidden="1" x14ac:dyDescent="0.3">
      <c r="A1268" s="187" t="e">
        <f>#REF!</f>
        <v>#REF!</v>
      </c>
      <c r="B1268" s="187" t="e">
        <f>#REF!</f>
        <v>#REF!</v>
      </c>
      <c r="C1268" s="191" t="e">
        <f>#REF!</f>
        <v>#REF!</v>
      </c>
      <c r="D1268" s="186" t="e">
        <f>COUNTIF('[5]Trial Balance'!$A:$A,A1268)</f>
        <v>#VALUE!</v>
      </c>
    </row>
    <row r="1269" spans="1:4" hidden="1" x14ac:dyDescent="0.3">
      <c r="A1269" s="187" t="e">
        <f>#REF!</f>
        <v>#REF!</v>
      </c>
      <c r="B1269" s="187" t="e">
        <f>#REF!</f>
        <v>#REF!</v>
      </c>
      <c r="C1269" s="191" t="e">
        <f>#REF!</f>
        <v>#REF!</v>
      </c>
      <c r="D1269" s="186" t="e">
        <f>COUNTIF('[5]Trial Balance'!$A:$A,A1269)</f>
        <v>#VALUE!</v>
      </c>
    </row>
    <row r="1270" spans="1:4" hidden="1" x14ac:dyDescent="0.3">
      <c r="A1270" s="187" t="e">
        <f>#REF!</f>
        <v>#REF!</v>
      </c>
      <c r="B1270" s="187" t="e">
        <f>#REF!</f>
        <v>#REF!</v>
      </c>
      <c r="C1270" s="191" t="e">
        <f>#REF!</f>
        <v>#REF!</v>
      </c>
      <c r="D1270" s="186" t="e">
        <f>COUNTIF('[5]Trial Balance'!$A:$A,A1270)</f>
        <v>#VALUE!</v>
      </c>
    </row>
    <row r="1271" spans="1:4" hidden="1" x14ac:dyDescent="0.3">
      <c r="A1271" s="187" t="e">
        <f>#REF!</f>
        <v>#REF!</v>
      </c>
      <c r="B1271" s="187" t="e">
        <f>#REF!</f>
        <v>#REF!</v>
      </c>
      <c r="C1271" s="191" t="e">
        <f>#REF!</f>
        <v>#REF!</v>
      </c>
      <c r="D1271" s="186" t="e">
        <f>COUNTIF('[5]Trial Balance'!$A:$A,A1271)</f>
        <v>#VALUE!</v>
      </c>
    </row>
    <row r="1272" spans="1:4" hidden="1" x14ac:dyDescent="0.3">
      <c r="A1272" s="187" t="e">
        <f>#REF!</f>
        <v>#REF!</v>
      </c>
      <c r="B1272" s="187" t="e">
        <f>#REF!</f>
        <v>#REF!</v>
      </c>
      <c r="C1272" s="191" t="e">
        <f>#REF!</f>
        <v>#REF!</v>
      </c>
      <c r="D1272" s="186" t="e">
        <f>COUNTIF('[5]Trial Balance'!$A:$A,A1272)</f>
        <v>#VALUE!</v>
      </c>
    </row>
    <row r="1273" spans="1:4" hidden="1" x14ac:dyDescent="0.3">
      <c r="A1273" s="187" t="e">
        <f>#REF!</f>
        <v>#REF!</v>
      </c>
      <c r="B1273" s="187" t="e">
        <f>#REF!</f>
        <v>#REF!</v>
      </c>
      <c r="C1273" s="191" t="e">
        <f>#REF!</f>
        <v>#REF!</v>
      </c>
      <c r="D1273" s="186" t="e">
        <f>COUNTIF('[5]Trial Balance'!$A:$A,A1273)</f>
        <v>#VALUE!</v>
      </c>
    </row>
    <row r="1274" spans="1:4" hidden="1" x14ac:dyDescent="0.3">
      <c r="A1274" s="187" t="e">
        <f>#REF!</f>
        <v>#REF!</v>
      </c>
      <c r="B1274" s="187" t="e">
        <f>#REF!</f>
        <v>#REF!</v>
      </c>
      <c r="C1274" s="191" t="e">
        <f>#REF!</f>
        <v>#REF!</v>
      </c>
      <c r="D1274" s="186" t="e">
        <f>COUNTIF('[5]Trial Balance'!$A:$A,A1274)</f>
        <v>#VALUE!</v>
      </c>
    </row>
    <row r="1275" spans="1:4" hidden="1" x14ac:dyDescent="0.3">
      <c r="A1275" s="187" t="e">
        <f>#REF!</f>
        <v>#REF!</v>
      </c>
      <c r="B1275" s="187" t="e">
        <f>#REF!</f>
        <v>#REF!</v>
      </c>
      <c r="C1275" s="191" t="e">
        <f>#REF!</f>
        <v>#REF!</v>
      </c>
      <c r="D1275" s="186" t="e">
        <f>COUNTIF('[5]Trial Balance'!$A:$A,A1275)</f>
        <v>#VALUE!</v>
      </c>
    </row>
    <row r="1276" spans="1:4" hidden="1" x14ac:dyDescent="0.3">
      <c r="A1276" s="187" t="e">
        <f>#REF!</f>
        <v>#REF!</v>
      </c>
      <c r="B1276" s="187" t="e">
        <f>#REF!</f>
        <v>#REF!</v>
      </c>
      <c r="C1276" s="191" t="e">
        <f>#REF!</f>
        <v>#REF!</v>
      </c>
      <c r="D1276" s="186" t="e">
        <f>COUNTIF('[5]Trial Balance'!$A:$A,A1276)</f>
        <v>#VALUE!</v>
      </c>
    </row>
    <row r="1277" spans="1:4" hidden="1" x14ac:dyDescent="0.3">
      <c r="A1277" s="187" t="e">
        <f>#REF!</f>
        <v>#REF!</v>
      </c>
      <c r="B1277" s="187" t="e">
        <f>#REF!</f>
        <v>#REF!</v>
      </c>
      <c r="C1277" s="191" t="e">
        <f>#REF!</f>
        <v>#REF!</v>
      </c>
      <c r="D1277" s="186" t="e">
        <f>COUNTIF('[5]Trial Balance'!$A:$A,A1277)</f>
        <v>#VALUE!</v>
      </c>
    </row>
    <row r="1278" spans="1:4" hidden="1" x14ac:dyDescent="0.3">
      <c r="A1278" s="187" t="e">
        <f>#REF!</f>
        <v>#REF!</v>
      </c>
      <c r="B1278" s="187" t="e">
        <f>#REF!</f>
        <v>#REF!</v>
      </c>
      <c r="C1278" s="191" t="e">
        <f>#REF!</f>
        <v>#REF!</v>
      </c>
      <c r="D1278" s="186" t="e">
        <f>COUNTIF('[5]Trial Balance'!$A:$A,A1278)</f>
        <v>#VALUE!</v>
      </c>
    </row>
    <row r="1279" spans="1:4" hidden="1" x14ac:dyDescent="0.3">
      <c r="A1279" s="187" t="e">
        <f>#REF!</f>
        <v>#REF!</v>
      </c>
      <c r="B1279" s="187" t="e">
        <f>#REF!</f>
        <v>#REF!</v>
      </c>
      <c r="C1279" s="191" t="e">
        <f>#REF!</f>
        <v>#REF!</v>
      </c>
      <c r="D1279" s="186" t="e">
        <f>COUNTIF('[5]Trial Balance'!$A:$A,A1279)</f>
        <v>#VALUE!</v>
      </c>
    </row>
    <row r="1280" spans="1:4" hidden="1" x14ac:dyDescent="0.3">
      <c r="A1280" s="187" t="e">
        <f>#REF!</f>
        <v>#REF!</v>
      </c>
      <c r="B1280" s="187" t="e">
        <f>#REF!</f>
        <v>#REF!</v>
      </c>
      <c r="C1280" s="191" t="e">
        <f>#REF!</f>
        <v>#REF!</v>
      </c>
      <c r="D1280" s="186" t="e">
        <f>COUNTIF('[5]Trial Balance'!$A:$A,A1280)</f>
        <v>#VALUE!</v>
      </c>
    </row>
    <row r="1281" spans="1:4" hidden="1" x14ac:dyDescent="0.3">
      <c r="A1281" s="187" t="e">
        <f>#REF!</f>
        <v>#REF!</v>
      </c>
      <c r="B1281" s="187" t="e">
        <f>#REF!</f>
        <v>#REF!</v>
      </c>
      <c r="C1281" s="191" t="e">
        <f>#REF!</f>
        <v>#REF!</v>
      </c>
      <c r="D1281" s="186" t="e">
        <f>COUNTIF('[5]Trial Balance'!$A:$A,A1281)</f>
        <v>#VALUE!</v>
      </c>
    </row>
    <row r="1282" spans="1:4" hidden="1" x14ac:dyDescent="0.3">
      <c r="A1282" s="187" t="e">
        <f>#REF!</f>
        <v>#REF!</v>
      </c>
      <c r="B1282" s="187" t="e">
        <f>#REF!</f>
        <v>#REF!</v>
      </c>
      <c r="C1282" s="191" t="e">
        <f>#REF!</f>
        <v>#REF!</v>
      </c>
      <c r="D1282" s="186" t="e">
        <f>COUNTIF('[5]Trial Balance'!$A:$A,A1282)</f>
        <v>#VALUE!</v>
      </c>
    </row>
    <row r="1283" spans="1:4" hidden="1" x14ac:dyDescent="0.3">
      <c r="A1283" s="187" t="e">
        <f>#REF!</f>
        <v>#REF!</v>
      </c>
      <c r="B1283" s="187" t="e">
        <f>#REF!</f>
        <v>#REF!</v>
      </c>
      <c r="C1283" s="191" t="e">
        <f>#REF!</f>
        <v>#REF!</v>
      </c>
      <c r="D1283" s="186" t="e">
        <f>COUNTIF('[5]Trial Balance'!$A:$A,A1283)</f>
        <v>#VALUE!</v>
      </c>
    </row>
    <row r="1284" spans="1:4" hidden="1" x14ac:dyDescent="0.3">
      <c r="A1284" s="187" t="e">
        <f>#REF!</f>
        <v>#REF!</v>
      </c>
      <c r="B1284" s="187" t="e">
        <f>#REF!</f>
        <v>#REF!</v>
      </c>
      <c r="C1284" s="191" t="e">
        <f>#REF!</f>
        <v>#REF!</v>
      </c>
      <c r="D1284" s="186" t="e">
        <f>COUNTIF('[5]Trial Balance'!$A:$A,A1284)</f>
        <v>#VALUE!</v>
      </c>
    </row>
    <row r="1285" spans="1:4" hidden="1" x14ac:dyDescent="0.3">
      <c r="A1285" s="187" t="e">
        <f>#REF!</f>
        <v>#REF!</v>
      </c>
      <c r="B1285" s="187" t="e">
        <f>#REF!</f>
        <v>#REF!</v>
      </c>
      <c r="C1285" s="191" t="e">
        <f>#REF!</f>
        <v>#REF!</v>
      </c>
      <c r="D1285" s="186" t="e">
        <f>COUNTIF('[5]Trial Balance'!$A:$A,A1285)</f>
        <v>#VALUE!</v>
      </c>
    </row>
    <row r="1286" spans="1:4" hidden="1" x14ac:dyDescent="0.3">
      <c r="A1286" s="187" t="e">
        <f>#REF!</f>
        <v>#REF!</v>
      </c>
      <c r="B1286" s="187" t="e">
        <f>#REF!</f>
        <v>#REF!</v>
      </c>
      <c r="C1286" s="191" t="e">
        <f>#REF!</f>
        <v>#REF!</v>
      </c>
      <c r="D1286" s="186" t="e">
        <f>COUNTIF('[5]Trial Balance'!$A:$A,A1286)</f>
        <v>#VALUE!</v>
      </c>
    </row>
    <row r="1287" spans="1:4" hidden="1" x14ac:dyDescent="0.3">
      <c r="A1287" s="187" t="e">
        <f>#REF!</f>
        <v>#REF!</v>
      </c>
      <c r="B1287" s="187" t="e">
        <f>#REF!</f>
        <v>#REF!</v>
      </c>
      <c r="C1287" s="191" t="e">
        <f>#REF!</f>
        <v>#REF!</v>
      </c>
      <c r="D1287" s="186" t="e">
        <f>COUNTIF('[5]Trial Balance'!$A:$A,A1287)</f>
        <v>#VALUE!</v>
      </c>
    </row>
    <row r="1288" spans="1:4" hidden="1" x14ac:dyDescent="0.3">
      <c r="A1288" s="187" t="e">
        <f>#REF!</f>
        <v>#REF!</v>
      </c>
      <c r="B1288" s="187" t="e">
        <f>#REF!</f>
        <v>#REF!</v>
      </c>
      <c r="C1288" s="191" t="e">
        <f>#REF!</f>
        <v>#REF!</v>
      </c>
      <c r="D1288" s="186" t="e">
        <f>COUNTIF('[5]Trial Balance'!$A:$A,A1288)</f>
        <v>#VALUE!</v>
      </c>
    </row>
    <row r="1289" spans="1:4" hidden="1" x14ac:dyDescent="0.3">
      <c r="A1289" s="187" t="e">
        <f>#REF!</f>
        <v>#REF!</v>
      </c>
      <c r="B1289" s="187" t="e">
        <f>#REF!</f>
        <v>#REF!</v>
      </c>
      <c r="C1289" s="191" t="e">
        <f>#REF!</f>
        <v>#REF!</v>
      </c>
      <c r="D1289" s="186" t="e">
        <f>COUNTIF('[5]Trial Balance'!$A:$A,A1289)</f>
        <v>#VALUE!</v>
      </c>
    </row>
    <row r="1290" spans="1:4" hidden="1" x14ac:dyDescent="0.3">
      <c r="A1290" s="187" t="e">
        <f>#REF!</f>
        <v>#REF!</v>
      </c>
      <c r="B1290" s="187" t="e">
        <f>#REF!</f>
        <v>#REF!</v>
      </c>
      <c r="C1290" s="191" t="e">
        <f>#REF!</f>
        <v>#REF!</v>
      </c>
      <c r="D1290" s="186" t="e">
        <f>COUNTIF('[5]Trial Balance'!$A:$A,A1290)</f>
        <v>#VALUE!</v>
      </c>
    </row>
    <row r="1291" spans="1:4" hidden="1" x14ac:dyDescent="0.3">
      <c r="A1291" s="187" t="e">
        <f>#REF!</f>
        <v>#REF!</v>
      </c>
      <c r="B1291" s="187" t="e">
        <f>#REF!</f>
        <v>#REF!</v>
      </c>
      <c r="C1291" s="191" t="e">
        <f>#REF!</f>
        <v>#REF!</v>
      </c>
      <c r="D1291" s="186" t="e">
        <f>COUNTIF('[5]Trial Balance'!$A:$A,A1291)</f>
        <v>#VALUE!</v>
      </c>
    </row>
    <row r="1292" spans="1:4" hidden="1" x14ac:dyDescent="0.3">
      <c r="A1292" s="187" t="e">
        <f>#REF!</f>
        <v>#REF!</v>
      </c>
      <c r="B1292" s="187" t="e">
        <f>#REF!</f>
        <v>#REF!</v>
      </c>
      <c r="C1292" s="191" t="e">
        <f>#REF!</f>
        <v>#REF!</v>
      </c>
      <c r="D1292" s="186" t="e">
        <f>COUNTIF('[5]Trial Balance'!$A:$A,A1292)</f>
        <v>#VALUE!</v>
      </c>
    </row>
    <row r="1293" spans="1:4" hidden="1" x14ac:dyDescent="0.3">
      <c r="A1293" s="187" t="e">
        <f>#REF!</f>
        <v>#REF!</v>
      </c>
      <c r="B1293" s="187" t="e">
        <f>#REF!</f>
        <v>#REF!</v>
      </c>
      <c r="C1293" s="191" t="e">
        <f>#REF!</f>
        <v>#REF!</v>
      </c>
      <c r="D1293" s="186" t="e">
        <f>COUNTIF('[5]Trial Balance'!$A:$A,A1293)</f>
        <v>#VALUE!</v>
      </c>
    </row>
    <row r="1294" spans="1:4" hidden="1" x14ac:dyDescent="0.3">
      <c r="A1294" s="187" t="e">
        <f>#REF!</f>
        <v>#REF!</v>
      </c>
      <c r="B1294" s="187" t="e">
        <f>#REF!</f>
        <v>#REF!</v>
      </c>
      <c r="C1294" s="191" t="e">
        <f>#REF!</f>
        <v>#REF!</v>
      </c>
      <c r="D1294" s="186" t="e">
        <f>COUNTIF('[5]Trial Balance'!$A:$A,A1294)</f>
        <v>#VALUE!</v>
      </c>
    </row>
    <row r="1295" spans="1:4" hidden="1" x14ac:dyDescent="0.3">
      <c r="A1295" s="187" t="e">
        <f>#REF!</f>
        <v>#REF!</v>
      </c>
      <c r="B1295" s="187" t="e">
        <f>#REF!</f>
        <v>#REF!</v>
      </c>
      <c r="C1295" s="191" t="e">
        <f>#REF!</f>
        <v>#REF!</v>
      </c>
      <c r="D1295" s="186" t="e">
        <f>COUNTIF('[5]Trial Balance'!$A:$A,A1295)</f>
        <v>#VALUE!</v>
      </c>
    </row>
    <row r="1296" spans="1:4" hidden="1" x14ac:dyDescent="0.3">
      <c r="A1296" s="187" t="e">
        <f>#REF!</f>
        <v>#REF!</v>
      </c>
      <c r="B1296" s="187" t="e">
        <f>#REF!</f>
        <v>#REF!</v>
      </c>
      <c r="C1296" s="191" t="e">
        <f>#REF!</f>
        <v>#REF!</v>
      </c>
      <c r="D1296" s="186" t="e">
        <f>COUNTIF('[5]Trial Balance'!$A:$A,A1296)</f>
        <v>#VALUE!</v>
      </c>
    </row>
    <row r="1297" spans="1:4" hidden="1" x14ac:dyDescent="0.3">
      <c r="A1297" s="187" t="e">
        <f>#REF!</f>
        <v>#REF!</v>
      </c>
      <c r="B1297" s="187" t="e">
        <f>#REF!</f>
        <v>#REF!</v>
      </c>
      <c r="C1297" s="191" t="e">
        <f>#REF!</f>
        <v>#REF!</v>
      </c>
      <c r="D1297" s="186" t="e">
        <f>COUNTIF('[5]Trial Balance'!$A:$A,A1297)</f>
        <v>#VALUE!</v>
      </c>
    </row>
    <row r="1298" spans="1:4" hidden="1" x14ac:dyDescent="0.3">
      <c r="A1298" s="187" t="e">
        <f>#REF!</f>
        <v>#REF!</v>
      </c>
      <c r="B1298" s="187" t="e">
        <f>#REF!</f>
        <v>#REF!</v>
      </c>
      <c r="C1298" s="191" t="e">
        <f>#REF!</f>
        <v>#REF!</v>
      </c>
      <c r="D1298" s="186" t="e">
        <f>COUNTIF('[5]Trial Balance'!$A:$A,A1298)</f>
        <v>#VALUE!</v>
      </c>
    </row>
    <row r="1299" spans="1:4" hidden="1" x14ac:dyDescent="0.3">
      <c r="A1299" s="187" t="e">
        <f>#REF!</f>
        <v>#REF!</v>
      </c>
      <c r="B1299" s="187" t="e">
        <f>#REF!</f>
        <v>#REF!</v>
      </c>
      <c r="C1299" s="191" t="e">
        <f>#REF!</f>
        <v>#REF!</v>
      </c>
      <c r="D1299" s="186" t="e">
        <f>COUNTIF('[5]Trial Balance'!$A:$A,A1299)</f>
        <v>#VALUE!</v>
      </c>
    </row>
    <row r="1300" spans="1:4" hidden="1" x14ac:dyDescent="0.3">
      <c r="A1300" s="187" t="e">
        <f>#REF!</f>
        <v>#REF!</v>
      </c>
      <c r="B1300" s="187" t="e">
        <f>#REF!</f>
        <v>#REF!</v>
      </c>
      <c r="C1300" s="191" t="e">
        <f>#REF!</f>
        <v>#REF!</v>
      </c>
      <c r="D1300" s="186" t="e">
        <f>COUNTIF('[5]Trial Balance'!$A:$A,A1300)</f>
        <v>#VALUE!</v>
      </c>
    </row>
    <row r="1301" spans="1:4" hidden="1" x14ac:dyDescent="0.3">
      <c r="A1301" s="187" t="e">
        <f>#REF!</f>
        <v>#REF!</v>
      </c>
      <c r="B1301" s="187" t="e">
        <f>#REF!</f>
        <v>#REF!</v>
      </c>
      <c r="C1301" s="191" t="e">
        <f>#REF!</f>
        <v>#REF!</v>
      </c>
      <c r="D1301" s="186" t="e">
        <f>COUNTIF('[5]Trial Balance'!$A:$A,A1301)</f>
        <v>#VALUE!</v>
      </c>
    </row>
    <row r="1302" spans="1:4" hidden="1" x14ac:dyDescent="0.3">
      <c r="A1302" s="187" t="e">
        <f>#REF!</f>
        <v>#REF!</v>
      </c>
      <c r="B1302" s="187" t="e">
        <f>#REF!</f>
        <v>#REF!</v>
      </c>
      <c r="C1302" s="191" t="e">
        <f>#REF!</f>
        <v>#REF!</v>
      </c>
      <c r="D1302" s="186" t="e">
        <f>COUNTIF('[5]Trial Balance'!$A:$A,A1302)</f>
        <v>#VALUE!</v>
      </c>
    </row>
    <row r="1303" spans="1:4" hidden="1" x14ac:dyDescent="0.3">
      <c r="A1303" s="187" t="e">
        <f>#REF!</f>
        <v>#REF!</v>
      </c>
      <c r="B1303" s="187" t="e">
        <f>#REF!</f>
        <v>#REF!</v>
      </c>
      <c r="C1303" s="191" t="e">
        <f>#REF!</f>
        <v>#REF!</v>
      </c>
      <c r="D1303" s="186" t="e">
        <f>COUNTIF('[5]Trial Balance'!$A:$A,A1303)</f>
        <v>#VALUE!</v>
      </c>
    </row>
    <row r="1304" spans="1:4" hidden="1" x14ac:dyDescent="0.3">
      <c r="A1304" s="187" t="e">
        <f>#REF!</f>
        <v>#REF!</v>
      </c>
      <c r="B1304" s="187" t="e">
        <f>#REF!</f>
        <v>#REF!</v>
      </c>
      <c r="C1304" s="191" t="e">
        <f>#REF!</f>
        <v>#REF!</v>
      </c>
      <c r="D1304" s="186" t="e">
        <f>COUNTIF('[5]Trial Balance'!$A:$A,A1304)</f>
        <v>#VALUE!</v>
      </c>
    </row>
    <row r="1305" spans="1:4" hidden="1" x14ac:dyDescent="0.3">
      <c r="A1305" s="187" t="e">
        <f>#REF!</f>
        <v>#REF!</v>
      </c>
      <c r="B1305" s="187" t="e">
        <f>#REF!</f>
        <v>#REF!</v>
      </c>
      <c r="C1305" s="191" t="e">
        <f>#REF!</f>
        <v>#REF!</v>
      </c>
      <c r="D1305" s="186" t="e">
        <f>COUNTIF('[5]Trial Balance'!$A:$A,A1305)</f>
        <v>#VALUE!</v>
      </c>
    </row>
    <row r="1306" spans="1:4" hidden="1" x14ac:dyDescent="0.3">
      <c r="A1306" s="187" t="e">
        <f>#REF!</f>
        <v>#REF!</v>
      </c>
      <c r="B1306" s="187" t="e">
        <f>#REF!</f>
        <v>#REF!</v>
      </c>
      <c r="C1306" s="191" t="e">
        <f>#REF!</f>
        <v>#REF!</v>
      </c>
      <c r="D1306" s="186" t="e">
        <f>COUNTIF('[5]Trial Balance'!$A:$A,A1306)</f>
        <v>#VALUE!</v>
      </c>
    </row>
    <row r="1307" spans="1:4" hidden="1" x14ac:dyDescent="0.3">
      <c r="A1307" s="187" t="e">
        <f>#REF!</f>
        <v>#REF!</v>
      </c>
      <c r="B1307" s="187" t="e">
        <f>#REF!</f>
        <v>#REF!</v>
      </c>
      <c r="C1307" s="191" t="e">
        <f>#REF!</f>
        <v>#REF!</v>
      </c>
      <c r="D1307" s="186" t="e">
        <f>COUNTIF('[5]Trial Balance'!$A:$A,A1307)</f>
        <v>#VALUE!</v>
      </c>
    </row>
    <row r="1308" spans="1:4" hidden="1" x14ac:dyDescent="0.3">
      <c r="A1308" s="187" t="e">
        <f>#REF!</f>
        <v>#REF!</v>
      </c>
      <c r="B1308" s="187" t="e">
        <f>#REF!</f>
        <v>#REF!</v>
      </c>
      <c r="C1308" s="191" t="e">
        <f>#REF!</f>
        <v>#REF!</v>
      </c>
      <c r="D1308" s="186" t="e">
        <f>COUNTIF('[5]Trial Balance'!$A:$A,A1308)</f>
        <v>#VALUE!</v>
      </c>
    </row>
    <row r="1309" spans="1:4" hidden="1" x14ac:dyDescent="0.3">
      <c r="A1309" s="187" t="e">
        <f>#REF!</f>
        <v>#REF!</v>
      </c>
      <c r="B1309" s="187" t="e">
        <f>#REF!</f>
        <v>#REF!</v>
      </c>
      <c r="C1309" s="191" t="e">
        <f>#REF!</f>
        <v>#REF!</v>
      </c>
      <c r="D1309" s="186" t="e">
        <f>COUNTIF('[5]Trial Balance'!$A:$A,A1309)</f>
        <v>#VALUE!</v>
      </c>
    </row>
    <row r="1310" spans="1:4" hidden="1" x14ac:dyDescent="0.3">
      <c r="A1310" s="187" t="e">
        <f>#REF!</f>
        <v>#REF!</v>
      </c>
      <c r="B1310" s="187" t="e">
        <f>#REF!</f>
        <v>#REF!</v>
      </c>
      <c r="C1310" s="191" t="e">
        <f>#REF!</f>
        <v>#REF!</v>
      </c>
      <c r="D1310" s="186" t="e">
        <f>COUNTIF('[5]Trial Balance'!$A:$A,A1310)</f>
        <v>#VALUE!</v>
      </c>
    </row>
    <row r="1311" spans="1:4" hidden="1" x14ac:dyDescent="0.3">
      <c r="A1311" s="187" t="e">
        <f>#REF!</f>
        <v>#REF!</v>
      </c>
      <c r="B1311" s="187" t="e">
        <f>#REF!</f>
        <v>#REF!</v>
      </c>
      <c r="C1311" s="191" t="e">
        <f>#REF!</f>
        <v>#REF!</v>
      </c>
      <c r="D1311" s="186" t="e">
        <f>COUNTIF('[5]Trial Balance'!$A:$A,A1311)</f>
        <v>#VALUE!</v>
      </c>
    </row>
    <row r="1312" spans="1:4" hidden="1" x14ac:dyDescent="0.3">
      <c r="A1312" s="187" t="e">
        <f>#REF!</f>
        <v>#REF!</v>
      </c>
      <c r="B1312" s="187" t="e">
        <f>#REF!</f>
        <v>#REF!</v>
      </c>
      <c r="C1312" s="191" t="e">
        <f>#REF!</f>
        <v>#REF!</v>
      </c>
      <c r="D1312" s="186" t="e">
        <f>COUNTIF('[5]Trial Balance'!$A:$A,A1312)</f>
        <v>#VALUE!</v>
      </c>
    </row>
    <row r="1313" spans="1:4" hidden="1" x14ac:dyDescent="0.3">
      <c r="A1313" s="187" t="e">
        <f>#REF!</f>
        <v>#REF!</v>
      </c>
      <c r="B1313" s="187" t="e">
        <f>#REF!</f>
        <v>#REF!</v>
      </c>
      <c r="C1313" s="191" t="e">
        <f>#REF!</f>
        <v>#REF!</v>
      </c>
      <c r="D1313" s="186" t="e">
        <f>COUNTIF('[5]Trial Balance'!$A:$A,A1313)</f>
        <v>#VALUE!</v>
      </c>
    </row>
    <row r="1314" spans="1:4" hidden="1" x14ac:dyDescent="0.3">
      <c r="A1314" s="187" t="e">
        <f>#REF!</f>
        <v>#REF!</v>
      </c>
      <c r="B1314" s="187" t="e">
        <f>#REF!</f>
        <v>#REF!</v>
      </c>
      <c r="C1314" s="191" t="e">
        <f>#REF!</f>
        <v>#REF!</v>
      </c>
      <c r="D1314" s="186" t="e">
        <f>COUNTIF('[5]Trial Balance'!$A:$A,A1314)</f>
        <v>#VALUE!</v>
      </c>
    </row>
    <row r="1315" spans="1:4" hidden="1" x14ac:dyDescent="0.3">
      <c r="A1315" s="187" t="e">
        <f>#REF!</f>
        <v>#REF!</v>
      </c>
      <c r="B1315" s="187" t="e">
        <f>#REF!</f>
        <v>#REF!</v>
      </c>
      <c r="C1315" s="191" t="e">
        <f>#REF!</f>
        <v>#REF!</v>
      </c>
      <c r="D1315" s="186" t="e">
        <f>COUNTIF('[5]Trial Balance'!$A:$A,A1315)</f>
        <v>#VALUE!</v>
      </c>
    </row>
    <row r="1316" spans="1:4" hidden="1" x14ac:dyDescent="0.3">
      <c r="A1316" s="187" t="e">
        <f>#REF!</f>
        <v>#REF!</v>
      </c>
      <c r="B1316" s="187" t="e">
        <f>#REF!</f>
        <v>#REF!</v>
      </c>
      <c r="C1316" s="191" t="e">
        <f>#REF!</f>
        <v>#REF!</v>
      </c>
      <c r="D1316" s="186" t="e">
        <f>COUNTIF('[5]Trial Balance'!$A:$A,A1316)</f>
        <v>#VALUE!</v>
      </c>
    </row>
    <row r="1317" spans="1:4" hidden="1" x14ac:dyDescent="0.3">
      <c r="A1317" s="187" t="e">
        <f>#REF!</f>
        <v>#REF!</v>
      </c>
      <c r="B1317" s="187" t="e">
        <f>#REF!</f>
        <v>#REF!</v>
      </c>
      <c r="C1317" s="191" t="e">
        <f>#REF!</f>
        <v>#REF!</v>
      </c>
      <c r="D1317" s="186" t="e">
        <f>COUNTIF('[5]Trial Balance'!$A:$A,A1317)</f>
        <v>#VALUE!</v>
      </c>
    </row>
    <row r="1318" spans="1:4" hidden="1" x14ac:dyDescent="0.3">
      <c r="A1318" s="187" t="e">
        <f>#REF!</f>
        <v>#REF!</v>
      </c>
      <c r="B1318" s="187" t="e">
        <f>#REF!</f>
        <v>#REF!</v>
      </c>
      <c r="C1318" s="191" t="e">
        <f>#REF!</f>
        <v>#REF!</v>
      </c>
      <c r="D1318" s="186" t="e">
        <f>COUNTIF('[5]Trial Balance'!$A:$A,A1318)</f>
        <v>#VALUE!</v>
      </c>
    </row>
    <row r="1319" spans="1:4" hidden="1" x14ac:dyDescent="0.3">
      <c r="A1319" s="187" t="e">
        <f>#REF!</f>
        <v>#REF!</v>
      </c>
      <c r="B1319" s="187" t="e">
        <f>#REF!</f>
        <v>#REF!</v>
      </c>
      <c r="C1319" s="191" t="e">
        <f>#REF!</f>
        <v>#REF!</v>
      </c>
      <c r="D1319" s="186" t="e">
        <f>COUNTIF('[5]Trial Balance'!$A:$A,A1319)</f>
        <v>#VALUE!</v>
      </c>
    </row>
    <row r="1320" spans="1:4" hidden="1" x14ac:dyDescent="0.3">
      <c r="A1320" s="187" t="e">
        <f>#REF!</f>
        <v>#REF!</v>
      </c>
      <c r="B1320" s="187" t="e">
        <f>#REF!</f>
        <v>#REF!</v>
      </c>
      <c r="C1320" s="191" t="e">
        <f>#REF!</f>
        <v>#REF!</v>
      </c>
      <c r="D1320" s="186" t="e">
        <f>COUNTIF('[5]Trial Balance'!$A:$A,A1320)</f>
        <v>#VALUE!</v>
      </c>
    </row>
    <row r="1321" spans="1:4" hidden="1" x14ac:dyDescent="0.3">
      <c r="A1321" s="187" t="e">
        <f>#REF!</f>
        <v>#REF!</v>
      </c>
      <c r="B1321" s="187" t="e">
        <f>#REF!</f>
        <v>#REF!</v>
      </c>
      <c r="C1321" s="191" t="e">
        <f>#REF!</f>
        <v>#REF!</v>
      </c>
      <c r="D1321" s="186" t="e">
        <f>COUNTIF('[5]Trial Balance'!$A:$A,A1321)</f>
        <v>#VALUE!</v>
      </c>
    </row>
    <row r="1322" spans="1:4" hidden="1" x14ac:dyDescent="0.3">
      <c r="A1322" s="187" t="e">
        <f>#REF!</f>
        <v>#REF!</v>
      </c>
      <c r="B1322" s="187" t="e">
        <f>#REF!</f>
        <v>#REF!</v>
      </c>
      <c r="C1322" s="191" t="e">
        <f>#REF!</f>
        <v>#REF!</v>
      </c>
      <c r="D1322" s="186" t="e">
        <f>COUNTIF('[5]Trial Balance'!$A:$A,A1322)</f>
        <v>#VALUE!</v>
      </c>
    </row>
    <row r="1323" spans="1:4" hidden="1" x14ac:dyDescent="0.3">
      <c r="A1323" s="187" t="e">
        <f>#REF!</f>
        <v>#REF!</v>
      </c>
      <c r="B1323" s="187" t="e">
        <f>#REF!</f>
        <v>#REF!</v>
      </c>
      <c r="C1323" s="191" t="e">
        <f>#REF!</f>
        <v>#REF!</v>
      </c>
      <c r="D1323" s="186" t="e">
        <f>COUNTIF('[5]Trial Balance'!$A:$A,A1323)</f>
        <v>#VALUE!</v>
      </c>
    </row>
    <row r="1324" spans="1:4" hidden="1" x14ac:dyDescent="0.3">
      <c r="A1324" s="187" t="e">
        <f>#REF!</f>
        <v>#REF!</v>
      </c>
      <c r="B1324" s="187" t="e">
        <f>#REF!</f>
        <v>#REF!</v>
      </c>
      <c r="C1324" s="191" t="e">
        <f>#REF!</f>
        <v>#REF!</v>
      </c>
      <c r="D1324" s="186" t="e">
        <f>COUNTIF('[5]Trial Balance'!$A:$A,A1324)</f>
        <v>#VALUE!</v>
      </c>
    </row>
    <row r="1325" spans="1:4" hidden="1" x14ac:dyDescent="0.3">
      <c r="A1325" s="187" t="e">
        <f>#REF!</f>
        <v>#REF!</v>
      </c>
      <c r="B1325" s="187" t="e">
        <f>#REF!</f>
        <v>#REF!</v>
      </c>
      <c r="C1325" s="191" t="e">
        <f>#REF!</f>
        <v>#REF!</v>
      </c>
      <c r="D1325" s="186" t="e">
        <f>COUNTIF('[5]Trial Balance'!$A:$A,A1325)</f>
        <v>#VALUE!</v>
      </c>
    </row>
    <row r="1326" spans="1:4" hidden="1" x14ac:dyDescent="0.3">
      <c r="A1326" s="187" t="e">
        <f>#REF!</f>
        <v>#REF!</v>
      </c>
      <c r="B1326" s="187" t="e">
        <f>#REF!</f>
        <v>#REF!</v>
      </c>
      <c r="C1326" s="191" t="e">
        <f>#REF!</f>
        <v>#REF!</v>
      </c>
      <c r="D1326" s="186" t="e">
        <f>COUNTIF('[5]Trial Balance'!$A:$A,A1326)</f>
        <v>#VALUE!</v>
      </c>
    </row>
    <row r="1327" spans="1:4" hidden="1" x14ac:dyDescent="0.3">
      <c r="A1327" s="187" t="e">
        <f>#REF!</f>
        <v>#REF!</v>
      </c>
      <c r="B1327" s="187" t="e">
        <f>#REF!</f>
        <v>#REF!</v>
      </c>
      <c r="C1327" s="191" t="e">
        <f>#REF!</f>
        <v>#REF!</v>
      </c>
      <c r="D1327" s="186" t="e">
        <f>COUNTIF('[5]Trial Balance'!$A:$A,A1327)</f>
        <v>#VALUE!</v>
      </c>
    </row>
    <row r="1328" spans="1:4" hidden="1" x14ac:dyDescent="0.3">
      <c r="A1328" s="187" t="e">
        <f>#REF!</f>
        <v>#REF!</v>
      </c>
      <c r="B1328" s="187" t="e">
        <f>#REF!</f>
        <v>#REF!</v>
      </c>
      <c r="C1328" s="191" t="e">
        <f>#REF!</f>
        <v>#REF!</v>
      </c>
      <c r="D1328" s="186" t="e">
        <f>COUNTIF('[5]Trial Balance'!$A:$A,A1328)</f>
        <v>#VALUE!</v>
      </c>
    </row>
    <row r="1329" spans="1:4" hidden="1" x14ac:dyDescent="0.3">
      <c r="A1329" s="187" t="e">
        <f>#REF!</f>
        <v>#REF!</v>
      </c>
      <c r="B1329" s="187" t="e">
        <f>#REF!</f>
        <v>#REF!</v>
      </c>
      <c r="C1329" s="191" t="e">
        <f>#REF!</f>
        <v>#REF!</v>
      </c>
      <c r="D1329" s="186" t="e">
        <f>COUNTIF('[5]Trial Balance'!$A:$A,A1329)</f>
        <v>#VALUE!</v>
      </c>
    </row>
    <row r="1330" spans="1:4" hidden="1" x14ac:dyDescent="0.3">
      <c r="A1330" s="187" t="e">
        <f>#REF!</f>
        <v>#REF!</v>
      </c>
      <c r="B1330" s="187" t="e">
        <f>#REF!</f>
        <v>#REF!</v>
      </c>
      <c r="C1330" s="191" t="e">
        <f>#REF!</f>
        <v>#REF!</v>
      </c>
      <c r="D1330" s="186" t="e">
        <f>COUNTIF('[5]Trial Balance'!$A:$A,A1330)</f>
        <v>#VALUE!</v>
      </c>
    </row>
    <row r="1331" spans="1:4" hidden="1" x14ac:dyDescent="0.3">
      <c r="A1331" s="187" t="e">
        <f>#REF!</f>
        <v>#REF!</v>
      </c>
      <c r="B1331" s="187" t="e">
        <f>#REF!</f>
        <v>#REF!</v>
      </c>
      <c r="C1331" s="191" t="e">
        <f>#REF!</f>
        <v>#REF!</v>
      </c>
      <c r="D1331" s="186" t="e">
        <f>COUNTIF('[5]Trial Balance'!$A:$A,A1331)</f>
        <v>#VALUE!</v>
      </c>
    </row>
    <row r="1332" spans="1:4" hidden="1" x14ac:dyDescent="0.3">
      <c r="A1332" s="187" t="e">
        <f>#REF!</f>
        <v>#REF!</v>
      </c>
      <c r="B1332" s="187" t="e">
        <f>#REF!</f>
        <v>#REF!</v>
      </c>
      <c r="C1332" s="191" t="e">
        <f>#REF!</f>
        <v>#REF!</v>
      </c>
      <c r="D1332" s="186" t="e">
        <f>COUNTIF('[5]Trial Balance'!$A:$A,A1332)</f>
        <v>#VALUE!</v>
      </c>
    </row>
    <row r="1333" spans="1:4" hidden="1" x14ac:dyDescent="0.3">
      <c r="A1333" s="187" t="e">
        <f>#REF!</f>
        <v>#REF!</v>
      </c>
      <c r="B1333" s="187" t="e">
        <f>#REF!</f>
        <v>#REF!</v>
      </c>
      <c r="C1333" s="191" t="e">
        <f>#REF!</f>
        <v>#REF!</v>
      </c>
      <c r="D1333" s="186" t="e">
        <f>COUNTIF('[5]Trial Balance'!$A:$A,A1333)</f>
        <v>#VALUE!</v>
      </c>
    </row>
    <row r="1334" spans="1:4" hidden="1" x14ac:dyDescent="0.3">
      <c r="A1334" s="187" t="e">
        <f>#REF!</f>
        <v>#REF!</v>
      </c>
      <c r="B1334" s="187" t="e">
        <f>#REF!</f>
        <v>#REF!</v>
      </c>
      <c r="C1334" s="191" t="e">
        <f>#REF!</f>
        <v>#REF!</v>
      </c>
      <c r="D1334" s="186" t="e">
        <f>COUNTIF('[5]Trial Balance'!$A:$A,A1334)</f>
        <v>#VALUE!</v>
      </c>
    </row>
    <row r="1335" spans="1:4" hidden="1" x14ac:dyDescent="0.3">
      <c r="A1335" s="187" t="e">
        <f>#REF!</f>
        <v>#REF!</v>
      </c>
      <c r="B1335" s="187" t="e">
        <f>#REF!</f>
        <v>#REF!</v>
      </c>
      <c r="C1335" s="191" t="e">
        <f>#REF!</f>
        <v>#REF!</v>
      </c>
      <c r="D1335" s="186" t="e">
        <f>COUNTIF('[5]Trial Balance'!$A:$A,A1335)</f>
        <v>#VALUE!</v>
      </c>
    </row>
    <row r="1336" spans="1:4" hidden="1" x14ac:dyDescent="0.3">
      <c r="A1336" s="187" t="e">
        <f>#REF!</f>
        <v>#REF!</v>
      </c>
      <c r="B1336" s="187" t="e">
        <f>#REF!</f>
        <v>#REF!</v>
      </c>
      <c r="C1336" s="191" t="e">
        <f>#REF!</f>
        <v>#REF!</v>
      </c>
      <c r="D1336" s="186" t="e">
        <f>COUNTIF('[5]Trial Balance'!$A:$A,A1336)</f>
        <v>#VALUE!</v>
      </c>
    </row>
    <row r="1337" spans="1:4" hidden="1" x14ac:dyDescent="0.3">
      <c r="A1337" s="187" t="e">
        <f>#REF!</f>
        <v>#REF!</v>
      </c>
      <c r="B1337" s="187" t="e">
        <f>#REF!</f>
        <v>#REF!</v>
      </c>
      <c r="C1337" s="191" t="e">
        <f>#REF!</f>
        <v>#REF!</v>
      </c>
      <c r="D1337" s="186" t="e">
        <f>COUNTIF('[5]Trial Balance'!$A:$A,A1337)</f>
        <v>#VALUE!</v>
      </c>
    </row>
    <row r="1338" spans="1:4" hidden="1" x14ac:dyDescent="0.3">
      <c r="A1338" s="187" t="e">
        <f>#REF!</f>
        <v>#REF!</v>
      </c>
      <c r="B1338" s="187" t="e">
        <f>#REF!</f>
        <v>#REF!</v>
      </c>
      <c r="C1338" s="191" t="e">
        <f>#REF!</f>
        <v>#REF!</v>
      </c>
      <c r="D1338" s="186" t="e">
        <f>COUNTIF('[5]Trial Balance'!$A:$A,A1338)</f>
        <v>#VALUE!</v>
      </c>
    </row>
    <row r="1339" spans="1:4" hidden="1" x14ac:dyDescent="0.3">
      <c r="A1339" s="187" t="e">
        <f>#REF!</f>
        <v>#REF!</v>
      </c>
      <c r="B1339" s="187" t="e">
        <f>#REF!</f>
        <v>#REF!</v>
      </c>
      <c r="C1339" s="191" t="e">
        <f>#REF!</f>
        <v>#REF!</v>
      </c>
      <c r="D1339" s="186" t="e">
        <f>COUNTIF('[5]Trial Balance'!$A:$A,A1339)</f>
        <v>#VALUE!</v>
      </c>
    </row>
    <row r="1340" spans="1:4" hidden="1" x14ac:dyDescent="0.3">
      <c r="A1340" s="187" t="e">
        <f>#REF!</f>
        <v>#REF!</v>
      </c>
      <c r="B1340" s="187" t="e">
        <f>#REF!</f>
        <v>#REF!</v>
      </c>
      <c r="C1340" s="191" t="e">
        <f>#REF!</f>
        <v>#REF!</v>
      </c>
      <c r="D1340" s="186" t="e">
        <f>COUNTIF('[5]Trial Balance'!$A:$A,A1340)</f>
        <v>#VALUE!</v>
      </c>
    </row>
    <row r="1341" spans="1:4" hidden="1" x14ac:dyDescent="0.3">
      <c r="A1341" s="187" t="e">
        <f>#REF!</f>
        <v>#REF!</v>
      </c>
      <c r="B1341" s="187" t="e">
        <f>#REF!</f>
        <v>#REF!</v>
      </c>
      <c r="C1341" s="191" t="e">
        <f>#REF!</f>
        <v>#REF!</v>
      </c>
      <c r="D1341" s="186" t="e">
        <f>COUNTIF('[5]Trial Balance'!$A:$A,A1341)</f>
        <v>#VALUE!</v>
      </c>
    </row>
    <row r="1342" spans="1:4" hidden="1" x14ac:dyDescent="0.3">
      <c r="A1342" s="187" t="e">
        <f>#REF!</f>
        <v>#REF!</v>
      </c>
      <c r="B1342" s="187" t="e">
        <f>#REF!</f>
        <v>#REF!</v>
      </c>
      <c r="C1342" s="191" t="e">
        <f>#REF!</f>
        <v>#REF!</v>
      </c>
      <c r="D1342" s="186" t="e">
        <f>COUNTIF('[5]Trial Balance'!$A:$A,A1342)</f>
        <v>#VALUE!</v>
      </c>
    </row>
    <row r="1343" spans="1:4" hidden="1" x14ac:dyDescent="0.3">
      <c r="A1343" s="187" t="e">
        <f>#REF!</f>
        <v>#REF!</v>
      </c>
      <c r="B1343" s="187" t="e">
        <f>#REF!</f>
        <v>#REF!</v>
      </c>
      <c r="C1343" s="191" t="e">
        <f>#REF!</f>
        <v>#REF!</v>
      </c>
      <c r="D1343" s="186" t="e">
        <f>COUNTIF('[5]Trial Balance'!$A:$A,A1343)</f>
        <v>#VALUE!</v>
      </c>
    </row>
    <row r="1344" spans="1:4" hidden="1" x14ac:dyDescent="0.3">
      <c r="A1344" s="187" t="e">
        <f>#REF!</f>
        <v>#REF!</v>
      </c>
      <c r="B1344" s="187" t="e">
        <f>#REF!</f>
        <v>#REF!</v>
      </c>
      <c r="C1344" s="191" t="e">
        <f>#REF!</f>
        <v>#REF!</v>
      </c>
      <c r="D1344" s="186" t="e">
        <f>COUNTIF('[5]Trial Balance'!$A:$A,A1344)</f>
        <v>#VALUE!</v>
      </c>
    </row>
    <row r="1345" spans="1:4" hidden="1" x14ac:dyDescent="0.3">
      <c r="A1345" s="187" t="e">
        <f>#REF!</f>
        <v>#REF!</v>
      </c>
      <c r="B1345" s="187" t="e">
        <f>#REF!</f>
        <v>#REF!</v>
      </c>
      <c r="C1345" s="191" t="e">
        <f>#REF!</f>
        <v>#REF!</v>
      </c>
      <c r="D1345" s="186" t="e">
        <f>COUNTIF('[5]Trial Balance'!$A:$A,A1345)</f>
        <v>#VALUE!</v>
      </c>
    </row>
    <row r="1346" spans="1:4" hidden="1" x14ac:dyDescent="0.3">
      <c r="A1346" s="187" t="e">
        <f>#REF!</f>
        <v>#REF!</v>
      </c>
      <c r="B1346" s="187" t="e">
        <f>#REF!</f>
        <v>#REF!</v>
      </c>
      <c r="C1346" s="191" t="e">
        <f>#REF!</f>
        <v>#REF!</v>
      </c>
      <c r="D1346" s="186" t="e">
        <f>COUNTIF('[5]Trial Balance'!$A:$A,A1346)</f>
        <v>#VALUE!</v>
      </c>
    </row>
    <row r="1347" spans="1:4" hidden="1" x14ac:dyDescent="0.3">
      <c r="A1347" s="187" t="e">
        <f>#REF!</f>
        <v>#REF!</v>
      </c>
      <c r="B1347" s="187" t="e">
        <f>#REF!</f>
        <v>#REF!</v>
      </c>
      <c r="C1347" s="191" t="e">
        <f>#REF!</f>
        <v>#REF!</v>
      </c>
      <c r="D1347" s="186" t="e">
        <f>COUNTIF('[5]Trial Balance'!$A:$A,A1347)</f>
        <v>#VALUE!</v>
      </c>
    </row>
    <row r="1348" spans="1:4" hidden="1" x14ac:dyDescent="0.3">
      <c r="A1348" s="187" t="e">
        <f>#REF!</f>
        <v>#REF!</v>
      </c>
      <c r="B1348" s="187" t="e">
        <f>#REF!</f>
        <v>#REF!</v>
      </c>
      <c r="C1348" s="191" t="e">
        <f>#REF!</f>
        <v>#REF!</v>
      </c>
      <c r="D1348" s="186" t="e">
        <f>COUNTIF('[5]Trial Balance'!$A:$A,A1348)</f>
        <v>#VALUE!</v>
      </c>
    </row>
    <row r="1349" spans="1:4" hidden="1" x14ac:dyDescent="0.3">
      <c r="A1349" s="187" t="e">
        <f>#REF!</f>
        <v>#REF!</v>
      </c>
      <c r="B1349" s="187" t="e">
        <f>#REF!</f>
        <v>#REF!</v>
      </c>
      <c r="C1349" s="191" t="e">
        <f>#REF!</f>
        <v>#REF!</v>
      </c>
      <c r="D1349" s="186" t="e">
        <f>COUNTIF('[5]Trial Balance'!$A:$A,A1349)</f>
        <v>#VALUE!</v>
      </c>
    </row>
    <row r="1350" spans="1:4" hidden="1" x14ac:dyDescent="0.3">
      <c r="A1350" s="187" t="e">
        <f>#REF!</f>
        <v>#REF!</v>
      </c>
      <c r="B1350" s="187" t="e">
        <f>#REF!</f>
        <v>#REF!</v>
      </c>
      <c r="C1350" s="191" t="e">
        <f>#REF!</f>
        <v>#REF!</v>
      </c>
      <c r="D1350" s="186" t="e">
        <f>COUNTIF('[5]Trial Balance'!$A:$A,A1350)</f>
        <v>#VALUE!</v>
      </c>
    </row>
    <row r="1351" spans="1:4" hidden="1" x14ac:dyDescent="0.3">
      <c r="A1351" s="187" t="e">
        <f>#REF!</f>
        <v>#REF!</v>
      </c>
      <c r="B1351" s="187" t="e">
        <f>#REF!</f>
        <v>#REF!</v>
      </c>
      <c r="C1351" s="191" t="e">
        <f>#REF!</f>
        <v>#REF!</v>
      </c>
      <c r="D1351" s="186" t="e">
        <f>COUNTIF('[5]Trial Balance'!$A:$A,A1351)</f>
        <v>#VALUE!</v>
      </c>
    </row>
    <row r="1352" spans="1:4" hidden="1" x14ac:dyDescent="0.3">
      <c r="A1352" s="187" t="e">
        <f>#REF!</f>
        <v>#REF!</v>
      </c>
      <c r="B1352" s="187" t="e">
        <f>#REF!</f>
        <v>#REF!</v>
      </c>
      <c r="C1352" s="191" t="e">
        <f>#REF!</f>
        <v>#REF!</v>
      </c>
      <c r="D1352" s="186" t="e">
        <f>COUNTIF('[5]Trial Balance'!$A:$A,A1352)</f>
        <v>#VALUE!</v>
      </c>
    </row>
    <row r="1353" spans="1:4" hidden="1" x14ac:dyDescent="0.3">
      <c r="A1353" s="187" t="e">
        <f>#REF!</f>
        <v>#REF!</v>
      </c>
      <c r="B1353" s="187" t="e">
        <f>#REF!</f>
        <v>#REF!</v>
      </c>
      <c r="C1353" s="191" t="e">
        <f>#REF!</f>
        <v>#REF!</v>
      </c>
      <c r="D1353" s="186" t="e">
        <f>COUNTIF('[5]Trial Balance'!$A:$A,A1353)</f>
        <v>#VALUE!</v>
      </c>
    </row>
    <row r="1354" spans="1:4" hidden="1" x14ac:dyDescent="0.3">
      <c r="A1354" s="187" t="e">
        <f>#REF!</f>
        <v>#REF!</v>
      </c>
      <c r="B1354" s="187" t="e">
        <f>#REF!</f>
        <v>#REF!</v>
      </c>
      <c r="C1354" s="191" t="e">
        <f>#REF!</f>
        <v>#REF!</v>
      </c>
      <c r="D1354" s="186" t="e">
        <f>COUNTIF('[5]Trial Balance'!$A:$A,A1354)</f>
        <v>#VALUE!</v>
      </c>
    </row>
    <row r="1355" spans="1:4" hidden="1" x14ac:dyDescent="0.3">
      <c r="A1355" s="187" t="e">
        <f>#REF!</f>
        <v>#REF!</v>
      </c>
      <c r="B1355" s="187" t="e">
        <f>#REF!</f>
        <v>#REF!</v>
      </c>
      <c r="C1355" s="191" t="e">
        <f>#REF!</f>
        <v>#REF!</v>
      </c>
      <c r="D1355" s="186" t="e">
        <f>COUNTIF('[5]Trial Balance'!$A:$A,A1355)</f>
        <v>#VALUE!</v>
      </c>
    </row>
    <row r="1356" spans="1:4" hidden="1" x14ac:dyDescent="0.3">
      <c r="A1356" s="187" t="e">
        <f>#REF!</f>
        <v>#REF!</v>
      </c>
      <c r="B1356" s="187" t="e">
        <f>#REF!</f>
        <v>#REF!</v>
      </c>
      <c r="C1356" s="191" t="e">
        <f>#REF!</f>
        <v>#REF!</v>
      </c>
      <c r="D1356" s="186" t="e">
        <f>COUNTIF('[5]Trial Balance'!$A:$A,A1356)</f>
        <v>#VALUE!</v>
      </c>
    </row>
    <row r="1357" spans="1:4" hidden="1" x14ac:dyDescent="0.3">
      <c r="A1357" s="187" t="e">
        <f>#REF!</f>
        <v>#REF!</v>
      </c>
      <c r="B1357" s="187" t="e">
        <f>#REF!</f>
        <v>#REF!</v>
      </c>
      <c r="C1357" s="191" t="e">
        <f>#REF!</f>
        <v>#REF!</v>
      </c>
      <c r="D1357" s="186" t="e">
        <f>COUNTIF('[5]Trial Balance'!$A:$A,A1357)</f>
        <v>#VALUE!</v>
      </c>
    </row>
    <row r="1358" spans="1:4" hidden="1" x14ac:dyDescent="0.3">
      <c r="A1358" s="187" t="e">
        <f>#REF!</f>
        <v>#REF!</v>
      </c>
      <c r="B1358" s="187" t="e">
        <f>#REF!</f>
        <v>#REF!</v>
      </c>
      <c r="C1358" s="191" t="e">
        <f>#REF!</f>
        <v>#REF!</v>
      </c>
      <c r="D1358" s="186" t="e">
        <f>COUNTIF('[5]Trial Balance'!$A:$A,A1358)</f>
        <v>#VALUE!</v>
      </c>
    </row>
    <row r="1359" spans="1:4" hidden="1" x14ac:dyDescent="0.3">
      <c r="A1359" s="187" t="e">
        <f>#REF!</f>
        <v>#REF!</v>
      </c>
      <c r="B1359" s="187" t="e">
        <f>#REF!</f>
        <v>#REF!</v>
      </c>
      <c r="C1359" s="191" t="e">
        <f>#REF!</f>
        <v>#REF!</v>
      </c>
      <c r="D1359" s="186" t="e">
        <f>COUNTIF('[5]Trial Balance'!$A:$A,A1359)</f>
        <v>#VALUE!</v>
      </c>
    </row>
    <row r="1360" spans="1:4" hidden="1" x14ac:dyDescent="0.3">
      <c r="A1360" s="187" t="e">
        <f>#REF!</f>
        <v>#REF!</v>
      </c>
      <c r="B1360" s="187" t="e">
        <f>#REF!</f>
        <v>#REF!</v>
      </c>
      <c r="C1360" s="191" t="e">
        <f>#REF!</f>
        <v>#REF!</v>
      </c>
      <c r="D1360" s="186" t="e">
        <f>COUNTIF('[5]Trial Balance'!$A:$A,A1360)</f>
        <v>#VALUE!</v>
      </c>
    </row>
    <row r="1361" spans="1:4" hidden="1" x14ac:dyDescent="0.3">
      <c r="A1361" s="187" t="e">
        <f>#REF!</f>
        <v>#REF!</v>
      </c>
      <c r="B1361" s="187" t="e">
        <f>#REF!</f>
        <v>#REF!</v>
      </c>
      <c r="C1361" s="191" t="e">
        <f>#REF!</f>
        <v>#REF!</v>
      </c>
      <c r="D1361" s="186" t="e">
        <f>COUNTIF('[5]Trial Balance'!$A:$A,A1361)</f>
        <v>#VALUE!</v>
      </c>
    </row>
    <row r="1362" spans="1:4" hidden="1" x14ac:dyDescent="0.3">
      <c r="A1362" s="187" t="e">
        <f>#REF!</f>
        <v>#REF!</v>
      </c>
      <c r="B1362" s="187" t="e">
        <f>#REF!</f>
        <v>#REF!</v>
      </c>
      <c r="C1362" s="191" t="e">
        <f>#REF!</f>
        <v>#REF!</v>
      </c>
      <c r="D1362" s="186" t="e">
        <f>COUNTIF('[5]Trial Balance'!$A:$A,A1362)</f>
        <v>#VALUE!</v>
      </c>
    </row>
    <row r="1363" spans="1:4" hidden="1" x14ac:dyDescent="0.3">
      <c r="A1363" s="187" t="e">
        <f>#REF!</f>
        <v>#REF!</v>
      </c>
      <c r="B1363" s="187" t="e">
        <f>#REF!</f>
        <v>#REF!</v>
      </c>
      <c r="C1363" s="191" t="e">
        <f>#REF!</f>
        <v>#REF!</v>
      </c>
      <c r="D1363" s="186" t="e">
        <f>COUNTIF('[5]Trial Balance'!$A:$A,A1363)</f>
        <v>#VALUE!</v>
      </c>
    </row>
    <row r="1364" spans="1:4" hidden="1" x14ac:dyDescent="0.3">
      <c r="A1364" s="187" t="e">
        <f>#REF!</f>
        <v>#REF!</v>
      </c>
      <c r="B1364" s="187" t="e">
        <f>#REF!</f>
        <v>#REF!</v>
      </c>
      <c r="C1364" s="191" t="e">
        <f>#REF!</f>
        <v>#REF!</v>
      </c>
      <c r="D1364" s="186" t="e">
        <f>COUNTIF('[5]Trial Balance'!$A:$A,A1364)</f>
        <v>#VALUE!</v>
      </c>
    </row>
    <row r="1365" spans="1:4" hidden="1" x14ac:dyDescent="0.3">
      <c r="A1365" s="187" t="e">
        <f>#REF!</f>
        <v>#REF!</v>
      </c>
      <c r="B1365" s="187" t="e">
        <f>#REF!</f>
        <v>#REF!</v>
      </c>
      <c r="C1365" s="191" t="e">
        <f>#REF!</f>
        <v>#REF!</v>
      </c>
      <c r="D1365" s="186" t="e">
        <f>COUNTIF('[5]Trial Balance'!$A:$A,A1365)</f>
        <v>#VALUE!</v>
      </c>
    </row>
    <row r="1366" spans="1:4" hidden="1" x14ac:dyDescent="0.3">
      <c r="A1366" s="187" t="e">
        <f>#REF!</f>
        <v>#REF!</v>
      </c>
      <c r="B1366" s="187" t="e">
        <f>#REF!</f>
        <v>#REF!</v>
      </c>
      <c r="C1366" s="191" t="e">
        <f>#REF!</f>
        <v>#REF!</v>
      </c>
      <c r="D1366" s="186" t="e">
        <f>COUNTIF('[5]Trial Balance'!$A:$A,A1366)</f>
        <v>#VALUE!</v>
      </c>
    </row>
    <row r="1367" spans="1:4" hidden="1" x14ac:dyDescent="0.3">
      <c r="A1367" s="187" t="e">
        <f>#REF!</f>
        <v>#REF!</v>
      </c>
      <c r="B1367" s="187" t="e">
        <f>#REF!</f>
        <v>#REF!</v>
      </c>
      <c r="C1367" s="191" t="e">
        <f>#REF!</f>
        <v>#REF!</v>
      </c>
      <c r="D1367" s="186" t="e">
        <f>COUNTIF('[5]Trial Balance'!$A:$A,A1367)</f>
        <v>#VALUE!</v>
      </c>
    </row>
    <row r="1368" spans="1:4" hidden="1" x14ac:dyDescent="0.3">
      <c r="A1368" s="187" t="e">
        <f>#REF!</f>
        <v>#REF!</v>
      </c>
      <c r="B1368" s="187" t="e">
        <f>#REF!</f>
        <v>#REF!</v>
      </c>
      <c r="C1368" s="191" t="e">
        <f>#REF!</f>
        <v>#REF!</v>
      </c>
      <c r="D1368" s="186" t="e">
        <f>COUNTIF('[5]Trial Balance'!$A:$A,A1368)</f>
        <v>#VALUE!</v>
      </c>
    </row>
    <row r="1369" spans="1:4" hidden="1" x14ac:dyDescent="0.3">
      <c r="A1369" s="187" t="e">
        <f>#REF!</f>
        <v>#REF!</v>
      </c>
      <c r="B1369" s="187" t="e">
        <f>#REF!</f>
        <v>#REF!</v>
      </c>
      <c r="C1369" s="191" t="e">
        <f>#REF!</f>
        <v>#REF!</v>
      </c>
      <c r="D1369" s="186" t="e">
        <f>COUNTIF('[5]Trial Balance'!$A:$A,A1369)</f>
        <v>#VALUE!</v>
      </c>
    </row>
    <row r="1370" spans="1:4" hidden="1" x14ac:dyDescent="0.3">
      <c r="A1370" s="187" t="e">
        <f>#REF!</f>
        <v>#REF!</v>
      </c>
      <c r="B1370" s="187" t="e">
        <f>#REF!</f>
        <v>#REF!</v>
      </c>
      <c r="C1370" s="191" t="e">
        <f>#REF!</f>
        <v>#REF!</v>
      </c>
      <c r="D1370" s="186" t="e">
        <f>COUNTIF('[5]Trial Balance'!$A:$A,A1370)</f>
        <v>#VALUE!</v>
      </c>
    </row>
    <row r="1371" spans="1:4" hidden="1" x14ac:dyDescent="0.3">
      <c r="A1371" s="187" t="e">
        <f>#REF!</f>
        <v>#REF!</v>
      </c>
      <c r="B1371" s="187" t="e">
        <f>#REF!</f>
        <v>#REF!</v>
      </c>
      <c r="C1371" s="191" t="e">
        <f>#REF!</f>
        <v>#REF!</v>
      </c>
      <c r="D1371" s="186" t="e">
        <f>COUNTIF('[5]Trial Balance'!$A:$A,A1371)</f>
        <v>#VALUE!</v>
      </c>
    </row>
    <row r="1372" spans="1:4" hidden="1" x14ac:dyDescent="0.3">
      <c r="A1372" s="187" t="e">
        <f>#REF!</f>
        <v>#REF!</v>
      </c>
      <c r="B1372" s="187" t="e">
        <f>#REF!</f>
        <v>#REF!</v>
      </c>
      <c r="C1372" s="191" t="e">
        <f>#REF!</f>
        <v>#REF!</v>
      </c>
      <c r="D1372" s="186" t="e">
        <f>COUNTIF('[5]Trial Balance'!$A:$A,A1372)</f>
        <v>#VALUE!</v>
      </c>
    </row>
    <row r="1373" spans="1:4" hidden="1" x14ac:dyDescent="0.3">
      <c r="A1373" s="187" t="e">
        <f>#REF!</f>
        <v>#REF!</v>
      </c>
      <c r="B1373" s="187" t="e">
        <f>#REF!</f>
        <v>#REF!</v>
      </c>
      <c r="C1373" s="191" t="e">
        <f>#REF!</f>
        <v>#REF!</v>
      </c>
      <c r="D1373" s="186" t="e">
        <f>COUNTIF('[5]Trial Balance'!$A:$A,A1373)</f>
        <v>#VALUE!</v>
      </c>
    </row>
    <row r="1374" spans="1:4" hidden="1" x14ac:dyDescent="0.3">
      <c r="A1374" s="187" t="e">
        <f>#REF!</f>
        <v>#REF!</v>
      </c>
      <c r="B1374" s="187" t="e">
        <f>#REF!</f>
        <v>#REF!</v>
      </c>
      <c r="C1374" s="191" t="e">
        <f>#REF!</f>
        <v>#REF!</v>
      </c>
      <c r="D1374" s="186" t="e">
        <f>COUNTIF('[5]Trial Balance'!$A:$A,A1374)</f>
        <v>#VALUE!</v>
      </c>
    </row>
    <row r="1375" spans="1:4" hidden="1" x14ac:dyDescent="0.3">
      <c r="A1375" s="187" t="e">
        <f>#REF!</f>
        <v>#REF!</v>
      </c>
      <c r="B1375" s="187" t="e">
        <f>#REF!</f>
        <v>#REF!</v>
      </c>
      <c r="C1375" s="191" t="e">
        <f>#REF!</f>
        <v>#REF!</v>
      </c>
      <c r="D1375" s="186" t="e">
        <f>COUNTIF('[5]Trial Balance'!$A:$A,A1375)</f>
        <v>#VALUE!</v>
      </c>
    </row>
    <row r="1376" spans="1:4" hidden="1" x14ac:dyDescent="0.3">
      <c r="A1376" s="187" t="e">
        <f>#REF!</f>
        <v>#REF!</v>
      </c>
      <c r="B1376" s="187" t="e">
        <f>#REF!</f>
        <v>#REF!</v>
      </c>
      <c r="C1376" s="191" t="e">
        <f>#REF!</f>
        <v>#REF!</v>
      </c>
      <c r="D1376" s="186" t="e">
        <f>COUNTIF('[5]Trial Balance'!$A:$A,A1376)</f>
        <v>#VALUE!</v>
      </c>
    </row>
    <row r="1377" spans="1:4" hidden="1" x14ac:dyDescent="0.3">
      <c r="A1377" s="187" t="e">
        <f>#REF!</f>
        <v>#REF!</v>
      </c>
      <c r="B1377" s="187" t="e">
        <f>#REF!</f>
        <v>#REF!</v>
      </c>
      <c r="C1377" s="191" t="e">
        <f>#REF!</f>
        <v>#REF!</v>
      </c>
      <c r="D1377" s="186" t="e">
        <f>COUNTIF('[5]Trial Balance'!$A:$A,A1377)</f>
        <v>#VALUE!</v>
      </c>
    </row>
    <row r="1378" spans="1:4" hidden="1" x14ac:dyDescent="0.3">
      <c r="A1378" s="187" t="e">
        <f>#REF!</f>
        <v>#REF!</v>
      </c>
      <c r="B1378" s="187" t="e">
        <f>#REF!</f>
        <v>#REF!</v>
      </c>
      <c r="C1378" s="191" t="e">
        <f>#REF!</f>
        <v>#REF!</v>
      </c>
      <c r="D1378" s="186" t="e">
        <f>COUNTIF('[5]Trial Balance'!$A:$A,A1378)</f>
        <v>#VALUE!</v>
      </c>
    </row>
    <row r="1379" spans="1:4" hidden="1" x14ac:dyDescent="0.3">
      <c r="A1379" s="187" t="e">
        <f>#REF!</f>
        <v>#REF!</v>
      </c>
      <c r="B1379" s="187" t="e">
        <f>#REF!</f>
        <v>#REF!</v>
      </c>
      <c r="C1379" s="191" t="e">
        <f>#REF!</f>
        <v>#REF!</v>
      </c>
      <c r="D1379" s="186" t="e">
        <f>COUNTIF('[5]Trial Balance'!$A:$A,A1379)</f>
        <v>#VALUE!</v>
      </c>
    </row>
    <row r="1380" spans="1:4" hidden="1" x14ac:dyDescent="0.3">
      <c r="A1380" s="187" t="e">
        <f>#REF!</f>
        <v>#REF!</v>
      </c>
      <c r="B1380" s="187" t="e">
        <f>#REF!</f>
        <v>#REF!</v>
      </c>
      <c r="C1380" s="191" t="e">
        <f>#REF!</f>
        <v>#REF!</v>
      </c>
      <c r="D1380" s="186" t="e">
        <f>COUNTIF('[5]Trial Balance'!$A:$A,A1380)</f>
        <v>#VALUE!</v>
      </c>
    </row>
    <row r="1381" spans="1:4" hidden="1" x14ac:dyDescent="0.3">
      <c r="A1381" s="187" t="e">
        <f>#REF!</f>
        <v>#REF!</v>
      </c>
      <c r="B1381" s="187" t="e">
        <f>#REF!</f>
        <v>#REF!</v>
      </c>
      <c r="C1381" s="191" t="e">
        <f>#REF!</f>
        <v>#REF!</v>
      </c>
      <c r="D1381" s="186" t="e">
        <f>COUNTIF('[5]Trial Balance'!$A:$A,A1381)</f>
        <v>#VALUE!</v>
      </c>
    </row>
    <row r="1382" spans="1:4" hidden="1" x14ac:dyDescent="0.3">
      <c r="A1382" s="187" t="e">
        <f>#REF!</f>
        <v>#REF!</v>
      </c>
      <c r="B1382" s="187" t="e">
        <f>#REF!</f>
        <v>#REF!</v>
      </c>
      <c r="C1382" s="191" t="e">
        <f>#REF!</f>
        <v>#REF!</v>
      </c>
      <c r="D1382" s="186" t="e">
        <f>COUNTIF('[5]Trial Balance'!$A:$A,A1382)</f>
        <v>#VALUE!</v>
      </c>
    </row>
    <row r="1383" spans="1:4" hidden="1" x14ac:dyDescent="0.3">
      <c r="A1383" s="187" t="e">
        <f>#REF!</f>
        <v>#REF!</v>
      </c>
      <c r="B1383" s="187" t="e">
        <f>#REF!</f>
        <v>#REF!</v>
      </c>
      <c r="C1383" s="191" t="e">
        <f>#REF!</f>
        <v>#REF!</v>
      </c>
      <c r="D1383" s="186" t="e">
        <f>COUNTIF('[5]Trial Balance'!$A:$A,A1383)</f>
        <v>#VALUE!</v>
      </c>
    </row>
    <row r="1384" spans="1:4" hidden="1" x14ac:dyDescent="0.3">
      <c r="A1384" s="187" t="e">
        <f>#REF!</f>
        <v>#REF!</v>
      </c>
      <c r="B1384" s="187" t="e">
        <f>#REF!</f>
        <v>#REF!</v>
      </c>
      <c r="C1384" s="191" t="e">
        <f>#REF!</f>
        <v>#REF!</v>
      </c>
      <c r="D1384" s="186" t="e">
        <f>COUNTIF('[5]Trial Balance'!$A:$A,A1384)</f>
        <v>#VALUE!</v>
      </c>
    </row>
    <row r="1385" spans="1:4" hidden="1" x14ac:dyDescent="0.3">
      <c r="A1385" s="187" t="e">
        <f>#REF!</f>
        <v>#REF!</v>
      </c>
      <c r="B1385" s="187" t="e">
        <f>#REF!</f>
        <v>#REF!</v>
      </c>
      <c r="C1385" s="191" t="e">
        <f>#REF!</f>
        <v>#REF!</v>
      </c>
      <c r="D1385" s="186" t="e">
        <f>COUNTIF('[5]Trial Balance'!$A:$A,A1385)</f>
        <v>#VALUE!</v>
      </c>
    </row>
    <row r="1386" spans="1:4" hidden="1" x14ac:dyDescent="0.3">
      <c r="A1386" s="187" t="e">
        <f>#REF!</f>
        <v>#REF!</v>
      </c>
      <c r="B1386" s="187" t="e">
        <f>#REF!</f>
        <v>#REF!</v>
      </c>
      <c r="C1386" s="191" t="e">
        <f>#REF!</f>
        <v>#REF!</v>
      </c>
      <c r="D1386" s="186" t="e">
        <f>COUNTIF('[5]Trial Balance'!$A:$A,A1386)</f>
        <v>#VALUE!</v>
      </c>
    </row>
    <row r="1387" spans="1:4" hidden="1" x14ac:dyDescent="0.3">
      <c r="A1387" s="187" t="e">
        <f>#REF!</f>
        <v>#REF!</v>
      </c>
      <c r="B1387" s="187" t="e">
        <f>#REF!</f>
        <v>#REF!</v>
      </c>
      <c r="C1387" s="191" t="e">
        <f>#REF!</f>
        <v>#REF!</v>
      </c>
      <c r="D1387" s="186" t="e">
        <f>COUNTIF('[5]Trial Balance'!$A:$A,A1387)</f>
        <v>#VALUE!</v>
      </c>
    </row>
    <row r="1388" spans="1:4" hidden="1" x14ac:dyDescent="0.3">
      <c r="A1388" s="187" t="e">
        <f>#REF!</f>
        <v>#REF!</v>
      </c>
      <c r="B1388" s="187" t="e">
        <f>#REF!</f>
        <v>#REF!</v>
      </c>
      <c r="C1388" s="191" t="e">
        <f>#REF!</f>
        <v>#REF!</v>
      </c>
      <c r="D1388" s="186" t="e">
        <f>COUNTIF('[5]Trial Balance'!$A:$A,A1388)</f>
        <v>#VALUE!</v>
      </c>
    </row>
    <row r="1389" spans="1:4" hidden="1" x14ac:dyDescent="0.3">
      <c r="A1389" s="187" t="e">
        <f>#REF!</f>
        <v>#REF!</v>
      </c>
      <c r="B1389" s="187" t="e">
        <f>#REF!</f>
        <v>#REF!</v>
      </c>
      <c r="C1389" s="191" t="e">
        <f>#REF!</f>
        <v>#REF!</v>
      </c>
      <c r="D1389" s="186" t="e">
        <f>COUNTIF('[5]Trial Balance'!$A:$A,A1389)</f>
        <v>#VALUE!</v>
      </c>
    </row>
    <row r="1390" spans="1:4" hidden="1" x14ac:dyDescent="0.3">
      <c r="A1390" s="187" t="e">
        <f>#REF!</f>
        <v>#REF!</v>
      </c>
      <c r="B1390" s="187" t="e">
        <f>#REF!</f>
        <v>#REF!</v>
      </c>
      <c r="C1390" s="191" t="e">
        <f>#REF!</f>
        <v>#REF!</v>
      </c>
      <c r="D1390" s="186" t="e">
        <f>COUNTIF('[5]Trial Balance'!$A:$A,A1390)</f>
        <v>#VALUE!</v>
      </c>
    </row>
    <row r="1391" spans="1:4" hidden="1" x14ac:dyDescent="0.3">
      <c r="A1391" s="187" t="e">
        <f>#REF!</f>
        <v>#REF!</v>
      </c>
      <c r="B1391" s="187" t="e">
        <f>#REF!</f>
        <v>#REF!</v>
      </c>
      <c r="C1391" s="191" t="e">
        <f>#REF!</f>
        <v>#REF!</v>
      </c>
      <c r="D1391" s="186" t="e">
        <f>COUNTIF('[5]Trial Balance'!$A:$A,A1391)</f>
        <v>#VALUE!</v>
      </c>
    </row>
    <row r="1392" spans="1:4" hidden="1" x14ac:dyDescent="0.3">
      <c r="A1392" s="187" t="e">
        <f>#REF!</f>
        <v>#REF!</v>
      </c>
      <c r="B1392" s="187" t="e">
        <f>#REF!</f>
        <v>#REF!</v>
      </c>
      <c r="C1392" s="191" t="e">
        <f>#REF!</f>
        <v>#REF!</v>
      </c>
      <c r="D1392" s="186" t="e">
        <f>COUNTIF('[5]Trial Balance'!$A:$A,A1392)</f>
        <v>#VALUE!</v>
      </c>
    </row>
    <row r="1393" spans="1:4" hidden="1" x14ac:dyDescent="0.3">
      <c r="A1393" s="187" t="e">
        <f>#REF!</f>
        <v>#REF!</v>
      </c>
      <c r="B1393" s="187" t="e">
        <f>#REF!</f>
        <v>#REF!</v>
      </c>
      <c r="C1393" s="191" t="e">
        <f>#REF!</f>
        <v>#REF!</v>
      </c>
      <c r="D1393" s="186" t="e">
        <f>COUNTIF('[5]Trial Balance'!$A:$A,A1393)</f>
        <v>#VALUE!</v>
      </c>
    </row>
    <row r="1394" spans="1:4" hidden="1" x14ac:dyDescent="0.3">
      <c r="A1394" s="187" t="e">
        <f>#REF!</f>
        <v>#REF!</v>
      </c>
      <c r="B1394" s="187" t="e">
        <f>#REF!</f>
        <v>#REF!</v>
      </c>
      <c r="C1394" s="191" t="e">
        <f>#REF!</f>
        <v>#REF!</v>
      </c>
      <c r="D1394" s="186" t="e">
        <f>COUNTIF('[5]Trial Balance'!$A:$A,A1394)</f>
        <v>#VALUE!</v>
      </c>
    </row>
    <row r="1395" spans="1:4" hidden="1" x14ac:dyDescent="0.3">
      <c r="A1395" s="187" t="e">
        <f>#REF!</f>
        <v>#REF!</v>
      </c>
      <c r="B1395" s="187" t="e">
        <f>#REF!</f>
        <v>#REF!</v>
      </c>
      <c r="C1395" s="191" t="e">
        <f>#REF!</f>
        <v>#REF!</v>
      </c>
      <c r="D1395" s="186" t="e">
        <f>COUNTIF('[5]Trial Balance'!$A:$A,A1395)</f>
        <v>#VALUE!</v>
      </c>
    </row>
    <row r="1396" spans="1:4" hidden="1" x14ac:dyDescent="0.3">
      <c r="A1396" s="187" t="e">
        <f>#REF!</f>
        <v>#REF!</v>
      </c>
      <c r="B1396" s="187" t="e">
        <f>#REF!</f>
        <v>#REF!</v>
      </c>
      <c r="C1396" s="191" t="e">
        <f>#REF!</f>
        <v>#REF!</v>
      </c>
      <c r="D1396" s="186" t="e">
        <f>COUNTIF('[5]Trial Balance'!$A:$A,A1396)</f>
        <v>#VALUE!</v>
      </c>
    </row>
    <row r="1397" spans="1:4" hidden="1" x14ac:dyDescent="0.3">
      <c r="A1397" s="187" t="e">
        <f>#REF!</f>
        <v>#REF!</v>
      </c>
      <c r="B1397" s="187" t="e">
        <f>#REF!</f>
        <v>#REF!</v>
      </c>
      <c r="C1397" s="191" t="e">
        <f>#REF!</f>
        <v>#REF!</v>
      </c>
      <c r="D1397" s="186" t="e">
        <f>COUNTIF('[5]Trial Balance'!$A:$A,A1397)</f>
        <v>#VALUE!</v>
      </c>
    </row>
    <row r="1398" spans="1:4" hidden="1" x14ac:dyDescent="0.3">
      <c r="A1398" s="187" t="e">
        <f>#REF!</f>
        <v>#REF!</v>
      </c>
      <c r="B1398" s="187" t="e">
        <f>#REF!</f>
        <v>#REF!</v>
      </c>
      <c r="C1398" s="191" t="e">
        <f>#REF!</f>
        <v>#REF!</v>
      </c>
      <c r="D1398" s="186" t="e">
        <f>COUNTIF('[5]Trial Balance'!$A:$A,A1398)</f>
        <v>#VALUE!</v>
      </c>
    </row>
    <row r="1399" spans="1:4" hidden="1" x14ac:dyDescent="0.3">
      <c r="A1399" s="187" t="e">
        <f>#REF!</f>
        <v>#REF!</v>
      </c>
      <c r="B1399" s="187" t="e">
        <f>#REF!</f>
        <v>#REF!</v>
      </c>
      <c r="C1399" s="191" t="e">
        <f>#REF!</f>
        <v>#REF!</v>
      </c>
      <c r="D1399" s="186" t="e">
        <f>COUNTIF('[5]Trial Balance'!$A:$A,A1399)</f>
        <v>#VALUE!</v>
      </c>
    </row>
    <row r="1400" spans="1:4" hidden="1" x14ac:dyDescent="0.3">
      <c r="A1400" s="187" t="e">
        <f>#REF!</f>
        <v>#REF!</v>
      </c>
      <c r="B1400" s="187" t="e">
        <f>#REF!</f>
        <v>#REF!</v>
      </c>
      <c r="C1400" s="191" t="e">
        <f>#REF!</f>
        <v>#REF!</v>
      </c>
      <c r="D1400" s="186" t="e">
        <f>COUNTIF('[5]Trial Balance'!$A:$A,A1400)</f>
        <v>#VALUE!</v>
      </c>
    </row>
    <row r="1401" spans="1:4" hidden="1" x14ac:dyDescent="0.3">
      <c r="A1401" s="187" t="e">
        <f>#REF!</f>
        <v>#REF!</v>
      </c>
      <c r="B1401" s="187" t="e">
        <f>#REF!</f>
        <v>#REF!</v>
      </c>
      <c r="C1401" s="191" t="e">
        <f>#REF!</f>
        <v>#REF!</v>
      </c>
      <c r="D1401" s="186" t="e">
        <f>COUNTIF('[5]Trial Balance'!$A:$A,A1401)</f>
        <v>#VALUE!</v>
      </c>
    </row>
    <row r="1402" spans="1:4" hidden="1" x14ac:dyDescent="0.3">
      <c r="A1402" s="187" t="e">
        <f>#REF!</f>
        <v>#REF!</v>
      </c>
      <c r="B1402" s="187" t="e">
        <f>#REF!</f>
        <v>#REF!</v>
      </c>
      <c r="C1402" s="191" t="e">
        <f>#REF!</f>
        <v>#REF!</v>
      </c>
      <c r="D1402" s="186" t="e">
        <f>COUNTIF('[5]Trial Balance'!$A:$A,A1402)</f>
        <v>#VALUE!</v>
      </c>
    </row>
    <row r="1403" spans="1:4" hidden="1" x14ac:dyDescent="0.3">
      <c r="A1403" s="187" t="e">
        <f>#REF!</f>
        <v>#REF!</v>
      </c>
      <c r="B1403" s="187" t="e">
        <f>#REF!</f>
        <v>#REF!</v>
      </c>
      <c r="C1403" s="191" t="e">
        <f>#REF!</f>
        <v>#REF!</v>
      </c>
      <c r="D1403" s="186" t="e">
        <f>COUNTIF('[5]Trial Balance'!$A:$A,A1403)</f>
        <v>#VALUE!</v>
      </c>
    </row>
    <row r="1404" spans="1:4" hidden="1" x14ac:dyDescent="0.3">
      <c r="A1404" s="187" t="e">
        <f>#REF!</f>
        <v>#REF!</v>
      </c>
      <c r="B1404" s="187" t="e">
        <f>#REF!</f>
        <v>#REF!</v>
      </c>
      <c r="C1404" s="191" t="e">
        <f>#REF!</f>
        <v>#REF!</v>
      </c>
      <c r="D1404" s="186" t="e">
        <f>COUNTIF('[5]Trial Balance'!$A:$A,A1404)</f>
        <v>#VALUE!</v>
      </c>
    </row>
    <row r="1405" spans="1:4" hidden="1" x14ac:dyDescent="0.3">
      <c r="A1405" s="187" t="e">
        <f>#REF!</f>
        <v>#REF!</v>
      </c>
      <c r="B1405" s="187" t="e">
        <f>#REF!</f>
        <v>#REF!</v>
      </c>
      <c r="C1405" s="191" t="e">
        <f>#REF!</f>
        <v>#REF!</v>
      </c>
      <c r="D1405" s="186" t="e">
        <f>COUNTIF('[5]Trial Balance'!$A:$A,A1405)</f>
        <v>#VALUE!</v>
      </c>
    </row>
    <row r="1406" spans="1:4" hidden="1" x14ac:dyDescent="0.3">
      <c r="A1406" s="187" t="e">
        <f>#REF!</f>
        <v>#REF!</v>
      </c>
      <c r="B1406" s="187" t="e">
        <f>#REF!</f>
        <v>#REF!</v>
      </c>
      <c r="C1406" s="191" t="e">
        <f>#REF!</f>
        <v>#REF!</v>
      </c>
      <c r="D1406" s="186" t="e">
        <f>COUNTIF('[5]Trial Balance'!$A:$A,A1406)</f>
        <v>#VALUE!</v>
      </c>
    </row>
    <row r="1407" spans="1:4" hidden="1" x14ac:dyDescent="0.3">
      <c r="A1407" s="187" t="e">
        <f>#REF!</f>
        <v>#REF!</v>
      </c>
      <c r="B1407" s="187" t="e">
        <f>#REF!</f>
        <v>#REF!</v>
      </c>
      <c r="C1407" s="191" t="e">
        <f>#REF!</f>
        <v>#REF!</v>
      </c>
      <c r="D1407" s="186" t="e">
        <f>COUNTIF('[5]Trial Balance'!$A:$A,A1407)</f>
        <v>#VALUE!</v>
      </c>
    </row>
    <row r="1408" spans="1:4" hidden="1" x14ac:dyDescent="0.3">
      <c r="A1408" s="187" t="e">
        <f>#REF!</f>
        <v>#REF!</v>
      </c>
      <c r="B1408" s="187" t="e">
        <f>#REF!</f>
        <v>#REF!</v>
      </c>
      <c r="C1408" s="191" t="e">
        <f>#REF!</f>
        <v>#REF!</v>
      </c>
      <c r="D1408" s="186" t="e">
        <f>COUNTIF('[5]Trial Balance'!$A:$A,A1408)</f>
        <v>#VALUE!</v>
      </c>
    </row>
    <row r="1409" spans="1:4" hidden="1" x14ac:dyDescent="0.3">
      <c r="A1409" s="187" t="e">
        <f>#REF!</f>
        <v>#REF!</v>
      </c>
      <c r="B1409" s="187" t="e">
        <f>#REF!</f>
        <v>#REF!</v>
      </c>
      <c r="C1409" s="191" t="e">
        <f>#REF!</f>
        <v>#REF!</v>
      </c>
      <c r="D1409" s="186" t="e">
        <f>COUNTIF('[5]Trial Balance'!$A:$A,A1409)</f>
        <v>#VALUE!</v>
      </c>
    </row>
    <row r="1410" spans="1:4" hidden="1" x14ac:dyDescent="0.3">
      <c r="A1410" s="187" t="e">
        <f>#REF!</f>
        <v>#REF!</v>
      </c>
      <c r="B1410" s="187" t="e">
        <f>#REF!</f>
        <v>#REF!</v>
      </c>
      <c r="C1410" s="191" t="e">
        <f>#REF!</f>
        <v>#REF!</v>
      </c>
      <c r="D1410" s="186" t="e">
        <f>COUNTIF('[5]Trial Balance'!$A:$A,A1410)</f>
        <v>#VALUE!</v>
      </c>
    </row>
    <row r="1411" spans="1:4" hidden="1" x14ac:dyDescent="0.3">
      <c r="A1411" s="187" t="e">
        <f>#REF!</f>
        <v>#REF!</v>
      </c>
      <c r="B1411" s="187" t="e">
        <f>#REF!</f>
        <v>#REF!</v>
      </c>
      <c r="C1411" s="191" t="e">
        <f>#REF!</f>
        <v>#REF!</v>
      </c>
      <c r="D1411" s="186" t="e">
        <f>COUNTIF('[5]Trial Balance'!$A:$A,A1411)</f>
        <v>#VALUE!</v>
      </c>
    </row>
    <row r="1412" spans="1:4" hidden="1" x14ac:dyDescent="0.3">
      <c r="A1412" s="187" t="e">
        <f>#REF!</f>
        <v>#REF!</v>
      </c>
      <c r="B1412" s="187" t="e">
        <f>#REF!</f>
        <v>#REF!</v>
      </c>
      <c r="C1412" s="191" t="e">
        <f>#REF!</f>
        <v>#REF!</v>
      </c>
      <c r="D1412" s="186" t="e">
        <f>COUNTIF('[5]Trial Balance'!$A:$A,A1412)</f>
        <v>#VALUE!</v>
      </c>
    </row>
    <row r="1413" spans="1:4" hidden="1" x14ac:dyDescent="0.3">
      <c r="A1413" s="187" t="e">
        <f>#REF!</f>
        <v>#REF!</v>
      </c>
      <c r="B1413" s="187" t="e">
        <f>#REF!</f>
        <v>#REF!</v>
      </c>
      <c r="C1413" s="191" t="e">
        <f>#REF!</f>
        <v>#REF!</v>
      </c>
      <c r="D1413" s="186" t="e">
        <f>COUNTIF('[5]Trial Balance'!$A:$A,A1413)</f>
        <v>#VALUE!</v>
      </c>
    </row>
    <row r="1414" spans="1:4" hidden="1" x14ac:dyDescent="0.3">
      <c r="A1414" s="187" t="e">
        <f>#REF!</f>
        <v>#REF!</v>
      </c>
      <c r="B1414" s="187" t="e">
        <f>#REF!</f>
        <v>#REF!</v>
      </c>
      <c r="C1414" s="191" t="e">
        <f>#REF!</f>
        <v>#REF!</v>
      </c>
      <c r="D1414" s="186" t="e">
        <f>COUNTIF('[5]Trial Balance'!$A:$A,A1414)</f>
        <v>#VALUE!</v>
      </c>
    </row>
    <row r="1415" spans="1:4" hidden="1" x14ac:dyDescent="0.3">
      <c r="A1415" s="187" t="e">
        <f>#REF!</f>
        <v>#REF!</v>
      </c>
      <c r="B1415" s="187" t="e">
        <f>#REF!</f>
        <v>#REF!</v>
      </c>
      <c r="C1415" s="191" t="e">
        <f>#REF!</f>
        <v>#REF!</v>
      </c>
      <c r="D1415" s="186" t="e">
        <f>COUNTIF('[5]Trial Balance'!$A:$A,A1415)</f>
        <v>#VALUE!</v>
      </c>
    </row>
    <row r="1416" spans="1:4" hidden="1" x14ac:dyDescent="0.3">
      <c r="A1416" s="187" t="e">
        <f>#REF!</f>
        <v>#REF!</v>
      </c>
      <c r="B1416" s="187" t="e">
        <f>#REF!</f>
        <v>#REF!</v>
      </c>
      <c r="C1416" s="191" t="e">
        <f>#REF!</f>
        <v>#REF!</v>
      </c>
      <c r="D1416" s="186" t="e">
        <f>COUNTIF('[5]Trial Balance'!$A:$A,A1416)</f>
        <v>#VALUE!</v>
      </c>
    </row>
    <row r="1417" spans="1:4" hidden="1" x14ac:dyDescent="0.3">
      <c r="A1417" s="187" t="e">
        <f>#REF!</f>
        <v>#REF!</v>
      </c>
      <c r="B1417" s="187" t="e">
        <f>#REF!</f>
        <v>#REF!</v>
      </c>
      <c r="C1417" s="191" t="e">
        <f>#REF!</f>
        <v>#REF!</v>
      </c>
      <c r="D1417" s="186" t="e">
        <f>COUNTIF('[5]Trial Balance'!$A:$A,A1417)</f>
        <v>#VALUE!</v>
      </c>
    </row>
    <row r="1418" spans="1:4" hidden="1" x14ac:dyDescent="0.3">
      <c r="A1418" s="187" t="e">
        <f>#REF!</f>
        <v>#REF!</v>
      </c>
      <c r="B1418" s="187" t="e">
        <f>#REF!</f>
        <v>#REF!</v>
      </c>
      <c r="C1418" s="191" t="e">
        <f>#REF!</f>
        <v>#REF!</v>
      </c>
      <c r="D1418" s="186" t="e">
        <f>COUNTIF('[5]Trial Balance'!$A:$A,A1418)</f>
        <v>#VALUE!</v>
      </c>
    </row>
    <row r="1419" spans="1:4" hidden="1" x14ac:dyDescent="0.3">
      <c r="A1419" s="187" t="e">
        <f>#REF!</f>
        <v>#REF!</v>
      </c>
      <c r="B1419" s="187" t="e">
        <f>#REF!</f>
        <v>#REF!</v>
      </c>
      <c r="C1419" s="191" t="e">
        <f>#REF!</f>
        <v>#REF!</v>
      </c>
      <c r="D1419" s="186" t="e">
        <f>COUNTIF('[5]Trial Balance'!$A:$A,A1419)</f>
        <v>#VALUE!</v>
      </c>
    </row>
    <row r="1420" spans="1:4" hidden="1" x14ac:dyDescent="0.3">
      <c r="A1420" s="187" t="e">
        <f>#REF!</f>
        <v>#REF!</v>
      </c>
      <c r="B1420" s="187" t="e">
        <f>#REF!</f>
        <v>#REF!</v>
      </c>
      <c r="C1420" s="191" t="e">
        <f>#REF!</f>
        <v>#REF!</v>
      </c>
      <c r="D1420" s="186" t="e">
        <f>COUNTIF('[5]Trial Balance'!$A:$A,A1420)</f>
        <v>#VALUE!</v>
      </c>
    </row>
    <row r="1421" spans="1:4" hidden="1" x14ac:dyDescent="0.3">
      <c r="A1421" s="187" t="e">
        <f>#REF!</f>
        <v>#REF!</v>
      </c>
      <c r="B1421" s="187" t="e">
        <f>#REF!</f>
        <v>#REF!</v>
      </c>
      <c r="C1421" s="191" t="e">
        <f>#REF!</f>
        <v>#REF!</v>
      </c>
      <c r="D1421" s="186" t="e">
        <f>COUNTIF('[5]Trial Balance'!$A:$A,A1421)</f>
        <v>#VALUE!</v>
      </c>
    </row>
    <row r="1422" spans="1:4" hidden="1" x14ac:dyDescent="0.3">
      <c r="A1422" s="187" t="e">
        <f>#REF!</f>
        <v>#REF!</v>
      </c>
      <c r="B1422" s="187" t="e">
        <f>#REF!</f>
        <v>#REF!</v>
      </c>
      <c r="C1422" s="191" t="e">
        <f>#REF!</f>
        <v>#REF!</v>
      </c>
      <c r="D1422" s="186" t="e">
        <f>COUNTIF('[5]Trial Balance'!$A:$A,A1422)</f>
        <v>#VALUE!</v>
      </c>
    </row>
    <row r="1423" spans="1:4" hidden="1" x14ac:dyDescent="0.3">
      <c r="A1423" s="187" t="e">
        <f>#REF!</f>
        <v>#REF!</v>
      </c>
      <c r="B1423" s="187" t="e">
        <f>#REF!</f>
        <v>#REF!</v>
      </c>
      <c r="C1423" s="191" t="e">
        <f>#REF!</f>
        <v>#REF!</v>
      </c>
      <c r="D1423" s="186" t="e">
        <f>COUNTIF('[5]Trial Balance'!$A:$A,A1423)</f>
        <v>#VALUE!</v>
      </c>
    </row>
    <row r="1424" spans="1:4" hidden="1" x14ac:dyDescent="0.3">
      <c r="A1424" s="187" t="e">
        <f>#REF!</f>
        <v>#REF!</v>
      </c>
      <c r="B1424" s="187" t="e">
        <f>#REF!</f>
        <v>#REF!</v>
      </c>
      <c r="C1424" s="191" t="e">
        <f>#REF!</f>
        <v>#REF!</v>
      </c>
      <c r="D1424" s="186" t="e">
        <f>COUNTIF('[5]Trial Balance'!$A:$A,A1424)</f>
        <v>#VALUE!</v>
      </c>
    </row>
    <row r="1425" spans="1:4" hidden="1" x14ac:dyDescent="0.3">
      <c r="A1425" s="187" t="e">
        <f>#REF!</f>
        <v>#REF!</v>
      </c>
      <c r="B1425" s="187" t="e">
        <f>#REF!</f>
        <v>#REF!</v>
      </c>
      <c r="C1425" s="191" t="e">
        <f>#REF!</f>
        <v>#REF!</v>
      </c>
      <c r="D1425" s="186" t="e">
        <f>COUNTIF('[5]Trial Balance'!$A:$A,A1425)</f>
        <v>#VALUE!</v>
      </c>
    </row>
    <row r="1426" spans="1:4" hidden="1" x14ac:dyDescent="0.3">
      <c r="A1426" s="187" t="e">
        <f>#REF!</f>
        <v>#REF!</v>
      </c>
      <c r="B1426" s="187" t="e">
        <f>#REF!</f>
        <v>#REF!</v>
      </c>
      <c r="C1426" s="191" t="e">
        <f>#REF!</f>
        <v>#REF!</v>
      </c>
      <c r="D1426" s="186" t="e">
        <f>COUNTIF('[5]Trial Balance'!$A:$A,A1426)</f>
        <v>#VALUE!</v>
      </c>
    </row>
    <row r="1427" spans="1:4" hidden="1" x14ac:dyDescent="0.3">
      <c r="A1427" s="187" t="e">
        <f>#REF!</f>
        <v>#REF!</v>
      </c>
      <c r="B1427" s="187" t="e">
        <f>#REF!</f>
        <v>#REF!</v>
      </c>
      <c r="C1427" s="191" t="e">
        <f>#REF!</f>
        <v>#REF!</v>
      </c>
      <c r="D1427" s="186" t="e">
        <f>COUNTIF('[5]Trial Balance'!$A:$A,A1427)</f>
        <v>#VALUE!</v>
      </c>
    </row>
    <row r="1428" spans="1:4" hidden="1" x14ac:dyDescent="0.3">
      <c r="A1428" s="187" t="e">
        <f>#REF!</f>
        <v>#REF!</v>
      </c>
      <c r="B1428" s="187" t="e">
        <f>#REF!</f>
        <v>#REF!</v>
      </c>
      <c r="C1428" s="191" t="e">
        <f>#REF!</f>
        <v>#REF!</v>
      </c>
      <c r="D1428" s="186" t="e">
        <f>COUNTIF('[5]Trial Balance'!$A:$A,A1428)</f>
        <v>#VALUE!</v>
      </c>
    </row>
    <row r="1429" spans="1:4" hidden="1" x14ac:dyDescent="0.3">
      <c r="A1429" s="187" t="e">
        <f>#REF!</f>
        <v>#REF!</v>
      </c>
      <c r="B1429" s="187" t="e">
        <f>#REF!</f>
        <v>#REF!</v>
      </c>
      <c r="C1429" s="191" t="e">
        <f>#REF!</f>
        <v>#REF!</v>
      </c>
      <c r="D1429" s="186" t="e">
        <f>COUNTIF('[5]Trial Balance'!$A:$A,A1429)</f>
        <v>#VALUE!</v>
      </c>
    </row>
    <row r="1430" spans="1:4" hidden="1" x14ac:dyDescent="0.3">
      <c r="A1430" s="187" t="e">
        <f>#REF!</f>
        <v>#REF!</v>
      </c>
      <c r="B1430" s="187" t="e">
        <f>#REF!</f>
        <v>#REF!</v>
      </c>
      <c r="C1430" s="191" t="e">
        <f>#REF!</f>
        <v>#REF!</v>
      </c>
      <c r="D1430" s="186" t="e">
        <f>COUNTIF('[5]Trial Balance'!$A:$A,A1430)</f>
        <v>#VALUE!</v>
      </c>
    </row>
    <row r="1431" spans="1:4" hidden="1" x14ac:dyDescent="0.3">
      <c r="A1431" s="187" t="e">
        <f>#REF!</f>
        <v>#REF!</v>
      </c>
      <c r="B1431" s="187" t="e">
        <f>#REF!</f>
        <v>#REF!</v>
      </c>
      <c r="C1431" s="191" t="e">
        <f>#REF!</f>
        <v>#REF!</v>
      </c>
      <c r="D1431" s="186" t="e">
        <f>COUNTIF('[5]Trial Balance'!$A:$A,A1431)</f>
        <v>#VALUE!</v>
      </c>
    </row>
    <row r="1432" spans="1:4" hidden="1" x14ac:dyDescent="0.3">
      <c r="A1432" s="187" t="e">
        <f>#REF!</f>
        <v>#REF!</v>
      </c>
      <c r="B1432" s="187" t="e">
        <f>#REF!</f>
        <v>#REF!</v>
      </c>
      <c r="C1432" s="191" t="e">
        <f>#REF!</f>
        <v>#REF!</v>
      </c>
      <c r="D1432" s="186" t="e">
        <f>COUNTIF('[5]Trial Balance'!$A:$A,A1432)</f>
        <v>#VALUE!</v>
      </c>
    </row>
    <row r="1433" spans="1:4" hidden="1" x14ac:dyDescent="0.3">
      <c r="A1433" s="187" t="e">
        <f>#REF!</f>
        <v>#REF!</v>
      </c>
      <c r="B1433" s="187" t="e">
        <f>#REF!</f>
        <v>#REF!</v>
      </c>
      <c r="C1433" s="191" t="e">
        <f>#REF!</f>
        <v>#REF!</v>
      </c>
      <c r="D1433" s="186" t="e">
        <f>COUNTIF('[5]Trial Balance'!$A:$A,A1433)</f>
        <v>#VALUE!</v>
      </c>
    </row>
    <row r="1434" spans="1:4" hidden="1" x14ac:dyDescent="0.3">
      <c r="A1434" s="187" t="e">
        <f>#REF!</f>
        <v>#REF!</v>
      </c>
      <c r="B1434" s="187" t="e">
        <f>#REF!</f>
        <v>#REF!</v>
      </c>
      <c r="C1434" s="191" t="e">
        <f>#REF!</f>
        <v>#REF!</v>
      </c>
      <c r="D1434" s="186" t="e">
        <f>COUNTIF('[5]Trial Balance'!$A:$A,A1434)</f>
        <v>#VALUE!</v>
      </c>
    </row>
    <row r="1435" spans="1:4" hidden="1" x14ac:dyDescent="0.3">
      <c r="A1435" s="187" t="e">
        <f>#REF!</f>
        <v>#REF!</v>
      </c>
      <c r="B1435" s="187" t="e">
        <f>#REF!</f>
        <v>#REF!</v>
      </c>
      <c r="C1435" s="191" t="e">
        <f>#REF!</f>
        <v>#REF!</v>
      </c>
      <c r="D1435" s="186" t="e">
        <f>COUNTIF('[5]Trial Balance'!$A:$A,A1435)</f>
        <v>#VALUE!</v>
      </c>
    </row>
    <row r="1436" spans="1:4" hidden="1" x14ac:dyDescent="0.3">
      <c r="A1436" s="187" t="e">
        <f>#REF!</f>
        <v>#REF!</v>
      </c>
      <c r="B1436" s="187" t="e">
        <f>#REF!</f>
        <v>#REF!</v>
      </c>
      <c r="C1436" s="191" t="e">
        <f>#REF!</f>
        <v>#REF!</v>
      </c>
      <c r="D1436" s="186" t="e">
        <f>COUNTIF('[5]Trial Balance'!$A:$A,A1436)</f>
        <v>#VALUE!</v>
      </c>
    </row>
    <row r="1437" spans="1:4" hidden="1" x14ac:dyDescent="0.3">
      <c r="A1437" s="187" t="e">
        <f>#REF!</f>
        <v>#REF!</v>
      </c>
      <c r="B1437" s="187" t="e">
        <f>#REF!</f>
        <v>#REF!</v>
      </c>
      <c r="C1437" s="191" t="e">
        <f>#REF!</f>
        <v>#REF!</v>
      </c>
      <c r="D1437" s="186" t="e">
        <f>COUNTIF('[5]Trial Balance'!$A:$A,A1437)</f>
        <v>#VALUE!</v>
      </c>
    </row>
    <row r="1438" spans="1:4" hidden="1" x14ac:dyDescent="0.3">
      <c r="A1438" s="187" t="e">
        <f>#REF!</f>
        <v>#REF!</v>
      </c>
      <c r="B1438" s="187" t="e">
        <f>#REF!</f>
        <v>#REF!</v>
      </c>
      <c r="C1438" s="191" t="e">
        <f>#REF!</f>
        <v>#REF!</v>
      </c>
      <c r="D1438" s="186" t="e">
        <f>COUNTIF('[5]Trial Balance'!$A:$A,A1438)</f>
        <v>#VALUE!</v>
      </c>
    </row>
    <row r="1439" spans="1:4" hidden="1" x14ac:dyDescent="0.3">
      <c r="A1439" s="187" t="e">
        <f>#REF!</f>
        <v>#REF!</v>
      </c>
      <c r="B1439" s="187" t="e">
        <f>#REF!</f>
        <v>#REF!</v>
      </c>
      <c r="C1439" s="191" t="e">
        <f>#REF!</f>
        <v>#REF!</v>
      </c>
      <c r="D1439" s="186" t="e">
        <f>COUNTIF('[5]Trial Balance'!$A:$A,A1439)</f>
        <v>#VALUE!</v>
      </c>
    </row>
    <row r="1440" spans="1:4" hidden="1" x14ac:dyDescent="0.3">
      <c r="A1440" s="187" t="e">
        <f>#REF!</f>
        <v>#REF!</v>
      </c>
      <c r="B1440" s="187" t="e">
        <f>#REF!</f>
        <v>#REF!</v>
      </c>
      <c r="C1440" s="191" t="e">
        <f>#REF!</f>
        <v>#REF!</v>
      </c>
      <c r="D1440" s="186" t="e">
        <f>COUNTIF('[5]Trial Balance'!$A:$A,A1440)</f>
        <v>#VALUE!</v>
      </c>
    </row>
    <row r="1441" spans="1:4" hidden="1" x14ac:dyDescent="0.3">
      <c r="A1441" s="187" t="e">
        <f>#REF!</f>
        <v>#REF!</v>
      </c>
      <c r="B1441" s="187" t="e">
        <f>#REF!</f>
        <v>#REF!</v>
      </c>
      <c r="C1441" s="191" t="e">
        <f>#REF!</f>
        <v>#REF!</v>
      </c>
      <c r="D1441" s="186" t="e">
        <f>COUNTIF('[5]Trial Balance'!$A:$A,A1441)</f>
        <v>#VALUE!</v>
      </c>
    </row>
    <row r="1442" spans="1:4" hidden="1" x14ac:dyDescent="0.3">
      <c r="A1442" s="187" t="e">
        <f>#REF!</f>
        <v>#REF!</v>
      </c>
      <c r="B1442" s="187" t="e">
        <f>#REF!</f>
        <v>#REF!</v>
      </c>
      <c r="C1442" s="191" t="e">
        <f>#REF!</f>
        <v>#REF!</v>
      </c>
      <c r="D1442" s="186" t="e">
        <f>COUNTIF('[5]Trial Balance'!$A:$A,A1442)</f>
        <v>#VALUE!</v>
      </c>
    </row>
    <row r="1443" spans="1:4" hidden="1" x14ac:dyDescent="0.3">
      <c r="A1443" s="187" t="e">
        <f>#REF!</f>
        <v>#REF!</v>
      </c>
      <c r="B1443" s="187" t="e">
        <f>#REF!</f>
        <v>#REF!</v>
      </c>
      <c r="C1443" s="191" t="e">
        <f>#REF!</f>
        <v>#REF!</v>
      </c>
      <c r="D1443" s="186" t="e">
        <f>COUNTIF('[5]Trial Balance'!$A:$A,A1443)</f>
        <v>#VALUE!</v>
      </c>
    </row>
    <row r="1444" spans="1:4" hidden="1" x14ac:dyDescent="0.3">
      <c r="A1444" s="187" t="e">
        <f>#REF!</f>
        <v>#REF!</v>
      </c>
      <c r="B1444" s="187" t="e">
        <f>#REF!</f>
        <v>#REF!</v>
      </c>
      <c r="C1444" s="191" t="e">
        <f>#REF!</f>
        <v>#REF!</v>
      </c>
      <c r="D1444" s="186" t="e">
        <f>COUNTIF('[5]Trial Balance'!$A:$A,A1444)</f>
        <v>#VALUE!</v>
      </c>
    </row>
    <row r="1445" spans="1:4" hidden="1" x14ac:dyDescent="0.3">
      <c r="A1445" s="187" t="e">
        <f>#REF!</f>
        <v>#REF!</v>
      </c>
      <c r="B1445" s="187" t="e">
        <f>#REF!</f>
        <v>#REF!</v>
      </c>
      <c r="C1445" s="191" t="e">
        <f>#REF!</f>
        <v>#REF!</v>
      </c>
      <c r="D1445" s="186" t="e">
        <f>COUNTIF('[5]Trial Balance'!$A:$A,A1445)</f>
        <v>#VALUE!</v>
      </c>
    </row>
    <row r="1446" spans="1:4" hidden="1" x14ac:dyDescent="0.3">
      <c r="A1446" s="187" t="e">
        <f>#REF!</f>
        <v>#REF!</v>
      </c>
      <c r="B1446" s="187" t="e">
        <f>#REF!</f>
        <v>#REF!</v>
      </c>
      <c r="C1446" s="191" t="e">
        <f>#REF!</f>
        <v>#REF!</v>
      </c>
      <c r="D1446" s="186" t="e">
        <f>COUNTIF('[5]Trial Balance'!$A:$A,A1446)</f>
        <v>#VALUE!</v>
      </c>
    </row>
    <row r="1447" spans="1:4" hidden="1" x14ac:dyDescent="0.3">
      <c r="A1447" s="187" t="e">
        <f>#REF!</f>
        <v>#REF!</v>
      </c>
      <c r="B1447" s="187" t="e">
        <f>#REF!</f>
        <v>#REF!</v>
      </c>
      <c r="C1447" s="191" t="e">
        <f>#REF!</f>
        <v>#REF!</v>
      </c>
      <c r="D1447" s="186" t="e">
        <f>COUNTIF('[5]Trial Balance'!$A:$A,A1447)</f>
        <v>#VALUE!</v>
      </c>
    </row>
    <row r="1448" spans="1:4" hidden="1" x14ac:dyDescent="0.3">
      <c r="A1448" s="187" t="e">
        <f>#REF!</f>
        <v>#REF!</v>
      </c>
      <c r="B1448" s="187" t="e">
        <f>#REF!</f>
        <v>#REF!</v>
      </c>
      <c r="C1448" s="191" t="e">
        <f>#REF!</f>
        <v>#REF!</v>
      </c>
      <c r="D1448" s="186" t="e">
        <f>COUNTIF('[5]Trial Balance'!$A:$A,A1448)</f>
        <v>#VALUE!</v>
      </c>
    </row>
    <row r="1449" spans="1:4" hidden="1" x14ac:dyDescent="0.3">
      <c r="A1449" s="187" t="e">
        <f>#REF!</f>
        <v>#REF!</v>
      </c>
      <c r="B1449" s="187" t="e">
        <f>#REF!</f>
        <v>#REF!</v>
      </c>
      <c r="C1449" s="191" t="e">
        <f>#REF!</f>
        <v>#REF!</v>
      </c>
      <c r="D1449" s="186" t="e">
        <f>COUNTIF('[5]Trial Balance'!$A:$A,A1449)</f>
        <v>#VALUE!</v>
      </c>
    </row>
    <row r="1450" spans="1:4" hidden="1" x14ac:dyDescent="0.3">
      <c r="A1450" s="187" t="e">
        <f>#REF!</f>
        <v>#REF!</v>
      </c>
      <c r="B1450" s="187" t="e">
        <f>#REF!</f>
        <v>#REF!</v>
      </c>
      <c r="C1450" s="191" t="e">
        <f>#REF!</f>
        <v>#REF!</v>
      </c>
      <c r="D1450" s="186" t="e">
        <f>COUNTIF('[5]Trial Balance'!$A:$A,A1450)</f>
        <v>#VALUE!</v>
      </c>
    </row>
    <row r="1451" spans="1:4" hidden="1" x14ac:dyDescent="0.3">
      <c r="A1451" s="187" t="e">
        <f>#REF!</f>
        <v>#REF!</v>
      </c>
      <c r="B1451" s="187" t="e">
        <f>#REF!</f>
        <v>#REF!</v>
      </c>
      <c r="C1451" s="191" t="e">
        <f>#REF!</f>
        <v>#REF!</v>
      </c>
      <c r="D1451" s="186" t="e">
        <f>COUNTIF('[5]Trial Balance'!$A:$A,A1451)</f>
        <v>#VALUE!</v>
      </c>
    </row>
    <row r="1452" spans="1:4" hidden="1" x14ac:dyDescent="0.3">
      <c r="A1452" s="187" t="e">
        <f>#REF!</f>
        <v>#REF!</v>
      </c>
      <c r="B1452" s="187" t="e">
        <f>#REF!</f>
        <v>#REF!</v>
      </c>
      <c r="C1452" s="191" t="e">
        <f>#REF!</f>
        <v>#REF!</v>
      </c>
      <c r="D1452" s="186" t="e">
        <f>COUNTIF('[5]Trial Balance'!$A:$A,A1452)</f>
        <v>#VALUE!</v>
      </c>
    </row>
    <row r="1453" spans="1:4" hidden="1" x14ac:dyDescent="0.3">
      <c r="A1453" s="187" t="e">
        <f>#REF!</f>
        <v>#REF!</v>
      </c>
      <c r="B1453" s="187" t="e">
        <f>#REF!</f>
        <v>#REF!</v>
      </c>
      <c r="C1453" s="191" t="e">
        <f>#REF!</f>
        <v>#REF!</v>
      </c>
      <c r="D1453" s="186" t="e">
        <f>COUNTIF('[5]Trial Balance'!$A:$A,A1453)</f>
        <v>#VALUE!</v>
      </c>
    </row>
    <row r="1454" spans="1:4" hidden="1" x14ac:dyDescent="0.3">
      <c r="A1454" s="187" t="e">
        <f>#REF!</f>
        <v>#REF!</v>
      </c>
      <c r="B1454" s="187" t="e">
        <f>#REF!</f>
        <v>#REF!</v>
      </c>
      <c r="C1454" s="191" t="e">
        <f>#REF!</f>
        <v>#REF!</v>
      </c>
      <c r="D1454" s="186" t="e">
        <f>COUNTIF('[5]Trial Balance'!$A:$A,A1454)</f>
        <v>#VALUE!</v>
      </c>
    </row>
    <row r="1455" spans="1:4" hidden="1" x14ac:dyDescent="0.3">
      <c r="A1455" s="187" t="e">
        <f>#REF!</f>
        <v>#REF!</v>
      </c>
      <c r="B1455" s="187" t="e">
        <f>#REF!</f>
        <v>#REF!</v>
      </c>
      <c r="C1455" s="191" t="e">
        <f>#REF!</f>
        <v>#REF!</v>
      </c>
      <c r="D1455" s="186" t="e">
        <f>COUNTIF('[5]Trial Balance'!$A:$A,A1455)</f>
        <v>#VALUE!</v>
      </c>
    </row>
    <row r="1456" spans="1:4" hidden="1" x14ac:dyDescent="0.3">
      <c r="A1456" s="187" t="e">
        <f>#REF!</f>
        <v>#REF!</v>
      </c>
      <c r="B1456" s="187" t="e">
        <f>#REF!</f>
        <v>#REF!</v>
      </c>
      <c r="C1456" s="191" t="e">
        <f>#REF!</f>
        <v>#REF!</v>
      </c>
      <c r="D1456" s="186" t="e">
        <f>COUNTIF('[5]Trial Balance'!$A:$A,A1456)</f>
        <v>#VALUE!</v>
      </c>
    </row>
    <row r="1457" spans="1:4" hidden="1" x14ac:dyDescent="0.3">
      <c r="A1457" s="187" t="e">
        <f>#REF!</f>
        <v>#REF!</v>
      </c>
      <c r="B1457" s="187" t="e">
        <f>#REF!</f>
        <v>#REF!</v>
      </c>
      <c r="C1457" s="191" t="e">
        <f>#REF!</f>
        <v>#REF!</v>
      </c>
      <c r="D1457" s="186" t="e">
        <f>COUNTIF('[5]Trial Balance'!$A:$A,A1457)</f>
        <v>#VALUE!</v>
      </c>
    </row>
    <row r="1458" spans="1:4" hidden="1" x14ac:dyDescent="0.3">
      <c r="A1458" s="187" t="e">
        <f>#REF!</f>
        <v>#REF!</v>
      </c>
      <c r="B1458" s="187" t="e">
        <f>#REF!</f>
        <v>#REF!</v>
      </c>
      <c r="C1458" s="191" t="e">
        <f>#REF!</f>
        <v>#REF!</v>
      </c>
      <c r="D1458" s="186" t="e">
        <f>COUNTIF('[5]Trial Balance'!$A:$A,A1458)</f>
        <v>#VALUE!</v>
      </c>
    </row>
    <row r="1459" spans="1:4" hidden="1" x14ac:dyDescent="0.3">
      <c r="A1459" s="187" t="e">
        <f>#REF!</f>
        <v>#REF!</v>
      </c>
      <c r="B1459" s="187" t="e">
        <f>#REF!</f>
        <v>#REF!</v>
      </c>
      <c r="C1459" s="191" t="e">
        <f>#REF!</f>
        <v>#REF!</v>
      </c>
      <c r="D1459" s="186" t="e">
        <f>COUNTIF('[5]Trial Balance'!$A:$A,A1459)</f>
        <v>#VALUE!</v>
      </c>
    </row>
    <row r="1460" spans="1:4" hidden="1" x14ac:dyDescent="0.3">
      <c r="A1460" s="187" t="e">
        <f>#REF!</f>
        <v>#REF!</v>
      </c>
      <c r="B1460" s="187" t="e">
        <f>#REF!</f>
        <v>#REF!</v>
      </c>
      <c r="C1460" s="191" t="e">
        <f>#REF!</f>
        <v>#REF!</v>
      </c>
      <c r="D1460" s="186" t="e">
        <f>COUNTIF('[5]Trial Balance'!$A:$A,A1460)</f>
        <v>#VALUE!</v>
      </c>
    </row>
    <row r="1461" spans="1:4" hidden="1" x14ac:dyDescent="0.3">
      <c r="A1461" s="187" t="e">
        <f>#REF!</f>
        <v>#REF!</v>
      </c>
      <c r="B1461" s="187" t="e">
        <f>#REF!</f>
        <v>#REF!</v>
      </c>
      <c r="C1461" s="191" t="e">
        <f>#REF!</f>
        <v>#REF!</v>
      </c>
      <c r="D1461" s="186" t="e">
        <f>COUNTIF('[5]Trial Balance'!$A:$A,A1461)</f>
        <v>#VALUE!</v>
      </c>
    </row>
    <row r="1462" spans="1:4" hidden="1" x14ac:dyDescent="0.3">
      <c r="A1462" s="187" t="e">
        <f>#REF!</f>
        <v>#REF!</v>
      </c>
      <c r="B1462" s="187" t="e">
        <f>#REF!</f>
        <v>#REF!</v>
      </c>
      <c r="C1462" s="191" t="e">
        <f>#REF!</f>
        <v>#REF!</v>
      </c>
      <c r="D1462" s="186" t="e">
        <f>COUNTIF('[5]Trial Balance'!$A:$A,A1462)</f>
        <v>#VALUE!</v>
      </c>
    </row>
    <row r="1463" spans="1:4" hidden="1" x14ac:dyDescent="0.3">
      <c r="A1463" s="187" t="e">
        <f>#REF!</f>
        <v>#REF!</v>
      </c>
      <c r="B1463" s="187" t="e">
        <f>#REF!</f>
        <v>#REF!</v>
      </c>
      <c r="C1463" s="191" t="e">
        <f>#REF!</f>
        <v>#REF!</v>
      </c>
      <c r="D1463" s="186" t="e">
        <f>COUNTIF('[5]Trial Balance'!$A:$A,A1463)</f>
        <v>#VALUE!</v>
      </c>
    </row>
    <row r="1464" spans="1:4" hidden="1" x14ac:dyDescent="0.3">
      <c r="A1464" s="187" t="e">
        <f>#REF!</f>
        <v>#REF!</v>
      </c>
      <c r="B1464" s="187" t="e">
        <f>#REF!</f>
        <v>#REF!</v>
      </c>
      <c r="C1464" s="191" t="e">
        <f>#REF!</f>
        <v>#REF!</v>
      </c>
      <c r="D1464" s="186" t="e">
        <f>COUNTIF('[5]Trial Balance'!$A:$A,A1464)</f>
        <v>#VALUE!</v>
      </c>
    </row>
    <row r="1465" spans="1:4" hidden="1" x14ac:dyDescent="0.3">
      <c r="A1465" s="187" t="e">
        <f>#REF!</f>
        <v>#REF!</v>
      </c>
      <c r="B1465" s="187" t="e">
        <f>#REF!</f>
        <v>#REF!</v>
      </c>
      <c r="C1465" s="191" t="e">
        <f>#REF!</f>
        <v>#REF!</v>
      </c>
      <c r="D1465" s="186" t="e">
        <f>COUNTIF('[5]Trial Balance'!$A:$A,A1465)</f>
        <v>#VALUE!</v>
      </c>
    </row>
    <row r="1466" spans="1:4" hidden="1" x14ac:dyDescent="0.3">
      <c r="A1466" s="187" t="e">
        <f>#REF!</f>
        <v>#REF!</v>
      </c>
      <c r="B1466" s="187" t="e">
        <f>#REF!</f>
        <v>#REF!</v>
      </c>
      <c r="C1466" s="191" t="e">
        <f>#REF!</f>
        <v>#REF!</v>
      </c>
      <c r="D1466" s="186" t="e">
        <f>COUNTIF('[5]Trial Balance'!$A:$A,A1466)</f>
        <v>#VALUE!</v>
      </c>
    </row>
    <row r="1467" spans="1:4" hidden="1" x14ac:dyDescent="0.3">
      <c r="A1467" s="187" t="e">
        <f>#REF!</f>
        <v>#REF!</v>
      </c>
      <c r="B1467" s="187" t="e">
        <f>#REF!</f>
        <v>#REF!</v>
      </c>
      <c r="C1467" s="191" t="e">
        <f>#REF!</f>
        <v>#REF!</v>
      </c>
      <c r="D1467" s="186" t="e">
        <f>COUNTIF('[5]Trial Balance'!$A:$A,A1467)</f>
        <v>#VALUE!</v>
      </c>
    </row>
    <row r="1468" spans="1:4" hidden="1" x14ac:dyDescent="0.3">
      <c r="A1468" s="187" t="e">
        <f>#REF!</f>
        <v>#REF!</v>
      </c>
      <c r="B1468" s="187" t="e">
        <f>#REF!</f>
        <v>#REF!</v>
      </c>
      <c r="C1468" s="191" t="e">
        <f>#REF!</f>
        <v>#REF!</v>
      </c>
      <c r="D1468" s="186" t="e">
        <f>COUNTIF('[5]Trial Balance'!$A:$A,A1468)</f>
        <v>#VALUE!</v>
      </c>
    </row>
    <row r="1469" spans="1:4" hidden="1" x14ac:dyDescent="0.3">
      <c r="A1469" s="187" t="e">
        <f>#REF!</f>
        <v>#REF!</v>
      </c>
      <c r="B1469" s="187" t="e">
        <f>#REF!</f>
        <v>#REF!</v>
      </c>
      <c r="C1469" s="191" t="e">
        <f>#REF!</f>
        <v>#REF!</v>
      </c>
      <c r="D1469" s="186" t="e">
        <f>COUNTIF('[5]Trial Balance'!$A:$A,A1469)</f>
        <v>#VALUE!</v>
      </c>
    </row>
    <row r="1470" spans="1:4" hidden="1" x14ac:dyDescent="0.3">
      <c r="A1470" s="187" t="e">
        <f>#REF!</f>
        <v>#REF!</v>
      </c>
      <c r="B1470" s="187" t="e">
        <f>#REF!</f>
        <v>#REF!</v>
      </c>
      <c r="C1470" s="191" t="e">
        <f>#REF!</f>
        <v>#REF!</v>
      </c>
      <c r="D1470" s="186" t="e">
        <f>COUNTIF('[5]Trial Balance'!$A:$A,A1470)</f>
        <v>#VALUE!</v>
      </c>
    </row>
    <row r="1471" spans="1:4" hidden="1" x14ac:dyDescent="0.3">
      <c r="A1471" s="187" t="e">
        <f>#REF!</f>
        <v>#REF!</v>
      </c>
      <c r="B1471" s="187" t="e">
        <f>#REF!</f>
        <v>#REF!</v>
      </c>
      <c r="C1471" s="191" t="e">
        <f>#REF!</f>
        <v>#REF!</v>
      </c>
      <c r="D1471" s="186" t="e">
        <f>COUNTIF('[5]Trial Balance'!$A:$A,A1471)</f>
        <v>#VALUE!</v>
      </c>
    </row>
    <row r="1472" spans="1:4" hidden="1" x14ac:dyDescent="0.3">
      <c r="A1472" s="187" t="e">
        <f>#REF!</f>
        <v>#REF!</v>
      </c>
      <c r="B1472" s="187" t="e">
        <f>#REF!</f>
        <v>#REF!</v>
      </c>
      <c r="C1472" s="191" t="e">
        <f>#REF!</f>
        <v>#REF!</v>
      </c>
      <c r="D1472" s="186" t="e">
        <f>COUNTIF('[5]Trial Balance'!$A:$A,A1472)</f>
        <v>#VALUE!</v>
      </c>
    </row>
    <row r="1473" spans="1:4" hidden="1" x14ac:dyDescent="0.3">
      <c r="A1473" s="187" t="e">
        <f>#REF!</f>
        <v>#REF!</v>
      </c>
      <c r="B1473" s="187" t="e">
        <f>#REF!</f>
        <v>#REF!</v>
      </c>
      <c r="C1473" s="191" t="e">
        <f>#REF!</f>
        <v>#REF!</v>
      </c>
      <c r="D1473" s="186" t="e">
        <f>COUNTIF('[5]Trial Balance'!$A:$A,A1473)</f>
        <v>#VALUE!</v>
      </c>
    </row>
    <row r="1474" spans="1:4" hidden="1" x14ac:dyDescent="0.3">
      <c r="A1474" s="187" t="e">
        <f>#REF!</f>
        <v>#REF!</v>
      </c>
      <c r="B1474" s="187" t="e">
        <f>#REF!</f>
        <v>#REF!</v>
      </c>
      <c r="C1474" s="191" t="e">
        <f>#REF!</f>
        <v>#REF!</v>
      </c>
      <c r="D1474" s="186" t="e">
        <f>COUNTIF('[5]Trial Balance'!$A:$A,A1474)</f>
        <v>#VALUE!</v>
      </c>
    </row>
    <row r="1475" spans="1:4" hidden="1" x14ac:dyDescent="0.3">
      <c r="A1475" s="187" t="e">
        <f>#REF!</f>
        <v>#REF!</v>
      </c>
      <c r="B1475" s="187" t="e">
        <f>#REF!</f>
        <v>#REF!</v>
      </c>
      <c r="C1475" s="191" t="e">
        <f>#REF!</f>
        <v>#REF!</v>
      </c>
      <c r="D1475" s="186" t="e">
        <f>COUNTIF('[5]Trial Balance'!$A:$A,A1475)</f>
        <v>#VALUE!</v>
      </c>
    </row>
    <row r="1476" spans="1:4" hidden="1" x14ac:dyDescent="0.3">
      <c r="A1476" s="187" t="e">
        <f>#REF!</f>
        <v>#REF!</v>
      </c>
      <c r="B1476" s="187" t="e">
        <f>#REF!</f>
        <v>#REF!</v>
      </c>
      <c r="C1476" s="191" t="e">
        <f>#REF!</f>
        <v>#REF!</v>
      </c>
      <c r="D1476" s="186" t="e">
        <f>COUNTIF('[5]Trial Balance'!$A:$A,A1476)</f>
        <v>#VALUE!</v>
      </c>
    </row>
    <row r="1477" spans="1:4" hidden="1" x14ac:dyDescent="0.3">
      <c r="A1477" s="187" t="e">
        <f>#REF!</f>
        <v>#REF!</v>
      </c>
      <c r="B1477" s="187" t="e">
        <f>#REF!</f>
        <v>#REF!</v>
      </c>
      <c r="C1477" s="191" t="e">
        <f>#REF!</f>
        <v>#REF!</v>
      </c>
      <c r="D1477" s="186" t="e">
        <f>COUNTIF('[5]Trial Balance'!$A:$A,A1477)</f>
        <v>#VALUE!</v>
      </c>
    </row>
    <row r="1478" spans="1:4" hidden="1" x14ac:dyDescent="0.3">
      <c r="A1478" s="187" t="e">
        <f>#REF!</f>
        <v>#REF!</v>
      </c>
      <c r="B1478" s="187" t="e">
        <f>#REF!</f>
        <v>#REF!</v>
      </c>
      <c r="C1478" s="191" t="e">
        <f>#REF!</f>
        <v>#REF!</v>
      </c>
      <c r="D1478" s="186" t="e">
        <f>COUNTIF('[5]Trial Balance'!$A:$A,A1478)</f>
        <v>#VALUE!</v>
      </c>
    </row>
    <row r="1479" spans="1:4" hidden="1" x14ac:dyDescent="0.3">
      <c r="A1479" s="187" t="e">
        <f>#REF!</f>
        <v>#REF!</v>
      </c>
      <c r="B1479" s="187" t="e">
        <f>#REF!</f>
        <v>#REF!</v>
      </c>
      <c r="C1479" s="191" t="e">
        <f>#REF!</f>
        <v>#REF!</v>
      </c>
      <c r="D1479" s="186" t="e">
        <f>COUNTIF('[5]Trial Balance'!$A:$A,A1479)</f>
        <v>#VALUE!</v>
      </c>
    </row>
    <row r="1480" spans="1:4" hidden="1" x14ac:dyDescent="0.3">
      <c r="A1480" s="187" t="e">
        <f>#REF!</f>
        <v>#REF!</v>
      </c>
      <c r="B1480" s="187" t="e">
        <f>#REF!</f>
        <v>#REF!</v>
      </c>
      <c r="C1480" s="191" t="e">
        <f>#REF!</f>
        <v>#REF!</v>
      </c>
      <c r="D1480" s="186" t="e">
        <f>COUNTIF('[5]Trial Balance'!$A:$A,A1480)</f>
        <v>#VALUE!</v>
      </c>
    </row>
    <row r="1481" spans="1:4" hidden="1" x14ac:dyDescent="0.3">
      <c r="A1481" s="187" t="e">
        <f>#REF!</f>
        <v>#REF!</v>
      </c>
      <c r="B1481" s="187" t="e">
        <f>#REF!</f>
        <v>#REF!</v>
      </c>
      <c r="C1481" s="191" t="e">
        <f>#REF!</f>
        <v>#REF!</v>
      </c>
      <c r="D1481" s="186" t="e">
        <f>COUNTIF('[5]Trial Balance'!$A:$A,A1481)</f>
        <v>#VALUE!</v>
      </c>
    </row>
    <row r="1482" spans="1:4" hidden="1" x14ac:dyDescent="0.3">
      <c r="A1482" s="187" t="e">
        <f>#REF!</f>
        <v>#REF!</v>
      </c>
      <c r="B1482" s="187" t="e">
        <f>#REF!</f>
        <v>#REF!</v>
      </c>
      <c r="C1482" s="191" t="e">
        <f>#REF!</f>
        <v>#REF!</v>
      </c>
      <c r="D1482" s="186" t="e">
        <f>COUNTIF('[5]Trial Balance'!$A:$A,A1482)</f>
        <v>#VALUE!</v>
      </c>
    </row>
    <row r="1483" spans="1:4" hidden="1" x14ac:dyDescent="0.3">
      <c r="A1483" s="187" t="e">
        <f>#REF!</f>
        <v>#REF!</v>
      </c>
      <c r="B1483" s="187" t="e">
        <f>#REF!</f>
        <v>#REF!</v>
      </c>
      <c r="C1483" s="191" t="e">
        <f>#REF!</f>
        <v>#REF!</v>
      </c>
      <c r="D1483" s="186" t="e">
        <f>COUNTIF('[5]Trial Balance'!$A:$A,A1483)</f>
        <v>#VALUE!</v>
      </c>
    </row>
    <row r="1484" spans="1:4" hidden="1" x14ac:dyDescent="0.3">
      <c r="A1484" s="187" t="e">
        <f>#REF!</f>
        <v>#REF!</v>
      </c>
      <c r="B1484" s="187" t="e">
        <f>#REF!</f>
        <v>#REF!</v>
      </c>
      <c r="C1484" s="191" t="e">
        <f>#REF!</f>
        <v>#REF!</v>
      </c>
      <c r="D1484" s="186" t="e">
        <f>COUNTIF('[5]Trial Balance'!$A:$A,A1484)</f>
        <v>#VALUE!</v>
      </c>
    </row>
    <row r="1485" spans="1:4" hidden="1" x14ac:dyDescent="0.3">
      <c r="A1485" s="187" t="e">
        <f>#REF!</f>
        <v>#REF!</v>
      </c>
      <c r="B1485" s="187" t="e">
        <f>#REF!</f>
        <v>#REF!</v>
      </c>
      <c r="C1485" s="191" t="e">
        <f>#REF!</f>
        <v>#REF!</v>
      </c>
      <c r="D1485" s="186" t="e">
        <f>COUNTIF('[5]Trial Balance'!$A:$A,A1485)</f>
        <v>#VALUE!</v>
      </c>
    </row>
    <row r="1486" spans="1:4" hidden="1" x14ac:dyDescent="0.3">
      <c r="A1486" s="187" t="e">
        <f>#REF!</f>
        <v>#REF!</v>
      </c>
      <c r="B1486" s="187" t="e">
        <f>#REF!</f>
        <v>#REF!</v>
      </c>
      <c r="C1486" s="191" t="e">
        <f>#REF!</f>
        <v>#REF!</v>
      </c>
      <c r="D1486" s="186" t="e">
        <f>COUNTIF('[5]Trial Balance'!$A:$A,A1486)</f>
        <v>#VALUE!</v>
      </c>
    </row>
    <row r="1487" spans="1:4" hidden="1" x14ac:dyDescent="0.3">
      <c r="A1487" s="187" t="e">
        <f>#REF!</f>
        <v>#REF!</v>
      </c>
      <c r="B1487" s="187" t="e">
        <f>#REF!</f>
        <v>#REF!</v>
      </c>
      <c r="C1487" s="191" t="e">
        <f>#REF!</f>
        <v>#REF!</v>
      </c>
      <c r="D1487" s="186" t="e">
        <f>COUNTIF('[5]Trial Balance'!$A:$A,A1487)</f>
        <v>#VALUE!</v>
      </c>
    </row>
    <row r="1488" spans="1:4" hidden="1" x14ac:dyDescent="0.3">
      <c r="A1488" s="187" t="e">
        <f>#REF!</f>
        <v>#REF!</v>
      </c>
      <c r="B1488" s="187" t="e">
        <f>#REF!</f>
        <v>#REF!</v>
      </c>
      <c r="C1488" s="191" t="e">
        <f>#REF!</f>
        <v>#REF!</v>
      </c>
      <c r="D1488" s="186" t="e">
        <f>COUNTIF('[5]Trial Balance'!$A:$A,A1488)</f>
        <v>#VALUE!</v>
      </c>
    </row>
    <row r="1489" spans="1:4" hidden="1" x14ac:dyDescent="0.3">
      <c r="A1489" s="187" t="e">
        <f>#REF!</f>
        <v>#REF!</v>
      </c>
      <c r="B1489" s="187" t="e">
        <f>#REF!</f>
        <v>#REF!</v>
      </c>
      <c r="C1489" s="191" t="e">
        <f>#REF!</f>
        <v>#REF!</v>
      </c>
      <c r="D1489" s="186" t="e">
        <f>COUNTIF('[5]Trial Balance'!$A:$A,A1489)</f>
        <v>#VALUE!</v>
      </c>
    </row>
    <row r="1490" spans="1:4" hidden="1" x14ac:dyDescent="0.3">
      <c r="A1490" s="187" t="e">
        <f>#REF!</f>
        <v>#REF!</v>
      </c>
      <c r="B1490" s="187" t="e">
        <f>#REF!</f>
        <v>#REF!</v>
      </c>
      <c r="C1490" s="191" t="e">
        <f>#REF!</f>
        <v>#REF!</v>
      </c>
      <c r="D1490" s="186" t="e">
        <f>COUNTIF('[5]Trial Balance'!$A:$A,A1490)</f>
        <v>#VALUE!</v>
      </c>
    </row>
    <row r="1491" spans="1:4" hidden="1" x14ac:dyDescent="0.3">
      <c r="A1491" s="187" t="e">
        <f>#REF!</f>
        <v>#REF!</v>
      </c>
      <c r="B1491" s="187" t="e">
        <f>#REF!</f>
        <v>#REF!</v>
      </c>
      <c r="C1491" s="191" t="e">
        <f>#REF!</f>
        <v>#REF!</v>
      </c>
      <c r="D1491" s="186" t="e">
        <f>COUNTIF('[5]Trial Balance'!$A:$A,A1491)</f>
        <v>#VALUE!</v>
      </c>
    </row>
    <row r="1492" spans="1:4" hidden="1" x14ac:dyDescent="0.3">
      <c r="A1492" s="187" t="e">
        <f>#REF!</f>
        <v>#REF!</v>
      </c>
      <c r="B1492" s="187" t="e">
        <f>#REF!</f>
        <v>#REF!</v>
      </c>
      <c r="C1492" s="191" t="e">
        <f>#REF!</f>
        <v>#REF!</v>
      </c>
      <c r="D1492" s="186" t="e">
        <f>COUNTIF('[5]Trial Balance'!$A:$A,A1492)</f>
        <v>#VALUE!</v>
      </c>
    </row>
    <row r="1493" spans="1:4" hidden="1" x14ac:dyDescent="0.3">
      <c r="A1493" s="187" t="e">
        <f>#REF!</f>
        <v>#REF!</v>
      </c>
      <c r="B1493" s="187" t="e">
        <f>#REF!</f>
        <v>#REF!</v>
      </c>
      <c r="C1493" s="191" t="e">
        <f>#REF!</f>
        <v>#REF!</v>
      </c>
      <c r="D1493" s="186" t="e">
        <f>COUNTIF('[5]Trial Balance'!$A:$A,A1493)</f>
        <v>#VALUE!</v>
      </c>
    </row>
    <row r="1494" spans="1:4" hidden="1" x14ac:dyDescent="0.3">
      <c r="A1494" s="187" t="e">
        <f>#REF!</f>
        <v>#REF!</v>
      </c>
      <c r="B1494" s="187" t="e">
        <f>#REF!</f>
        <v>#REF!</v>
      </c>
      <c r="C1494" s="191" t="e">
        <f>#REF!</f>
        <v>#REF!</v>
      </c>
      <c r="D1494" s="186" t="e">
        <f>COUNTIF('[5]Trial Balance'!$A:$A,A1494)</f>
        <v>#VALUE!</v>
      </c>
    </row>
    <row r="1495" spans="1:4" hidden="1" x14ac:dyDescent="0.3">
      <c r="A1495" s="187" t="e">
        <f>#REF!</f>
        <v>#REF!</v>
      </c>
      <c r="B1495" s="187" t="e">
        <f>#REF!</f>
        <v>#REF!</v>
      </c>
      <c r="C1495" s="191" t="e">
        <f>#REF!</f>
        <v>#REF!</v>
      </c>
      <c r="D1495" s="186" t="e">
        <f>COUNTIF('[5]Trial Balance'!$A:$A,A1495)</f>
        <v>#VALUE!</v>
      </c>
    </row>
    <row r="1496" spans="1:4" hidden="1" x14ac:dyDescent="0.3">
      <c r="A1496" s="187" t="e">
        <f>#REF!</f>
        <v>#REF!</v>
      </c>
      <c r="B1496" s="187" t="e">
        <f>#REF!</f>
        <v>#REF!</v>
      </c>
      <c r="C1496" s="191" t="e">
        <f>#REF!</f>
        <v>#REF!</v>
      </c>
      <c r="D1496" s="186" t="e">
        <f>COUNTIF('[5]Trial Balance'!$A:$A,A1496)</f>
        <v>#VALUE!</v>
      </c>
    </row>
    <row r="1497" spans="1:4" hidden="1" x14ac:dyDescent="0.3">
      <c r="A1497" s="187" t="e">
        <f>#REF!</f>
        <v>#REF!</v>
      </c>
      <c r="B1497" s="187" t="e">
        <f>#REF!</f>
        <v>#REF!</v>
      </c>
      <c r="C1497" s="191" t="e">
        <f>#REF!</f>
        <v>#REF!</v>
      </c>
      <c r="D1497" s="186" t="e">
        <f>COUNTIF('[5]Trial Balance'!$A:$A,A1497)</f>
        <v>#VALUE!</v>
      </c>
    </row>
    <row r="1498" spans="1:4" hidden="1" x14ac:dyDescent="0.3">
      <c r="A1498" s="187" t="e">
        <f>#REF!</f>
        <v>#REF!</v>
      </c>
      <c r="B1498" s="187" t="e">
        <f>#REF!</f>
        <v>#REF!</v>
      </c>
      <c r="C1498" s="191" t="e">
        <f>#REF!</f>
        <v>#REF!</v>
      </c>
      <c r="D1498" s="186" t="e">
        <f>COUNTIF('[5]Trial Balance'!$A:$A,A1498)</f>
        <v>#VALUE!</v>
      </c>
    </row>
    <row r="1499" spans="1:4" hidden="1" x14ac:dyDescent="0.3">
      <c r="A1499" s="187" t="e">
        <f>#REF!</f>
        <v>#REF!</v>
      </c>
      <c r="B1499" s="187" t="e">
        <f>#REF!</f>
        <v>#REF!</v>
      </c>
      <c r="C1499" s="191" t="e">
        <f>#REF!</f>
        <v>#REF!</v>
      </c>
      <c r="D1499" s="186" t="e">
        <f>COUNTIF('[5]Trial Balance'!$A:$A,A1499)</f>
        <v>#VALUE!</v>
      </c>
    </row>
    <row r="1500" spans="1:4" hidden="1" x14ac:dyDescent="0.3">
      <c r="A1500" s="187" t="e">
        <f>#REF!</f>
        <v>#REF!</v>
      </c>
      <c r="B1500" s="187" t="e">
        <f>#REF!</f>
        <v>#REF!</v>
      </c>
      <c r="C1500" s="191" t="e">
        <f>#REF!</f>
        <v>#REF!</v>
      </c>
      <c r="D1500" s="186" t="e">
        <f>COUNTIF('[5]Trial Balance'!$A:$A,A1500)</f>
        <v>#VALUE!</v>
      </c>
    </row>
    <row r="1501" spans="1:4" hidden="1" x14ac:dyDescent="0.3">
      <c r="A1501" s="187" t="e">
        <f>#REF!</f>
        <v>#REF!</v>
      </c>
      <c r="B1501" s="187" t="e">
        <f>#REF!</f>
        <v>#REF!</v>
      </c>
      <c r="C1501" s="191" t="e">
        <f>#REF!</f>
        <v>#REF!</v>
      </c>
      <c r="D1501" s="186" t="e">
        <f>COUNTIF('[5]Trial Balance'!$A:$A,A1501)</f>
        <v>#VALUE!</v>
      </c>
    </row>
    <row r="1502" spans="1:4" hidden="1" x14ac:dyDescent="0.3">
      <c r="A1502" s="187" t="e">
        <f>#REF!</f>
        <v>#REF!</v>
      </c>
      <c r="B1502" s="187" t="e">
        <f>#REF!</f>
        <v>#REF!</v>
      </c>
      <c r="C1502" s="191" t="e">
        <f>#REF!</f>
        <v>#REF!</v>
      </c>
      <c r="D1502" s="186" t="e">
        <f>COUNTIF('[5]Trial Balance'!$A:$A,A1502)</f>
        <v>#VALUE!</v>
      </c>
    </row>
    <row r="1503" spans="1:4" hidden="1" x14ac:dyDescent="0.3">
      <c r="A1503" s="187" t="e">
        <f>#REF!</f>
        <v>#REF!</v>
      </c>
      <c r="B1503" s="187" t="e">
        <f>#REF!</f>
        <v>#REF!</v>
      </c>
      <c r="C1503" s="191" t="e">
        <f>#REF!</f>
        <v>#REF!</v>
      </c>
      <c r="D1503" s="186" t="e">
        <f>COUNTIF('[5]Trial Balance'!$A:$A,A1503)</f>
        <v>#VALUE!</v>
      </c>
    </row>
    <row r="1504" spans="1:4" hidden="1" x14ac:dyDescent="0.3">
      <c r="A1504" s="187" t="e">
        <f>#REF!</f>
        <v>#REF!</v>
      </c>
      <c r="B1504" s="187" t="e">
        <f>#REF!</f>
        <v>#REF!</v>
      </c>
      <c r="C1504" s="191" t="e">
        <f>#REF!</f>
        <v>#REF!</v>
      </c>
      <c r="D1504" s="186" t="e">
        <f>COUNTIF('[5]Trial Balance'!$A:$A,A1504)</f>
        <v>#VALUE!</v>
      </c>
    </row>
    <row r="1505" spans="1:4" hidden="1" x14ac:dyDescent="0.3">
      <c r="A1505" s="187" t="e">
        <f>#REF!</f>
        <v>#REF!</v>
      </c>
      <c r="B1505" s="187" t="e">
        <f>#REF!</f>
        <v>#REF!</v>
      </c>
      <c r="C1505" s="191" t="e">
        <f>#REF!</f>
        <v>#REF!</v>
      </c>
      <c r="D1505" s="186" t="e">
        <f>COUNTIF('[5]Trial Balance'!$A:$A,A1505)</f>
        <v>#VALUE!</v>
      </c>
    </row>
    <row r="1506" spans="1:4" hidden="1" x14ac:dyDescent="0.3">
      <c r="A1506" s="187" t="e">
        <f>#REF!</f>
        <v>#REF!</v>
      </c>
      <c r="B1506" s="187" t="e">
        <f>#REF!</f>
        <v>#REF!</v>
      </c>
      <c r="C1506" s="191" t="e">
        <f>#REF!</f>
        <v>#REF!</v>
      </c>
      <c r="D1506" s="186" t="e">
        <f>COUNTIF('[5]Trial Balance'!$A:$A,A1506)</f>
        <v>#VALUE!</v>
      </c>
    </row>
    <row r="1507" spans="1:4" hidden="1" x14ac:dyDescent="0.3">
      <c r="A1507" s="187" t="e">
        <f>#REF!</f>
        <v>#REF!</v>
      </c>
      <c r="B1507" s="187" t="e">
        <f>#REF!</f>
        <v>#REF!</v>
      </c>
      <c r="C1507" s="191" t="e">
        <f>#REF!</f>
        <v>#REF!</v>
      </c>
      <c r="D1507" s="186" t="e">
        <f>COUNTIF('[5]Trial Balance'!$A:$A,A1507)</f>
        <v>#VALUE!</v>
      </c>
    </row>
    <row r="1508" spans="1:4" hidden="1" x14ac:dyDescent="0.3">
      <c r="A1508" s="187" t="e">
        <f>#REF!</f>
        <v>#REF!</v>
      </c>
      <c r="B1508" s="187" t="e">
        <f>#REF!</f>
        <v>#REF!</v>
      </c>
      <c r="C1508" s="191" t="e">
        <f>#REF!</f>
        <v>#REF!</v>
      </c>
      <c r="D1508" s="186" t="e">
        <f>COUNTIF('[5]Trial Balance'!$A:$A,A1508)</f>
        <v>#VALUE!</v>
      </c>
    </row>
    <row r="1509" spans="1:4" hidden="1" x14ac:dyDescent="0.3">
      <c r="A1509" s="187" t="e">
        <f>#REF!</f>
        <v>#REF!</v>
      </c>
      <c r="B1509" s="187" t="e">
        <f>#REF!</f>
        <v>#REF!</v>
      </c>
      <c r="C1509" s="191" t="e">
        <f>#REF!</f>
        <v>#REF!</v>
      </c>
      <c r="D1509" s="186" t="e">
        <f>COUNTIF('[5]Trial Balance'!$A:$A,A1509)</f>
        <v>#VALUE!</v>
      </c>
    </row>
    <row r="1510" spans="1:4" hidden="1" x14ac:dyDescent="0.3">
      <c r="A1510" s="187" t="e">
        <f>#REF!</f>
        <v>#REF!</v>
      </c>
      <c r="B1510" s="187" t="e">
        <f>#REF!</f>
        <v>#REF!</v>
      </c>
      <c r="C1510" s="191" t="e">
        <f>#REF!</f>
        <v>#REF!</v>
      </c>
      <c r="D1510" s="186" t="e">
        <f>COUNTIF('[5]Trial Balance'!$A:$A,A1510)</f>
        <v>#VALUE!</v>
      </c>
    </row>
    <row r="1511" spans="1:4" hidden="1" x14ac:dyDescent="0.3">
      <c r="A1511" s="187" t="e">
        <f>#REF!</f>
        <v>#REF!</v>
      </c>
      <c r="B1511" s="187" t="e">
        <f>#REF!</f>
        <v>#REF!</v>
      </c>
      <c r="C1511" s="191" t="e">
        <f>#REF!</f>
        <v>#REF!</v>
      </c>
      <c r="D1511" s="186" t="e">
        <f>COUNTIF('[5]Trial Balance'!$A:$A,A1511)</f>
        <v>#VALUE!</v>
      </c>
    </row>
    <row r="1512" spans="1:4" hidden="1" x14ac:dyDescent="0.3">
      <c r="A1512" s="187" t="e">
        <f>#REF!</f>
        <v>#REF!</v>
      </c>
      <c r="B1512" s="187" t="e">
        <f>#REF!</f>
        <v>#REF!</v>
      </c>
      <c r="C1512" s="191" t="e">
        <f>#REF!</f>
        <v>#REF!</v>
      </c>
      <c r="D1512" s="186" t="e">
        <f>COUNTIF('[5]Trial Balance'!$A:$A,A1512)</f>
        <v>#VALUE!</v>
      </c>
    </row>
    <row r="1513" spans="1:4" hidden="1" x14ac:dyDescent="0.3">
      <c r="A1513" s="187" t="e">
        <f>#REF!</f>
        <v>#REF!</v>
      </c>
      <c r="B1513" s="187" t="e">
        <f>#REF!</f>
        <v>#REF!</v>
      </c>
      <c r="C1513" s="191" t="e">
        <f>#REF!</f>
        <v>#REF!</v>
      </c>
      <c r="D1513" s="186" t="e">
        <f>COUNTIF('[5]Trial Balance'!$A:$A,A1513)</f>
        <v>#VALUE!</v>
      </c>
    </row>
    <row r="1514" spans="1:4" hidden="1" x14ac:dyDescent="0.3">
      <c r="A1514" s="187" t="e">
        <f>#REF!</f>
        <v>#REF!</v>
      </c>
      <c r="B1514" s="187" t="e">
        <f>#REF!</f>
        <v>#REF!</v>
      </c>
      <c r="C1514" s="191" t="e">
        <f>#REF!</f>
        <v>#REF!</v>
      </c>
      <c r="D1514" s="186" t="e">
        <f>COUNTIF('[5]Trial Balance'!$A:$A,A1514)</f>
        <v>#VALUE!</v>
      </c>
    </row>
    <row r="1515" spans="1:4" hidden="1" x14ac:dyDescent="0.3">
      <c r="A1515" s="187" t="e">
        <f>#REF!</f>
        <v>#REF!</v>
      </c>
      <c r="B1515" s="187" t="e">
        <f>#REF!</f>
        <v>#REF!</v>
      </c>
      <c r="C1515" s="191" t="e">
        <f>#REF!</f>
        <v>#REF!</v>
      </c>
      <c r="D1515" s="186" t="e">
        <f>COUNTIF('[5]Trial Balance'!$A:$A,A1515)</f>
        <v>#VALUE!</v>
      </c>
    </row>
    <row r="1516" spans="1:4" hidden="1" x14ac:dyDescent="0.3">
      <c r="A1516" s="187" t="e">
        <f>#REF!</f>
        <v>#REF!</v>
      </c>
      <c r="B1516" s="187" t="e">
        <f>#REF!</f>
        <v>#REF!</v>
      </c>
      <c r="C1516" s="191" t="e">
        <f>#REF!</f>
        <v>#REF!</v>
      </c>
      <c r="D1516" s="186" t="e">
        <f>COUNTIF('[5]Trial Balance'!$A:$A,A1516)</f>
        <v>#VALUE!</v>
      </c>
    </row>
    <row r="1517" spans="1:4" hidden="1" x14ac:dyDescent="0.3">
      <c r="A1517" s="187" t="e">
        <f>#REF!</f>
        <v>#REF!</v>
      </c>
      <c r="B1517" s="187" t="e">
        <f>#REF!</f>
        <v>#REF!</v>
      </c>
      <c r="C1517" s="191" t="e">
        <f>#REF!</f>
        <v>#REF!</v>
      </c>
      <c r="D1517" s="186" t="e">
        <f>COUNTIF('[5]Trial Balance'!$A:$A,A1517)</f>
        <v>#VALUE!</v>
      </c>
    </row>
    <row r="1518" spans="1:4" hidden="1" x14ac:dyDescent="0.3">
      <c r="A1518" s="187" t="e">
        <f>#REF!</f>
        <v>#REF!</v>
      </c>
      <c r="B1518" s="187" t="e">
        <f>#REF!</f>
        <v>#REF!</v>
      </c>
      <c r="C1518" s="191" t="e">
        <f>#REF!</f>
        <v>#REF!</v>
      </c>
      <c r="D1518" s="186" t="e">
        <f>COUNTIF('[5]Trial Balance'!$A:$A,A1518)</f>
        <v>#VALUE!</v>
      </c>
    </row>
    <row r="1519" spans="1:4" hidden="1" x14ac:dyDescent="0.3">
      <c r="A1519" s="187" t="e">
        <f>#REF!</f>
        <v>#REF!</v>
      </c>
      <c r="B1519" s="187" t="e">
        <f>#REF!</f>
        <v>#REF!</v>
      </c>
      <c r="C1519" s="191" t="e">
        <f>#REF!</f>
        <v>#REF!</v>
      </c>
      <c r="D1519" s="186" t="e">
        <f>COUNTIF('[5]Trial Balance'!$A:$A,A1519)</f>
        <v>#VALUE!</v>
      </c>
    </row>
    <row r="1520" spans="1:4" hidden="1" x14ac:dyDescent="0.3">
      <c r="A1520" s="187" t="e">
        <f>#REF!</f>
        <v>#REF!</v>
      </c>
      <c r="B1520" s="187" t="e">
        <f>#REF!</f>
        <v>#REF!</v>
      </c>
      <c r="C1520" s="191" t="e">
        <f>#REF!</f>
        <v>#REF!</v>
      </c>
      <c r="D1520" s="186" t="e">
        <f>COUNTIF('[5]Trial Balance'!$A:$A,A1520)</f>
        <v>#VALUE!</v>
      </c>
    </row>
    <row r="1521" spans="1:4" hidden="1" x14ac:dyDescent="0.3">
      <c r="A1521" s="187" t="e">
        <f>#REF!</f>
        <v>#REF!</v>
      </c>
      <c r="B1521" s="187" t="e">
        <f>#REF!</f>
        <v>#REF!</v>
      </c>
      <c r="C1521" s="191" t="e">
        <f>#REF!</f>
        <v>#REF!</v>
      </c>
      <c r="D1521" s="186" t="e">
        <f>COUNTIF('[5]Trial Balance'!$A:$A,A1521)</f>
        <v>#VALUE!</v>
      </c>
    </row>
    <row r="1522" spans="1:4" hidden="1" x14ac:dyDescent="0.3">
      <c r="A1522" s="187" t="e">
        <f>#REF!</f>
        <v>#REF!</v>
      </c>
      <c r="B1522" s="187" t="e">
        <f>#REF!</f>
        <v>#REF!</v>
      </c>
      <c r="C1522" s="191" t="e">
        <f>#REF!</f>
        <v>#REF!</v>
      </c>
      <c r="D1522" s="186" t="e">
        <f>COUNTIF('[5]Trial Balance'!$A:$A,A1522)</f>
        <v>#VALUE!</v>
      </c>
    </row>
    <row r="1523" spans="1:4" hidden="1" x14ac:dyDescent="0.3">
      <c r="A1523" s="187" t="e">
        <f>#REF!</f>
        <v>#REF!</v>
      </c>
      <c r="B1523" s="187" t="e">
        <f>#REF!</f>
        <v>#REF!</v>
      </c>
      <c r="C1523" s="191" t="e">
        <f>#REF!</f>
        <v>#REF!</v>
      </c>
      <c r="D1523" s="186" t="e">
        <f>COUNTIF('[5]Trial Balance'!$A:$A,A1523)</f>
        <v>#VALUE!</v>
      </c>
    </row>
    <row r="1524" spans="1:4" hidden="1" x14ac:dyDescent="0.3">
      <c r="A1524" s="187" t="e">
        <f>#REF!</f>
        <v>#REF!</v>
      </c>
      <c r="B1524" s="187" t="e">
        <f>#REF!</f>
        <v>#REF!</v>
      </c>
      <c r="C1524" s="191" t="e">
        <f>#REF!</f>
        <v>#REF!</v>
      </c>
      <c r="D1524" s="186" t="e">
        <f>COUNTIF('[5]Trial Balance'!$A:$A,A1524)</f>
        <v>#VALUE!</v>
      </c>
    </row>
    <row r="1525" spans="1:4" hidden="1" x14ac:dyDescent="0.3">
      <c r="A1525" s="187" t="e">
        <f>#REF!</f>
        <v>#REF!</v>
      </c>
      <c r="B1525" s="187" t="e">
        <f>#REF!</f>
        <v>#REF!</v>
      </c>
      <c r="C1525" s="191" t="e">
        <f>#REF!</f>
        <v>#REF!</v>
      </c>
      <c r="D1525" s="186" t="e">
        <f>COUNTIF('[5]Trial Balance'!$A:$A,A1525)</f>
        <v>#VALUE!</v>
      </c>
    </row>
    <row r="1526" spans="1:4" hidden="1" x14ac:dyDescent="0.3">
      <c r="A1526" s="187" t="e">
        <f>#REF!</f>
        <v>#REF!</v>
      </c>
      <c r="B1526" s="187" t="e">
        <f>#REF!</f>
        <v>#REF!</v>
      </c>
      <c r="C1526" s="191" t="e">
        <f>#REF!</f>
        <v>#REF!</v>
      </c>
      <c r="D1526" s="186" t="e">
        <f>COUNTIF('[5]Trial Balance'!$A:$A,A1526)</f>
        <v>#VALUE!</v>
      </c>
    </row>
    <row r="1527" spans="1:4" hidden="1" x14ac:dyDescent="0.3">
      <c r="A1527" s="187" t="e">
        <f>#REF!</f>
        <v>#REF!</v>
      </c>
      <c r="B1527" s="187" t="e">
        <f>#REF!</f>
        <v>#REF!</v>
      </c>
      <c r="C1527" s="191" t="e">
        <f>#REF!</f>
        <v>#REF!</v>
      </c>
      <c r="D1527" s="186" t="e">
        <f>COUNTIF('[5]Trial Balance'!$A:$A,A1527)</f>
        <v>#VALUE!</v>
      </c>
    </row>
    <row r="1528" spans="1:4" hidden="1" x14ac:dyDescent="0.3">
      <c r="A1528" s="187" t="e">
        <f>#REF!</f>
        <v>#REF!</v>
      </c>
      <c r="B1528" s="187" t="e">
        <f>#REF!</f>
        <v>#REF!</v>
      </c>
      <c r="C1528" s="191" t="e">
        <f>#REF!</f>
        <v>#REF!</v>
      </c>
      <c r="D1528" s="186" t="e">
        <f>COUNTIF('[5]Trial Balance'!$A:$A,A1528)</f>
        <v>#VALUE!</v>
      </c>
    </row>
    <row r="1529" spans="1:4" hidden="1" x14ac:dyDescent="0.3">
      <c r="A1529" s="187" t="e">
        <f>#REF!</f>
        <v>#REF!</v>
      </c>
      <c r="B1529" s="187" t="e">
        <f>#REF!</f>
        <v>#REF!</v>
      </c>
      <c r="C1529" s="191" t="e">
        <f>#REF!</f>
        <v>#REF!</v>
      </c>
      <c r="D1529" s="186" t="e">
        <f>COUNTIF('[5]Trial Balance'!$A:$A,A1529)</f>
        <v>#VALUE!</v>
      </c>
    </row>
    <row r="1530" spans="1:4" hidden="1" x14ac:dyDescent="0.3">
      <c r="A1530" s="187" t="e">
        <f>#REF!</f>
        <v>#REF!</v>
      </c>
      <c r="B1530" s="187" t="e">
        <f>#REF!</f>
        <v>#REF!</v>
      </c>
      <c r="C1530" s="191" t="e">
        <f>#REF!</f>
        <v>#REF!</v>
      </c>
      <c r="D1530" s="186" t="e">
        <f>COUNTIF('[5]Trial Balance'!$A:$A,A1530)</f>
        <v>#VALUE!</v>
      </c>
    </row>
    <row r="1531" spans="1:4" hidden="1" x14ac:dyDescent="0.3">
      <c r="A1531" s="187" t="e">
        <f>#REF!</f>
        <v>#REF!</v>
      </c>
      <c r="B1531" s="187" t="e">
        <f>#REF!</f>
        <v>#REF!</v>
      </c>
      <c r="C1531" s="191" t="e">
        <f>#REF!</f>
        <v>#REF!</v>
      </c>
      <c r="D1531" s="186" t="e">
        <f>COUNTIF('[5]Trial Balance'!$A:$A,A1531)</f>
        <v>#VALUE!</v>
      </c>
    </row>
    <row r="1532" spans="1:4" hidden="1" x14ac:dyDescent="0.3">
      <c r="A1532" s="187" t="e">
        <f>#REF!</f>
        <v>#REF!</v>
      </c>
      <c r="B1532" s="187" t="e">
        <f>#REF!</f>
        <v>#REF!</v>
      </c>
      <c r="C1532" s="191" t="e">
        <f>#REF!</f>
        <v>#REF!</v>
      </c>
      <c r="D1532" s="186" t="e">
        <f>COUNTIF('[5]Trial Balance'!$A:$A,A1532)</f>
        <v>#VALUE!</v>
      </c>
    </row>
    <row r="1533" spans="1:4" hidden="1" x14ac:dyDescent="0.3">
      <c r="A1533" s="187" t="e">
        <f>#REF!</f>
        <v>#REF!</v>
      </c>
      <c r="B1533" s="187" t="e">
        <f>#REF!</f>
        <v>#REF!</v>
      </c>
      <c r="C1533" s="191" t="e">
        <f>#REF!</f>
        <v>#REF!</v>
      </c>
      <c r="D1533" s="186" t="e">
        <f>COUNTIF('[5]Trial Balance'!$A:$A,A1533)</f>
        <v>#VALUE!</v>
      </c>
    </row>
    <row r="1534" spans="1:4" hidden="1" x14ac:dyDescent="0.3">
      <c r="A1534" s="187" t="e">
        <f>#REF!</f>
        <v>#REF!</v>
      </c>
      <c r="B1534" s="187" t="e">
        <f>#REF!</f>
        <v>#REF!</v>
      </c>
      <c r="C1534" s="191" t="e">
        <f>#REF!</f>
        <v>#REF!</v>
      </c>
      <c r="D1534" s="186" t="e">
        <f>COUNTIF('[5]Trial Balance'!$A:$A,A1534)</f>
        <v>#VALUE!</v>
      </c>
    </row>
    <row r="1535" spans="1:4" hidden="1" x14ac:dyDescent="0.3">
      <c r="A1535" s="187" t="e">
        <f>#REF!</f>
        <v>#REF!</v>
      </c>
      <c r="B1535" s="187" t="e">
        <f>#REF!</f>
        <v>#REF!</v>
      </c>
      <c r="C1535" s="191" t="e">
        <f>#REF!</f>
        <v>#REF!</v>
      </c>
      <c r="D1535" s="186" t="e">
        <f>COUNTIF('[5]Trial Balance'!$A:$A,A1535)</f>
        <v>#VALUE!</v>
      </c>
    </row>
    <row r="1536" spans="1:4" hidden="1" x14ac:dyDescent="0.3">
      <c r="A1536" s="187" t="e">
        <f>#REF!</f>
        <v>#REF!</v>
      </c>
      <c r="B1536" s="187" t="e">
        <f>#REF!</f>
        <v>#REF!</v>
      </c>
      <c r="C1536" s="191" t="e">
        <f>#REF!</f>
        <v>#REF!</v>
      </c>
      <c r="D1536" s="186" t="e">
        <f>COUNTIF('[5]Trial Balance'!$A:$A,A1536)</f>
        <v>#VALUE!</v>
      </c>
    </row>
    <row r="1537" spans="1:4" hidden="1" x14ac:dyDescent="0.3">
      <c r="A1537" s="187" t="e">
        <f>#REF!</f>
        <v>#REF!</v>
      </c>
      <c r="B1537" s="187" t="e">
        <f>#REF!</f>
        <v>#REF!</v>
      </c>
      <c r="C1537" s="191" t="e">
        <f>#REF!</f>
        <v>#REF!</v>
      </c>
      <c r="D1537" s="186" t="e">
        <f>COUNTIF('[5]Trial Balance'!$A:$A,A1537)</f>
        <v>#VALUE!</v>
      </c>
    </row>
    <row r="1538" spans="1:4" hidden="1" x14ac:dyDescent="0.3">
      <c r="A1538" s="187" t="e">
        <f>#REF!</f>
        <v>#REF!</v>
      </c>
      <c r="B1538" s="187" t="e">
        <f>#REF!</f>
        <v>#REF!</v>
      </c>
      <c r="C1538" s="191" t="e">
        <f>#REF!</f>
        <v>#REF!</v>
      </c>
      <c r="D1538" s="186" t="e">
        <f>COUNTIF('[5]Trial Balance'!$A:$A,A1538)</f>
        <v>#VALUE!</v>
      </c>
    </row>
    <row r="1539" spans="1:4" hidden="1" x14ac:dyDescent="0.3">
      <c r="A1539" s="187" t="e">
        <f>#REF!</f>
        <v>#REF!</v>
      </c>
      <c r="B1539" s="187" t="e">
        <f>#REF!</f>
        <v>#REF!</v>
      </c>
      <c r="C1539" s="191" t="e">
        <f>#REF!</f>
        <v>#REF!</v>
      </c>
      <c r="D1539" s="186" t="e">
        <f>COUNTIF('[5]Trial Balance'!$A:$A,A1539)</f>
        <v>#VALUE!</v>
      </c>
    </row>
    <row r="1540" spans="1:4" hidden="1" x14ac:dyDescent="0.3">
      <c r="A1540" s="187" t="e">
        <f>#REF!</f>
        <v>#REF!</v>
      </c>
      <c r="B1540" s="187" t="e">
        <f>#REF!</f>
        <v>#REF!</v>
      </c>
      <c r="C1540" s="191" t="e">
        <f>#REF!</f>
        <v>#REF!</v>
      </c>
      <c r="D1540" s="186" t="e">
        <f>COUNTIF('[5]Trial Balance'!$A:$A,A1540)</f>
        <v>#VALUE!</v>
      </c>
    </row>
    <row r="1541" spans="1:4" hidden="1" x14ac:dyDescent="0.3">
      <c r="A1541" s="187" t="e">
        <f>#REF!</f>
        <v>#REF!</v>
      </c>
      <c r="B1541" s="187" t="e">
        <f>#REF!</f>
        <v>#REF!</v>
      </c>
      <c r="C1541" s="191" t="e">
        <f>#REF!</f>
        <v>#REF!</v>
      </c>
      <c r="D1541" s="186" t="e">
        <f>COUNTIF('[5]Trial Balance'!$A:$A,A1541)</f>
        <v>#VALUE!</v>
      </c>
    </row>
    <row r="1542" spans="1:4" hidden="1" x14ac:dyDescent="0.3">
      <c r="A1542" s="187" t="e">
        <f>#REF!</f>
        <v>#REF!</v>
      </c>
      <c r="B1542" s="187" t="e">
        <f>#REF!</f>
        <v>#REF!</v>
      </c>
      <c r="C1542" s="191" t="e">
        <f>#REF!</f>
        <v>#REF!</v>
      </c>
      <c r="D1542" s="186" t="e">
        <f>COUNTIF('[5]Trial Balance'!$A:$A,A1542)</f>
        <v>#VALUE!</v>
      </c>
    </row>
    <row r="1543" spans="1:4" hidden="1" x14ac:dyDescent="0.3">
      <c r="A1543" s="187" t="e">
        <f>#REF!</f>
        <v>#REF!</v>
      </c>
      <c r="B1543" s="187" t="e">
        <f>#REF!</f>
        <v>#REF!</v>
      </c>
      <c r="C1543" s="191" t="e">
        <f>#REF!</f>
        <v>#REF!</v>
      </c>
      <c r="D1543" s="186" t="e">
        <f>COUNTIF('[5]Trial Balance'!$A:$A,A1543)</f>
        <v>#VALUE!</v>
      </c>
    </row>
    <row r="1544" spans="1:4" hidden="1" x14ac:dyDescent="0.3">
      <c r="A1544" s="187" t="e">
        <f>#REF!</f>
        <v>#REF!</v>
      </c>
      <c r="B1544" s="187" t="e">
        <f>#REF!</f>
        <v>#REF!</v>
      </c>
      <c r="C1544" s="191" t="e">
        <f>#REF!</f>
        <v>#REF!</v>
      </c>
      <c r="D1544" s="186" t="e">
        <f>COUNTIF('[5]Trial Balance'!$A:$A,A1544)</f>
        <v>#VALUE!</v>
      </c>
    </row>
    <row r="1545" spans="1:4" hidden="1" x14ac:dyDescent="0.3">
      <c r="A1545" s="187" t="e">
        <f>#REF!</f>
        <v>#REF!</v>
      </c>
      <c r="B1545" s="187" t="e">
        <f>#REF!</f>
        <v>#REF!</v>
      </c>
      <c r="C1545" s="191" t="e">
        <f>#REF!</f>
        <v>#REF!</v>
      </c>
      <c r="D1545" s="186" t="e">
        <f>COUNTIF('[5]Trial Balance'!$A:$A,A1545)</f>
        <v>#VALUE!</v>
      </c>
    </row>
    <row r="1546" spans="1:4" hidden="1" x14ac:dyDescent="0.3">
      <c r="A1546" s="187" t="e">
        <f>#REF!</f>
        <v>#REF!</v>
      </c>
      <c r="B1546" s="187" t="e">
        <f>#REF!</f>
        <v>#REF!</v>
      </c>
      <c r="C1546" s="191" t="e">
        <f>#REF!</f>
        <v>#REF!</v>
      </c>
      <c r="D1546" s="186" t="e">
        <f>COUNTIF('[5]Trial Balance'!$A:$A,A1546)</f>
        <v>#VALUE!</v>
      </c>
    </row>
    <row r="1547" spans="1:4" hidden="1" x14ac:dyDescent="0.3">
      <c r="A1547" s="187" t="e">
        <f>#REF!</f>
        <v>#REF!</v>
      </c>
      <c r="B1547" s="187" t="e">
        <f>#REF!</f>
        <v>#REF!</v>
      </c>
      <c r="C1547" s="191" t="e">
        <f>#REF!</f>
        <v>#REF!</v>
      </c>
      <c r="D1547" s="186" t="e">
        <f>COUNTIF('[5]Trial Balance'!$A:$A,A1547)</f>
        <v>#VALUE!</v>
      </c>
    </row>
    <row r="1548" spans="1:4" hidden="1" x14ac:dyDescent="0.3">
      <c r="A1548" s="187" t="e">
        <f>#REF!</f>
        <v>#REF!</v>
      </c>
      <c r="B1548" s="187" t="e">
        <f>#REF!</f>
        <v>#REF!</v>
      </c>
      <c r="C1548" s="191" t="e">
        <f>#REF!</f>
        <v>#REF!</v>
      </c>
      <c r="D1548" s="186" t="e">
        <f>COUNTIF('[5]Trial Balance'!$A:$A,A1548)</f>
        <v>#VALUE!</v>
      </c>
    </row>
    <row r="1549" spans="1:4" hidden="1" x14ac:dyDescent="0.3">
      <c r="A1549" s="187" t="e">
        <f>#REF!</f>
        <v>#REF!</v>
      </c>
      <c r="B1549" s="187" t="e">
        <f>#REF!</f>
        <v>#REF!</v>
      </c>
      <c r="C1549" s="191" t="e">
        <f>#REF!</f>
        <v>#REF!</v>
      </c>
      <c r="D1549" s="186" t="e">
        <f>COUNTIF('[5]Trial Balance'!$A:$A,A1549)</f>
        <v>#VALUE!</v>
      </c>
    </row>
    <row r="1550" spans="1:4" hidden="1" x14ac:dyDescent="0.3">
      <c r="A1550" s="187" t="e">
        <f>#REF!</f>
        <v>#REF!</v>
      </c>
      <c r="B1550" s="187" t="e">
        <f>#REF!</f>
        <v>#REF!</v>
      </c>
      <c r="C1550" s="191" t="e">
        <f>#REF!</f>
        <v>#REF!</v>
      </c>
      <c r="D1550" s="186" t="e">
        <f>COUNTIF('[5]Trial Balance'!$A:$A,A1550)</f>
        <v>#VALUE!</v>
      </c>
    </row>
    <row r="1551" spans="1:4" hidden="1" x14ac:dyDescent="0.3">
      <c r="A1551" s="187" t="e">
        <f>#REF!</f>
        <v>#REF!</v>
      </c>
      <c r="B1551" s="187" t="e">
        <f>#REF!</f>
        <v>#REF!</v>
      </c>
      <c r="C1551" s="191" t="e">
        <f>#REF!</f>
        <v>#REF!</v>
      </c>
      <c r="D1551" s="186" t="e">
        <f>COUNTIF('[5]Trial Balance'!$A:$A,A1551)</f>
        <v>#VALUE!</v>
      </c>
    </row>
    <row r="1552" spans="1:4" hidden="1" x14ac:dyDescent="0.3">
      <c r="A1552" s="187" t="e">
        <f>#REF!</f>
        <v>#REF!</v>
      </c>
      <c r="B1552" s="187" t="e">
        <f>#REF!</f>
        <v>#REF!</v>
      </c>
      <c r="C1552" s="191" t="e">
        <f>#REF!</f>
        <v>#REF!</v>
      </c>
      <c r="D1552" s="186" t="e">
        <f>COUNTIF('[5]Trial Balance'!$A:$A,A1552)</f>
        <v>#VALUE!</v>
      </c>
    </row>
    <row r="1553" spans="1:4" hidden="1" x14ac:dyDescent="0.3">
      <c r="A1553" s="187" t="e">
        <f>#REF!</f>
        <v>#REF!</v>
      </c>
      <c r="B1553" s="187" t="e">
        <f>#REF!</f>
        <v>#REF!</v>
      </c>
      <c r="C1553" s="191" t="e">
        <f>#REF!</f>
        <v>#REF!</v>
      </c>
      <c r="D1553" s="186" t="e">
        <f>COUNTIF('[5]Trial Balance'!$A:$A,A1553)</f>
        <v>#VALUE!</v>
      </c>
    </row>
    <row r="1554" spans="1:4" hidden="1" x14ac:dyDescent="0.3">
      <c r="A1554" s="187" t="e">
        <f>#REF!</f>
        <v>#REF!</v>
      </c>
      <c r="B1554" s="187" t="e">
        <f>#REF!</f>
        <v>#REF!</v>
      </c>
      <c r="C1554" s="191" t="e">
        <f>#REF!</f>
        <v>#REF!</v>
      </c>
      <c r="D1554" s="186" t="e">
        <f>COUNTIF('[5]Trial Balance'!$A:$A,A1554)</f>
        <v>#VALUE!</v>
      </c>
    </row>
    <row r="1555" spans="1:4" hidden="1" x14ac:dyDescent="0.3">
      <c r="A1555" s="187" t="e">
        <f>#REF!</f>
        <v>#REF!</v>
      </c>
      <c r="B1555" s="187" t="e">
        <f>#REF!</f>
        <v>#REF!</v>
      </c>
      <c r="C1555" s="191" t="e">
        <f>#REF!</f>
        <v>#REF!</v>
      </c>
      <c r="D1555" s="186" t="e">
        <f>COUNTIF('[5]Trial Balance'!$A:$A,A1555)</f>
        <v>#VALUE!</v>
      </c>
    </row>
    <row r="1556" spans="1:4" hidden="1" x14ac:dyDescent="0.3">
      <c r="A1556" s="187" t="e">
        <f>#REF!</f>
        <v>#REF!</v>
      </c>
      <c r="B1556" s="187" t="e">
        <f>#REF!</f>
        <v>#REF!</v>
      </c>
      <c r="C1556" s="191" t="e">
        <f>#REF!</f>
        <v>#REF!</v>
      </c>
      <c r="D1556" s="186" t="e">
        <f>COUNTIF('[5]Trial Balance'!$A:$A,A1556)</f>
        <v>#VALUE!</v>
      </c>
    </row>
    <row r="1557" spans="1:4" hidden="1" x14ac:dyDescent="0.3">
      <c r="A1557" s="187" t="e">
        <f>#REF!</f>
        <v>#REF!</v>
      </c>
      <c r="B1557" s="187" t="e">
        <f>#REF!</f>
        <v>#REF!</v>
      </c>
      <c r="C1557" s="191" t="e">
        <f>#REF!</f>
        <v>#REF!</v>
      </c>
      <c r="D1557" s="186" t="e">
        <f>COUNTIF('[5]Trial Balance'!$A:$A,A1557)</f>
        <v>#VALUE!</v>
      </c>
    </row>
    <row r="1558" spans="1:4" hidden="1" x14ac:dyDescent="0.3">
      <c r="A1558" s="187" t="e">
        <f>#REF!</f>
        <v>#REF!</v>
      </c>
      <c r="B1558" s="187" t="e">
        <f>#REF!</f>
        <v>#REF!</v>
      </c>
      <c r="C1558" s="191" t="e">
        <f>#REF!</f>
        <v>#REF!</v>
      </c>
      <c r="D1558" s="186" t="e">
        <f>COUNTIF('[5]Trial Balance'!$A:$A,A1558)</f>
        <v>#VALUE!</v>
      </c>
    </row>
    <row r="1559" spans="1:4" hidden="1" x14ac:dyDescent="0.3">
      <c r="A1559" s="187" t="e">
        <f>#REF!</f>
        <v>#REF!</v>
      </c>
      <c r="B1559" s="187" t="e">
        <f>#REF!</f>
        <v>#REF!</v>
      </c>
      <c r="C1559" s="191" t="e">
        <f>#REF!</f>
        <v>#REF!</v>
      </c>
      <c r="D1559" s="186" t="e">
        <f>COUNTIF('[5]Trial Balance'!$A:$A,A1559)</f>
        <v>#VALUE!</v>
      </c>
    </row>
    <row r="1560" spans="1:4" hidden="1" x14ac:dyDescent="0.3">
      <c r="A1560" s="187" t="e">
        <f>#REF!</f>
        <v>#REF!</v>
      </c>
      <c r="B1560" s="187" t="e">
        <f>#REF!</f>
        <v>#REF!</v>
      </c>
      <c r="C1560" s="191" t="e">
        <f>#REF!</f>
        <v>#REF!</v>
      </c>
      <c r="D1560" s="186" t="e">
        <f>COUNTIF('[5]Trial Balance'!$A:$A,A1560)</f>
        <v>#VALUE!</v>
      </c>
    </row>
    <row r="1561" spans="1:4" hidden="1" x14ac:dyDescent="0.3">
      <c r="A1561" s="187" t="e">
        <f>#REF!</f>
        <v>#REF!</v>
      </c>
      <c r="B1561" s="187" t="e">
        <f>#REF!</f>
        <v>#REF!</v>
      </c>
      <c r="C1561" s="191" t="e">
        <f>#REF!</f>
        <v>#REF!</v>
      </c>
      <c r="D1561" s="186" t="e">
        <f>COUNTIF('[5]Trial Balance'!$A:$A,A1561)</f>
        <v>#VALUE!</v>
      </c>
    </row>
    <row r="1562" spans="1:4" hidden="1" x14ac:dyDescent="0.3">
      <c r="A1562" s="187" t="e">
        <f>#REF!</f>
        <v>#REF!</v>
      </c>
      <c r="B1562" s="187" t="e">
        <f>#REF!</f>
        <v>#REF!</v>
      </c>
      <c r="C1562" s="191" t="e">
        <f>#REF!</f>
        <v>#REF!</v>
      </c>
      <c r="D1562" s="186" t="e">
        <f>COUNTIF('[5]Trial Balance'!$A:$A,A1562)</f>
        <v>#VALUE!</v>
      </c>
    </row>
    <row r="1563" spans="1:4" hidden="1" x14ac:dyDescent="0.3">
      <c r="A1563" s="187" t="e">
        <f>#REF!</f>
        <v>#REF!</v>
      </c>
      <c r="B1563" s="187" t="e">
        <f>#REF!</f>
        <v>#REF!</v>
      </c>
      <c r="C1563" s="191" t="e">
        <f>#REF!</f>
        <v>#REF!</v>
      </c>
      <c r="D1563" s="186" t="e">
        <f>COUNTIF('[5]Trial Balance'!$A:$A,A1563)</f>
        <v>#VALUE!</v>
      </c>
    </row>
    <row r="1564" spans="1:4" hidden="1" x14ac:dyDescent="0.3">
      <c r="A1564" s="187" t="e">
        <f>#REF!</f>
        <v>#REF!</v>
      </c>
      <c r="B1564" s="187" t="e">
        <f>#REF!</f>
        <v>#REF!</v>
      </c>
      <c r="C1564" s="191" t="e">
        <f>#REF!</f>
        <v>#REF!</v>
      </c>
      <c r="D1564" s="186" t="e">
        <f>COUNTIF('[5]Trial Balance'!$A:$A,A1564)</f>
        <v>#VALUE!</v>
      </c>
    </row>
    <row r="1565" spans="1:4" hidden="1" x14ac:dyDescent="0.3">
      <c r="A1565" s="187" t="e">
        <f>#REF!</f>
        <v>#REF!</v>
      </c>
      <c r="B1565" s="187" t="e">
        <f>#REF!</f>
        <v>#REF!</v>
      </c>
      <c r="C1565" s="191" t="e">
        <f>#REF!</f>
        <v>#REF!</v>
      </c>
      <c r="D1565" s="186" t="e">
        <f>COUNTIF('[5]Trial Balance'!$A:$A,A1565)</f>
        <v>#VALUE!</v>
      </c>
    </row>
    <row r="1566" spans="1:4" hidden="1" x14ac:dyDescent="0.3">
      <c r="A1566" s="187" t="e">
        <f>#REF!</f>
        <v>#REF!</v>
      </c>
      <c r="B1566" s="187" t="e">
        <f>#REF!</f>
        <v>#REF!</v>
      </c>
      <c r="C1566" s="191" t="e">
        <f>#REF!</f>
        <v>#REF!</v>
      </c>
      <c r="D1566" s="186" t="e">
        <f>COUNTIF('[5]Trial Balance'!$A:$A,A1566)</f>
        <v>#VALUE!</v>
      </c>
    </row>
    <row r="1567" spans="1:4" hidden="1" x14ac:dyDescent="0.3">
      <c r="A1567" s="187" t="e">
        <f>#REF!</f>
        <v>#REF!</v>
      </c>
      <c r="B1567" s="187" t="e">
        <f>#REF!</f>
        <v>#REF!</v>
      </c>
      <c r="C1567" s="191" t="e">
        <f>#REF!</f>
        <v>#REF!</v>
      </c>
      <c r="D1567" s="186" t="e">
        <f>COUNTIF('[5]Trial Balance'!$A:$A,A1567)</f>
        <v>#VALUE!</v>
      </c>
    </row>
    <row r="1568" spans="1:4" hidden="1" x14ac:dyDescent="0.3">
      <c r="A1568" s="187" t="e">
        <f>#REF!</f>
        <v>#REF!</v>
      </c>
      <c r="B1568" s="187" t="e">
        <f>#REF!</f>
        <v>#REF!</v>
      </c>
      <c r="C1568" s="191" t="e">
        <f>#REF!</f>
        <v>#REF!</v>
      </c>
      <c r="D1568" s="186" t="e">
        <f>COUNTIF('[5]Trial Balance'!$A:$A,A1568)</f>
        <v>#VALUE!</v>
      </c>
    </row>
    <row r="1569" spans="1:4" hidden="1" x14ac:dyDescent="0.3">
      <c r="A1569" s="187" t="e">
        <f>#REF!</f>
        <v>#REF!</v>
      </c>
      <c r="B1569" s="187" t="e">
        <f>#REF!</f>
        <v>#REF!</v>
      </c>
      <c r="C1569" s="191" t="e">
        <f>#REF!</f>
        <v>#REF!</v>
      </c>
      <c r="D1569" s="186" t="e">
        <f>COUNTIF('[5]Trial Balance'!$A:$A,A1569)</f>
        <v>#VALUE!</v>
      </c>
    </row>
    <row r="1570" spans="1:4" hidden="1" x14ac:dyDescent="0.3">
      <c r="A1570" s="187" t="e">
        <f>#REF!</f>
        <v>#REF!</v>
      </c>
      <c r="B1570" s="187" t="e">
        <f>#REF!</f>
        <v>#REF!</v>
      </c>
      <c r="C1570" s="191" t="e">
        <f>#REF!</f>
        <v>#REF!</v>
      </c>
      <c r="D1570" s="186" t="e">
        <f>COUNTIF('[5]Trial Balance'!$A:$A,A1570)</f>
        <v>#VALUE!</v>
      </c>
    </row>
    <row r="1571" spans="1:4" hidden="1" x14ac:dyDescent="0.3">
      <c r="A1571" s="187" t="e">
        <f>#REF!</f>
        <v>#REF!</v>
      </c>
      <c r="B1571" s="187" t="e">
        <f>#REF!</f>
        <v>#REF!</v>
      </c>
      <c r="C1571" s="191" t="e">
        <f>#REF!</f>
        <v>#REF!</v>
      </c>
      <c r="D1571" s="186" t="e">
        <f>COUNTIF('[5]Trial Balance'!$A:$A,A1571)</f>
        <v>#VALUE!</v>
      </c>
    </row>
    <row r="1572" spans="1:4" hidden="1" x14ac:dyDescent="0.3">
      <c r="A1572" s="187" t="e">
        <f>#REF!</f>
        <v>#REF!</v>
      </c>
      <c r="B1572" s="187" t="e">
        <f>#REF!</f>
        <v>#REF!</v>
      </c>
      <c r="C1572" s="191" t="e">
        <f>#REF!</f>
        <v>#REF!</v>
      </c>
      <c r="D1572" s="186" t="e">
        <f>COUNTIF('[5]Trial Balance'!$A:$A,A1572)</f>
        <v>#VALUE!</v>
      </c>
    </row>
    <row r="1573" spans="1:4" hidden="1" x14ac:dyDescent="0.3">
      <c r="A1573" s="187" t="e">
        <f>#REF!</f>
        <v>#REF!</v>
      </c>
      <c r="B1573" s="187" t="e">
        <f>#REF!</f>
        <v>#REF!</v>
      </c>
      <c r="C1573" s="191" t="e">
        <f>#REF!</f>
        <v>#REF!</v>
      </c>
      <c r="D1573" s="186" t="e">
        <f>COUNTIF('[5]Trial Balance'!$A:$A,A1573)</f>
        <v>#VALUE!</v>
      </c>
    </row>
    <row r="1574" spans="1:4" hidden="1" x14ac:dyDescent="0.3">
      <c r="A1574" s="187" t="e">
        <f>#REF!</f>
        <v>#REF!</v>
      </c>
      <c r="B1574" s="187" t="e">
        <f>#REF!</f>
        <v>#REF!</v>
      </c>
      <c r="C1574" s="191" t="e">
        <f>#REF!</f>
        <v>#REF!</v>
      </c>
      <c r="D1574" s="186" t="e">
        <f>COUNTIF('[5]Trial Balance'!$A:$A,A1574)</f>
        <v>#VALUE!</v>
      </c>
    </row>
    <row r="1575" spans="1:4" hidden="1" x14ac:dyDescent="0.3">
      <c r="A1575" s="187" t="e">
        <f>#REF!</f>
        <v>#REF!</v>
      </c>
      <c r="B1575" s="187" t="e">
        <f>#REF!</f>
        <v>#REF!</v>
      </c>
      <c r="C1575" s="191" t="e">
        <f>#REF!</f>
        <v>#REF!</v>
      </c>
      <c r="D1575" s="186" t="e">
        <f>COUNTIF('[5]Trial Balance'!$A:$A,A1575)</f>
        <v>#VALUE!</v>
      </c>
    </row>
    <row r="1576" spans="1:4" hidden="1" x14ac:dyDescent="0.3">
      <c r="A1576" s="187" t="e">
        <f>#REF!</f>
        <v>#REF!</v>
      </c>
      <c r="B1576" s="187" t="e">
        <f>#REF!</f>
        <v>#REF!</v>
      </c>
      <c r="C1576" s="191" t="e">
        <f>#REF!</f>
        <v>#REF!</v>
      </c>
      <c r="D1576" s="186" t="e">
        <f>COUNTIF('[5]Trial Balance'!$A:$A,A1576)</f>
        <v>#VALUE!</v>
      </c>
    </row>
    <row r="1577" spans="1:4" hidden="1" x14ac:dyDescent="0.3">
      <c r="A1577" s="187" t="e">
        <f>#REF!</f>
        <v>#REF!</v>
      </c>
      <c r="B1577" s="187" t="e">
        <f>#REF!</f>
        <v>#REF!</v>
      </c>
      <c r="C1577" s="191" t="e">
        <f>#REF!</f>
        <v>#REF!</v>
      </c>
      <c r="D1577" s="186" t="e">
        <f>COUNTIF('[5]Trial Balance'!$A:$A,A1577)</f>
        <v>#VALUE!</v>
      </c>
    </row>
    <row r="1578" spans="1:4" hidden="1" x14ac:dyDescent="0.3">
      <c r="A1578" s="187" t="e">
        <f>#REF!</f>
        <v>#REF!</v>
      </c>
      <c r="B1578" s="187" t="e">
        <f>#REF!</f>
        <v>#REF!</v>
      </c>
      <c r="C1578" s="191" t="e">
        <f>#REF!</f>
        <v>#REF!</v>
      </c>
      <c r="D1578" s="186" t="e">
        <f>COUNTIF('[5]Trial Balance'!$A:$A,A1578)</f>
        <v>#VALUE!</v>
      </c>
    </row>
    <row r="1579" spans="1:4" hidden="1" x14ac:dyDescent="0.3">
      <c r="A1579" s="187" t="e">
        <f>#REF!</f>
        <v>#REF!</v>
      </c>
      <c r="B1579" s="187" t="e">
        <f>#REF!</f>
        <v>#REF!</v>
      </c>
      <c r="C1579" s="191" t="e">
        <f>#REF!</f>
        <v>#REF!</v>
      </c>
      <c r="D1579" s="186" t="e">
        <f>COUNTIF('[5]Trial Balance'!$A:$A,A1579)</f>
        <v>#VALUE!</v>
      </c>
    </row>
    <row r="1580" spans="1:4" hidden="1" x14ac:dyDescent="0.3">
      <c r="A1580" s="187" t="e">
        <f>#REF!</f>
        <v>#REF!</v>
      </c>
      <c r="B1580" s="187" t="e">
        <f>#REF!</f>
        <v>#REF!</v>
      </c>
      <c r="C1580" s="191" t="e">
        <f>#REF!</f>
        <v>#REF!</v>
      </c>
      <c r="D1580" s="186" t="e">
        <f>COUNTIF('[5]Trial Balance'!$A:$A,A1580)</f>
        <v>#VALUE!</v>
      </c>
    </row>
    <row r="1581" spans="1:4" hidden="1" x14ac:dyDescent="0.3">
      <c r="A1581" s="187" t="e">
        <f>#REF!</f>
        <v>#REF!</v>
      </c>
      <c r="B1581" s="187" t="e">
        <f>#REF!</f>
        <v>#REF!</v>
      </c>
      <c r="C1581" s="191" t="e">
        <f>#REF!</f>
        <v>#REF!</v>
      </c>
      <c r="D1581" s="186" t="e">
        <f>COUNTIF('[5]Trial Balance'!$A:$A,A1581)</f>
        <v>#VALUE!</v>
      </c>
    </row>
    <row r="1582" spans="1:4" hidden="1" x14ac:dyDescent="0.3">
      <c r="A1582" s="187" t="e">
        <f>#REF!</f>
        <v>#REF!</v>
      </c>
      <c r="B1582" s="187" t="e">
        <f>#REF!</f>
        <v>#REF!</v>
      </c>
      <c r="C1582" s="191" t="e">
        <f>#REF!</f>
        <v>#REF!</v>
      </c>
      <c r="D1582" s="186" t="e">
        <f>COUNTIF('[5]Trial Balance'!$A:$A,A1582)</f>
        <v>#VALUE!</v>
      </c>
    </row>
    <row r="1583" spans="1:4" hidden="1" x14ac:dyDescent="0.3">
      <c r="A1583" s="187" t="e">
        <f>#REF!</f>
        <v>#REF!</v>
      </c>
      <c r="B1583" s="187" t="e">
        <f>#REF!</f>
        <v>#REF!</v>
      </c>
      <c r="C1583" s="191" t="e">
        <f>#REF!</f>
        <v>#REF!</v>
      </c>
      <c r="D1583" s="186" t="e">
        <f>COUNTIF('[5]Trial Balance'!$A:$A,A1583)</f>
        <v>#VALUE!</v>
      </c>
    </row>
    <row r="1584" spans="1:4" hidden="1" x14ac:dyDescent="0.3">
      <c r="A1584" s="187" t="e">
        <f>#REF!</f>
        <v>#REF!</v>
      </c>
      <c r="B1584" s="187" t="e">
        <f>#REF!</f>
        <v>#REF!</v>
      </c>
      <c r="C1584" s="191" t="e">
        <f>#REF!</f>
        <v>#REF!</v>
      </c>
      <c r="D1584" s="186" t="e">
        <f>COUNTIF('[5]Trial Balance'!$A:$A,A1584)</f>
        <v>#VALUE!</v>
      </c>
    </row>
    <row r="1585" spans="1:4" hidden="1" x14ac:dyDescent="0.3">
      <c r="A1585" s="187" t="e">
        <f>#REF!</f>
        <v>#REF!</v>
      </c>
      <c r="B1585" s="187" t="e">
        <f>#REF!</f>
        <v>#REF!</v>
      </c>
      <c r="C1585" s="191" t="e">
        <f>#REF!</f>
        <v>#REF!</v>
      </c>
      <c r="D1585" s="186" t="e">
        <f>COUNTIF('[5]Trial Balance'!$A:$A,A1585)</f>
        <v>#VALUE!</v>
      </c>
    </row>
    <row r="1586" spans="1:4" hidden="1" x14ac:dyDescent="0.3">
      <c r="A1586" s="187" t="e">
        <f>#REF!</f>
        <v>#REF!</v>
      </c>
      <c r="B1586" s="187" t="e">
        <f>#REF!</f>
        <v>#REF!</v>
      </c>
      <c r="C1586" s="191" t="e">
        <f>#REF!</f>
        <v>#REF!</v>
      </c>
      <c r="D1586" s="186" t="e">
        <f>COUNTIF('[5]Trial Balance'!$A:$A,A1586)</f>
        <v>#VALUE!</v>
      </c>
    </row>
    <row r="1587" spans="1:4" hidden="1" x14ac:dyDescent="0.3">
      <c r="A1587" s="187" t="e">
        <f>#REF!</f>
        <v>#REF!</v>
      </c>
      <c r="B1587" s="187" t="e">
        <f>#REF!</f>
        <v>#REF!</v>
      </c>
      <c r="C1587" s="191" t="e">
        <f>#REF!</f>
        <v>#REF!</v>
      </c>
      <c r="D1587" s="186" t="e">
        <f>COUNTIF('[5]Trial Balance'!$A:$A,A1587)</f>
        <v>#VALUE!</v>
      </c>
    </row>
    <row r="1588" spans="1:4" hidden="1" x14ac:dyDescent="0.3">
      <c r="A1588" s="187" t="e">
        <f>#REF!</f>
        <v>#REF!</v>
      </c>
      <c r="B1588" s="187" t="e">
        <f>#REF!</f>
        <v>#REF!</v>
      </c>
      <c r="C1588" s="191" t="e">
        <f>#REF!</f>
        <v>#REF!</v>
      </c>
      <c r="D1588" s="186" t="e">
        <f>COUNTIF('[5]Trial Balance'!$A:$A,A1588)</f>
        <v>#VALUE!</v>
      </c>
    </row>
    <row r="1589" spans="1:4" hidden="1" x14ac:dyDescent="0.3">
      <c r="A1589" s="187" t="e">
        <f>#REF!</f>
        <v>#REF!</v>
      </c>
      <c r="B1589" s="187" t="e">
        <f>#REF!</f>
        <v>#REF!</v>
      </c>
      <c r="C1589" s="191" t="e">
        <f>#REF!</f>
        <v>#REF!</v>
      </c>
      <c r="D1589" s="186" t="e">
        <f>COUNTIF('[5]Trial Balance'!$A:$A,A1589)</f>
        <v>#VALUE!</v>
      </c>
    </row>
    <row r="1590" spans="1:4" hidden="1" x14ac:dyDescent="0.3">
      <c r="A1590" s="187" t="e">
        <f>#REF!</f>
        <v>#REF!</v>
      </c>
      <c r="B1590" s="187" t="e">
        <f>#REF!</f>
        <v>#REF!</v>
      </c>
      <c r="C1590" s="191" t="e">
        <f>#REF!</f>
        <v>#REF!</v>
      </c>
      <c r="D1590" s="186" t="e">
        <f>COUNTIF('[5]Trial Balance'!$A:$A,A1590)</f>
        <v>#VALUE!</v>
      </c>
    </row>
    <row r="1591" spans="1:4" hidden="1" x14ac:dyDescent="0.3">
      <c r="A1591" s="187" t="e">
        <f>#REF!</f>
        <v>#REF!</v>
      </c>
      <c r="B1591" s="187" t="e">
        <f>#REF!</f>
        <v>#REF!</v>
      </c>
      <c r="C1591" s="191" t="e">
        <f>#REF!</f>
        <v>#REF!</v>
      </c>
      <c r="D1591" s="186" t="e">
        <f>COUNTIF('[5]Trial Balance'!$A:$A,A1591)</f>
        <v>#VALUE!</v>
      </c>
    </row>
    <row r="1592" spans="1:4" hidden="1" x14ac:dyDescent="0.3">
      <c r="A1592" s="187" t="e">
        <f>#REF!</f>
        <v>#REF!</v>
      </c>
      <c r="B1592" s="187" t="e">
        <f>#REF!</f>
        <v>#REF!</v>
      </c>
      <c r="C1592" s="191" t="e">
        <f>#REF!</f>
        <v>#REF!</v>
      </c>
      <c r="D1592" s="186" t="e">
        <f>COUNTIF('[5]Trial Balance'!$A:$A,A1592)</f>
        <v>#VALUE!</v>
      </c>
    </row>
    <row r="1593" spans="1:4" hidden="1" x14ac:dyDescent="0.3">
      <c r="A1593" s="187" t="e">
        <f>#REF!</f>
        <v>#REF!</v>
      </c>
      <c r="B1593" s="187" t="e">
        <f>#REF!</f>
        <v>#REF!</v>
      </c>
      <c r="C1593" s="191" t="e">
        <f>#REF!</f>
        <v>#REF!</v>
      </c>
      <c r="D1593" s="186" t="e">
        <f>COUNTIF('[5]Trial Balance'!$A:$A,A1593)</f>
        <v>#VALUE!</v>
      </c>
    </row>
    <row r="1594" spans="1:4" hidden="1" x14ac:dyDescent="0.3">
      <c r="A1594" s="187" t="e">
        <f>#REF!</f>
        <v>#REF!</v>
      </c>
      <c r="B1594" s="187" t="e">
        <f>#REF!</f>
        <v>#REF!</v>
      </c>
      <c r="C1594" s="191" t="e">
        <f>#REF!</f>
        <v>#REF!</v>
      </c>
      <c r="D1594" s="186" t="e">
        <f>COUNTIF('[5]Trial Balance'!$A:$A,A1594)</f>
        <v>#VALUE!</v>
      </c>
    </row>
    <row r="1595" spans="1:4" hidden="1" x14ac:dyDescent="0.3">
      <c r="A1595" s="187" t="e">
        <f>#REF!</f>
        <v>#REF!</v>
      </c>
      <c r="B1595" s="187" t="e">
        <f>#REF!</f>
        <v>#REF!</v>
      </c>
      <c r="C1595" s="191" t="e">
        <f>#REF!</f>
        <v>#REF!</v>
      </c>
      <c r="D1595" s="186" t="e">
        <f>COUNTIF('[5]Trial Balance'!$A:$A,A1595)</f>
        <v>#VALUE!</v>
      </c>
    </row>
    <row r="1596" spans="1:4" hidden="1" x14ac:dyDescent="0.3">
      <c r="A1596" s="187" t="e">
        <f>#REF!</f>
        <v>#REF!</v>
      </c>
      <c r="B1596" s="187" t="e">
        <f>#REF!</f>
        <v>#REF!</v>
      </c>
      <c r="C1596" s="191" t="e">
        <f>#REF!</f>
        <v>#REF!</v>
      </c>
      <c r="D1596" s="186" t="e">
        <f>COUNTIF('[5]Trial Balance'!$A:$A,A1596)</f>
        <v>#VALUE!</v>
      </c>
    </row>
    <row r="1597" spans="1:4" hidden="1" x14ac:dyDescent="0.3">
      <c r="A1597" s="187" t="e">
        <f>#REF!</f>
        <v>#REF!</v>
      </c>
      <c r="B1597" s="187" t="e">
        <f>#REF!</f>
        <v>#REF!</v>
      </c>
      <c r="C1597" s="191" t="e">
        <f>#REF!</f>
        <v>#REF!</v>
      </c>
      <c r="D1597" s="186" t="e">
        <f>COUNTIF('[5]Trial Balance'!$A:$A,A1597)</f>
        <v>#VALUE!</v>
      </c>
    </row>
    <row r="1598" spans="1:4" hidden="1" x14ac:dyDescent="0.3">
      <c r="A1598" s="187" t="e">
        <f>#REF!</f>
        <v>#REF!</v>
      </c>
      <c r="B1598" s="187" t="e">
        <f>#REF!</f>
        <v>#REF!</v>
      </c>
      <c r="C1598" s="191" t="e">
        <f>#REF!</f>
        <v>#REF!</v>
      </c>
      <c r="D1598" s="186" t="e">
        <f>COUNTIF('[5]Trial Balance'!$A:$A,A1598)</f>
        <v>#VALUE!</v>
      </c>
    </row>
    <row r="1599" spans="1:4" hidden="1" x14ac:dyDescent="0.3">
      <c r="A1599" s="187" t="e">
        <f>#REF!</f>
        <v>#REF!</v>
      </c>
      <c r="B1599" s="187" t="e">
        <f>#REF!</f>
        <v>#REF!</v>
      </c>
      <c r="C1599" s="191" t="e">
        <f>#REF!</f>
        <v>#REF!</v>
      </c>
      <c r="D1599" s="186" t="e">
        <f>COUNTIF('[5]Trial Balance'!$A:$A,A1599)</f>
        <v>#VALUE!</v>
      </c>
    </row>
    <row r="1600" spans="1:4" hidden="1" x14ac:dyDescent="0.3">
      <c r="A1600" s="187" t="e">
        <f>#REF!</f>
        <v>#REF!</v>
      </c>
      <c r="B1600" s="187" t="e">
        <f>#REF!</f>
        <v>#REF!</v>
      </c>
      <c r="C1600" s="191" t="e">
        <f>#REF!</f>
        <v>#REF!</v>
      </c>
      <c r="D1600" s="186" t="e">
        <f>COUNTIF('[5]Trial Balance'!$A:$A,A1600)</f>
        <v>#VALUE!</v>
      </c>
    </row>
    <row r="1601" spans="1:4" hidden="1" x14ac:dyDescent="0.3">
      <c r="A1601" s="187" t="e">
        <f>#REF!</f>
        <v>#REF!</v>
      </c>
      <c r="B1601" s="187" t="e">
        <f>#REF!</f>
        <v>#REF!</v>
      </c>
      <c r="C1601" s="191" t="e">
        <f>#REF!</f>
        <v>#REF!</v>
      </c>
      <c r="D1601" s="186" t="e">
        <f>COUNTIF('[5]Trial Balance'!$A:$A,A1601)</f>
        <v>#VALUE!</v>
      </c>
    </row>
    <row r="1602" spans="1:4" hidden="1" x14ac:dyDescent="0.3">
      <c r="A1602" s="187" t="e">
        <f>#REF!</f>
        <v>#REF!</v>
      </c>
      <c r="B1602" s="187" t="e">
        <f>#REF!</f>
        <v>#REF!</v>
      </c>
      <c r="C1602" s="191" t="e">
        <f>#REF!</f>
        <v>#REF!</v>
      </c>
      <c r="D1602" s="186" t="e">
        <f>COUNTIF('[5]Trial Balance'!$A:$A,A1602)</f>
        <v>#VALUE!</v>
      </c>
    </row>
    <row r="1603" spans="1:4" hidden="1" x14ac:dyDescent="0.3">
      <c r="A1603" s="187" t="e">
        <f>#REF!</f>
        <v>#REF!</v>
      </c>
      <c r="B1603" s="187" t="e">
        <f>#REF!</f>
        <v>#REF!</v>
      </c>
      <c r="C1603" s="191" t="e">
        <f>#REF!</f>
        <v>#REF!</v>
      </c>
      <c r="D1603" s="186" t="e">
        <f>COUNTIF('[5]Trial Balance'!$A:$A,A1603)</f>
        <v>#VALUE!</v>
      </c>
    </row>
    <row r="1604" spans="1:4" hidden="1" x14ac:dyDescent="0.3">
      <c r="A1604" s="187" t="e">
        <f>#REF!</f>
        <v>#REF!</v>
      </c>
      <c r="B1604" s="187" t="e">
        <f>#REF!</f>
        <v>#REF!</v>
      </c>
      <c r="C1604" s="191" t="e">
        <f>#REF!</f>
        <v>#REF!</v>
      </c>
      <c r="D1604" s="186" t="e">
        <f>COUNTIF('[5]Trial Balance'!$A:$A,A1604)</f>
        <v>#VALUE!</v>
      </c>
    </row>
    <row r="1605" spans="1:4" hidden="1" x14ac:dyDescent="0.3">
      <c r="A1605" s="187" t="e">
        <f>#REF!</f>
        <v>#REF!</v>
      </c>
      <c r="B1605" s="187" t="e">
        <f>#REF!</f>
        <v>#REF!</v>
      </c>
      <c r="C1605" s="191" t="e">
        <f>#REF!</f>
        <v>#REF!</v>
      </c>
      <c r="D1605" s="186" t="e">
        <f>COUNTIF('[5]Trial Balance'!$A:$A,A1605)</f>
        <v>#VALUE!</v>
      </c>
    </row>
    <row r="1606" spans="1:4" hidden="1" x14ac:dyDescent="0.3">
      <c r="A1606" s="187" t="e">
        <f>#REF!</f>
        <v>#REF!</v>
      </c>
      <c r="B1606" s="187" t="e">
        <f>#REF!</f>
        <v>#REF!</v>
      </c>
      <c r="C1606" s="191" t="e">
        <f>#REF!</f>
        <v>#REF!</v>
      </c>
      <c r="D1606" s="186" t="e">
        <f>COUNTIF('[5]Trial Balance'!$A:$A,A1606)</f>
        <v>#VALUE!</v>
      </c>
    </row>
    <row r="1607" spans="1:4" hidden="1" x14ac:dyDescent="0.3">
      <c r="A1607" s="187" t="e">
        <f>#REF!</f>
        <v>#REF!</v>
      </c>
      <c r="B1607" s="187" t="e">
        <f>#REF!</f>
        <v>#REF!</v>
      </c>
      <c r="C1607" s="191" t="e">
        <f>#REF!</f>
        <v>#REF!</v>
      </c>
      <c r="D1607" s="186" t="e">
        <f>COUNTIF('[5]Trial Balance'!$A:$A,A1607)</f>
        <v>#VALUE!</v>
      </c>
    </row>
    <row r="1608" spans="1:4" hidden="1" x14ac:dyDescent="0.3">
      <c r="A1608" s="187" t="e">
        <f>#REF!</f>
        <v>#REF!</v>
      </c>
      <c r="B1608" s="187" t="e">
        <f>#REF!</f>
        <v>#REF!</v>
      </c>
      <c r="C1608" s="191" t="e">
        <f>#REF!</f>
        <v>#REF!</v>
      </c>
      <c r="D1608" s="186" t="e">
        <f>COUNTIF('[5]Trial Balance'!$A:$A,A1608)</f>
        <v>#VALUE!</v>
      </c>
    </row>
    <row r="1609" spans="1:4" hidden="1" x14ac:dyDescent="0.3">
      <c r="A1609" s="187" t="e">
        <f>#REF!</f>
        <v>#REF!</v>
      </c>
      <c r="B1609" s="187" t="e">
        <f>#REF!</f>
        <v>#REF!</v>
      </c>
      <c r="C1609" s="191" t="e">
        <f>#REF!</f>
        <v>#REF!</v>
      </c>
      <c r="D1609" s="186" t="e">
        <f>COUNTIF('[5]Trial Balance'!$A:$A,A1609)</f>
        <v>#VALUE!</v>
      </c>
    </row>
    <row r="1610" spans="1:4" hidden="1" x14ac:dyDescent="0.3">
      <c r="A1610" s="187" t="e">
        <f>#REF!</f>
        <v>#REF!</v>
      </c>
      <c r="B1610" s="187" t="e">
        <f>#REF!</f>
        <v>#REF!</v>
      </c>
      <c r="C1610" s="191" t="e">
        <f>#REF!</f>
        <v>#REF!</v>
      </c>
      <c r="D1610" s="186" t="e">
        <f>COUNTIF('[5]Trial Balance'!$A:$A,A1610)</f>
        <v>#VALUE!</v>
      </c>
    </row>
    <row r="1611" spans="1:4" hidden="1" x14ac:dyDescent="0.3">
      <c r="A1611" s="187" t="e">
        <f>#REF!</f>
        <v>#REF!</v>
      </c>
      <c r="B1611" s="187" t="e">
        <f>#REF!</f>
        <v>#REF!</v>
      </c>
      <c r="C1611" s="191" t="e">
        <f>#REF!</f>
        <v>#REF!</v>
      </c>
      <c r="D1611" s="186" t="e">
        <f>COUNTIF('[5]Trial Balance'!$A:$A,A1611)</f>
        <v>#VALUE!</v>
      </c>
    </row>
    <row r="1612" spans="1:4" hidden="1" x14ac:dyDescent="0.3">
      <c r="A1612" s="187" t="e">
        <f>#REF!</f>
        <v>#REF!</v>
      </c>
      <c r="B1612" s="187" t="e">
        <f>#REF!</f>
        <v>#REF!</v>
      </c>
      <c r="C1612" s="191" t="e">
        <f>#REF!</f>
        <v>#REF!</v>
      </c>
      <c r="D1612" s="186" t="e">
        <f>COUNTIF('[5]Trial Balance'!$A:$A,A1612)</f>
        <v>#VALUE!</v>
      </c>
    </row>
    <row r="1613" spans="1:4" hidden="1" x14ac:dyDescent="0.3">
      <c r="A1613" s="187" t="e">
        <f>#REF!</f>
        <v>#REF!</v>
      </c>
      <c r="B1613" s="187" t="e">
        <f>#REF!</f>
        <v>#REF!</v>
      </c>
      <c r="C1613" s="191" t="e">
        <f>#REF!</f>
        <v>#REF!</v>
      </c>
      <c r="D1613" s="186" t="e">
        <f>COUNTIF('[5]Trial Balance'!$A:$A,A1613)</f>
        <v>#VALUE!</v>
      </c>
    </row>
    <row r="1614" spans="1:4" hidden="1" x14ac:dyDescent="0.3">
      <c r="A1614" s="187" t="e">
        <f>#REF!</f>
        <v>#REF!</v>
      </c>
      <c r="B1614" s="187" t="e">
        <f>#REF!</f>
        <v>#REF!</v>
      </c>
      <c r="C1614" s="191" t="e">
        <f>#REF!</f>
        <v>#REF!</v>
      </c>
      <c r="D1614" s="186" t="e">
        <f>COUNTIF('[5]Trial Balance'!$A:$A,A1614)</f>
        <v>#VALUE!</v>
      </c>
    </row>
    <row r="1615" spans="1:4" hidden="1" x14ac:dyDescent="0.3">
      <c r="A1615" s="187" t="e">
        <f>#REF!</f>
        <v>#REF!</v>
      </c>
      <c r="B1615" s="187" t="e">
        <f>#REF!</f>
        <v>#REF!</v>
      </c>
      <c r="C1615" s="191" t="e">
        <f>#REF!</f>
        <v>#REF!</v>
      </c>
      <c r="D1615" s="186" t="e">
        <f>COUNTIF('[5]Trial Balance'!$A:$A,A1615)</f>
        <v>#VALUE!</v>
      </c>
    </row>
    <row r="1616" spans="1:4" hidden="1" x14ac:dyDescent="0.3">
      <c r="A1616" s="187" t="e">
        <f>#REF!</f>
        <v>#REF!</v>
      </c>
      <c r="B1616" s="187" t="e">
        <f>#REF!</f>
        <v>#REF!</v>
      </c>
      <c r="C1616" s="191" t="e">
        <f>#REF!</f>
        <v>#REF!</v>
      </c>
      <c r="D1616" s="186" t="e">
        <f>COUNTIF('[5]Trial Balance'!$A:$A,A1616)</f>
        <v>#VALUE!</v>
      </c>
    </row>
    <row r="1617" spans="1:4" hidden="1" x14ac:dyDescent="0.3">
      <c r="A1617" s="187" t="e">
        <f>#REF!</f>
        <v>#REF!</v>
      </c>
      <c r="B1617" s="187" t="e">
        <f>#REF!</f>
        <v>#REF!</v>
      </c>
      <c r="C1617" s="191" t="e">
        <f>#REF!</f>
        <v>#REF!</v>
      </c>
      <c r="D1617" s="186" t="e">
        <f>COUNTIF('[5]Trial Balance'!$A:$A,A1617)</f>
        <v>#VALUE!</v>
      </c>
    </row>
    <row r="1618" spans="1:4" hidden="1" x14ac:dyDescent="0.3">
      <c r="A1618" s="187" t="e">
        <f>#REF!</f>
        <v>#REF!</v>
      </c>
      <c r="B1618" s="187" t="e">
        <f>#REF!</f>
        <v>#REF!</v>
      </c>
      <c r="C1618" s="191" t="e">
        <f>#REF!</f>
        <v>#REF!</v>
      </c>
      <c r="D1618" s="186" t="e">
        <f>COUNTIF('[5]Trial Balance'!$A:$A,A1618)</f>
        <v>#VALUE!</v>
      </c>
    </row>
    <row r="1619" spans="1:4" hidden="1" x14ac:dyDescent="0.3">
      <c r="A1619" s="187" t="e">
        <f>#REF!</f>
        <v>#REF!</v>
      </c>
      <c r="B1619" s="187" t="e">
        <f>#REF!</f>
        <v>#REF!</v>
      </c>
      <c r="C1619" s="191" t="e">
        <f>#REF!</f>
        <v>#REF!</v>
      </c>
      <c r="D1619" s="186" t="e">
        <f>COUNTIF('[5]Trial Balance'!$A:$A,A1619)</f>
        <v>#VALUE!</v>
      </c>
    </row>
    <row r="1620" spans="1:4" hidden="1" x14ac:dyDescent="0.3">
      <c r="A1620" s="187" t="e">
        <f>#REF!</f>
        <v>#REF!</v>
      </c>
      <c r="B1620" s="187" t="e">
        <f>#REF!</f>
        <v>#REF!</v>
      </c>
      <c r="C1620" s="191" t="e">
        <f>#REF!</f>
        <v>#REF!</v>
      </c>
      <c r="D1620" s="186" t="e">
        <f>COUNTIF('[5]Trial Balance'!$A:$A,A1620)</f>
        <v>#VALUE!</v>
      </c>
    </row>
    <row r="1621" spans="1:4" hidden="1" x14ac:dyDescent="0.3">
      <c r="A1621" s="187" t="e">
        <f>#REF!</f>
        <v>#REF!</v>
      </c>
      <c r="B1621" s="187" t="e">
        <f>#REF!</f>
        <v>#REF!</v>
      </c>
      <c r="C1621" s="191" t="e">
        <f>#REF!</f>
        <v>#REF!</v>
      </c>
      <c r="D1621" s="186" t="e">
        <f>COUNTIF('[5]Trial Balance'!$A:$A,A1621)</f>
        <v>#VALUE!</v>
      </c>
    </row>
    <row r="1622" spans="1:4" hidden="1" x14ac:dyDescent="0.3">
      <c r="A1622" s="187" t="e">
        <f>#REF!</f>
        <v>#REF!</v>
      </c>
      <c r="B1622" s="187" t="e">
        <f>#REF!</f>
        <v>#REF!</v>
      </c>
      <c r="C1622" s="191" t="e">
        <f>#REF!</f>
        <v>#REF!</v>
      </c>
      <c r="D1622" s="186" t="e">
        <f>COUNTIF('[5]Trial Balance'!$A:$A,A1622)</f>
        <v>#VALUE!</v>
      </c>
    </row>
    <row r="1623" spans="1:4" hidden="1" x14ac:dyDescent="0.3">
      <c r="A1623" s="187" t="e">
        <f>#REF!</f>
        <v>#REF!</v>
      </c>
      <c r="B1623" s="187" t="e">
        <f>#REF!</f>
        <v>#REF!</v>
      </c>
      <c r="C1623" s="191" t="e">
        <f>#REF!</f>
        <v>#REF!</v>
      </c>
      <c r="D1623" s="186" t="e">
        <f>COUNTIF('[5]Trial Balance'!$A:$A,A1623)</f>
        <v>#VALUE!</v>
      </c>
    </row>
    <row r="1624" spans="1:4" hidden="1" x14ac:dyDescent="0.3">
      <c r="A1624" s="187" t="e">
        <f>#REF!</f>
        <v>#REF!</v>
      </c>
      <c r="B1624" s="187" t="e">
        <f>#REF!</f>
        <v>#REF!</v>
      </c>
      <c r="C1624" s="191" t="e">
        <f>#REF!</f>
        <v>#REF!</v>
      </c>
      <c r="D1624" s="186" t="e">
        <f>COUNTIF('[5]Trial Balance'!$A:$A,A1624)</f>
        <v>#VALUE!</v>
      </c>
    </row>
    <row r="1625" spans="1:4" hidden="1" x14ac:dyDescent="0.3">
      <c r="A1625" s="187" t="e">
        <f>#REF!</f>
        <v>#REF!</v>
      </c>
      <c r="B1625" s="187" t="e">
        <f>#REF!</f>
        <v>#REF!</v>
      </c>
      <c r="C1625" s="191" t="e">
        <f>#REF!</f>
        <v>#REF!</v>
      </c>
      <c r="D1625" s="186" t="e">
        <f>COUNTIF('[5]Trial Balance'!$A:$A,A1625)</f>
        <v>#VALUE!</v>
      </c>
    </row>
    <row r="1626" spans="1:4" hidden="1" x14ac:dyDescent="0.3">
      <c r="A1626" s="187" t="e">
        <f>#REF!</f>
        <v>#REF!</v>
      </c>
      <c r="B1626" s="187" t="e">
        <f>#REF!</f>
        <v>#REF!</v>
      </c>
      <c r="C1626" s="191" t="e">
        <f>#REF!</f>
        <v>#REF!</v>
      </c>
      <c r="D1626" s="186" t="e">
        <f>COUNTIF('[5]Trial Balance'!$A:$A,A1626)</f>
        <v>#VALUE!</v>
      </c>
    </row>
    <row r="1627" spans="1:4" hidden="1" x14ac:dyDescent="0.3">
      <c r="A1627" s="187" t="e">
        <f>#REF!</f>
        <v>#REF!</v>
      </c>
      <c r="B1627" s="187" t="e">
        <f>#REF!</f>
        <v>#REF!</v>
      </c>
      <c r="C1627" s="191" t="e">
        <f>#REF!</f>
        <v>#REF!</v>
      </c>
      <c r="D1627" s="186" t="e">
        <f>COUNTIF('[5]Trial Balance'!$A:$A,A1627)</f>
        <v>#VALUE!</v>
      </c>
    </row>
    <row r="1628" spans="1:4" hidden="1" x14ac:dyDescent="0.3">
      <c r="A1628" s="187" t="e">
        <f>#REF!</f>
        <v>#REF!</v>
      </c>
      <c r="B1628" s="187" t="e">
        <f>#REF!</f>
        <v>#REF!</v>
      </c>
      <c r="C1628" s="191" t="e">
        <f>#REF!</f>
        <v>#REF!</v>
      </c>
      <c r="D1628" s="186" t="e">
        <f>COUNTIF('[5]Trial Balance'!$A:$A,A1628)</f>
        <v>#VALUE!</v>
      </c>
    </row>
    <row r="1629" spans="1:4" hidden="1" x14ac:dyDescent="0.3">
      <c r="A1629" s="187" t="e">
        <f>#REF!</f>
        <v>#REF!</v>
      </c>
      <c r="B1629" s="187" t="e">
        <f>#REF!</f>
        <v>#REF!</v>
      </c>
      <c r="C1629" s="191" t="e">
        <f>#REF!</f>
        <v>#REF!</v>
      </c>
      <c r="D1629" s="186" t="e">
        <f>COUNTIF('[5]Trial Balance'!$A:$A,A1629)</f>
        <v>#VALUE!</v>
      </c>
    </row>
    <row r="1630" spans="1:4" hidden="1" x14ac:dyDescent="0.3">
      <c r="A1630" s="187" t="e">
        <f>#REF!</f>
        <v>#REF!</v>
      </c>
      <c r="B1630" s="187" t="e">
        <f>#REF!</f>
        <v>#REF!</v>
      </c>
      <c r="C1630" s="191" t="e">
        <f>#REF!</f>
        <v>#REF!</v>
      </c>
      <c r="D1630" s="186" t="e">
        <f>COUNTIF('[5]Trial Balance'!$A:$A,A1630)</f>
        <v>#VALUE!</v>
      </c>
    </row>
    <row r="1631" spans="1:4" hidden="1" x14ac:dyDescent="0.3">
      <c r="A1631" s="187" t="e">
        <f>#REF!</f>
        <v>#REF!</v>
      </c>
      <c r="B1631" s="187" t="e">
        <f>#REF!</f>
        <v>#REF!</v>
      </c>
      <c r="C1631" s="191" t="e">
        <f>#REF!</f>
        <v>#REF!</v>
      </c>
      <c r="D1631" s="186" t="e">
        <f>COUNTIF('[5]Trial Balance'!$A:$A,A1631)</f>
        <v>#VALUE!</v>
      </c>
    </row>
    <row r="1632" spans="1:4" hidden="1" x14ac:dyDescent="0.3">
      <c r="A1632" s="187" t="e">
        <f>#REF!</f>
        <v>#REF!</v>
      </c>
      <c r="B1632" s="187" t="e">
        <f>#REF!</f>
        <v>#REF!</v>
      </c>
      <c r="C1632" s="191" t="e">
        <f>#REF!</f>
        <v>#REF!</v>
      </c>
      <c r="D1632" s="186" t="e">
        <f>COUNTIF('[5]Trial Balance'!$A:$A,A1632)</f>
        <v>#VALUE!</v>
      </c>
    </row>
    <row r="1633" spans="1:4" hidden="1" x14ac:dyDescent="0.3">
      <c r="A1633" s="187" t="e">
        <f>#REF!</f>
        <v>#REF!</v>
      </c>
      <c r="B1633" s="187" t="e">
        <f>#REF!</f>
        <v>#REF!</v>
      </c>
      <c r="C1633" s="191" t="e">
        <f>#REF!</f>
        <v>#REF!</v>
      </c>
      <c r="D1633" s="186" t="e">
        <f>COUNTIF('[5]Trial Balance'!$A:$A,A1633)</f>
        <v>#VALUE!</v>
      </c>
    </row>
    <row r="1634" spans="1:4" hidden="1" x14ac:dyDescent="0.3">
      <c r="A1634" s="187" t="e">
        <f>#REF!</f>
        <v>#REF!</v>
      </c>
      <c r="B1634" s="187" t="e">
        <f>#REF!</f>
        <v>#REF!</v>
      </c>
      <c r="C1634" s="191" t="e">
        <f>#REF!</f>
        <v>#REF!</v>
      </c>
      <c r="D1634" s="186" t="e">
        <f>COUNTIF('[5]Trial Balance'!$A:$A,A1634)</f>
        <v>#VALUE!</v>
      </c>
    </row>
    <row r="1635" spans="1:4" hidden="1" x14ac:dyDescent="0.3">
      <c r="A1635" s="187" t="e">
        <f>#REF!</f>
        <v>#REF!</v>
      </c>
      <c r="B1635" s="187" t="e">
        <f>#REF!</f>
        <v>#REF!</v>
      </c>
      <c r="C1635" s="191" t="e">
        <f>#REF!</f>
        <v>#REF!</v>
      </c>
      <c r="D1635" s="186" t="e">
        <f>COUNTIF('[5]Trial Balance'!$A:$A,A1635)</f>
        <v>#VALUE!</v>
      </c>
    </row>
    <row r="1636" spans="1:4" hidden="1" x14ac:dyDescent="0.3">
      <c r="A1636" s="187" t="e">
        <f>#REF!</f>
        <v>#REF!</v>
      </c>
      <c r="B1636" s="187" t="e">
        <f>#REF!</f>
        <v>#REF!</v>
      </c>
      <c r="C1636" s="191" t="e">
        <f>#REF!</f>
        <v>#REF!</v>
      </c>
      <c r="D1636" s="186" t="e">
        <f>COUNTIF('[5]Trial Balance'!$A:$A,A1636)</f>
        <v>#VALUE!</v>
      </c>
    </row>
    <row r="1637" spans="1:4" hidden="1" x14ac:dyDescent="0.3">
      <c r="A1637" s="187" t="e">
        <f>#REF!</f>
        <v>#REF!</v>
      </c>
      <c r="B1637" s="187" t="e">
        <f>#REF!</f>
        <v>#REF!</v>
      </c>
      <c r="C1637" s="191" t="e">
        <f>#REF!</f>
        <v>#REF!</v>
      </c>
      <c r="D1637" s="186" t="e">
        <f>COUNTIF('[5]Trial Balance'!$A:$A,A1637)</f>
        <v>#VALUE!</v>
      </c>
    </row>
    <row r="1638" spans="1:4" hidden="1" x14ac:dyDescent="0.3">
      <c r="A1638" s="187" t="e">
        <f>#REF!</f>
        <v>#REF!</v>
      </c>
      <c r="B1638" s="187" t="e">
        <f>#REF!</f>
        <v>#REF!</v>
      </c>
      <c r="C1638" s="191" t="e">
        <f>#REF!</f>
        <v>#REF!</v>
      </c>
      <c r="D1638" s="186" t="e">
        <f>COUNTIF('[5]Trial Balance'!$A:$A,A1638)</f>
        <v>#VALUE!</v>
      </c>
    </row>
    <row r="1639" spans="1:4" hidden="1" x14ac:dyDescent="0.3">
      <c r="A1639" s="187" t="e">
        <f>#REF!</f>
        <v>#REF!</v>
      </c>
      <c r="B1639" s="187" t="e">
        <f>#REF!</f>
        <v>#REF!</v>
      </c>
      <c r="C1639" s="191" t="e">
        <f>#REF!</f>
        <v>#REF!</v>
      </c>
      <c r="D1639" s="186" t="e">
        <f>COUNTIF('[5]Trial Balance'!$A:$A,A1639)</f>
        <v>#VALUE!</v>
      </c>
    </row>
    <row r="1640" spans="1:4" hidden="1" x14ac:dyDescent="0.3">
      <c r="A1640" s="187" t="e">
        <f>#REF!</f>
        <v>#REF!</v>
      </c>
      <c r="B1640" s="187" t="e">
        <f>#REF!</f>
        <v>#REF!</v>
      </c>
      <c r="C1640" s="191" t="e">
        <f>#REF!</f>
        <v>#REF!</v>
      </c>
      <c r="D1640" s="186" t="e">
        <f>COUNTIF('[5]Trial Balance'!$A:$A,A1640)</f>
        <v>#VALUE!</v>
      </c>
    </row>
    <row r="1641" spans="1:4" hidden="1" x14ac:dyDescent="0.3">
      <c r="A1641" s="187" t="e">
        <f>#REF!</f>
        <v>#REF!</v>
      </c>
      <c r="B1641" s="187" t="e">
        <f>#REF!</f>
        <v>#REF!</v>
      </c>
      <c r="C1641" s="191" t="e">
        <f>#REF!</f>
        <v>#REF!</v>
      </c>
      <c r="D1641" s="186" t="e">
        <f>COUNTIF('[5]Trial Balance'!$A:$A,A1641)</f>
        <v>#VALUE!</v>
      </c>
    </row>
    <row r="1642" spans="1:4" hidden="1" x14ac:dyDescent="0.3">
      <c r="A1642" s="187" t="e">
        <f>#REF!</f>
        <v>#REF!</v>
      </c>
      <c r="B1642" s="187" t="e">
        <f>#REF!</f>
        <v>#REF!</v>
      </c>
      <c r="C1642" s="191" t="e">
        <f>#REF!</f>
        <v>#REF!</v>
      </c>
      <c r="D1642" s="186" t="e">
        <f>COUNTIF('[5]Trial Balance'!$A:$A,A1642)</f>
        <v>#VALUE!</v>
      </c>
    </row>
    <row r="1643" spans="1:4" hidden="1" x14ac:dyDescent="0.3">
      <c r="A1643" s="187" t="e">
        <f>#REF!</f>
        <v>#REF!</v>
      </c>
      <c r="B1643" s="187" t="e">
        <f>#REF!</f>
        <v>#REF!</v>
      </c>
      <c r="C1643" s="191" t="e">
        <f>#REF!</f>
        <v>#REF!</v>
      </c>
      <c r="D1643" s="186" t="e">
        <f>COUNTIF('[5]Trial Balance'!$A:$A,A1643)</f>
        <v>#VALUE!</v>
      </c>
    </row>
    <row r="1644" spans="1:4" hidden="1" x14ac:dyDescent="0.3">
      <c r="A1644" s="187" t="e">
        <f>#REF!</f>
        <v>#REF!</v>
      </c>
      <c r="B1644" s="187" t="e">
        <f>#REF!</f>
        <v>#REF!</v>
      </c>
      <c r="C1644" s="191" t="e">
        <f>#REF!</f>
        <v>#REF!</v>
      </c>
      <c r="D1644" s="186" t="e">
        <f>COUNTIF('[5]Trial Balance'!$A:$A,A1644)</f>
        <v>#VALUE!</v>
      </c>
    </row>
    <row r="1645" spans="1:4" hidden="1" x14ac:dyDescent="0.3">
      <c r="A1645" s="187" t="e">
        <f>#REF!</f>
        <v>#REF!</v>
      </c>
      <c r="B1645" s="187" t="e">
        <f>#REF!</f>
        <v>#REF!</v>
      </c>
      <c r="C1645" s="191" t="e">
        <f>#REF!</f>
        <v>#REF!</v>
      </c>
      <c r="D1645" s="186" t="e">
        <f>COUNTIF('[5]Trial Balance'!$A:$A,A1645)</f>
        <v>#VALUE!</v>
      </c>
    </row>
    <row r="1646" spans="1:4" hidden="1" x14ac:dyDescent="0.3">
      <c r="A1646" s="187" t="e">
        <f>#REF!</f>
        <v>#REF!</v>
      </c>
      <c r="B1646" s="187" t="e">
        <f>#REF!</f>
        <v>#REF!</v>
      </c>
      <c r="C1646" s="191" t="e">
        <f>#REF!</f>
        <v>#REF!</v>
      </c>
      <c r="D1646" s="186" t="e">
        <f>COUNTIF('[5]Trial Balance'!$A:$A,A1646)</f>
        <v>#VALUE!</v>
      </c>
    </row>
    <row r="1647" spans="1:4" hidden="1" x14ac:dyDescent="0.3">
      <c r="A1647" s="187" t="e">
        <f>#REF!</f>
        <v>#REF!</v>
      </c>
      <c r="B1647" s="187" t="e">
        <f>#REF!</f>
        <v>#REF!</v>
      </c>
      <c r="C1647" s="191" t="e">
        <f>#REF!</f>
        <v>#REF!</v>
      </c>
      <c r="D1647" s="186" t="e">
        <f>COUNTIF('[5]Trial Balance'!$A:$A,A1647)</f>
        <v>#VALUE!</v>
      </c>
    </row>
    <row r="1648" spans="1:4" hidden="1" x14ac:dyDescent="0.3">
      <c r="A1648" s="187" t="e">
        <f>#REF!</f>
        <v>#REF!</v>
      </c>
      <c r="B1648" s="187" t="e">
        <f>#REF!</f>
        <v>#REF!</v>
      </c>
      <c r="C1648" s="191" t="e">
        <f>#REF!</f>
        <v>#REF!</v>
      </c>
      <c r="D1648" s="186" t="e">
        <f>COUNTIF('[5]Trial Balance'!$A:$A,A1648)</f>
        <v>#VALUE!</v>
      </c>
    </row>
    <row r="1649" spans="1:4" hidden="1" x14ac:dyDescent="0.3">
      <c r="A1649" s="187" t="e">
        <f>#REF!</f>
        <v>#REF!</v>
      </c>
      <c r="B1649" s="187" t="e">
        <f>#REF!</f>
        <v>#REF!</v>
      </c>
      <c r="C1649" s="191" t="e">
        <f>#REF!</f>
        <v>#REF!</v>
      </c>
      <c r="D1649" s="186" t="e">
        <f>COUNTIF('[5]Trial Balance'!$A:$A,A1649)</f>
        <v>#VALUE!</v>
      </c>
    </row>
    <row r="1650" spans="1:4" hidden="1" x14ac:dyDescent="0.3">
      <c r="A1650" s="187" t="e">
        <f>#REF!</f>
        <v>#REF!</v>
      </c>
      <c r="B1650" s="187" t="e">
        <f>#REF!</f>
        <v>#REF!</v>
      </c>
      <c r="C1650" s="191" t="e">
        <f>#REF!</f>
        <v>#REF!</v>
      </c>
      <c r="D1650" s="186" t="e">
        <f>COUNTIF('[5]Trial Balance'!$A:$A,A1650)</f>
        <v>#VALUE!</v>
      </c>
    </row>
    <row r="1651" spans="1:4" hidden="1" x14ac:dyDescent="0.3">
      <c r="A1651" s="187" t="e">
        <f>#REF!</f>
        <v>#REF!</v>
      </c>
      <c r="B1651" s="187" t="e">
        <f>#REF!</f>
        <v>#REF!</v>
      </c>
      <c r="C1651" s="191" t="e">
        <f>#REF!</f>
        <v>#REF!</v>
      </c>
      <c r="D1651" s="186" t="e">
        <f>COUNTIF('[5]Trial Balance'!$A:$A,A1651)</f>
        <v>#VALUE!</v>
      </c>
    </row>
    <row r="1652" spans="1:4" hidden="1" x14ac:dyDescent="0.3">
      <c r="A1652" s="187" t="e">
        <f>#REF!</f>
        <v>#REF!</v>
      </c>
      <c r="B1652" s="187" t="e">
        <f>#REF!</f>
        <v>#REF!</v>
      </c>
      <c r="C1652" s="191" t="e">
        <f>#REF!</f>
        <v>#REF!</v>
      </c>
      <c r="D1652" s="186" t="e">
        <f>COUNTIF('[5]Trial Balance'!$A:$A,A1652)</f>
        <v>#VALUE!</v>
      </c>
    </row>
    <row r="1653" spans="1:4" hidden="1" x14ac:dyDescent="0.3">
      <c r="A1653" s="187" t="e">
        <f>#REF!</f>
        <v>#REF!</v>
      </c>
      <c r="B1653" s="187" t="e">
        <f>#REF!</f>
        <v>#REF!</v>
      </c>
      <c r="C1653" s="191" t="e">
        <f>#REF!</f>
        <v>#REF!</v>
      </c>
      <c r="D1653" s="186" t="e">
        <f>COUNTIF('[5]Trial Balance'!$A:$A,A1653)</f>
        <v>#VALUE!</v>
      </c>
    </row>
    <row r="1654" spans="1:4" hidden="1" x14ac:dyDescent="0.3">
      <c r="A1654" s="187" t="e">
        <f>#REF!</f>
        <v>#REF!</v>
      </c>
      <c r="B1654" s="187" t="e">
        <f>#REF!</f>
        <v>#REF!</v>
      </c>
      <c r="C1654" s="191" t="e">
        <f>#REF!</f>
        <v>#REF!</v>
      </c>
      <c r="D1654" s="186" t="e">
        <f>COUNTIF('[5]Trial Balance'!$A:$A,A1654)</f>
        <v>#VALUE!</v>
      </c>
    </row>
    <row r="1655" spans="1:4" hidden="1" x14ac:dyDescent="0.3">
      <c r="A1655" s="187" t="e">
        <f>#REF!</f>
        <v>#REF!</v>
      </c>
      <c r="B1655" s="187" t="e">
        <f>#REF!</f>
        <v>#REF!</v>
      </c>
      <c r="C1655" s="191" t="e">
        <f>#REF!</f>
        <v>#REF!</v>
      </c>
      <c r="D1655" s="186" t="e">
        <f>COUNTIF('[5]Trial Balance'!$A:$A,A1655)</f>
        <v>#VALUE!</v>
      </c>
    </row>
    <row r="1656" spans="1:4" hidden="1" x14ac:dyDescent="0.3">
      <c r="A1656" s="187" t="e">
        <f>#REF!</f>
        <v>#REF!</v>
      </c>
      <c r="B1656" s="187" t="e">
        <f>#REF!</f>
        <v>#REF!</v>
      </c>
      <c r="C1656" s="191" t="e">
        <f>#REF!</f>
        <v>#REF!</v>
      </c>
      <c r="D1656" s="186" t="e">
        <f>COUNTIF('[5]Trial Balance'!$A:$A,A1656)</f>
        <v>#VALUE!</v>
      </c>
    </row>
    <row r="1657" spans="1:4" hidden="1" x14ac:dyDescent="0.3">
      <c r="A1657" s="187" t="e">
        <f>#REF!</f>
        <v>#REF!</v>
      </c>
      <c r="B1657" s="187" t="e">
        <f>#REF!</f>
        <v>#REF!</v>
      </c>
      <c r="C1657" s="191" t="e">
        <f>#REF!</f>
        <v>#REF!</v>
      </c>
      <c r="D1657" s="186" t="e">
        <f>COUNTIF('[5]Trial Balance'!$A:$A,A1657)</f>
        <v>#VALUE!</v>
      </c>
    </row>
    <row r="1658" spans="1:4" hidden="1" x14ac:dyDescent="0.3">
      <c r="A1658" s="187" t="e">
        <f>#REF!</f>
        <v>#REF!</v>
      </c>
      <c r="B1658" s="187" t="e">
        <f>#REF!</f>
        <v>#REF!</v>
      </c>
      <c r="C1658" s="191" t="e">
        <f>#REF!</f>
        <v>#REF!</v>
      </c>
      <c r="D1658" s="186" t="e">
        <f>COUNTIF('[5]Trial Balance'!$A:$A,A1658)</f>
        <v>#VALUE!</v>
      </c>
    </row>
    <row r="1659" spans="1:4" hidden="1" x14ac:dyDescent="0.3">
      <c r="A1659" s="187" t="e">
        <f>#REF!</f>
        <v>#REF!</v>
      </c>
      <c r="B1659" s="187" t="e">
        <f>#REF!</f>
        <v>#REF!</v>
      </c>
      <c r="C1659" s="191" t="e">
        <f>#REF!</f>
        <v>#REF!</v>
      </c>
      <c r="D1659" s="186" t="e">
        <f>COUNTIF('[5]Trial Balance'!$A:$A,A1659)</f>
        <v>#VALUE!</v>
      </c>
    </row>
    <row r="1660" spans="1:4" hidden="1" x14ac:dyDescent="0.3">
      <c r="A1660" s="187" t="e">
        <f>#REF!</f>
        <v>#REF!</v>
      </c>
      <c r="B1660" s="187" t="e">
        <f>#REF!</f>
        <v>#REF!</v>
      </c>
      <c r="C1660" s="191" t="e">
        <f>#REF!</f>
        <v>#REF!</v>
      </c>
      <c r="D1660" s="186" t="e">
        <f>COUNTIF('[5]Trial Balance'!$A:$A,A1660)</f>
        <v>#VALUE!</v>
      </c>
    </row>
    <row r="1661" spans="1:4" hidden="1" x14ac:dyDescent="0.3">
      <c r="A1661" s="187" t="e">
        <f>#REF!</f>
        <v>#REF!</v>
      </c>
      <c r="B1661" s="187" t="e">
        <f>#REF!</f>
        <v>#REF!</v>
      </c>
      <c r="C1661" s="191" t="e">
        <f>#REF!</f>
        <v>#REF!</v>
      </c>
      <c r="D1661" s="186" t="e">
        <f>COUNTIF('[5]Trial Balance'!$A:$A,A1661)</f>
        <v>#VALUE!</v>
      </c>
    </row>
    <row r="1662" spans="1:4" hidden="1" x14ac:dyDescent="0.3">
      <c r="A1662" s="187" t="e">
        <f>#REF!</f>
        <v>#REF!</v>
      </c>
      <c r="B1662" s="187" t="e">
        <f>#REF!</f>
        <v>#REF!</v>
      </c>
      <c r="C1662" s="191" t="e">
        <f>#REF!</f>
        <v>#REF!</v>
      </c>
      <c r="D1662" s="186" t="e">
        <f>COUNTIF('[5]Trial Balance'!$A:$A,A1662)</f>
        <v>#VALUE!</v>
      </c>
    </row>
    <row r="1663" spans="1:4" hidden="1" x14ac:dyDescent="0.3">
      <c r="A1663" s="187" t="e">
        <f>#REF!</f>
        <v>#REF!</v>
      </c>
      <c r="B1663" s="187" t="e">
        <f>#REF!</f>
        <v>#REF!</v>
      </c>
      <c r="C1663" s="191" t="e">
        <f>#REF!</f>
        <v>#REF!</v>
      </c>
      <c r="D1663" s="186" t="e">
        <f>COUNTIF('[5]Trial Balance'!$A:$A,A1663)</f>
        <v>#VALUE!</v>
      </c>
    </row>
    <row r="1664" spans="1:4" hidden="1" x14ac:dyDescent="0.3">
      <c r="A1664" s="187" t="e">
        <f>#REF!</f>
        <v>#REF!</v>
      </c>
      <c r="B1664" s="187" t="e">
        <f>#REF!</f>
        <v>#REF!</v>
      </c>
      <c r="C1664" s="191" t="e">
        <f>#REF!</f>
        <v>#REF!</v>
      </c>
      <c r="D1664" s="186" t="e">
        <f>COUNTIF('[5]Trial Balance'!$A:$A,A1664)</f>
        <v>#VALUE!</v>
      </c>
    </row>
    <row r="1665" spans="1:4" hidden="1" x14ac:dyDescent="0.3">
      <c r="A1665" s="187" t="e">
        <f>#REF!</f>
        <v>#REF!</v>
      </c>
      <c r="B1665" s="187" t="e">
        <f>#REF!</f>
        <v>#REF!</v>
      </c>
      <c r="C1665" s="191" t="e">
        <f>#REF!</f>
        <v>#REF!</v>
      </c>
      <c r="D1665" s="186" t="e">
        <f>COUNTIF('[5]Trial Balance'!$A:$A,A1665)</f>
        <v>#VALUE!</v>
      </c>
    </row>
    <row r="1666" spans="1:4" hidden="1" x14ac:dyDescent="0.3">
      <c r="A1666" s="187" t="e">
        <f>#REF!</f>
        <v>#REF!</v>
      </c>
      <c r="B1666" s="187" t="e">
        <f>#REF!</f>
        <v>#REF!</v>
      </c>
      <c r="C1666" s="191" t="e">
        <f>#REF!</f>
        <v>#REF!</v>
      </c>
      <c r="D1666" s="186" t="e">
        <f>COUNTIF('[5]Trial Balance'!$A:$A,A1666)</f>
        <v>#VALUE!</v>
      </c>
    </row>
    <row r="1667" spans="1:4" hidden="1" x14ac:dyDescent="0.3">
      <c r="A1667" s="187" t="e">
        <f>#REF!</f>
        <v>#REF!</v>
      </c>
      <c r="B1667" s="187" t="e">
        <f>#REF!</f>
        <v>#REF!</v>
      </c>
      <c r="C1667" s="191" t="e">
        <f>#REF!</f>
        <v>#REF!</v>
      </c>
      <c r="D1667" s="186" t="e">
        <f>COUNTIF('[5]Trial Balance'!$A:$A,A1667)</f>
        <v>#VALUE!</v>
      </c>
    </row>
    <row r="1668" spans="1:4" hidden="1" x14ac:dyDescent="0.3">
      <c r="A1668" s="187" t="e">
        <f>#REF!</f>
        <v>#REF!</v>
      </c>
      <c r="B1668" s="187" t="e">
        <f>#REF!</f>
        <v>#REF!</v>
      </c>
      <c r="C1668" s="191" t="e">
        <f>#REF!</f>
        <v>#REF!</v>
      </c>
      <c r="D1668" s="186" t="e">
        <f>COUNTIF('[5]Trial Balance'!$A:$A,A1668)</f>
        <v>#VALUE!</v>
      </c>
    </row>
    <row r="1669" spans="1:4" hidden="1" x14ac:dyDescent="0.3">
      <c r="A1669" s="187" t="e">
        <f>#REF!</f>
        <v>#REF!</v>
      </c>
      <c r="B1669" s="187" t="e">
        <f>#REF!</f>
        <v>#REF!</v>
      </c>
      <c r="C1669" s="191" t="e">
        <f>#REF!</f>
        <v>#REF!</v>
      </c>
      <c r="D1669" s="186" t="e">
        <f>COUNTIF('[5]Trial Balance'!$A:$A,A1669)</f>
        <v>#VALUE!</v>
      </c>
    </row>
    <row r="1670" spans="1:4" hidden="1" x14ac:dyDescent="0.3">
      <c r="A1670" s="187" t="e">
        <f>#REF!</f>
        <v>#REF!</v>
      </c>
      <c r="B1670" s="187" t="e">
        <f>#REF!</f>
        <v>#REF!</v>
      </c>
      <c r="C1670" s="191" t="e">
        <f>#REF!</f>
        <v>#REF!</v>
      </c>
      <c r="D1670" s="186" t="e">
        <f>COUNTIF('[5]Trial Balance'!$A:$A,A1670)</f>
        <v>#VALUE!</v>
      </c>
    </row>
    <row r="1671" spans="1:4" hidden="1" x14ac:dyDescent="0.3">
      <c r="A1671" s="187" t="e">
        <f>#REF!</f>
        <v>#REF!</v>
      </c>
      <c r="B1671" s="187" t="e">
        <f>#REF!</f>
        <v>#REF!</v>
      </c>
      <c r="C1671" s="191" t="e">
        <f>#REF!</f>
        <v>#REF!</v>
      </c>
      <c r="D1671" s="186" t="e">
        <f>COUNTIF('[5]Trial Balance'!$A:$A,A1671)</f>
        <v>#VALUE!</v>
      </c>
    </row>
    <row r="1672" spans="1:4" hidden="1" x14ac:dyDescent="0.3">
      <c r="A1672" s="187" t="e">
        <f>#REF!</f>
        <v>#REF!</v>
      </c>
      <c r="B1672" s="187" t="e">
        <f>#REF!</f>
        <v>#REF!</v>
      </c>
      <c r="C1672" s="191" t="e">
        <f>#REF!</f>
        <v>#REF!</v>
      </c>
      <c r="D1672" s="186" t="e">
        <f>COUNTIF('[5]Trial Balance'!$A:$A,A1672)</f>
        <v>#VALUE!</v>
      </c>
    </row>
    <row r="1673" spans="1:4" hidden="1" x14ac:dyDescent="0.3">
      <c r="A1673" s="187" t="e">
        <f>#REF!</f>
        <v>#REF!</v>
      </c>
      <c r="B1673" s="187" t="e">
        <f>#REF!</f>
        <v>#REF!</v>
      </c>
      <c r="C1673" s="191" t="e">
        <f>#REF!</f>
        <v>#REF!</v>
      </c>
      <c r="D1673" s="186" t="e">
        <f>COUNTIF('[5]Trial Balance'!$A:$A,A1673)</f>
        <v>#VALUE!</v>
      </c>
    </row>
    <row r="1674" spans="1:4" hidden="1" x14ac:dyDescent="0.3">
      <c r="A1674" s="187" t="e">
        <f>#REF!</f>
        <v>#REF!</v>
      </c>
      <c r="B1674" s="187" t="e">
        <f>#REF!</f>
        <v>#REF!</v>
      </c>
      <c r="C1674" s="191" t="e">
        <f>#REF!</f>
        <v>#REF!</v>
      </c>
      <c r="D1674" s="186" t="e">
        <f>COUNTIF('[5]Trial Balance'!$A:$A,A1674)</f>
        <v>#VALUE!</v>
      </c>
    </row>
    <row r="1675" spans="1:4" hidden="1" x14ac:dyDescent="0.3">
      <c r="A1675" s="187" t="e">
        <f>#REF!</f>
        <v>#REF!</v>
      </c>
      <c r="B1675" s="187" t="e">
        <f>#REF!</f>
        <v>#REF!</v>
      </c>
      <c r="C1675" s="191" t="e">
        <f>#REF!</f>
        <v>#REF!</v>
      </c>
      <c r="D1675" s="186" t="e">
        <f>COUNTIF('[5]Trial Balance'!$A:$A,A1675)</f>
        <v>#VALUE!</v>
      </c>
    </row>
    <row r="1676" spans="1:4" hidden="1" x14ac:dyDescent="0.3">
      <c r="A1676" s="187" t="e">
        <f>#REF!</f>
        <v>#REF!</v>
      </c>
      <c r="B1676" s="187" t="e">
        <f>#REF!</f>
        <v>#REF!</v>
      </c>
      <c r="C1676" s="191" t="e">
        <f>#REF!</f>
        <v>#REF!</v>
      </c>
      <c r="D1676" s="186" t="e">
        <f>COUNTIF('[5]Trial Balance'!$A:$A,A1676)</f>
        <v>#VALUE!</v>
      </c>
    </row>
    <row r="1677" spans="1:4" hidden="1" x14ac:dyDescent="0.3">
      <c r="A1677" s="187" t="e">
        <f>#REF!</f>
        <v>#REF!</v>
      </c>
      <c r="B1677" s="187" t="e">
        <f>#REF!</f>
        <v>#REF!</v>
      </c>
      <c r="C1677" s="191" t="e">
        <f>#REF!</f>
        <v>#REF!</v>
      </c>
      <c r="D1677" s="186" t="e">
        <f>COUNTIF('[5]Trial Balance'!$A:$A,A1677)</f>
        <v>#VALUE!</v>
      </c>
    </row>
    <row r="1678" spans="1:4" hidden="1" x14ac:dyDescent="0.3">
      <c r="A1678" s="187" t="e">
        <f>#REF!</f>
        <v>#REF!</v>
      </c>
      <c r="B1678" s="187" t="e">
        <f>#REF!</f>
        <v>#REF!</v>
      </c>
      <c r="C1678" s="191" t="e">
        <f>#REF!</f>
        <v>#REF!</v>
      </c>
      <c r="D1678" s="186" t="e">
        <f>COUNTIF('[5]Trial Balance'!$A:$A,A1678)</f>
        <v>#VALUE!</v>
      </c>
    </row>
    <row r="1679" spans="1:4" hidden="1" x14ac:dyDescent="0.3">
      <c r="A1679" s="187" t="e">
        <f>#REF!</f>
        <v>#REF!</v>
      </c>
      <c r="B1679" s="187" t="e">
        <f>#REF!</f>
        <v>#REF!</v>
      </c>
      <c r="C1679" s="191" t="e">
        <f>#REF!</f>
        <v>#REF!</v>
      </c>
      <c r="D1679" s="186" t="e">
        <f>COUNTIF('[5]Trial Balance'!$A:$A,A1679)</f>
        <v>#VALUE!</v>
      </c>
    </row>
    <row r="1680" spans="1:4" hidden="1" x14ac:dyDescent="0.3">
      <c r="A1680" s="187" t="e">
        <f>#REF!</f>
        <v>#REF!</v>
      </c>
      <c r="B1680" s="187" t="e">
        <f>#REF!</f>
        <v>#REF!</v>
      </c>
      <c r="C1680" s="191" t="e">
        <f>#REF!</f>
        <v>#REF!</v>
      </c>
      <c r="D1680" s="186" t="e">
        <f>COUNTIF('[5]Trial Balance'!$A:$A,A1680)</f>
        <v>#VALUE!</v>
      </c>
    </row>
    <row r="1681" spans="1:4" hidden="1" x14ac:dyDescent="0.3">
      <c r="A1681" s="187" t="e">
        <f>#REF!</f>
        <v>#REF!</v>
      </c>
      <c r="B1681" s="187" t="e">
        <f>#REF!</f>
        <v>#REF!</v>
      </c>
      <c r="C1681" s="191" t="e">
        <f>#REF!</f>
        <v>#REF!</v>
      </c>
      <c r="D1681" s="186" t="e">
        <f>COUNTIF('[5]Trial Balance'!$A:$A,A1681)</f>
        <v>#VALUE!</v>
      </c>
    </row>
    <row r="1682" spans="1:4" hidden="1" x14ac:dyDescent="0.3">
      <c r="A1682" s="187" t="e">
        <f>#REF!</f>
        <v>#REF!</v>
      </c>
      <c r="B1682" s="187" t="e">
        <f>#REF!</f>
        <v>#REF!</v>
      </c>
      <c r="C1682" s="191" t="e">
        <f>#REF!</f>
        <v>#REF!</v>
      </c>
      <c r="D1682" s="186" t="e">
        <f>COUNTIF('[5]Trial Balance'!$A:$A,A1682)</f>
        <v>#VALUE!</v>
      </c>
    </row>
    <row r="1683" spans="1:4" hidden="1" x14ac:dyDescent="0.3">
      <c r="A1683" s="187" t="e">
        <f>#REF!</f>
        <v>#REF!</v>
      </c>
      <c r="B1683" s="187" t="e">
        <f>#REF!</f>
        <v>#REF!</v>
      </c>
      <c r="C1683" s="191" t="e">
        <f>#REF!</f>
        <v>#REF!</v>
      </c>
      <c r="D1683" s="186" t="e">
        <f>COUNTIF('[5]Trial Balance'!$A:$A,A1683)</f>
        <v>#VALUE!</v>
      </c>
    </row>
    <row r="1684" spans="1:4" hidden="1" x14ac:dyDescent="0.3">
      <c r="A1684" s="187" t="e">
        <f>#REF!</f>
        <v>#REF!</v>
      </c>
      <c r="B1684" s="187" t="e">
        <f>#REF!</f>
        <v>#REF!</v>
      </c>
      <c r="C1684" s="191" t="e">
        <f>#REF!</f>
        <v>#REF!</v>
      </c>
      <c r="D1684" s="186" t="e">
        <f>COUNTIF('[5]Trial Balance'!$A:$A,A1684)</f>
        <v>#VALUE!</v>
      </c>
    </row>
    <row r="1685" spans="1:4" hidden="1" x14ac:dyDescent="0.3">
      <c r="A1685" s="187" t="e">
        <f>#REF!</f>
        <v>#REF!</v>
      </c>
      <c r="B1685" s="187" t="e">
        <f>#REF!</f>
        <v>#REF!</v>
      </c>
      <c r="C1685" s="191" t="e">
        <f>#REF!</f>
        <v>#REF!</v>
      </c>
      <c r="D1685" s="186" t="e">
        <f>COUNTIF('[5]Trial Balance'!$A:$A,A1685)</f>
        <v>#VALUE!</v>
      </c>
    </row>
    <row r="1686" spans="1:4" hidden="1" x14ac:dyDescent="0.3">
      <c r="A1686" s="187" t="e">
        <f>#REF!</f>
        <v>#REF!</v>
      </c>
      <c r="B1686" s="187" t="e">
        <f>#REF!</f>
        <v>#REF!</v>
      </c>
      <c r="C1686" s="191" t="e">
        <f>#REF!</f>
        <v>#REF!</v>
      </c>
      <c r="D1686" s="186" t="e">
        <f>COUNTIF('[5]Trial Balance'!$A:$A,A1686)</f>
        <v>#VALUE!</v>
      </c>
    </row>
    <row r="1687" spans="1:4" hidden="1" x14ac:dyDescent="0.3">
      <c r="A1687" s="187" t="e">
        <f>#REF!</f>
        <v>#REF!</v>
      </c>
      <c r="B1687" s="187" t="e">
        <f>#REF!</f>
        <v>#REF!</v>
      </c>
      <c r="C1687" s="191" t="e">
        <f>#REF!</f>
        <v>#REF!</v>
      </c>
      <c r="D1687" s="186" t="e">
        <f>COUNTIF('[5]Trial Balance'!$A:$A,A1687)</f>
        <v>#VALUE!</v>
      </c>
    </row>
    <row r="1688" spans="1:4" hidden="1" x14ac:dyDescent="0.3">
      <c r="A1688" s="187" t="e">
        <f>#REF!</f>
        <v>#REF!</v>
      </c>
      <c r="B1688" s="187" t="e">
        <f>#REF!</f>
        <v>#REF!</v>
      </c>
      <c r="C1688" s="191" t="e">
        <f>#REF!</f>
        <v>#REF!</v>
      </c>
      <c r="D1688" s="186" t="e">
        <f>COUNTIF('[5]Trial Balance'!$A:$A,A1688)</f>
        <v>#VALUE!</v>
      </c>
    </row>
    <row r="1689" spans="1:4" hidden="1" x14ac:dyDescent="0.3">
      <c r="A1689" s="187" t="e">
        <f>#REF!</f>
        <v>#REF!</v>
      </c>
      <c r="B1689" s="187" t="e">
        <f>#REF!</f>
        <v>#REF!</v>
      </c>
      <c r="C1689" s="191" t="e">
        <f>#REF!</f>
        <v>#REF!</v>
      </c>
      <c r="D1689" s="186" t="e">
        <f>COUNTIF('[5]Trial Balance'!$A:$A,A1689)</f>
        <v>#VALUE!</v>
      </c>
    </row>
    <row r="1690" spans="1:4" hidden="1" x14ac:dyDescent="0.3">
      <c r="A1690" s="187" t="e">
        <f>#REF!</f>
        <v>#REF!</v>
      </c>
      <c r="B1690" s="187" t="e">
        <f>#REF!</f>
        <v>#REF!</v>
      </c>
      <c r="C1690" s="191" t="e">
        <f>#REF!</f>
        <v>#REF!</v>
      </c>
      <c r="D1690" s="186" t="e">
        <f>COUNTIF('[5]Trial Balance'!$A:$A,A1690)</f>
        <v>#VALUE!</v>
      </c>
    </row>
    <row r="1691" spans="1:4" hidden="1" x14ac:dyDescent="0.3">
      <c r="A1691" s="187" t="e">
        <f>#REF!</f>
        <v>#REF!</v>
      </c>
      <c r="B1691" s="187" t="e">
        <f>#REF!</f>
        <v>#REF!</v>
      </c>
      <c r="C1691" s="191" t="e">
        <f>#REF!</f>
        <v>#REF!</v>
      </c>
      <c r="D1691" s="186" t="e">
        <f>COUNTIF('[5]Trial Balance'!$A:$A,A1691)</f>
        <v>#VALUE!</v>
      </c>
    </row>
    <row r="1692" spans="1:4" hidden="1" x14ac:dyDescent="0.3">
      <c r="A1692" s="187" t="e">
        <f>#REF!</f>
        <v>#REF!</v>
      </c>
      <c r="B1692" s="187" t="e">
        <f>#REF!</f>
        <v>#REF!</v>
      </c>
      <c r="C1692" s="191" t="e">
        <f>#REF!</f>
        <v>#REF!</v>
      </c>
      <c r="D1692" s="186" t="e">
        <f>COUNTIF('[5]Trial Balance'!$A:$A,A1692)</f>
        <v>#VALUE!</v>
      </c>
    </row>
    <row r="1693" spans="1:4" hidden="1" x14ac:dyDescent="0.3">
      <c r="A1693" s="187" t="e">
        <f>#REF!</f>
        <v>#REF!</v>
      </c>
      <c r="B1693" s="187" t="e">
        <f>#REF!</f>
        <v>#REF!</v>
      </c>
      <c r="C1693" s="191" t="e">
        <f>#REF!</f>
        <v>#REF!</v>
      </c>
      <c r="D1693" s="186" t="e">
        <f>COUNTIF('[5]Trial Balance'!$A:$A,A1693)</f>
        <v>#VALUE!</v>
      </c>
    </row>
    <row r="1694" spans="1:4" hidden="1" x14ac:dyDescent="0.3">
      <c r="A1694" s="187" t="e">
        <f>#REF!</f>
        <v>#REF!</v>
      </c>
      <c r="B1694" s="187" t="e">
        <f>#REF!</f>
        <v>#REF!</v>
      </c>
      <c r="C1694" s="191" t="e">
        <f>#REF!</f>
        <v>#REF!</v>
      </c>
      <c r="D1694" s="186" t="e">
        <f>COUNTIF('[5]Trial Balance'!$A:$A,A1694)</f>
        <v>#VALUE!</v>
      </c>
    </row>
    <row r="1695" spans="1:4" hidden="1" x14ac:dyDescent="0.3">
      <c r="A1695" s="187" t="e">
        <f>#REF!</f>
        <v>#REF!</v>
      </c>
      <c r="B1695" s="187" t="e">
        <f>#REF!</f>
        <v>#REF!</v>
      </c>
      <c r="C1695" s="191" t="e">
        <f>#REF!</f>
        <v>#REF!</v>
      </c>
      <c r="D1695" s="186" t="e">
        <f>COUNTIF('[5]Trial Balance'!$A:$A,A1695)</f>
        <v>#VALUE!</v>
      </c>
    </row>
    <row r="1696" spans="1:4" hidden="1" x14ac:dyDescent="0.3">
      <c r="A1696" s="187" t="e">
        <f>#REF!</f>
        <v>#REF!</v>
      </c>
      <c r="B1696" s="187" t="e">
        <f>#REF!</f>
        <v>#REF!</v>
      </c>
      <c r="C1696" s="191" t="e">
        <f>#REF!</f>
        <v>#REF!</v>
      </c>
      <c r="D1696" s="186" t="e">
        <f>COUNTIF('[5]Trial Balance'!$A:$A,A1696)</f>
        <v>#VALUE!</v>
      </c>
    </row>
    <row r="1697" spans="1:4" hidden="1" x14ac:dyDescent="0.3">
      <c r="A1697" s="187" t="e">
        <f>#REF!</f>
        <v>#REF!</v>
      </c>
      <c r="B1697" s="187" t="e">
        <f>#REF!</f>
        <v>#REF!</v>
      </c>
      <c r="C1697" s="191" t="e">
        <f>#REF!</f>
        <v>#REF!</v>
      </c>
      <c r="D1697" s="186" t="e">
        <f>COUNTIF('[5]Trial Balance'!$A:$A,A1697)</f>
        <v>#VALUE!</v>
      </c>
    </row>
    <row r="1698" spans="1:4" hidden="1" x14ac:dyDescent="0.3">
      <c r="A1698" s="187" t="e">
        <f>#REF!</f>
        <v>#REF!</v>
      </c>
      <c r="B1698" s="187" t="e">
        <f>#REF!</f>
        <v>#REF!</v>
      </c>
      <c r="C1698" s="191" t="e">
        <f>#REF!</f>
        <v>#REF!</v>
      </c>
      <c r="D1698" s="186" t="e">
        <f>COUNTIF('[5]Trial Balance'!$A:$A,A1698)</f>
        <v>#VALUE!</v>
      </c>
    </row>
    <row r="1699" spans="1:4" hidden="1" x14ac:dyDescent="0.3">
      <c r="A1699" s="187" t="e">
        <f>#REF!</f>
        <v>#REF!</v>
      </c>
      <c r="B1699" s="187" t="e">
        <f>#REF!</f>
        <v>#REF!</v>
      </c>
      <c r="C1699" s="191" t="e">
        <f>#REF!</f>
        <v>#REF!</v>
      </c>
      <c r="D1699" s="186" t="e">
        <f>COUNTIF('[5]Trial Balance'!$A:$A,A1699)</f>
        <v>#VALUE!</v>
      </c>
    </row>
    <row r="1700" spans="1:4" hidden="1" x14ac:dyDescent="0.3">
      <c r="A1700" s="187" t="e">
        <f>#REF!</f>
        <v>#REF!</v>
      </c>
      <c r="B1700" s="187" t="e">
        <f>#REF!</f>
        <v>#REF!</v>
      </c>
      <c r="C1700" s="191" t="e">
        <f>#REF!</f>
        <v>#REF!</v>
      </c>
      <c r="D1700" s="186" t="e">
        <f>COUNTIF('[5]Trial Balance'!$A:$A,A1700)</f>
        <v>#VALUE!</v>
      </c>
    </row>
    <row r="1701" spans="1:4" hidden="1" x14ac:dyDescent="0.3">
      <c r="A1701" s="187" t="e">
        <f>#REF!</f>
        <v>#REF!</v>
      </c>
      <c r="B1701" s="187" t="e">
        <f>#REF!</f>
        <v>#REF!</v>
      </c>
      <c r="C1701" s="191" t="e">
        <f>#REF!</f>
        <v>#REF!</v>
      </c>
      <c r="D1701" s="186" t="e">
        <f>COUNTIF('[5]Trial Balance'!$A:$A,A1701)</f>
        <v>#VALUE!</v>
      </c>
    </row>
    <row r="1702" spans="1:4" hidden="1" x14ac:dyDescent="0.3">
      <c r="A1702" s="187" t="e">
        <f>#REF!</f>
        <v>#REF!</v>
      </c>
      <c r="B1702" s="187" t="e">
        <f>#REF!</f>
        <v>#REF!</v>
      </c>
      <c r="C1702" s="191" t="e">
        <f>#REF!</f>
        <v>#REF!</v>
      </c>
      <c r="D1702" s="186" t="e">
        <f>COUNTIF('[5]Trial Balance'!$A:$A,A1702)</f>
        <v>#VALUE!</v>
      </c>
    </row>
    <row r="1703" spans="1:4" hidden="1" x14ac:dyDescent="0.3">
      <c r="A1703" s="187" t="e">
        <f>#REF!</f>
        <v>#REF!</v>
      </c>
      <c r="B1703" s="187" t="e">
        <f>#REF!</f>
        <v>#REF!</v>
      </c>
      <c r="C1703" s="191" t="e">
        <f>#REF!</f>
        <v>#REF!</v>
      </c>
      <c r="D1703" s="186" t="e">
        <f>COUNTIF('[5]Trial Balance'!$A:$A,A1703)</f>
        <v>#VALUE!</v>
      </c>
    </row>
    <row r="1704" spans="1:4" hidden="1" x14ac:dyDescent="0.3">
      <c r="A1704" s="187" t="e">
        <f>#REF!</f>
        <v>#REF!</v>
      </c>
      <c r="B1704" s="187" t="e">
        <f>#REF!</f>
        <v>#REF!</v>
      </c>
      <c r="C1704" s="191" t="e">
        <f>#REF!</f>
        <v>#REF!</v>
      </c>
      <c r="D1704" s="186" t="e">
        <f>COUNTIF('[5]Trial Balance'!$A:$A,A1704)</f>
        <v>#VALUE!</v>
      </c>
    </row>
    <row r="1705" spans="1:4" hidden="1" x14ac:dyDescent="0.3">
      <c r="A1705" s="187" t="e">
        <f>#REF!</f>
        <v>#REF!</v>
      </c>
      <c r="B1705" s="187" t="e">
        <f>#REF!</f>
        <v>#REF!</v>
      </c>
      <c r="C1705" s="191" t="e">
        <f>#REF!</f>
        <v>#REF!</v>
      </c>
      <c r="D1705" s="186" t="e">
        <f>COUNTIF('[5]Trial Balance'!$A:$A,A1705)</f>
        <v>#VALUE!</v>
      </c>
    </row>
    <row r="1706" spans="1:4" hidden="1" x14ac:dyDescent="0.3">
      <c r="A1706" s="187" t="e">
        <f>#REF!</f>
        <v>#REF!</v>
      </c>
      <c r="B1706" s="187" t="e">
        <f>#REF!</f>
        <v>#REF!</v>
      </c>
      <c r="C1706" s="191" t="e">
        <f>#REF!</f>
        <v>#REF!</v>
      </c>
      <c r="D1706" s="186" t="e">
        <f>COUNTIF('[5]Trial Balance'!$A:$A,A1706)</f>
        <v>#VALUE!</v>
      </c>
    </row>
    <row r="1707" spans="1:4" hidden="1" x14ac:dyDescent="0.3">
      <c r="A1707" s="187" t="e">
        <f>#REF!</f>
        <v>#REF!</v>
      </c>
      <c r="B1707" s="187" t="e">
        <f>#REF!</f>
        <v>#REF!</v>
      </c>
      <c r="C1707" s="191" t="e">
        <f>#REF!</f>
        <v>#REF!</v>
      </c>
      <c r="D1707" s="186" t="e">
        <f>COUNTIF('[5]Trial Balance'!$A:$A,A1707)</f>
        <v>#VALUE!</v>
      </c>
    </row>
    <row r="1708" spans="1:4" hidden="1" x14ac:dyDescent="0.3">
      <c r="A1708" s="187" t="e">
        <f>#REF!</f>
        <v>#REF!</v>
      </c>
      <c r="B1708" s="187" t="e">
        <f>#REF!</f>
        <v>#REF!</v>
      </c>
      <c r="C1708" s="191" t="e">
        <f>#REF!</f>
        <v>#REF!</v>
      </c>
      <c r="D1708" s="186" t="e">
        <f>COUNTIF('[5]Trial Balance'!$A:$A,A1708)</f>
        <v>#VALUE!</v>
      </c>
    </row>
    <row r="1709" spans="1:4" hidden="1" x14ac:dyDescent="0.3">
      <c r="A1709" s="187" t="e">
        <f>#REF!</f>
        <v>#REF!</v>
      </c>
      <c r="B1709" s="187" t="e">
        <f>#REF!</f>
        <v>#REF!</v>
      </c>
      <c r="C1709" s="191" t="e">
        <f>#REF!</f>
        <v>#REF!</v>
      </c>
      <c r="D1709" s="186" t="e">
        <f>COUNTIF('[5]Trial Balance'!$A:$A,A1709)</f>
        <v>#VALUE!</v>
      </c>
    </row>
    <row r="1710" spans="1:4" hidden="1" x14ac:dyDescent="0.3">
      <c r="A1710" s="187" t="e">
        <f>#REF!</f>
        <v>#REF!</v>
      </c>
      <c r="B1710" s="187" t="e">
        <f>#REF!</f>
        <v>#REF!</v>
      </c>
      <c r="C1710" s="191" t="e">
        <f>#REF!</f>
        <v>#REF!</v>
      </c>
      <c r="D1710" s="186" t="e">
        <f>COUNTIF('[5]Trial Balance'!$A:$A,A1710)</f>
        <v>#VALUE!</v>
      </c>
    </row>
    <row r="1711" spans="1:4" hidden="1" x14ac:dyDescent="0.3">
      <c r="A1711" s="187" t="e">
        <f>#REF!</f>
        <v>#REF!</v>
      </c>
      <c r="B1711" s="187" t="e">
        <f>#REF!</f>
        <v>#REF!</v>
      </c>
      <c r="C1711" s="191" t="e">
        <f>#REF!</f>
        <v>#REF!</v>
      </c>
      <c r="D1711" s="186" t="e">
        <f>COUNTIF('[5]Trial Balance'!$A:$A,A1711)</f>
        <v>#VALUE!</v>
      </c>
    </row>
    <row r="1712" spans="1:4" hidden="1" x14ac:dyDescent="0.3">
      <c r="A1712" s="187" t="e">
        <f>#REF!</f>
        <v>#REF!</v>
      </c>
      <c r="B1712" s="187" t="e">
        <f>#REF!</f>
        <v>#REF!</v>
      </c>
      <c r="C1712" s="191" t="e">
        <f>#REF!</f>
        <v>#REF!</v>
      </c>
      <c r="D1712" s="186" t="e">
        <f>COUNTIF('[5]Trial Balance'!$A:$A,A1712)</f>
        <v>#VALUE!</v>
      </c>
    </row>
    <row r="1713" spans="1:4" hidden="1" x14ac:dyDescent="0.3">
      <c r="A1713" s="187" t="e">
        <f>#REF!</f>
        <v>#REF!</v>
      </c>
      <c r="B1713" s="187" t="e">
        <f>#REF!</f>
        <v>#REF!</v>
      </c>
      <c r="C1713" s="191" t="e">
        <f>#REF!</f>
        <v>#REF!</v>
      </c>
      <c r="D1713" s="186" t="e">
        <f>COUNTIF('[5]Trial Balance'!$A:$A,A1713)</f>
        <v>#VALUE!</v>
      </c>
    </row>
    <row r="1714" spans="1:4" hidden="1" x14ac:dyDescent="0.3">
      <c r="A1714" s="187" t="e">
        <f>#REF!</f>
        <v>#REF!</v>
      </c>
      <c r="B1714" s="187" t="e">
        <f>#REF!</f>
        <v>#REF!</v>
      </c>
      <c r="C1714" s="191" t="e">
        <f>#REF!</f>
        <v>#REF!</v>
      </c>
      <c r="D1714" s="186" t="e">
        <f>COUNTIF('[5]Trial Balance'!$A:$A,A1714)</f>
        <v>#VALUE!</v>
      </c>
    </row>
    <row r="1715" spans="1:4" hidden="1" x14ac:dyDescent="0.3">
      <c r="A1715" s="187" t="e">
        <f>#REF!</f>
        <v>#REF!</v>
      </c>
      <c r="B1715" s="187" t="e">
        <f>#REF!</f>
        <v>#REF!</v>
      </c>
      <c r="C1715" s="191" t="e">
        <f>#REF!</f>
        <v>#REF!</v>
      </c>
      <c r="D1715" s="186" t="e">
        <f>COUNTIF('[5]Trial Balance'!$A:$A,A1715)</f>
        <v>#VALUE!</v>
      </c>
    </row>
    <row r="1716" spans="1:4" hidden="1" x14ac:dyDescent="0.3">
      <c r="A1716" s="187" t="e">
        <f>#REF!</f>
        <v>#REF!</v>
      </c>
      <c r="B1716" s="187" t="e">
        <f>#REF!</f>
        <v>#REF!</v>
      </c>
      <c r="C1716" s="191" t="e">
        <f>#REF!</f>
        <v>#REF!</v>
      </c>
      <c r="D1716" s="186" t="e">
        <f>COUNTIF('[5]Trial Balance'!$A:$A,A1716)</f>
        <v>#VALUE!</v>
      </c>
    </row>
    <row r="1717" spans="1:4" hidden="1" x14ac:dyDescent="0.3">
      <c r="A1717" s="187" t="e">
        <f>#REF!</f>
        <v>#REF!</v>
      </c>
      <c r="B1717" s="187" t="e">
        <f>#REF!</f>
        <v>#REF!</v>
      </c>
      <c r="C1717" s="191" t="e">
        <f>#REF!</f>
        <v>#REF!</v>
      </c>
      <c r="D1717" s="186" t="e">
        <f>COUNTIF('[5]Trial Balance'!$A:$A,A1717)</f>
        <v>#VALUE!</v>
      </c>
    </row>
    <row r="1718" spans="1:4" hidden="1" x14ac:dyDescent="0.3">
      <c r="A1718" s="187" t="e">
        <f>#REF!</f>
        <v>#REF!</v>
      </c>
      <c r="B1718" s="187" t="e">
        <f>#REF!</f>
        <v>#REF!</v>
      </c>
      <c r="C1718" s="191" t="e">
        <f>#REF!</f>
        <v>#REF!</v>
      </c>
      <c r="D1718" s="186" t="e">
        <f>COUNTIF('[5]Trial Balance'!$A:$A,A1718)</f>
        <v>#VALUE!</v>
      </c>
    </row>
    <row r="1719" spans="1:4" hidden="1" x14ac:dyDescent="0.3">
      <c r="A1719" s="187" t="e">
        <f>#REF!</f>
        <v>#REF!</v>
      </c>
      <c r="B1719" s="187" t="e">
        <f>#REF!</f>
        <v>#REF!</v>
      </c>
      <c r="C1719" s="191" t="e">
        <f>#REF!</f>
        <v>#REF!</v>
      </c>
      <c r="D1719" s="186" t="e">
        <f>COUNTIF('[5]Trial Balance'!$A:$A,A1719)</f>
        <v>#VALUE!</v>
      </c>
    </row>
    <row r="1720" spans="1:4" hidden="1" x14ac:dyDescent="0.3">
      <c r="A1720" s="187" t="e">
        <f>#REF!</f>
        <v>#REF!</v>
      </c>
      <c r="B1720" s="187" t="e">
        <f>#REF!</f>
        <v>#REF!</v>
      </c>
      <c r="C1720" s="191" t="e">
        <f>#REF!</f>
        <v>#REF!</v>
      </c>
      <c r="D1720" s="186" t="e">
        <f>COUNTIF('[5]Trial Balance'!$A:$A,A1720)</f>
        <v>#VALUE!</v>
      </c>
    </row>
    <row r="1721" spans="1:4" hidden="1" x14ac:dyDescent="0.3">
      <c r="A1721" s="187" t="e">
        <f>#REF!</f>
        <v>#REF!</v>
      </c>
      <c r="B1721" s="187" t="e">
        <f>#REF!</f>
        <v>#REF!</v>
      </c>
      <c r="C1721" s="191" t="e">
        <f>#REF!</f>
        <v>#REF!</v>
      </c>
      <c r="D1721" s="186" t="e">
        <f>COUNTIF('[5]Trial Balance'!$A:$A,A1721)</f>
        <v>#VALUE!</v>
      </c>
    </row>
    <row r="1722" spans="1:4" hidden="1" x14ac:dyDescent="0.3">
      <c r="A1722" s="187" t="e">
        <f>#REF!</f>
        <v>#REF!</v>
      </c>
      <c r="B1722" s="187" t="e">
        <f>#REF!</f>
        <v>#REF!</v>
      </c>
      <c r="C1722" s="191" t="e">
        <f>#REF!</f>
        <v>#REF!</v>
      </c>
      <c r="D1722" s="186" t="e">
        <f>COUNTIF('[5]Trial Balance'!$A:$A,A1722)</f>
        <v>#VALUE!</v>
      </c>
    </row>
    <row r="1723" spans="1:4" hidden="1" x14ac:dyDescent="0.3">
      <c r="A1723" s="187" t="e">
        <f>#REF!</f>
        <v>#REF!</v>
      </c>
      <c r="B1723" s="187" t="e">
        <f>#REF!</f>
        <v>#REF!</v>
      </c>
      <c r="C1723" s="191" t="e">
        <f>#REF!</f>
        <v>#REF!</v>
      </c>
      <c r="D1723" s="186" t="e">
        <f>COUNTIF('[5]Trial Balance'!$A:$A,A1723)</f>
        <v>#VALUE!</v>
      </c>
    </row>
    <row r="1724" spans="1:4" hidden="1" x14ac:dyDescent="0.3">
      <c r="A1724" s="187" t="e">
        <f>#REF!</f>
        <v>#REF!</v>
      </c>
      <c r="B1724" s="187" t="e">
        <f>#REF!</f>
        <v>#REF!</v>
      </c>
      <c r="C1724" s="191" t="e">
        <f>#REF!</f>
        <v>#REF!</v>
      </c>
      <c r="D1724" s="186" t="e">
        <f>COUNTIF('[5]Trial Balance'!$A:$A,A1724)</f>
        <v>#VALUE!</v>
      </c>
    </row>
    <row r="1725" spans="1:4" hidden="1" x14ac:dyDescent="0.3">
      <c r="A1725" s="187" t="e">
        <f>#REF!</f>
        <v>#REF!</v>
      </c>
      <c r="B1725" s="187" t="e">
        <f>#REF!</f>
        <v>#REF!</v>
      </c>
      <c r="C1725" s="191" t="e">
        <f>#REF!</f>
        <v>#REF!</v>
      </c>
      <c r="D1725" s="186" t="e">
        <f>COUNTIF('[5]Trial Balance'!$A:$A,A1725)</f>
        <v>#VALUE!</v>
      </c>
    </row>
    <row r="1726" spans="1:4" hidden="1" x14ac:dyDescent="0.3">
      <c r="A1726" s="187" t="e">
        <f>#REF!</f>
        <v>#REF!</v>
      </c>
      <c r="B1726" s="187" t="e">
        <f>#REF!</f>
        <v>#REF!</v>
      </c>
      <c r="C1726" s="191" t="e">
        <f>#REF!</f>
        <v>#REF!</v>
      </c>
      <c r="D1726" s="186" t="e">
        <f>COUNTIF('[5]Trial Balance'!$A:$A,A1726)</f>
        <v>#VALUE!</v>
      </c>
    </row>
    <row r="1727" spans="1:4" hidden="1" x14ac:dyDescent="0.3">
      <c r="A1727" s="187" t="e">
        <f>#REF!</f>
        <v>#REF!</v>
      </c>
      <c r="B1727" s="187" t="e">
        <f>#REF!</f>
        <v>#REF!</v>
      </c>
      <c r="C1727" s="191" t="e">
        <f>#REF!</f>
        <v>#REF!</v>
      </c>
      <c r="D1727" s="186" t="e">
        <f>COUNTIF('[5]Trial Balance'!$A:$A,A1727)</f>
        <v>#VALUE!</v>
      </c>
    </row>
    <row r="1728" spans="1:4" hidden="1" x14ac:dyDescent="0.3">
      <c r="A1728" s="187" t="e">
        <f>#REF!</f>
        <v>#REF!</v>
      </c>
      <c r="B1728" s="187" t="e">
        <f>#REF!</f>
        <v>#REF!</v>
      </c>
      <c r="C1728" s="191" t="e">
        <f>#REF!</f>
        <v>#REF!</v>
      </c>
      <c r="D1728" s="186" t="e">
        <f>COUNTIF('[5]Trial Balance'!$A:$A,A1728)</f>
        <v>#VALUE!</v>
      </c>
    </row>
    <row r="1729" spans="1:4" hidden="1" x14ac:dyDescent="0.3">
      <c r="A1729" s="187" t="e">
        <f>#REF!</f>
        <v>#REF!</v>
      </c>
      <c r="B1729" s="187" t="e">
        <f>#REF!</f>
        <v>#REF!</v>
      </c>
      <c r="C1729" s="191" t="e">
        <f>#REF!</f>
        <v>#REF!</v>
      </c>
      <c r="D1729" s="186" t="e">
        <f>COUNTIF('[5]Trial Balance'!$A:$A,A1729)</f>
        <v>#VALUE!</v>
      </c>
    </row>
    <row r="1730" spans="1:4" hidden="1" x14ac:dyDescent="0.3">
      <c r="A1730" s="187" t="e">
        <f>#REF!</f>
        <v>#REF!</v>
      </c>
      <c r="B1730" s="187" t="e">
        <f>#REF!</f>
        <v>#REF!</v>
      </c>
      <c r="C1730" s="191" t="e">
        <f>#REF!</f>
        <v>#REF!</v>
      </c>
      <c r="D1730" s="186" t="e">
        <f>COUNTIF('[5]Trial Balance'!$A:$A,A1730)</f>
        <v>#VALUE!</v>
      </c>
    </row>
    <row r="1731" spans="1:4" hidden="1" x14ac:dyDescent="0.3">
      <c r="A1731" s="187" t="e">
        <f>#REF!</f>
        <v>#REF!</v>
      </c>
      <c r="B1731" s="187" t="e">
        <f>#REF!</f>
        <v>#REF!</v>
      </c>
      <c r="C1731" s="191" t="e">
        <f>#REF!</f>
        <v>#REF!</v>
      </c>
      <c r="D1731" s="186" t="e">
        <f>COUNTIF('[5]Trial Balance'!$A:$A,A1731)</f>
        <v>#VALUE!</v>
      </c>
    </row>
    <row r="1732" spans="1:4" hidden="1" x14ac:dyDescent="0.3">
      <c r="A1732" s="187" t="e">
        <f>#REF!</f>
        <v>#REF!</v>
      </c>
      <c r="B1732" s="187" t="e">
        <f>#REF!</f>
        <v>#REF!</v>
      </c>
      <c r="C1732" s="191" t="e">
        <f>#REF!</f>
        <v>#REF!</v>
      </c>
      <c r="D1732" s="186" t="e">
        <f>COUNTIF('[5]Trial Balance'!$A:$A,A1732)</f>
        <v>#VALUE!</v>
      </c>
    </row>
    <row r="1733" spans="1:4" hidden="1" x14ac:dyDescent="0.3">
      <c r="A1733" s="187" t="e">
        <f>#REF!</f>
        <v>#REF!</v>
      </c>
      <c r="B1733" s="187" t="e">
        <f>#REF!</f>
        <v>#REF!</v>
      </c>
      <c r="C1733" s="191" t="e">
        <f>#REF!</f>
        <v>#REF!</v>
      </c>
      <c r="D1733" s="186" t="e">
        <f>COUNTIF('[5]Trial Balance'!$A:$A,A1733)</f>
        <v>#VALUE!</v>
      </c>
    </row>
    <row r="1734" spans="1:4" hidden="1" x14ac:dyDescent="0.3">
      <c r="A1734" s="187" t="e">
        <f>#REF!</f>
        <v>#REF!</v>
      </c>
      <c r="B1734" s="187" t="e">
        <f>#REF!</f>
        <v>#REF!</v>
      </c>
      <c r="C1734" s="191" t="e">
        <f>#REF!</f>
        <v>#REF!</v>
      </c>
      <c r="D1734" s="186" t="e">
        <f>COUNTIF('[5]Trial Balance'!$A:$A,A1734)</f>
        <v>#VALUE!</v>
      </c>
    </row>
    <row r="1735" spans="1:4" hidden="1" x14ac:dyDescent="0.3">
      <c r="A1735" s="187" t="e">
        <f>#REF!</f>
        <v>#REF!</v>
      </c>
      <c r="B1735" s="187" t="e">
        <f>#REF!</f>
        <v>#REF!</v>
      </c>
      <c r="C1735" s="191" t="e">
        <f>#REF!</f>
        <v>#REF!</v>
      </c>
      <c r="D1735" s="186" t="e">
        <f>COUNTIF('[5]Trial Balance'!$A:$A,A1735)</f>
        <v>#VALUE!</v>
      </c>
    </row>
    <row r="1736" spans="1:4" hidden="1" x14ac:dyDescent="0.3">
      <c r="A1736" s="187" t="e">
        <f>#REF!</f>
        <v>#REF!</v>
      </c>
      <c r="B1736" s="187" t="e">
        <f>#REF!</f>
        <v>#REF!</v>
      </c>
      <c r="C1736" s="191" t="e">
        <f>#REF!</f>
        <v>#REF!</v>
      </c>
      <c r="D1736" s="186" t="e">
        <f>COUNTIF('[5]Trial Balance'!$A:$A,A1736)</f>
        <v>#VALUE!</v>
      </c>
    </row>
    <row r="1737" spans="1:4" hidden="1" x14ac:dyDescent="0.3">
      <c r="A1737" s="187" t="e">
        <f>#REF!</f>
        <v>#REF!</v>
      </c>
      <c r="B1737" s="187" t="e">
        <f>#REF!</f>
        <v>#REF!</v>
      </c>
      <c r="C1737" s="191" t="e">
        <f>#REF!</f>
        <v>#REF!</v>
      </c>
      <c r="D1737" s="186" t="e">
        <f>COUNTIF('[5]Trial Balance'!$A:$A,A1737)</f>
        <v>#VALUE!</v>
      </c>
    </row>
    <row r="1738" spans="1:4" hidden="1" x14ac:dyDescent="0.3">
      <c r="A1738" s="187" t="e">
        <f>#REF!</f>
        <v>#REF!</v>
      </c>
      <c r="B1738" s="187" t="e">
        <f>#REF!</f>
        <v>#REF!</v>
      </c>
      <c r="C1738" s="191" t="e">
        <f>#REF!</f>
        <v>#REF!</v>
      </c>
      <c r="D1738" s="186" t="e">
        <f>COUNTIF('[5]Trial Balance'!$A:$A,A1738)</f>
        <v>#VALUE!</v>
      </c>
    </row>
    <row r="1739" spans="1:4" hidden="1" x14ac:dyDescent="0.3">
      <c r="A1739" s="187" t="e">
        <f>#REF!</f>
        <v>#REF!</v>
      </c>
      <c r="B1739" s="187" t="e">
        <f>#REF!</f>
        <v>#REF!</v>
      </c>
      <c r="C1739" s="191" t="e">
        <f>#REF!</f>
        <v>#REF!</v>
      </c>
      <c r="D1739" s="186" t="e">
        <f>COUNTIF('[5]Trial Balance'!$A:$A,A1739)</f>
        <v>#VALUE!</v>
      </c>
    </row>
    <row r="1740" spans="1:4" hidden="1" x14ac:dyDescent="0.3">
      <c r="A1740" s="187" t="e">
        <f>#REF!</f>
        <v>#REF!</v>
      </c>
      <c r="B1740" s="187" t="e">
        <f>#REF!</f>
        <v>#REF!</v>
      </c>
      <c r="C1740" s="191" t="e">
        <f>#REF!</f>
        <v>#REF!</v>
      </c>
      <c r="D1740" s="186" t="e">
        <f>COUNTIF('[5]Trial Balance'!$A:$A,A1740)</f>
        <v>#VALUE!</v>
      </c>
    </row>
    <row r="1741" spans="1:4" hidden="1" x14ac:dyDescent="0.3">
      <c r="A1741" s="187" t="e">
        <f>#REF!</f>
        <v>#REF!</v>
      </c>
      <c r="B1741" s="187" t="e">
        <f>#REF!</f>
        <v>#REF!</v>
      </c>
      <c r="C1741" s="191" t="e">
        <f>#REF!</f>
        <v>#REF!</v>
      </c>
      <c r="D1741" s="186" t="e">
        <f>COUNTIF('[5]Trial Balance'!$A:$A,A1741)</f>
        <v>#VALUE!</v>
      </c>
    </row>
    <row r="1742" spans="1:4" hidden="1" x14ac:dyDescent="0.3">
      <c r="A1742" s="187" t="e">
        <f>#REF!</f>
        <v>#REF!</v>
      </c>
      <c r="B1742" s="187" t="e">
        <f>#REF!</f>
        <v>#REF!</v>
      </c>
      <c r="C1742" s="191" t="e">
        <f>#REF!</f>
        <v>#REF!</v>
      </c>
      <c r="D1742" s="186" t="e">
        <f>COUNTIF('[5]Trial Balance'!$A:$A,A1742)</f>
        <v>#VALUE!</v>
      </c>
    </row>
    <row r="1743" spans="1:4" hidden="1" x14ac:dyDescent="0.3">
      <c r="A1743" s="187" t="e">
        <f>#REF!</f>
        <v>#REF!</v>
      </c>
      <c r="B1743" s="187" t="e">
        <f>#REF!</f>
        <v>#REF!</v>
      </c>
      <c r="C1743" s="191" t="e">
        <f>#REF!</f>
        <v>#REF!</v>
      </c>
      <c r="D1743" s="186" t="e">
        <f>COUNTIF('[5]Trial Balance'!$A:$A,A1743)</f>
        <v>#VALUE!</v>
      </c>
    </row>
    <row r="1744" spans="1:4" hidden="1" x14ac:dyDescent="0.3">
      <c r="A1744" s="187" t="e">
        <f>#REF!</f>
        <v>#REF!</v>
      </c>
      <c r="B1744" s="187" t="e">
        <f>#REF!</f>
        <v>#REF!</v>
      </c>
      <c r="C1744" s="191" t="e">
        <f>#REF!</f>
        <v>#REF!</v>
      </c>
      <c r="D1744" s="186" t="e">
        <f>COUNTIF('[5]Trial Balance'!$A:$A,A1744)</f>
        <v>#VALUE!</v>
      </c>
    </row>
    <row r="1745" spans="1:4" hidden="1" x14ac:dyDescent="0.3">
      <c r="A1745" s="187" t="e">
        <f>#REF!</f>
        <v>#REF!</v>
      </c>
      <c r="B1745" s="187" t="e">
        <f>#REF!</f>
        <v>#REF!</v>
      </c>
      <c r="C1745" s="191" t="e">
        <f>#REF!</f>
        <v>#REF!</v>
      </c>
      <c r="D1745" s="186" t="e">
        <f>COUNTIF('[5]Trial Balance'!$A:$A,A1745)</f>
        <v>#VALUE!</v>
      </c>
    </row>
    <row r="1746" spans="1:4" hidden="1" x14ac:dyDescent="0.3">
      <c r="A1746" s="187" t="e">
        <f>#REF!</f>
        <v>#REF!</v>
      </c>
      <c r="B1746" s="187" t="e">
        <f>#REF!</f>
        <v>#REF!</v>
      </c>
      <c r="C1746" s="191" t="e">
        <f>#REF!</f>
        <v>#REF!</v>
      </c>
      <c r="D1746" s="186" t="e">
        <f>COUNTIF('[5]Trial Balance'!$A:$A,A1746)</f>
        <v>#VALUE!</v>
      </c>
    </row>
    <row r="1747" spans="1:4" hidden="1" x14ac:dyDescent="0.3">
      <c r="A1747" s="187" t="e">
        <f>#REF!</f>
        <v>#REF!</v>
      </c>
      <c r="B1747" s="187" t="e">
        <f>#REF!</f>
        <v>#REF!</v>
      </c>
      <c r="C1747" s="191" t="e">
        <f>#REF!</f>
        <v>#REF!</v>
      </c>
      <c r="D1747" s="186" t="e">
        <f>COUNTIF('[5]Trial Balance'!$A:$A,A1747)</f>
        <v>#VALUE!</v>
      </c>
    </row>
    <row r="1748" spans="1:4" hidden="1" x14ac:dyDescent="0.3">
      <c r="A1748" s="187" t="e">
        <f>#REF!</f>
        <v>#REF!</v>
      </c>
      <c r="B1748" s="187" t="e">
        <f>#REF!</f>
        <v>#REF!</v>
      </c>
      <c r="C1748" s="191" t="e">
        <f>#REF!</f>
        <v>#REF!</v>
      </c>
      <c r="D1748" s="186" t="e">
        <f>COUNTIF('[5]Trial Balance'!$A:$A,A1748)</f>
        <v>#VALUE!</v>
      </c>
    </row>
    <row r="1749" spans="1:4" hidden="1" x14ac:dyDescent="0.3">
      <c r="A1749" s="187" t="e">
        <f>#REF!</f>
        <v>#REF!</v>
      </c>
      <c r="B1749" s="187" t="e">
        <f>#REF!</f>
        <v>#REF!</v>
      </c>
      <c r="C1749" s="191" t="e">
        <f>#REF!</f>
        <v>#REF!</v>
      </c>
      <c r="D1749" s="186" t="e">
        <f>COUNTIF('[5]Trial Balance'!$A:$A,A1749)</f>
        <v>#VALUE!</v>
      </c>
    </row>
    <row r="1750" spans="1:4" hidden="1" x14ac:dyDescent="0.3">
      <c r="A1750" s="187" t="e">
        <f>#REF!</f>
        <v>#REF!</v>
      </c>
      <c r="B1750" s="187" t="e">
        <f>#REF!</f>
        <v>#REF!</v>
      </c>
      <c r="C1750" s="191" t="e">
        <f>#REF!</f>
        <v>#REF!</v>
      </c>
      <c r="D1750" s="186" t="e">
        <f>COUNTIF('[5]Trial Balance'!$A:$A,A1750)</f>
        <v>#VALUE!</v>
      </c>
    </row>
    <row r="1751" spans="1:4" hidden="1" x14ac:dyDescent="0.3">
      <c r="A1751" s="187" t="e">
        <f>#REF!</f>
        <v>#REF!</v>
      </c>
      <c r="B1751" s="187" t="e">
        <f>#REF!</f>
        <v>#REF!</v>
      </c>
      <c r="C1751" s="191" t="e">
        <f>#REF!</f>
        <v>#REF!</v>
      </c>
      <c r="D1751" s="186" t="e">
        <f>COUNTIF('[5]Trial Balance'!$A:$A,A1751)</f>
        <v>#VALUE!</v>
      </c>
    </row>
    <row r="1752" spans="1:4" hidden="1" x14ac:dyDescent="0.3">
      <c r="A1752" s="187" t="e">
        <f>#REF!</f>
        <v>#REF!</v>
      </c>
      <c r="B1752" s="187" t="e">
        <f>#REF!</f>
        <v>#REF!</v>
      </c>
      <c r="C1752" s="191" t="e">
        <f>#REF!</f>
        <v>#REF!</v>
      </c>
      <c r="D1752" s="186" t="e">
        <f>COUNTIF('[5]Trial Balance'!$A:$A,A1752)</f>
        <v>#VALUE!</v>
      </c>
    </row>
    <row r="1753" spans="1:4" hidden="1" x14ac:dyDescent="0.3">
      <c r="A1753" s="187" t="e">
        <f>#REF!</f>
        <v>#REF!</v>
      </c>
      <c r="B1753" s="187" t="e">
        <f>#REF!</f>
        <v>#REF!</v>
      </c>
      <c r="C1753" s="191" t="e">
        <f>#REF!</f>
        <v>#REF!</v>
      </c>
      <c r="D1753" s="186" t="e">
        <f>COUNTIF('[5]Trial Balance'!$A:$A,A1753)</f>
        <v>#VALUE!</v>
      </c>
    </row>
    <row r="1754" spans="1:4" hidden="1" x14ac:dyDescent="0.3">
      <c r="A1754" s="187" t="e">
        <f>#REF!</f>
        <v>#REF!</v>
      </c>
      <c r="B1754" s="187" t="e">
        <f>#REF!</f>
        <v>#REF!</v>
      </c>
      <c r="C1754" s="191" t="e">
        <f>#REF!</f>
        <v>#REF!</v>
      </c>
      <c r="D1754" s="186" t="e">
        <f>COUNTIF('[5]Trial Balance'!$A:$A,A1754)</f>
        <v>#VALUE!</v>
      </c>
    </row>
    <row r="1755" spans="1:4" hidden="1" x14ac:dyDescent="0.3">
      <c r="A1755" s="187" t="e">
        <f>#REF!</f>
        <v>#REF!</v>
      </c>
      <c r="B1755" s="187" t="e">
        <f>#REF!</f>
        <v>#REF!</v>
      </c>
      <c r="C1755" s="191" t="e">
        <f>#REF!</f>
        <v>#REF!</v>
      </c>
      <c r="D1755" s="186" t="e">
        <f>COUNTIF('[5]Trial Balance'!$A:$A,A1755)</f>
        <v>#VALUE!</v>
      </c>
    </row>
    <row r="1756" spans="1:4" hidden="1" x14ac:dyDescent="0.3">
      <c r="A1756" s="187" t="e">
        <f>#REF!</f>
        <v>#REF!</v>
      </c>
      <c r="B1756" s="187" t="e">
        <f>#REF!</f>
        <v>#REF!</v>
      </c>
      <c r="C1756" s="191" t="e">
        <f>#REF!</f>
        <v>#REF!</v>
      </c>
      <c r="D1756" s="186" t="e">
        <f>COUNTIF('[5]Trial Balance'!$A:$A,A1756)</f>
        <v>#VALUE!</v>
      </c>
    </row>
    <row r="1757" spans="1:4" hidden="1" x14ac:dyDescent="0.3">
      <c r="A1757" s="187" t="e">
        <f>#REF!</f>
        <v>#REF!</v>
      </c>
      <c r="B1757" s="187" t="e">
        <f>#REF!</f>
        <v>#REF!</v>
      </c>
      <c r="C1757" s="191" t="e">
        <f>#REF!</f>
        <v>#REF!</v>
      </c>
      <c r="D1757" s="186" t="e">
        <f>COUNTIF('[5]Trial Balance'!$A:$A,A1757)</f>
        <v>#VALUE!</v>
      </c>
    </row>
    <row r="1758" spans="1:4" hidden="1" x14ac:dyDescent="0.3">
      <c r="A1758" s="187" t="e">
        <f>#REF!</f>
        <v>#REF!</v>
      </c>
      <c r="B1758" s="187" t="e">
        <f>#REF!</f>
        <v>#REF!</v>
      </c>
      <c r="C1758" s="191" t="e">
        <f>#REF!</f>
        <v>#REF!</v>
      </c>
      <c r="D1758" s="186" t="e">
        <f>COUNTIF('[5]Trial Balance'!$A:$A,A1758)</f>
        <v>#VALUE!</v>
      </c>
    </row>
    <row r="1759" spans="1:4" hidden="1" x14ac:dyDescent="0.3">
      <c r="A1759" s="187" t="e">
        <f>#REF!</f>
        <v>#REF!</v>
      </c>
      <c r="B1759" s="187" t="e">
        <f>#REF!</f>
        <v>#REF!</v>
      </c>
      <c r="C1759" s="191" t="e">
        <f>#REF!</f>
        <v>#REF!</v>
      </c>
      <c r="D1759" s="186" t="e">
        <f>COUNTIF('[5]Trial Balance'!$A:$A,A1759)</f>
        <v>#VALUE!</v>
      </c>
    </row>
    <row r="1760" spans="1:4" hidden="1" x14ac:dyDescent="0.3">
      <c r="A1760" s="187" t="e">
        <f>#REF!</f>
        <v>#REF!</v>
      </c>
      <c r="B1760" s="187" t="e">
        <f>#REF!</f>
        <v>#REF!</v>
      </c>
      <c r="C1760" s="191" t="e">
        <f>#REF!</f>
        <v>#REF!</v>
      </c>
      <c r="D1760" s="186" t="e">
        <f>COUNTIF('[5]Trial Balance'!$A:$A,A1760)</f>
        <v>#VALUE!</v>
      </c>
    </row>
    <row r="1761" spans="1:4" hidden="1" x14ac:dyDescent="0.3">
      <c r="A1761" s="187" t="e">
        <f>#REF!</f>
        <v>#REF!</v>
      </c>
      <c r="B1761" s="187" t="e">
        <f>#REF!</f>
        <v>#REF!</v>
      </c>
      <c r="C1761" s="191" t="e">
        <f>#REF!</f>
        <v>#REF!</v>
      </c>
      <c r="D1761" s="186" t="e">
        <f>COUNTIF('[5]Trial Balance'!$A:$A,A1761)</f>
        <v>#VALUE!</v>
      </c>
    </row>
    <row r="1762" spans="1:4" hidden="1" x14ac:dyDescent="0.3">
      <c r="A1762" s="187" t="e">
        <f>#REF!</f>
        <v>#REF!</v>
      </c>
      <c r="B1762" s="187" t="e">
        <f>#REF!</f>
        <v>#REF!</v>
      </c>
      <c r="C1762" s="191" t="e">
        <f>#REF!</f>
        <v>#REF!</v>
      </c>
      <c r="D1762" s="186" t="e">
        <f>COUNTIF('[5]Trial Balance'!$A:$A,A1762)</f>
        <v>#VALUE!</v>
      </c>
    </row>
    <row r="1763" spans="1:4" hidden="1" x14ac:dyDescent="0.3">
      <c r="A1763" s="187" t="e">
        <f>#REF!</f>
        <v>#REF!</v>
      </c>
      <c r="B1763" s="187" t="e">
        <f>#REF!</f>
        <v>#REF!</v>
      </c>
      <c r="C1763" s="191" t="e">
        <f>#REF!</f>
        <v>#REF!</v>
      </c>
      <c r="D1763" s="186" t="e">
        <f>COUNTIF('[5]Trial Balance'!$A:$A,A1763)</f>
        <v>#VALUE!</v>
      </c>
    </row>
    <row r="1764" spans="1:4" hidden="1" x14ac:dyDescent="0.3">
      <c r="A1764" s="187" t="e">
        <f>#REF!</f>
        <v>#REF!</v>
      </c>
      <c r="B1764" s="187" t="e">
        <f>#REF!</f>
        <v>#REF!</v>
      </c>
      <c r="C1764" s="191" t="e">
        <f>#REF!</f>
        <v>#REF!</v>
      </c>
      <c r="D1764" s="186" t="e">
        <f>COUNTIF('[5]Trial Balance'!$A:$A,A1764)</f>
        <v>#VALUE!</v>
      </c>
    </row>
    <row r="1765" spans="1:4" hidden="1" x14ac:dyDescent="0.3">
      <c r="A1765" s="187" t="e">
        <f>#REF!</f>
        <v>#REF!</v>
      </c>
      <c r="B1765" s="187" t="e">
        <f>#REF!</f>
        <v>#REF!</v>
      </c>
      <c r="C1765" s="191" t="e">
        <f>#REF!</f>
        <v>#REF!</v>
      </c>
      <c r="D1765" s="186" t="e">
        <f>COUNTIF('[5]Trial Balance'!$A:$A,A1765)</f>
        <v>#VALUE!</v>
      </c>
    </row>
    <row r="1766" spans="1:4" hidden="1" x14ac:dyDescent="0.3">
      <c r="A1766" s="187" t="e">
        <f>#REF!</f>
        <v>#REF!</v>
      </c>
      <c r="B1766" s="187" t="e">
        <f>#REF!</f>
        <v>#REF!</v>
      </c>
      <c r="C1766" s="191" t="e">
        <f>#REF!</f>
        <v>#REF!</v>
      </c>
      <c r="D1766" s="186" t="e">
        <f>COUNTIF('[5]Trial Balance'!$A:$A,A1766)</f>
        <v>#VALUE!</v>
      </c>
    </row>
    <row r="1767" spans="1:4" hidden="1" x14ac:dyDescent="0.3">
      <c r="A1767" s="187" t="e">
        <f>#REF!</f>
        <v>#REF!</v>
      </c>
      <c r="B1767" s="187" t="e">
        <f>#REF!</f>
        <v>#REF!</v>
      </c>
      <c r="C1767" s="191" t="e">
        <f>#REF!</f>
        <v>#REF!</v>
      </c>
      <c r="D1767" s="186" t="e">
        <f>COUNTIF('[5]Trial Balance'!$A:$A,A1767)</f>
        <v>#VALUE!</v>
      </c>
    </row>
    <row r="1768" spans="1:4" hidden="1" x14ac:dyDescent="0.3">
      <c r="A1768" s="187" t="e">
        <f>#REF!</f>
        <v>#REF!</v>
      </c>
      <c r="B1768" s="187" t="e">
        <f>#REF!</f>
        <v>#REF!</v>
      </c>
      <c r="C1768" s="191" t="e">
        <f>#REF!</f>
        <v>#REF!</v>
      </c>
      <c r="D1768" s="186" t="e">
        <f>COUNTIF('[5]Trial Balance'!$A:$A,A1768)</f>
        <v>#VALUE!</v>
      </c>
    </row>
    <row r="1769" spans="1:4" hidden="1" x14ac:dyDescent="0.3">
      <c r="A1769" s="187" t="e">
        <f>#REF!</f>
        <v>#REF!</v>
      </c>
      <c r="B1769" s="187" t="e">
        <f>#REF!</f>
        <v>#REF!</v>
      </c>
      <c r="C1769" s="191" t="e">
        <f>#REF!</f>
        <v>#REF!</v>
      </c>
      <c r="D1769" s="186" t="e">
        <f>COUNTIF('[5]Trial Balance'!$A:$A,A1769)</f>
        <v>#VALUE!</v>
      </c>
    </row>
    <row r="1770" spans="1:4" hidden="1" x14ac:dyDescent="0.3">
      <c r="A1770" s="187" t="e">
        <f>#REF!</f>
        <v>#REF!</v>
      </c>
      <c r="B1770" s="187" t="e">
        <f>#REF!</f>
        <v>#REF!</v>
      </c>
      <c r="C1770" s="191" t="e">
        <f>#REF!</f>
        <v>#REF!</v>
      </c>
      <c r="D1770" s="186" t="e">
        <f>COUNTIF('[5]Trial Balance'!$A:$A,A1770)</f>
        <v>#VALUE!</v>
      </c>
    </row>
    <row r="1771" spans="1:4" hidden="1" x14ac:dyDescent="0.3">
      <c r="A1771" s="187" t="e">
        <f>#REF!</f>
        <v>#REF!</v>
      </c>
      <c r="B1771" s="187" t="e">
        <f>#REF!</f>
        <v>#REF!</v>
      </c>
      <c r="C1771" s="191" t="e">
        <f>#REF!</f>
        <v>#REF!</v>
      </c>
      <c r="D1771" s="186" t="e">
        <f>COUNTIF('[5]Trial Balance'!$A:$A,A1771)</f>
        <v>#VALUE!</v>
      </c>
    </row>
    <row r="1772" spans="1:4" hidden="1" x14ac:dyDescent="0.3">
      <c r="A1772" s="187" t="e">
        <f>#REF!</f>
        <v>#REF!</v>
      </c>
      <c r="B1772" s="187" t="e">
        <f>#REF!</f>
        <v>#REF!</v>
      </c>
      <c r="C1772" s="191" t="e">
        <f>#REF!</f>
        <v>#REF!</v>
      </c>
      <c r="D1772" s="186" t="e">
        <f>COUNTIF('[5]Trial Balance'!$A:$A,A1772)</f>
        <v>#VALUE!</v>
      </c>
    </row>
    <row r="1773" spans="1:4" hidden="1" x14ac:dyDescent="0.3">
      <c r="A1773" s="187" t="e">
        <f>#REF!</f>
        <v>#REF!</v>
      </c>
      <c r="B1773" s="187" t="e">
        <f>#REF!</f>
        <v>#REF!</v>
      </c>
      <c r="C1773" s="191" t="e">
        <f>#REF!</f>
        <v>#REF!</v>
      </c>
      <c r="D1773" s="186" t="e">
        <f>COUNTIF('[5]Trial Balance'!$A:$A,A1773)</f>
        <v>#VALUE!</v>
      </c>
    </row>
    <row r="1774" spans="1:4" hidden="1" x14ac:dyDescent="0.3">
      <c r="A1774" s="187" t="e">
        <f>#REF!</f>
        <v>#REF!</v>
      </c>
      <c r="B1774" s="187" t="e">
        <f>#REF!</f>
        <v>#REF!</v>
      </c>
      <c r="C1774" s="191" t="e">
        <f>#REF!</f>
        <v>#REF!</v>
      </c>
      <c r="D1774" s="186" t="e">
        <f>COUNTIF('[5]Trial Balance'!$A:$A,A1774)</f>
        <v>#VALUE!</v>
      </c>
    </row>
    <row r="1775" spans="1:4" hidden="1" x14ac:dyDescent="0.3">
      <c r="A1775" s="187" t="e">
        <f>#REF!</f>
        <v>#REF!</v>
      </c>
      <c r="B1775" s="187" t="e">
        <f>#REF!</f>
        <v>#REF!</v>
      </c>
      <c r="C1775" s="191" t="e">
        <f>#REF!</f>
        <v>#REF!</v>
      </c>
      <c r="D1775" s="186" t="e">
        <f>COUNTIF('[5]Trial Balance'!$A:$A,A1775)</f>
        <v>#VALUE!</v>
      </c>
    </row>
    <row r="1776" spans="1:4" hidden="1" x14ac:dyDescent="0.3">
      <c r="A1776" s="187" t="e">
        <f>#REF!</f>
        <v>#REF!</v>
      </c>
      <c r="B1776" s="187" t="e">
        <f>#REF!</f>
        <v>#REF!</v>
      </c>
      <c r="C1776" s="191" t="e">
        <f>#REF!</f>
        <v>#REF!</v>
      </c>
      <c r="D1776" s="186" t="e">
        <f>COUNTIF('[5]Trial Balance'!$A:$A,A1776)</f>
        <v>#VALUE!</v>
      </c>
    </row>
    <row r="1777" spans="1:4" hidden="1" x14ac:dyDescent="0.3">
      <c r="A1777" s="187" t="e">
        <f>#REF!</f>
        <v>#REF!</v>
      </c>
      <c r="B1777" s="187" t="e">
        <f>#REF!</f>
        <v>#REF!</v>
      </c>
      <c r="C1777" s="191" t="e">
        <f>#REF!</f>
        <v>#REF!</v>
      </c>
      <c r="D1777" s="186" t="e">
        <f>COUNTIF('[5]Trial Balance'!$A:$A,A1777)</f>
        <v>#VALUE!</v>
      </c>
    </row>
    <row r="1778" spans="1:4" hidden="1" x14ac:dyDescent="0.3">
      <c r="A1778" s="187" t="e">
        <f>#REF!</f>
        <v>#REF!</v>
      </c>
      <c r="B1778" s="187" t="e">
        <f>#REF!</f>
        <v>#REF!</v>
      </c>
      <c r="C1778" s="191" t="e">
        <f>#REF!</f>
        <v>#REF!</v>
      </c>
      <c r="D1778" s="186" t="e">
        <f>COUNTIF('[5]Trial Balance'!$A:$A,A1778)</f>
        <v>#VALUE!</v>
      </c>
    </row>
    <row r="1779" spans="1:4" hidden="1" x14ac:dyDescent="0.3">
      <c r="A1779" s="187" t="e">
        <f>#REF!</f>
        <v>#REF!</v>
      </c>
      <c r="B1779" s="187" t="e">
        <f>#REF!</f>
        <v>#REF!</v>
      </c>
      <c r="C1779" s="191" t="e">
        <f>#REF!</f>
        <v>#REF!</v>
      </c>
      <c r="D1779" s="186" t="e">
        <f>COUNTIF('[5]Trial Balance'!$A:$A,A1779)</f>
        <v>#VALUE!</v>
      </c>
    </row>
    <row r="1780" spans="1:4" hidden="1" x14ac:dyDescent="0.3">
      <c r="A1780" s="187" t="e">
        <f>#REF!</f>
        <v>#REF!</v>
      </c>
      <c r="B1780" s="187" t="e">
        <f>#REF!</f>
        <v>#REF!</v>
      </c>
      <c r="C1780" s="191" t="e">
        <f>#REF!</f>
        <v>#REF!</v>
      </c>
      <c r="D1780" s="186" t="e">
        <f>COUNTIF('[5]Trial Balance'!$A:$A,A1780)</f>
        <v>#VALUE!</v>
      </c>
    </row>
    <row r="1781" spans="1:4" hidden="1" x14ac:dyDescent="0.3">
      <c r="A1781" s="187" t="e">
        <f>#REF!</f>
        <v>#REF!</v>
      </c>
      <c r="B1781" s="187" t="e">
        <f>#REF!</f>
        <v>#REF!</v>
      </c>
      <c r="C1781" s="191" t="e">
        <f>#REF!</f>
        <v>#REF!</v>
      </c>
      <c r="D1781" s="186" t="e">
        <f>COUNTIF('[5]Trial Balance'!$A:$A,A1781)</f>
        <v>#VALUE!</v>
      </c>
    </row>
    <row r="1782" spans="1:4" hidden="1" x14ac:dyDescent="0.3">
      <c r="A1782" s="187" t="e">
        <f>#REF!</f>
        <v>#REF!</v>
      </c>
      <c r="B1782" s="187" t="e">
        <f>#REF!</f>
        <v>#REF!</v>
      </c>
      <c r="C1782" s="191" t="e">
        <f>#REF!</f>
        <v>#REF!</v>
      </c>
      <c r="D1782" s="186" t="e">
        <f>COUNTIF('[5]Trial Balance'!$A:$A,A1782)</f>
        <v>#VALUE!</v>
      </c>
    </row>
    <row r="1783" spans="1:4" hidden="1" x14ac:dyDescent="0.3">
      <c r="A1783" s="187" t="e">
        <f>#REF!</f>
        <v>#REF!</v>
      </c>
      <c r="B1783" s="187" t="e">
        <f>#REF!</f>
        <v>#REF!</v>
      </c>
      <c r="C1783" s="191" t="e">
        <f>#REF!</f>
        <v>#REF!</v>
      </c>
      <c r="D1783" s="186" t="e">
        <f>COUNTIF('[5]Trial Balance'!$A:$A,A1783)</f>
        <v>#VALUE!</v>
      </c>
    </row>
    <row r="1784" spans="1:4" hidden="1" x14ac:dyDescent="0.3">
      <c r="A1784" s="187" t="e">
        <f>#REF!</f>
        <v>#REF!</v>
      </c>
      <c r="B1784" s="187" t="e">
        <f>#REF!</f>
        <v>#REF!</v>
      </c>
      <c r="C1784" s="191" t="e">
        <f>#REF!</f>
        <v>#REF!</v>
      </c>
      <c r="D1784" s="186" t="e">
        <f>COUNTIF('[5]Trial Balance'!$A:$A,A1784)</f>
        <v>#VALUE!</v>
      </c>
    </row>
    <row r="1785" spans="1:4" hidden="1" x14ac:dyDescent="0.3">
      <c r="A1785" s="187" t="e">
        <f>#REF!</f>
        <v>#REF!</v>
      </c>
      <c r="B1785" s="187" t="e">
        <f>#REF!</f>
        <v>#REF!</v>
      </c>
      <c r="C1785" s="191" t="e">
        <f>#REF!</f>
        <v>#REF!</v>
      </c>
      <c r="D1785" s="186" t="e">
        <f>COUNTIF('[5]Trial Balance'!$A:$A,A1785)</f>
        <v>#VALUE!</v>
      </c>
    </row>
    <row r="1786" spans="1:4" hidden="1" x14ac:dyDescent="0.3">
      <c r="A1786" s="187" t="e">
        <f>#REF!</f>
        <v>#REF!</v>
      </c>
      <c r="B1786" s="187" t="e">
        <f>#REF!</f>
        <v>#REF!</v>
      </c>
      <c r="C1786" s="191" t="e">
        <f>#REF!</f>
        <v>#REF!</v>
      </c>
      <c r="D1786" s="186" t="e">
        <f>COUNTIF('[5]Trial Balance'!$A:$A,A1786)</f>
        <v>#VALUE!</v>
      </c>
    </row>
    <row r="1787" spans="1:4" hidden="1" x14ac:dyDescent="0.3">
      <c r="A1787" s="187" t="e">
        <f>#REF!</f>
        <v>#REF!</v>
      </c>
      <c r="B1787" s="187" t="e">
        <f>#REF!</f>
        <v>#REF!</v>
      </c>
      <c r="C1787" s="191" t="e">
        <f>#REF!</f>
        <v>#REF!</v>
      </c>
      <c r="D1787" s="186" t="e">
        <f>COUNTIF('[5]Trial Balance'!$A:$A,A1787)</f>
        <v>#VALUE!</v>
      </c>
    </row>
    <row r="1788" spans="1:4" hidden="1" x14ac:dyDescent="0.3">
      <c r="A1788" s="187" t="e">
        <f>#REF!</f>
        <v>#REF!</v>
      </c>
      <c r="B1788" s="187" t="e">
        <f>#REF!</f>
        <v>#REF!</v>
      </c>
      <c r="C1788" s="191" t="e">
        <f>#REF!</f>
        <v>#REF!</v>
      </c>
      <c r="D1788" s="186" t="e">
        <f>COUNTIF('[5]Trial Balance'!$A:$A,A1788)</f>
        <v>#VALUE!</v>
      </c>
    </row>
    <row r="1789" spans="1:4" hidden="1" x14ac:dyDescent="0.3">
      <c r="A1789" s="187" t="e">
        <f>#REF!</f>
        <v>#REF!</v>
      </c>
      <c r="B1789" s="187" t="e">
        <f>#REF!</f>
        <v>#REF!</v>
      </c>
      <c r="C1789" s="191" t="e">
        <f>#REF!</f>
        <v>#REF!</v>
      </c>
      <c r="D1789" s="186" t="e">
        <f>COUNTIF('[5]Trial Balance'!$A:$A,A1789)</f>
        <v>#VALUE!</v>
      </c>
    </row>
    <row r="1790" spans="1:4" hidden="1" x14ac:dyDescent="0.3">
      <c r="A1790" s="187" t="e">
        <f>#REF!</f>
        <v>#REF!</v>
      </c>
      <c r="B1790" s="187" t="e">
        <f>#REF!</f>
        <v>#REF!</v>
      </c>
      <c r="C1790" s="191" t="e">
        <f>#REF!</f>
        <v>#REF!</v>
      </c>
      <c r="D1790" s="186" t="e">
        <f>COUNTIF('[5]Trial Balance'!$A:$A,A1790)</f>
        <v>#VALUE!</v>
      </c>
    </row>
    <row r="1791" spans="1:4" hidden="1" x14ac:dyDescent="0.3">
      <c r="A1791" s="187" t="e">
        <f>#REF!</f>
        <v>#REF!</v>
      </c>
      <c r="B1791" s="187" t="e">
        <f>#REF!</f>
        <v>#REF!</v>
      </c>
      <c r="C1791" s="191" t="e">
        <f>#REF!</f>
        <v>#REF!</v>
      </c>
      <c r="D1791" s="186" t="e">
        <f>COUNTIF('[5]Trial Balance'!$A:$A,A1791)</f>
        <v>#VALUE!</v>
      </c>
    </row>
    <row r="1792" spans="1:4" hidden="1" x14ac:dyDescent="0.3">
      <c r="A1792" s="187" t="e">
        <f>#REF!</f>
        <v>#REF!</v>
      </c>
      <c r="B1792" s="187" t="e">
        <f>#REF!</f>
        <v>#REF!</v>
      </c>
      <c r="C1792" s="191" t="e">
        <f>#REF!</f>
        <v>#REF!</v>
      </c>
      <c r="D1792" s="186" t="e">
        <f>COUNTIF('[5]Trial Balance'!$A:$A,A1792)</f>
        <v>#VALUE!</v>
      </c>
    </row>
    <row r="1793" spans="1:4" hidden="1" x14ac:dyDescent="0.3">
      <c r="A1793" s="187" t="e">
        <f>#REF!</f>
        <v>#REF!</v>
      </c>
      <c r="B1793" s="187" t="e">
        <f>#REF!</f>
        <v>#REF!</v>
      </c>
      <c r="C1793" s="191" t="e">
        <f>#REF!</f>
        <v>#REF!</v>
      </c>
      <c r="D1793" s="186" t="e">
        <f>COUNTIF('[5]Trial Balance'!$A:$A,A1793)</f>
        <v>#VALUE!</v>
      </c>
    </row>
    <row r="1794" spans="1:4" hidden="1" x14ac:dyDescent="0.3">
      <c r="A1794" s="187" t="e">
        <f>#REF!</f>
        <v>#REF!</v>
      </c>
      <c r="B1794" s="187" t="e">
        <f>#REF!</f>
        <v>#REF!</v>
      </c>
      <c r="C1794" s="191" t="e">
        <f>#REF!</f>
        <v>#REF!</v>
      </c>
      <c r="D1794" s="186" t="e">
        <f>COUNTIF('[5]Trial Balance'!$A:$A,A1794)</f>
        <v>#VALUE!</v>
      </c>
    </row>
    <row r="1795" spans="1:4" hidden="1" x14ac:dyDescent="0.3">
      <c r="A1795" s="187" t="e">
        <f>#REF!</f>
        <v>#REF!</v>
      </c>
      <c r="B1795" s="187" t="e">
        <f>#REF!</f>
        <v>#REF!</v>
      </c>
      <c r="C1795" s="191" t="e">
        <f>#REF!</f>
        <v>#REF!</v>
      </c>
      <c r="D1795" s="186" t="e">
        <f>COUNTIF('[5]Trial Balance'!$A:$A,A1795)</f>
        <v>#VALUE!</v>
      </c>
    </row>
    <row r="1796" spans="1:4" hidden="1" x14ac:dyDescent="0.3">
      <c r="A1796" s="187" t="e">
        <f>#REF!</f>
        <v>#REF!</v>
      </c>
      <c r="B1796" s="187" t="e">
        <f>#REF!</f>
        <v>#REF!</v>
      </c>
      <c r="C1796" s="191" t="e">
        <f>#REF!</f>
        <v>#REF!</v>
      </c>
      <c r="D1796" s="186" t="e">
        <f>COUNTIF('[5]Trial Balance'!$A:$A,A1796)</f>
        <v>#VALUE!</v>
      </c>
    </row>
    <row r="1797" spans="1:4" hidden="1" x14ac:dyDescent="0.3">
      <c r="A1797" s="187" t="e">
        <f>#REF!</f>
        <v>#REF!</v>
      </c>
      <c r="B1797" s="187" t="e">
        <f>#REF!</f>
        <v>#REF!</v>
      </c>
      <c r="C1797" s="191" t="e">
        <f>#REF!</f>
        <v>#REF!</v>
      </c>
      <c r="D1797" s="186" t="e">
        <f>COUNTIF('[5]Trial Balance'!$A:$A,A1797)</f>
        <v>#VALUE!</v>
      </c>
    </row>
    <row r="1798" spans="1:4" hidden="1" x14ac:dyDescent="0.3">
      <c r="A1798" s="187" t="e">
        <f>#REF!</f>
        <v>#REF!</v>
      </c>
      <c r="B1798" s="187" t="e">
        <f>#REF!</f>
        <v>#REF!</v>
      </c>
      <c r="C1798" s="191" t="e">
        <f>#REF!</f>
        <v>#REF!</v>
      </c>
      <c r="D1798" s="186" t="e">
        <f>COUNTIF('[5]Trial Balance'!$A:$A,A1798)</f>
        <v>#VALUE!</v>
      </c>
    </row>
    <row r="1799" spans="1:4" hidden="1" x14ac:dyDescent="0.3">
      <c r="A1799" s="187" t="e">
        <f>#REF!</f>
        <v>#REF!</v>
      </c>
      <c r="B1799" s="187" t="e">
        <f>#REF!</f>
        <v>#REF!</v>
      </c>
      <c r="C1799" s="191" t="e">
        <f>#REF!</f>
        <v>#REF!</v>
      </c>
      <c r="D1799" s="186" t="e">
        <f>COUNTIF('[5]Trial Balance'!$A:$A,A1799)</f>
        <v>#VALUE!</v>
      </c>
    </row>
    <row r="1800" spans="1:4" hidden="1" x14ac:dyDescent="0.3">
      <c r="A1800" s="187" t="e">
        <f>#REF!</f>
        <v>#REF!</v>
      </c>
      <c r="B1800" s="187" t="e">
        <f>#REF!</f>
        <v>#REF!</v>
      </c>
      <c r="C1800" s="191" t="e">
        <f>#REF!</f>
        <v>#REF!</v>
      </c>
      <c r="D1800" s="186" t="e">
        <f>COUNTIF('[5]Trial Balance'!$A:$A,A1800)</f>
        <v>#VALUE!</v>
      </c>
    </row>
    <row r="1801" spans="1:4" hidden="1" x14ac:dyDescent="0.3">
      <c r="A1801" s="187" t="e">
        <f>#REF!</f>
        <v>#REF!</v>
      </c>
      <c r="B1801" s="187" t="e">
        <f>#REF!</f>
        <v>#REF!</v>
      </c>
      <c r="C1801" s="191" t="e">
        <f>#REF!</f>
        <v>#REF!</v>
      </c>
      <c r="D1801" s="186" t="e">
        <f>COUNTIF('[5]Trial Balance'!$A:$A,A1801)</f>
        <v>#VALUE!</v>
      </c>
    </row>
    <row r="1802" spans="1:4" hidden="1" x14ac:dyDescent="0.3">
      <c r="A1802" s="187" t="e">
        <f>#REF!</f>
        <v>#REF!</v>
      </c>
      <c r="B1802" s="187" t="e">
        <f>#REF!</f>
        <v>#REF!</v>
      </c>
      <c r="C1802" s="191" t="e">
        <f>#REF!</f>
        <v>#REF!</v>
      </c>
      <c r="D1802" s="186" t="e">
        <f>COUNTIF('[5]Trial Balance'!$A:$A,A1802)</f>
        <v>#VALUE!</v>
      </c>
    </row>
    <row r="1803" spans="1:4" hidden="1" x14ac:dyDescent="0.3">
      <c r="A1803" s="187" t="e">
        <f>#REF!</f>
        <v>#REF!</v>
      </c>
      <c r="B1803" s="187" t="e">
        <f>#REF!</f>
        <v>#REF!</v>
      </c>
      <c r="C1803" s="191" t="e">
        <f>#REF!</f>
        <v>#REF!</v>
      </c>
      <c r="D1803" s="186" t="e">
        <f>COUNTIF('[5]Trial Balance'!$A:$A,A1803)</f>
        <v>#VALUE!</v>
      </c>
    </row>
    <row r="1804" spans="1:4" hidden="1" x14ac:dyDescent="0.3">
      <c r="A1804" s="187" t="e">
        <f>#REF!</f>
        <v>#REF!</v>
      </c>
      <c r="B1804" s="187" t="e">
        <f>#REF!</f>
        <v>#REF!</v>
      </c>
      <c r="C1804" s="191" t="e">
        <f>#REF!</f>
        <v>#REF!</v>
      </c>
      <c r="D1804" s="186" t="e">
        <f>COUNTIF('[5]Trial Balance'!$A:$A,A1804)</f>
        <v>#VALUE!</v>
      </c>
    </row>
    <row r="1805" spans="1:4" hidden="1" x14ac:dyDescent="0.3">
      <c r="A1805" s="187" t="e">
        <f>#REF!</f>
        <v>#REF!</v>
      </c>
      <c r="B1805" s="187" t="e">
        <f>#REF!</f>
        <v>#REF!</v>
      </c>
      <c r="C1805" s="191" t="e">
        <f>#REF!</f>
        <v>#REF!</v>
      </c>
      <c r="D1805" s="186" t="e">
        <f>COUNTIF('[5]Trial Balance'!$A:$A,A1805)</f>
        <v>#VALUE!</v>
      </c>
    </row>
    <row r="1806" spans="1:4" hidden="1" x14ac:dyDescent="0.3">
      <c r="A1806" s="187" t="e">
        <f>#REF!</f>
        <v>#REF!</v>
      </c>
      <c r="B1806" s="187" t="e">
        <f>#REF!</f>
        <v>#REF!</v>
      </c>
      <c r="C1806" s="191" t="e">
        <f>#REF!</f>
        <v>#REF!</v>
      </c>
      <c r="D1806" s="186" t="e">
        <f>COUNTIF('[5]Trial Balance'!$A:$A,A1806)</f>
        <v>#VALUE!</v>
      </c>
    </row>
    <row r="1807" spans="1:4" hidden="1" x14ac:dyDescent="0.3">
      <c r="A1807" s="187" t="e">
        <f>#REF!</f>
        <v>#REF!</v>
      </c>
      <c r="B1807" s="187" t="e">
        <f>#REF!</f>
        <v>#REF!</v>
      </c>
      <c r="C1807" s="191" t="e">
        <f>#REF!</f>
        <v>#REF!</v>
      </c>
      <c r="D1807" s="186" t="e">
        <f>COUNTIF('[5]Trial Balance'!$A:$A,A1807)</f>
        <v>#VALUE!</v>
      </c>
    </row>
    <row r="1808" spans="1:4" hidden="1" x14ac:dyDescent="0.3">
      <c r="A1808" s="187" t="e">
        <f>#REF!</f>
        <v>#REF!</v>
      </c>
      <c r="B1808" s="187" t="e">
        <f>#REF!</f>
        <v>#REF!</v>
      </c>
      <c r="C1808" s="191" t="e">
        <f>#REF!</f>
        <v>#REF!</v>
      </c>
      <c r="D1808" s="186" t="e">
        <f>COUNTIF('[5]Trial Balance'!$A:$A,A1808)</f>
        <v>#VALUE!</v>
      </c>
    </row>
    <row r="1809" spans="1:4" hidden="1" x14ac:dyDescent="0.3">
      <c r="A1809" s="187" t="e">
        <f>#REF!</f>
        <v>#REF!</v>
      </c>
      <c r="B1809" s="187" t="e">
        <f>#REF!</f>
        <v>#REF!</v>
      </c>
      <c r="C1809" s="191" t="e">
        <f>#REF!</f>
        <v>#REF!</v>
      </c>
      <c r="D1809" s="186" t="e">
        <f>COUNTIF('[5]Trial Balance'!$A:$A,A1809)</f>
        <v>#VALUE!</v>
      </c>
    </row>
    <row r="1810" spans="1:4" hidden="1" x14ac:dyDescent="0.3">
      <c r="A1810" s="187" t="e">
        <f>#REF!</f>
        <v>#REF!</v>
      </c>
      <c r="B1810" s="187" t="e">
        <f>#REF!</f>
        <v>#REF!</v>
      </c>
      <c r="C1810" s="191" t="e">
        <f>#REF!</f>
        <v>#REF!</v>
      </c>
      <c r="D1810" s="186" t="e">
        <f>COUNTIF('[5]Trial Balance'!$A:$A,A1810)</f>
        <v>#VALUE!</v>
      </c>
    </row>
    <row r="1811" spans="1:4" hidden="1" x14ac:dyDescent="0.3">
      <c r="A1811" s="187" t="e">
        <f>#REF!</f>
        <v>#REF!</v>
      </c>
      <c r="B1811" s="187" t="e">
        <f>#REF!</f>
        <v>#REF!</v>
      </c>
      <c r="C1811" s="191" t="e">
        <f>#REF!</f>
        <v>#REF!</v>
      </c>
      <c r="D1811" s="186" t="e">
        <f>COUNTIF('[5]Trial Balance'!$A:$A,A1811)</f>
        <v>#VALUE!</v>
      </c>
    </row>
    <row r="1812" spans="1:4" hidden="1" x14ac:dyDescent="0.3">
      <c r="A1812" s="187" t="e">
        <f>#REF!</f>
        <v>#REF!</v>
      </c>
      <c r="B1812" s="187" t="e">
        <f>#REF!</f>
        <v>#REF!</v>
      </c>
      <c r="C1812" s="191" t="e">
        <f>#REF!</f>
        <v>#REF!</v>
      </c>
      <c r="D1812" s="186" t="e">
        <f>COUNTIF('[5]Trial Balance'!$A:$A,A1812)</f>
        <v>#VALUE!</v>
      </c>
    </row>
    <row r="1813" spans="1:4" hidden="1" x14ac:dyDescent="0.3">
      <c r="A1813" s="187" t="e">
        <f>#REF!</f>
        <v>#REF!</v>
      </c>
      <c r="B1813" s="187" t="e">
        <f>#REF!</f>
        <v>#REF!</v>
      </c>
      <c r="C1813" s="191" t="e">
        <f>#REF!</f>
        <v>#REF!</v>
      </c>
      <c r="D1813" s="186" t="e">
        <f>COUNTIF('[5]Trial Balance'!$A:$A,A1813)</f>
        <v>#VALUE!</v>
      </c>
    </row>
    <row r="1814" spans="1:4" hidden="1" x14ac:dyDescent="0.3">
      <c r="A1814" s="187" t="e">
        <f>#REF!</f>
        <v>#REF!</v>
      </c>
      <c r="B1814" s="187" t="e">
        <f>#REF!</f>
        <v>#REF!</v>
      </c>
      <c r="C1814" s="191" t="e">
        <f>#REF!</f>
        <v>#REF!</v>
      </c>
      <c r="D1814" s="186" t="e">
        <f>COUNTIF('[5]Trial Balance'!$A:$A,A1814)</f>
        <v>#VALUE!</v>
      </c>
    </row>
    <row r="1815" spans="1:4" hidden="1" x14ac:dyDescent="0.3">
      <c r="A1815" s="187" t="e">
        <f>#REF!</f>
        <v>#REF!</v>
      </c>
      <c r="B1815" s="187" t="e">
        <f>#REF!</f>
        <v>#REF!</v>
      </c>
      <c r="C1815" s="191" t="e">
        <f>#REF!</f>
        <v>#REF!</v>
      </c>
      <c r="D1815" s="186" t="e">
        <f>COUNTIF('[5]Trial Balance'!$A:$A,A1815)</f>
        <v>#VALUE!</v>
      </c>
    </row>
    <row r="1816" spans="1:4" hidden="1" x14ac:dyDescent="0.3">
      <c r="A1816" s="187" t="e">
        <f>#REF!</f>
        <v>#REF!</v>
      </c>
      <c r="B1816" s="187" t="e">
        <f>#REF!</f>
        <v>#REF!</v>
      </c>
      <c r="C1816" s="191" t="e">
        <f>#REF!</f>
        <v>#REF!</v>
      </c>
      <c r="D1816" s="186" t="e">
        <f>COUNTIF('[5]Trial Balance'!$A:$A,A1816)</f>
        <v>#VALUE!</v>
      </c>
    </row>
    <row r="1817" spans="1:4" hidden="1" x14ac:dyDescent="0.3">
      <c r="A1817" s="187" t="e">
        <f>#REF!</f>
        <v>#REF!</v>
      </c>
      <c r="B1817" s="187" t="e">
        <f>#REF!</f>
        <v>#REF!</v>
      </c>
      <c r="C1817" s="191" t="e">
        <f>#REF!</f>
        <v>#REF!</v>
      </c>
      <c r="D1817" s="186" t="e">
        <f>COUNTIF('[5]Trial Balance'!$A:$A,A1817)</f>
        <v>#VALUE!</v>
      </c>
    </row>
    <row r="1818" spans="1:4" hidden="1" x14ac:dyDescent="0.3">
      <c r="A1818" s="187" t="e">
        <f>#REF!</f>
        <v>#REF!</v>
      </c>
      <c r="B1818" s="187" t="e">
        <f>#REF!</f>
        <v>#REF!</v>
      </c>
      <c r="C1818" s="191" t="e">
        <f>#REF!</f>
        <v>#REF!</v>
      </c>
      <c r="D1818" s="186" t="e">
        <f>COUNTIF('[5]Trial Balance'!$A:$A,A1818)</f>
        <v>#VALUE!</v>
      </c>
    </row>
    <row r="1819" spans="1:4" hidden="1" x14ac:dyDescent="0.3">
      <c r="A1819" s="187" t="e">
        <f>#REF!</f>
        <v>#REF!</v>
      </c>
      <c r="B1819" s="187" t="e">
        <f>#REF!</f>
        <v>#REF!</v>
      </c>
      <c r="C1819" s="191" t="e">
        <f>#REF!</f>
        <v>#REF!</v>
      </c>
      <c r="D1819" s="186" t="e">
        <f>COUNTIF('[5]Trial Balance'!$A:$A,A1819)</f>
        <v>#VALUE!</v>
      </c>
    </row>
    <row r="1820" spans="1:4" hidden="1" x14ac:dyDescent="0.3">
      <c r="A1820" s="187" t="e">
        <f>#REF!</f>
        <v>#REF!</v>
      </c>
      <c r="B1820" s="187" t="e">
        <f>#REF!</f>
        <v>#REF!</v>
      </c>
      <c r="C1820" s="191" t="e">
        <f>#REF!</f>
        <v>#REF!</v>
      </c>
      <c r="D1820" s="186" t="e">
        <f>COUNTIF('[5]Trial Balance'!$A:$A,A1820)</f>
        <v>#VALUE!</v>
      </c>
    </row>
    <row r="1821" spans="1:4" hidden="1" x14ac:dyDescent="0.3">
      <c r="A1821" s="187" t="e">
        <f>#REF!</f>
        <v>#REF!</v>
      </c>
      <c r="B1821" s="187" t="e">
        <f>#REF!</f>
        <v>#REF!</v>
      </c>
      <c r="C1821" s="191" t="e">
        <f>#REF!</f>
        <v>#REF!</v>
      </c>
      <c r="D1821" s="186" t="e">
        <f>COUNTIF('[5]Trial Balance'!$A:$A,A1821)</f>
        <v>#VALUE!</v>
      </c>
    </row>
    <row r="1822" spans="1:4" hidden="1" x14ac:dyDescent="0.3">
      <c r="A1822" s="187" t="e">
        <f>#REF!</f>
        <v>#REF!</v>
      </c>
      <c r="B1822" s="187" t="e">
        <f>#REF!</f>
        <v>#REF!</v>
      </c>
      <c r="C1822" s="191" t="e">
        <f>#REF!</f>
        <v>#REF!</v>
      </c>
      <c r="D1822" s="186" t="e">
        <f>COUNTIF('[5]Trial Balance'!$A:$A,A1822)</f>
        <v>#VALUE!</v>
      </c>
    </row>
    <row r="1823" spans="1:4" hidden="1" x14ac:dyDescent="0.3">
      <c r="A1823" s="187" t="e">
        <f>#REF!</f>
        <v>#REF!</v>
      </c>
      <c r="B1823" s="187" t="e">
        <f>#REF!</f>
        <v>#REF!</v>
      </c>
      <c r="C1823" s="191" t="e">
        <f>#REF!</f>
        <v>#REF!</v>
      </c>
      <c r="D1823" s="186" t="e">
        <f>COUNTIF('[5]Trial Balance'!$A:$A,A1823)</f>
        <v>#VALUE!</v>
      </c>
    </row>
    <row r="1824" spans="1:4" hidden="1" x14ac:dyDescent="0.3">
      <c r="A1824" s="187" t="e">
        <f>#REF!</f>
        <v>#REF!</v>
      </c>
      <c r="B1824" s="187" t="e">
        <f>#REF!</f>
        <v>#REF!</v>
      </c>
      <c r="C1824" s="191" t="e">
        <f>#REF!</f>
        <v>#REF!</v>
      </c>
      <c r="D1824" s="186" t="e">
        <f>COUNTIF('[5]Trial Balance'!$A:$A,A1824)</f>
        <v>#VALUE!</v>
      </c>
    </row>
    <row r="1825" spans="1:4" hidden="1" x14ac:dyDescent="0.3">
      <c r="A1825" s="187" t="e">
        <f>#REF!</f>
        <v>#REF!</v>
      </c>
      <c r="B1825" s="187" t="e">
        <f>#REF!</f>
        <v>#REF!</v>
      </c>
      <c r="C1825" s="191" t="e">
        <f>#REF!</f>
        <v>#REF!</v>
      </c>
      <c r="D1825" s="186" t="e">
        <f>COUNTIF('[5]Trial Balance'!$A:$A,A1825)</f>
        <v>#VALUE!</v>
      </c>
    </row>
    <row r="1826" spans="1:4" hidden="1" x14ac:dyDescent="0.3">
      <c r="A1826" s="187" t="e">
        <f>#REF!</f>
        <v>#REF!</v>
      </c>
      <c r="B1826" s="187" t="e">
        <f>#REF!</f>
        <v>#REF!</v>
      </c>
      <c r="C1826" s="191" t="e">
        <f>#REF!</f>
        <v>#REF!</v>
      </c>
      <c r="D1826" s="186" t="e">
        <f>COUNTIF('[5]Trial Balance'!$A:$A,A1826)</f>
        <v>#VALUE!</v>
      </c>
    </row>
    <row r="1827" spans="1:4" hidden="1" x14ac:dyDescent="0.3">
      <c r="A1827" s="187" t="e">
        <f>#REF!</f>
        <v>#REF!</v>
      </c>
      <c r="B1827" s="187" t="e">
        <f>#REF!</f>
        <v>#REF!</v>
      </c>
      <c r="C1827" s="191" t="e">
        <f>#REF!</f>
        <v>#REF!</v>
      </c>
      <c r="D1827" s="186" t="e">
        <f>COUNTIF('[5]Trial Balance'!$A:$A,A1827)</f>
        <v>#VALUE!</v>
      </c>
    </row>
    <row r="1828" spans="1:4" hidden="1" x14ac:dyDescent="0.3">
      <c r="A1828" s="187" t="e">
        <f>#REF!</f>
        <v>#REF!</v>
      </c>
      <c r="B1828" s="187" t="e">
        <f>#REF!</f>
        <v>#REF!</v>
      </c>
      <c r="C1828" s="191" t="e">
        <f>#REF!</f>
        <v>#REF!</v>
      </c>
      <c r="D1828" s="186" t="e">
        <f>COUNTIF('[5]Trial Balance'!$A:$A,A1828)</f>
        <v>#VALUE!</v>
      </c>
    </row>
    <row r="1829" spans="1:4" hidden="1" x14ac:dyDescent="0.3">
      <c r="A1829" s="187" t="e">
        <f>#REF!</f>
        <v>#REF!</v>
      </c>
      <c r="B1829" s="187" t="e">
        <f>#REF!</f>
        <v>#REF!</v>
      </c>
      <c r="C1829" s="191" t="e">
        <f>#REF!</f>
        <v>#REF!</v>
      </c>
      <c r="D1829" s="186" t="e">
        <f>COUNTIF('[5]Trial Balance'!$A:$A,A1829)</f>
        <v>#VALUE!</v>
      </c>
    </row>
    <row r="1830" spans="1:4" hidden="1" x14ac:dyDescent="0.3">
      <c r="A1830" s="187" t="e">
        <f>#REF!</f>
        <v>#REF!</v>
      </c>
      <c r="B1830" s="187" t="e">
        <f>#REF!</f>
        <v>#REF!</v>
      </c>
      <c r="C1830" s="191" t="e">
        <f>#REF!</f>
        <v>#REF!</v>
      </c>
      <c r="D1830" s="186" t="e">
        <f>COUNTIF('[5]Trial Balance'!$A:$A,A1830)</f>
        <v>#VALUE!</v>
      </c>
    </row>
    <row r="1831" spans="1:4" hidden="1" x14ac:dyDescent="0.3">
      <c r="A1831" s="187" t="e">
        <f>#REF!</f>
        <v>#REF!</v>
      </c>
      <c r="B1831" s="187" t="e">
        <f>#REF!</f>
        <v>#REF!</v>
      </c>
      <c r="C1831" s="191" t="e">
        <f>#REF!</f>
        <v>#REF!</v>
      </c>
      <c r="D1831" s="186" t="e">
        <f>COUNTIF('[5]Trial Balance'!$A:$A,A1831)</f>
        <v>#VALUE!</v>
      </c>
    </row>
    <row r="1832" spans="1:4" hidden="1" x14ac:dyDescent="0.3">
      <c r="A1832" s="187" t="e">
        <f>#REF!</f>
        <v>#REF!</v>
      </c>
      <c r="B1832" s="187" t="e">
        <f>#REF!</f>
        <v>#REF!</v>
      </c>
      <c r="C1832" s="191" t="e">
        <f>#REF!</f>
        <v>#REF!</v>
      </c>
      <c r="D1832" s="186" t="e">
        <f>COUNTIF('[5]Trial Balance'!$A:$A,A1832)</f>
        <v>#VALUE!</v>
      </c>
    </row>
    <row r="1833" spans="1:4" hidden="1" x14ac:dyDescent="0.3">
      <c r="A1833" s="187" t="e">
        <f>#REF!</f>
        <v>#REF!</v>
      </c>
      <c r="B1833" s="187" t="e">
        <f>#REF!</f>
        <v>#REF!</v>
      </c>
      <c r="C1833" s="191" t="e">
        <f>#REF!</f>
        <v>#REF!</v>
      </c>
      <c r="D1833" s="186" t="e">
        <f>COUNTIF('[5]Trial Balance'!$A:$A,A1833)</f>
        <v>#VALUE!</v>
      </c>
    </row>
    <row r="1834" spans="1:4" hidden="1" x14ac:dyDescent="0.3">
      <c r="A1834" s="187" t="e">
        <f>#REF!</f>
        <v>#REF!</v>
      </c>
      <c r="B1834" s="187" t="e">
        <f>#REF!</f>
        <v>#REF!</v>
      </c>
      <c r="C1834" s="191" t="e">
        <f>#REF!</f>
        <v>#REF!</v>
      </c>
      <c r="D1834" s="186" t="e">
        <f>COUNTIF('[5]Trial Balance'!$A:$A,A1834)</f>
        <v>#VALUE!</v>
      </c>
    </row>
    <row r="1835" spans="1:4" hidden="1" x14ac:dyDescent="0.3">
      <c r="A1835" s="187" t="e">
        <f>#REF!</f>
        <v>#REF!</v>
      </c>
      <c r="B1835" s="187" t="e">
        <f>#REF!</f>
        <v>#REF!</v>
      </c>
      <c r="C1835" s="191" t="e">
        <f>#REF!</f>
        <v>#REF!</v>
      </c>
      <c r="D1835" s="186" t="e">
        <f>COUNTIF('[5]Trial Balance'!$A:$A,A1835)</f>
        <v>#VALUE!</v>
      </c>
    </row>
    <row r="1836" spans="1:4" hidden="1" x14ac:dyDescent="0.3">
      <c r="A1836" s="187" t="e">
        <f>#REF!</f>
        <v>#REF!</v>
      </c>
      <c r="B1836" s="187" t="e">
        <f>#REF!</f>
        <v>#REF!</v>
      </c>
      <c r="C1836" s="191" t="e">
        <f>#REF!</f>
        <v>#REF!</v>
      </c>
      <c r="D1836" s="186" t="e">
        <f>COUNTIF('[5]Trial Balance'!$A:$A,A1836)</f>
        <v>#VALUE!</v>
      </c>
    </row>
    <row r="1837" spans="1:4" hidden="1" x14ac:dyDescent="0.3">
      <c r="A1837" s="187" t="e">
        <f>#REF!</f>
        <v>#REF!</v>
      </c>
      <c r="B1837" s="187" t="e">
        <f>#REF!</f>
        <v>#REF!</v>
      </c>
      <c r="C1837" s="191" t="e">
        <f>#REF!</f>
        <v>#REF!</v>
      </c>
      <c r="D1837" s="186" t="e">
        <f>COUNTIF('[5]Trial Balance'!$A:$A,A1837)</f>
        <v>#VALUE!</v>
      </c>
    </row>
    <row r="1838" spans="1:4" hidden="1" x14ac:dyDescent="0.3">
      <c r="A1838" s="187" t="e">
        <f>#REF!</f>
        <v>#REF!</v>
      </c>
      <c r="B1838" s="187" t="e">
        <f>#REF!</f>
        <v>#REF!</v>
      </c>
      <c r="C1838" s="191" t="e">
        <f>#REF!</f>
        <v>#REF!</v>
      </c>
      <c r="D1838" s="186" t="e">
        <f>COUNTIF('[5]Trial Balance'!$A:$A,A1838)</f>
        <v>#VALUE!</v>
      </c>
    </row>
    <row r="1839" spans="1:4" hidden="1" x14ac:dyDescent="0.3">
      <c r="A1839" s="187" t="e">
        <f>#REF!</f>
        <v>#REF!</v>
      </c>
      <c r="B1839" s="187" t="e">
        <f>#REF!</f>
        <v>#REF!</v>
      </c>
      <c r="C1839" s="191" t="e">
        <f>#REF!</f>
        <v>#REF!</v>
      </c>
      <c r="D1839" s="186" t="e">
        <f>COUNTIF('[5]Trial Balance'!$A:$A,A1839)</f>
        <v>#VALUE!</v>
      </c>
    </row>
    <row r="1840" spans="1:4" hidden="1" x14ac:dyDescent="0.3">
      <c r="A1840" s="187" t="e">
        <f>#REF!</f>
        <v>#REF!</v>
      </c>
      <c r="B1840" s="187" t="e">
        <f>#REF!</f>
        <v>#REF!</v>
      </c>
      <c r="C1840" s="191" t="e">
        <f>#REF!</f>
        <v>#REF!</v>
      </c>
      <c r="D1840" s="186" t="e">
        <f>COUNTIF('[5]Trial Balance'!$A:$A,A1840)</f>
        <v>#VALUE!</v>
      </c>
    </row>
    <row r="1841" spans="1:4" hidden="1" x14ac:dyDescent="0.3">
      <c r="A1841" s="187" t="e">
        <f>#REF!</f>
        <v>#REF!</v>
      </c>
      <c r="B1841" s="187" t="e">
        <f>#REF!</f>
        <v>#REF!</v>
      </c>
      <c r="C1841" s="191" t="e">
        <f>#REF!</f>
        <v>#REF!</v>
      </c>
      <c r="D1841" s="186" t="e">
        <f>COUNTIF('[5]Trial Balance'!$A:$A,A1841)</f>
        <v>#VALUE!</v>
      </c>
    </row>
    <row r="1842" spans="1:4" hidden="1" x14ac:dyDescent="0.3">
      <c r="A1842" s="187" t="e">
        <f>#REF!</f>
        <v>#REF!</v>
      </c>
      <c r="B1842" s="187" t="e">
        <f>#REF!</f>
        <v>#REF!</v>
      </c>
      <c r="C1842" s="191" t="e">
        <f>#REF!</f>
        <v>#REF!</v>
      </c>
      <c r="D1842" s="186" t="e">
        <f>COUNTIF('[5]Trial Balance'!$A:$A,A1842)</f>
        <v>#VALUE!</v>
      </c>
    </row>
    <row r="1843" spans="1:4" hidden="1" x14ac:dyDescent="0.3">
      <c r="A1843" s="187" t="e">
        <f>#REF!</f>
        <v>#REF!</v>
      </c>
      <c r="B1843" s="187" t="e">
        <f>#REF!</f>
        <v>#REF!</v>
      </c>
      <c r="C1843" s="191" t="e">
        <f>#REF!</f>
        <v>#REF!</v>
      </c>
      <c r="D1843" s="186" t="e">
        <f>COUNTIF('[5]Trial Balance'!$A:$A,A1843)</f>
        <v>#VALUE!</v>
      </c>
    </row>
    <row r="1844" spans="1:4" hidden="1" x14ac:dyDescent="0.3">
      <c r="A1844" s="187" t="e">
        <f>#REF!</f>
        <v>#REF!</v>
      </c>
      <c r="B1844" s="187" t="e">
        <f>#REF!</f>
        <v>#REF!</v>
      </c>
      <c r="C1844" s="191" t="e">
        <f>#REF!</f>
        <v>#REF!</v>
      </c>
      <c r="D1844" s="186" t="e">
        <f>COUNTIF('[5]Trial Balance'!$A:$A,A1844)</f>
        <v>#VALUE!</v>
      </c>
    </row>
    <row r="1845" spans="1:4" hidden="1" x14ac:dyDescent="0.3">
      <c r="A1845" s="187" t="e">
        <f>#REF!</f>
        <v>#REF!</v>
      </c>
      <c r="B1845" s="187" t="e">
        <f>#REF!</f>
        <v>#REF!</v>
      </c>
      <c r="C1845" s="191" t="e">
        <f>#REF!</f>
        <v>#REF!</v>
      </c>
      <c r="D1845" s="186" t="e">
        <f>COUNTIF('[5]Trial Balance'!$A:$A,A1845)</f>
        <v>#VALUE!</v>
      </c>
    </row>
    <row r="1846" spans="1:4" hidden="1" x14ac:dyDescent="0.3">
      <c r="A1846" s="187" t="e">
        <f>#REF!</f>
        <v>#REF!</v>
      </c>
      <c r="B1846" s="187" t="e">
        <f>#REF!</f>
        <v>#REF!</v>
      </c>
      <c r="C1846" s="191" t="e">
        <f>#REF!</f>
        <v>#REF!</v>
      </c>
      <c r="D1846" s="186" t="e">
        <f>COUNTIF('[5]Trial Balance'!$A:$A,A1846)</f>
        <v>#VALUE!</v>
      </c>
    </row>
    <row r="1847" spans="1:4" hidden="1" x14ac:dyDescent="0.3">
      <c r="A1847" s="187" t="e">
        <f>#REF!</f>
        <v>#REF!</v>
      </c>
      <c r="B1847" s="187" t="e">
        <f>#REF!</f>
        <v>#REF!</v>
      </c>
      <c r="C1847" s="191" t="e">
        <f>#REF!</f>
        <v>#REF!</v>
      </c>
      <c r="D1847" s="186" t="e">
        <f>COUNTIF('[5]Trial Balance'!$A:$A,A1847)</f>
        <v>#VALUE!</v>
      </c>
    </row>
    <row r="1848" spans="1:4" hidden="1" x14ac:dyDescent="0.3">
      <c r="A1848" s="187" t="e">
        <f>#REF!</f>
        <v>#REF!</v>
      </c>
      <c r="B1848" s="187" t="e">
        <f>#REF!</f>
        <v>#REF!</v>
      </c>
      <c r="C1848" s="191" t="e">
        <f>#REF!</f>
        <v>#REF!</v>
      </c>
      <c r="D1848" s="186" t="e">
        <f>COUNTIF('[5]Trial Balance'!$A:$A,A1848)</f>
        <v>#VALUE!</v>
      </c>
    </row>
    <row r="1849" spans="1:4" hidden="1" x14ac:dyDescent="0.3">
      <c r="A1849" s="187" t="e">
        <f>#REF!</f>
        <v>#REF!</v>
      </c>
      <c r="B1849" s="187" t="e">
        <f>#REF!</f>
        <v>#REF!</v>
      </c>
      <c r="C1849" s="191" t="e">
        <f>#REF!</f>
        <v>#REF!</v>
      </c>
      <c r="D1849" s="186" t="e">
        <f>COUNTIF('[5]Trial Balance'!$A:$A,A1849)</f>
        <v>#VALUE!</v>
      </c>
    </row>
    <row r="1850" spans="1:4" hidden="1" x14ac:dyDescent="0.3">
      <c r="A1850" s="187" t="e">
        <f>#REF!</f>
        <v>#REF!</v>
      </c>
      <c r="B1850" s="187" t="e">
        <f>#REF!</f>
        <v>#REF!</v>
      </c>
      <c r="C1850" s="191" t="e">
        <f>#REF!</f>
        <v>#REF!</v>
      </c>
      <c r="D1850" s="186" t="e">
        <f>COUNTIF('[5]Trial Balance'!$A:$A,A1850)</f>
        <v>#VALUE!</v>
      </c>
    </row>
    <row r="1851" spans="1:4" hidden="1" x14ac:dyDescent="0.3">
      <c r="A1851" s="187" t="e">
        <f>#REF!</f>
        <v>#REF!</v>
      </c>
      <c r="B1851" s="187" t="e">
        <f>#REF!</f>
        <v>#REF!</v>
      </c>
      <c r="C1851" s="191" t="e">
        <f>#REF!</f>
        <v>#REF!</v>
      </c>
      <c r="D1851" s="186" t="e">
        <f>COUNTIF('[5]Trial Balance'!$A:$A,A1851)</f>
        <v>#VALUE!</v>
      </c>
    </row>
    <row r="1852" spans="1:4" hidden="1" x14ac:dyDescent="0.3">
      <c r="A1852" s="187" t="e">
        <f>#REF!</f>
        <v>#REF!</v>
      </c>
      <c r="B1852" s="187" t="e">
        <f>#REF!</f>
        <v>#REF!</v>
      </c>
      <c r="C1852" s="191" t="e">
        <f>#REF!</f>
        <v>#REF!</v>
      </c>
      <c r="D1852" s="186" t="e">
        <f>COUNTIF('[5]Trial Balance'!$A:$A,A1852)</f>
        <v>#VALUE!</v>
      </c>
    </row>
    <row r="1853" spans="1:4" hidden="1" x14ac:dyDescent="0.3">
      <c r="A1853" s="187" t="e">
        <f>#REF!</f>
        <v>#REF!</v>
      </c>
      <c r="B1853" s="187" t="e">
        <f>#REF!</f>
        <v>#REF!</v>
      </c>
      <c r="C1853" s="191" t="e">
        <f>#REF!</f>
        <v>#REF!</v>
      </c>
      <c r="D1853" s="186" t="e">
        <f>COUNTIF('[5]Trial Balance'!$A:$A,A1853)</f>
        <v>#VALUE!</v>
      </c>
    </row>
    <row r="1854" spans="1:4" hidden="1" x14ac:dyDescent="0.3">
      <c r="A1854" s="187" t="e">
        <f>#REF!</f>
        <v>#REF!</v>
      </c>
      <c r="B1854" s="187" t="e">
        <f>#REF!</f>
        <v>#REF!</v>
      </c>
      <c r="C1854" s="191" t="e">
        <f>#REF!</f>
        <v>#REF!</v>
      </c>
      <c r="D1854" s="186" t="e">
        <f>COUNTIF('[5]Trial Balance'!$A:$A,A1854)</f>
        <v>#VALUE!</v>
      </c>
    </row>
    <row r="1855" spans="1:4" hidden="1" x14ac:dyDescent="0.3">
      <c r="A1855" s="187" t="e">
        <f>#REF!</f>
        <v>#REF!</v>
      </c>
      <c r="B1855" s="187" t="e">
        <f>#REF!</f>
        <v>#REF!</v>
      </c>
      <c r="C1855" s="191" t="e">
        <f>#REF!</f>
        <v>#REF!</v>
      </c>
      <c r="D1855" s="186" t="e">
        <f>COUNTIF('[5]Trial Balance'!$A:$A,A1855)</f>
        <v>#VALUE!</v>
      </c>
    </row>
    <row r="1856" spans="1:4" hidden="1" x14ac:dyDescent="0.3">
      <c r="A1856" s="187" t="e">
        <f>#REF!</f>
        <v>#REF!</v>
      </c>
      <c r="B1856" s="187" t="e">
        <f>#REF!</f>
        <v>#REF!</v>
      </c>
      <c r="C1856" s="191" t="e">
        <f>#REF!</f>
        <v>#REF!</v>
      </c>
      <c r="D1856" s="186" t="e">
        <f>COUNTIF('[5]Trial Balance'!$A:$A,A1856)</f>
        <v>#VALUE!</v>
      </c>
    </row>
    <row r="1857" spans="1:4" hidden="1" x14ac:dyDescent="0.3">
      <c r="A1857" s="187" t="e">
        <f>#REF!</f>
        <v>#REF!</v>
      </c>
      <c r="B1857" s="187" t="e">
        <f>#REF!</f>
        <v>#REF!</v>
      </c>
      <c r="C1857" s="191" t="e">
        <f>#REF!</f>
        <v>#REF!</v>
      </c>
      <c r="D1857" s="186" t="e">
        <f>COUNTIF('[5]Trial Balance'!$A:$A,A1857)</f>
        <v>#VALUE!</v>
      </c>
    </row>
    <row r="1858" spans="1:4" hidden="1" x14ac:dyDescent="0.3">
      <c r="A1858" s="187" t="e">
        <f>#REF!</f>
        <v>#REF!</v>
      </c>
      <c r="B1858" s="187" t="e">
        <f>#REF!</f>
        <v>#REF!</v>
      </c>
      <c r="C1858" s="191" t="e">
        <f>#REF!</f>
        <v>#REF!</v>
      </c>
      <c r="D1858" s="186" t="e">
        <f>COUNTIF('[5]Trial Balance'!$A:$A,A1858)</f>
        <v>#VALUE!</v>
      </c>
    </row>
    <row r="1859" spans="1:4" hidden="1" x14ac:dyDescent="0.3">
      <c r="A1859" s="187" t="e">
        <f>#REF!</f>
        <v>#REF!</v>
      </c>
      <c r="B1859" s="187" t="e">
        <f>#REF!</f>
        <v>#REF!</v>
      </c>
      <c r="C1859" s="191" t="e">
        <f>#REF!</f>
        <v>#REF!</v>
      </c>
      <c r="D1859" s="186" t="e">
        <f>COUNTIF('[5]Trial Balance'!$A:$A,A1859)</f>
        <v>#VALUE!</v>
      </c>
    </row>
    <row r="1860" spans="1:4" hidden="1" x14ac:dyDescent="0.3">
      <c r="A1860" s="187" t="e">
        <f>#REF!</f>
        <v>#REF!</v>
      </c>
      <c r="B1860" s="187" t="e">
        <f>#REF!</f>
        <v>#REF!</v>
      </c>
      <c r="C1860" s="191" t="e">
        <f>#REF!</f>
        <v>#REF!</v>
      </c>
      <c r="D1860" s="186" t="e">
        <f>COUNTIF('[5]Trial Balance'!$A:$A,A1860)</f>
        <v>#VALUE!</v>
      </c>
    </row>
    <row r="1861" spans="1:4" hidden="1" x14ac:dyDescent="0.3">
      <c r="A1861" s="187" t="e">
        <f>#REF!</f>
        <v>#REF!</v>
      </c>
      <c r="B1861" s="187" t="e">
        <f>#REF!</f>
        <v>#REF!</v>
      </c>
      <c r="C1861" s="191" t="e">
        <f>#REF!</f>
        <v>#REF!</v>
      </c>
      <c r="D1861" s="186" t="e">
        <f>COUNTIF('[5]Trial Balance'!$A:$A,A1861)</f>
        <v>#VALUE!</v>
      </c>
    </row>
    <row r="1862" spans="1:4" hidden="1" x14ac:dyDescent="0.3">
      <c r="A1862" s="187" t="e">
        <f>#REF!</f>
        <v>#REF!</v>
      </c>
      <c r="B1862" s="187" t="e">
        <f>#REF!</f>
        <v>#REF!</v>
      </c>
      <c r="C1862" s="191" t="e">
        <f>#REF!</f>
        <v>#REF!</v>
      </c>
      <c r="D1862" s="186" t="e">
        <f>COUNTIF('[5]Trial Balance'!$A:$A,A1862)</f>
        <v>#VALUE!</v>
      </c>
    </row>
    <row r="1863" spans="1:4" hidden="1" x14ac:dyDescent="0.3">
      <c r="A1863" s="187" t="e">
        <f>#REF!</f>
        <v>#REF!</v>
      </c>
      <c r="B1863" s="187" t="e">
        <f>#REF!</f>
        <v>#REF!</v>
      </c>
      <c r="C1863" s="191" t="e">
        <f>#REF!</f>
        <v>#REF!</v>
      </c>
      <c r="D1863" s="186" t="e">
        <f>COUNTIF('[5]Trial Balance'!$A:$A,A1863)</f>
        <v>#VALUE!</v>
      </c>
    </row>
    <row r="1864" spans="1:4" hidden="1" x14ac:dyDescent="0.3">
      <c r="A1864" s="187" t="e">
        <f>#REF!</f>
        <v>#REF!</v>
      </c>
      <c r="B1864" s="187" t="e">
        <f>#REF!</f>
        <v>#REF!</v>
      </c>
      <c r="C1864" s="191" t="e">
        <f>#REF!</f>
        <v>#REF!</v>
      </c>
      <c r="D1864" s="186" t="e">
        <f>COUNTIF('[5]Trial Balance'!$A:$A,A1864)</f>
        <v>#VALUE!</v>
      </c>
    </row>
    <row r="1865" spans="1:4" hidden="1" x14ac:dyDescent="0.3">
      <c r="A1865" s="187" t="e">
        <f>#REF!</f>
        <v>#REF!</v>
      </c>
      <c r="B1865" s="187" t="e">
        <f>#REF!</f>
        <v>#REF!</v>
      </c>
      <c r="C1865" s="191" t="e">
        <f>#REF!</f>
        <v>#REF!</v>
      </c>
      <c r="D1865" s="186" t="e">
        <f>COUNTIF('[5]Trial Balance'!$A:$A,A1865)</f>
        <v>#VALUE!</v>
      </c>
    </row>
    <row r="1866" spans="1:4" hidden="1" x14ac:dyDescent="0.3">
      <c r="A1866" s="187" t="e">
        <f>#REF!</f>
        <v>#REF!</v>
      </c>
      <c r="B1866" s="187" t="e">
        <f>#REF!</f>
        <v>#REF!</v>
      </c>
      <c r="C1866" s="191" t="e">
        <f>#REF!</f>
        <v>#REF!</v>
      </c>
      <c r="D1866" s="186" t="e">
        <f>COUNTIF('[5]Trial Balance'!$A:$A,A1866)</f>
        <v>#VALUE!</v>
      </c>
    </row>
    <row r="1867" spans="1:4" hidden="1" x14ac:dyDescent="0.3">
      <c r="A1867" s="187" t="e">
        <f>#REF!</f>
        <v>#REF!</v>
      </c>
      <c r="B1867" s="187" t="e">
        <f>#REF!</f>
        <v>#REF!</v>
      </c>
      <c r="C1867" s="191" t="e">
        <f>#REF!</f>
        <v>#REF!</v>
      </c>
      <c r="D1867" s="186" t="e">
        <f>COUNTIF('[5]Trial Balance'!$A:$A,A1867)</f>
        <v>#VALUE!</v>
      </c>
    </row>
    <row r="1868" spans="1:4" hidden="1" x14ac:dyDescent="0.3">
      <c r="A1868" s="187" t="e">
        <f>#REF!</f>
        <v>#REF!</v>
      </c>
      <c r="B1868" s="187" t="e">
        <f>#REF!</f>
        <v>#REF!</v>
      </c>
      <c r="C1868" s="191" t="e">
        <f>#REF!</f>
        <v>#REF!</v>
      </c>
      <c r="D1868" s="186" t="e">
        <f>COUNTIF('[5]Trial Balance'!$A:$A,A1868)</f>
        <v>#VALUE!</v>
      </c>
    </row>
    <row r="1869" spans="1:4" hidden="1" x14ac:dyDescent="0.3">
      <c r="A1869" s="187" t="e">
        <f>#REF!</f>
        <v>#REF!</v>
      </c>
      <c r="B1869" s="187" t="e">
        <f>#REF!</f>
        <v>#REF!</v>
      </c>
      <c r="C1869" s="191" t="e">
        <f>#REF!</f>
        <v>#REF!</v>
      </c>
      <c r="D1869" s="186" t="e">
        <f>COUNTIF('[5]Trial Balance'!$A:$A,A1869)</f>
        <v>#VALUE!</v>
      </c>
    </row>
    <row r="1870" spans="1:4" hidden="1" x14ac:dyDescent="0.3">
      <c r="A1870" s="187" t="e">
        <f>#REF!</f>
        <v>#REF!</v>
      </c>
      <c r="B1870" s="187" t="e">
        <f>#REF!</f>
        <v>#REF!</v>
      </c>
      <c r="C1870" s="191" t="e">
        <f>#REF!</f>
        <v>#REF!</v>
      </c>
      <c r="D1870" s="186" t="e">
        <f>COUNTIF('[5]Trial Balance'!$A:$A,A1870)</f>
        <v>#VALUE!</v>
      </c>
    </row>
    <row r="1871" spans="1:4" hidden="1" x14ac:dyDescent="0.3">
      <c r="A1871" s="187" t="e">
        <f>#REF!</f>
        <v>#REF!</v>
      </c>
      <c r="B1871" s="187" t="e">
        <f>#REF!</f>
        <v>#REF!</v>
      </c>
      <c r="C1871" s="191" t="e">
        <f>#REF!</f>
        <v>#REF!</v>
      </c>
      <c r="D1871" s="186" t="e">
        <f>COUNTIF('[5]Trial Balance'!$A:$A,A1871)</f>
        <v>#VALUE!</v>
      </c>
    </row>
    <row r="1872" spans="1:4" hidden="1" x14ac:dyDescent="0.3">
      <c r="A1872" s="187" t="e">
        <f>#REF!</f>
        <v>#REF!</v>
      </c>
      <c r="B1872" s="187" t="e">
        <f>#REF!</f>
        <v>#REF!</v>
      </c>
      <c r="C1872" s="191" t="e">
        <f>#REF!</f>
        <v>#REF!</v>
      </c>
      <c r="D1872" s="186" t="e">
        <f>COUNTIF('[5]Trial Balance'!$A:$A,A1872)</f>
        <v>#VALUE!</v>
      </c>
    </row>
    <row r="1873" spans="1:4" hidden="1" x14ac:dyDescent="0.3">
      <c r="A1873" s="187" t="e">
        <f>#REF!</f>
        <v>#REF!</v>
      </c>
      <c r="B1873" s="187" t="e">
        <f>#REF!</f>
        <v>#REF!</v>
      </c>
      <c r="C1873" s="191" t="e">
        <f>#REF!</f>
        <v>#REF!</v>
      </c>
      <c r="D1873" s="186" t="e">
        <f>COUNTIF('[5]Trial Balance'!$A:$A,A1873)</f>
        <v>#VALUE!</v>
      </c>
    </row>
    <row r="1874" spans="1:4" hidden="1" x14ac:dyDescent="0.3">
      <c r="A1874" s="187" t="e">
        <f>#REF!</f>
        <v>#REF!</v>
      </c>
      <c r="B1874" s="187" t="e">
        <f>#REF!</f>
        <v>#REF!</v>
      </c>
      <c r="C1874" s="191" t="e">
        <f>#REF!</f>
        <v>#REF!</v>
      </c>
      <c r="D1874" s="186" t="e">
        <f>COUNTIF('[5]Trial Balance'!$A:$A,A1874)</f>
        <v>#VALUE!</v>
      </c>
    </row>
    <row r="1875" spans="1:4" hidden="1" x14ac:dyDescent="0.3">
      <c r="A1875" s="187" t="e">
        <f>#REF!</f>
        <v>#REF!</v>
      </c>
      <c r="B1875" s="187" t="e">
        <f>#REF!</f>
        <v>#REF!</v>
      </c>
      <c r="C1875" s="191" t="e">
        <f>#REF!</f>
        <v>#REF!</v>
      </c>
      <c r="D1875" s="186" t="e">
        <f>COUNTIF('[5]Trial Balance'!$A:$A,A1875)</f>
        <v>#VALUE!</v>
      </c>
    </row>
    <row r="1876" spans="1:4" hidden="1" x14ac:dyDescent="0.3">
      <c r="A1876" s="187" t="e">
        <f>#REF!</f>
        <v>#REF!</v>
      </c>
      <c r="B1876" s="187" t="e">
        <f>#REF!</f>
        <v>#REF!</v>
      </c>
      <c r="C1876" s="191" t="e">
        <f>#REF!</f>
        <v>#REF!</v>
      </c>
      <c r="D1876" s="186" t="e">
        <f>COUNTIF('[5]Trial Balance'!$A:$A,A1876)</f>
        <v>#VALUE!</v>
      </c>
    </row>
    <row r="1877" spans="1:4" hidden="1" x14ac:dyDescent="0.3">
      <c r="A1877" s="187" t="e">
        <f>#REF!</f>
        <v>#REF!</v>
      </c>
      <c r="B1877" s="187" t="e">
        <f>#REF!</f>
        <v>#REF!</v>
      </c>
      <c r="C1877" s="191" t="e">
        <f>#REF!</f>
        <v>#REF!</v>
      </c>
      <c r="D1877" s="186" t="e">
        <f>COUNTIF('[5]Trial Balance'!$A:$A,A1877)</f>
        <v>#VALUE!</v>
      </c>
    </row>
    <row r="1878" spans="1:4" hidden="1" x14ac:dyDescent="0.3">
      <c r="A1878" s="187" t="e">
        <f>#REF!</f>
        <v>#REF!</v>
      </c>
      <c r="B1878" s="187" t="e">
        <f>#REF!</f>
        <v>#REF!</v>
      </c>
      <c r="C1878" s="191" t="e">
        <f>#REF!</f>
        <v>#REF!</v>
      </c>
      <c r="D1878" s="186" t="e">
        <f>COUNTIF('[5]Trial Balance'!$A:$A,A1878)</f>
        <v>#VALUE!</v>
      </c>
    </row>
    <row r="1879" spans="1:4" hidden="1" x14ac:dyDescent="0.3">
      <c r="A1879" s="187" t="e">
        <f>#REF!</f>
        <v>#REF!</v>
      </c>
      <c r="B1879" s="187" t="e">
        <f>#REF!</f>
        <v>#REF!</v>
      </c>
      <c r="C1879" s="191" t="e">
        <f>#REF!</f>
        <v>#REF!</v>
      </c>
      <c r="D1879" s="186" t="e">
        <f>COUNTIF('[5]Trial Balance'!$A:$A,A1879)</f>
        <v>#VALUE!</v>
      </c>
    </row>
    <row r="1880" spans="1:4" hidden="1" x14ac:dyDescent="0.3">
      <c r="A1880" s="187" t="e">
        <f>#REF!</f>
        <v>#REF!</v>
      </c>
      <c r="B1880" s="187" t="e">
        <f>#REF!</f>
        <v>#REF!</v>
      </c>
      <c r="C1880" s="191" t="e">
        <f>#REF!</f>
        <v>#REF!</v>
      </c>
      <c r="D1880" s="186" t="e">
        <f>COUNTIF('[5]Trial Balance'!$A:$A,A1880)</f>
        <v>#VALUE!</v>
      </c>
    </row>
    <row r="1881" spans="1:4" hidden="1" x14ac:dyDescent="0.3">
      <c r="A1881" s="187" t="e">
        <f>#REF!</f>
        <v>#REF!</v>
      </c>
      <c r="B1881" s="187" t="e">
        <f>#REF!</f>
        <v>#REF!</v>
      </c>
      <c r="C1881" s="191" t="e">
        <f>#REF!</f>
        <v>#REF!</v>
      </c>
      <c r="D1881" s="186" t="e">
        <f>COUNTIF('[5]Trial Balance'!$A:$A,A1881)</f>
        <v>#VALUE!</v>
      </c>
    </row>
    <row r="1882" spans="1:4" hidden="1" x14ac:dyDescent="0.3">
      <c r="A1882" s="187" t="e">
        <f>#REF!</f>
        <v>#REF!</v>
      </c>
      <c r="B1882" s="187" t="e">
        <f>#REF!</f>
        <v>#REF!</v>
      </c>
      <c r="C1882" s="191" t="e">
        <f>#REF!</f>
        <v>#REF!</v>
      </c>
      <c r="D1882" s="186" t="e">
        <f>COUNTIF('[5]Trial Balance'!$A:$A,A1882)</f>
        <v>#VALUE!</v>
      </c>
    </row>
    <row r="1883" spans="1:4" hidden="1" x14ac:dyDescent="0.3">
      <c r="A1883" s="187" t="e">
        <f>#REF!</f>
        <v>#REF!</v>
      </c>
      <c r="B1883" s="187" t="e">
        <f>#REF!</f>
        <v>#REF!</v>
      </c>
      <c r="C1883" s="191" t="e">
        <f>#REF!</f>
        <v>#REF!</v>
      </c>
      <c r="D1883" s="186" t="e">
        <f>COUNTIF('[5]Trial Balance'!$A:$A,A1883)</f>
        <v>#VALUE!</v>
      </c>
    </row>
    <row r="1884" spans="1:4" hidden="1" x14ac:dyDescent="0.3">
      <c r="A1884" s="187" t="e">
        <f>#REF!</f>
        <v>#REF!</v>
      </c>
      <c r="B1884" s="187" t="e">
        <f>#REF!</f>
        <v>#REF!</v>
      </c>
      <c r="C1884" s="191" t="e">
        <f>#REF!</f>
        <v>#REF!</v>
      </c>
      <c r="D1884" s="186" t="e">
        <f>COUNTIF('[5]Trial Balance'!$A:$A,A1884)</f>
        <v>#VALUE!</v>
      </c>
    </row>
    <row r="1885" spans="1:4" hidden="1" x14ac:dyDescent="0.3">
      <c r="A1885" s="187" t="e">
        <f>#REF!</f>
        <v>#REF!</v>
      </c>
      <c r="B1885" s="187" t="e">
        <f>#REF!</f>
        <v>#REF!</v>
      </c>
      <c r="C1885" s="191" t="e">
        <f>#REF!</f>
        <v>#REF!</v>
      </c>
      <c r="D1885" s="186" t="e">
        <f>COUNTIF('[5]Trial Balance'!$A:$A,A1885)</f>
        <v>#VALUE!</v>
      </c>
    </row>
    <row r="1886" spans="1:4" hidden="1" x14ac:dyDescent="0.3">
      <c r="A1886" s="187" t="e">
        <f>#REF!</f>
        <v>#REF!</v>
      </c>
      <c r="B1886" s="187" t="e">
        <f>#REF!</f>
        <v>#REF!</v>
      </c>
      <c r="C1886" s="191" t="e">
        <f>#REF!</f>
        <v>#REF!</v>
      </c>
      <c r="D1886" s="186" t="e">
        <f>COUNTIF('[5]Trial Balance'!$A:$A,A1886)</f>
        <v>#VALUE!</v>
      </c>
    </row>
    <row r="1887" spans="1:4" hidden="1" x14ac:dyDescent="0.3">
      <c r="A1887" s="187" t="e">
        <f>#REF!</f>
        <v>#REF!</v>
      </c>
      <c r="B1887" s="187" t="e">
        <f>#REF!</f>
        <v>#REF!</v>
      </c>
      <c r="C1887" s="191" t="e">
        <f>#REF!</f>
        <v>#REF!</v>
      </c>
      <c r="D1887" s="186" t="e">
        <f>COUNTIF('[5]Trial Balance'!$A:$A,A1887)</f>
        <v>#VALUE!</v>
      </c>
    </row>
    <row r="1888" spans="1:4" hidden="1" x14ac:dyDescent="0.3">
      <c r="A1888" s="187" t="e">
        <f>#REF!</f>
        <v>#REF!</v>
      </c>
      <c r="B1888" s="187" t="e">
        <f>#REF!</f>
        <v>#REF!</v>
      </c>
      <c r="C1888" s="191" t="e">
        <f>#REF!</f>
        <v>#REF!</v>
      </c>
      <c r="D1888" s="186" t="e">
        <f>COUNTIF('[5]Trial Balance'!$A:$A,A1888)</f>
        <v>#VALUE!</v>
      </c>
    </row>
    <row r="1889" spans="1:4" hidden="1" x14ac:dyDescent="0.3">
      <c r="A1889" s="187" t="e">
        <f>#REF!</f>
        <v>#REF!</v>
      </c>
      <c r="B1889" s="187" t="e">
        <f>#REF!</f>
        <v>#REF!</v>
      </c>
      <c r="C1889" s="191" t="e">
        <f>#REF!</f>
        <v>#REF!</v>
      </c>
      <c r="D1889" s="186" t="e">
        <f>COUNTIF('[5]Trial Balance'!$A:$A,A1889)</f>
        <v>#VALUE!</v>
      </c>
    </row>
    <row r="1890" spans="1:4" hidden="1" x14ac:dyDescent="0.3">
      <c r="A1890" s="187" t="e">
        <f>#REF!</f>
        <v>#REF!</v>
      </c>
      <c r="B1890" s="187" t="e">
        <f>#REF!</f>
        <v>#REF!</v>
      </c>
      <c r="C1890" s="191" t="e">
        <f>#REF!</f>
        <v>#REF!</v>
      </c>
      <c r="D1890" s="186" t="e">
        <f>COUNTIF('[5]Trial Balance'!$A:$A,A1890)</f>
        <v>#VALUE!</v>
      </c>
    </row>
    <row r="1891" spans="1:4" hidden="1" x14ac:dyDescent="0.3">
      <c r="A1891" s="187" t="e">
        <f>#REF!</f>
        <v>#REF!</v>
      </c>
      <c r="B1891" s="187" t="e">
        <f>#REF!</f>
        <v>#REF!</v>
      </c>
      <c r="C1891" s="191" t="e">
        <f>#REF!</f>
        <v>#REF!</v>
      </c>
      <c r="D1891" s="186" t="e">
        <f>COUNTIF('[5]Trial Balance'!$A:$A,A1891)</f>
        <v>#VALUE!</v>
      </c>
    </row>
    <row r="1892" spans="1:4" hidden="1" x14ac:dyDescent="0.3">
      <c r="A1892" s="187" t="e">
        <f>#REF!</f>
        <v>#REF!</v>
      </c>
      <c r="B1892" s="187" t="e">
        <f>#REF!</f>
        <v>#REF!</v>
      </c>
      <c r="C1892" s="191" t="e">
        <f>#REF!</f>
        <v>#REF!</v>
      </c>
      <c r="D1892" s="186" t="e">
        <f>COUNTIF('[5]Trial Balance'!$A:$A,A1892)</f>
        <v>#VALUE!</v>
      </c>
    </row>
    <row r="1893" spans="1:4" hidden="1" x14ac:dyDescent="0.3">
      <c r="A1893" s="187" t="e">
        <f>#REF!</f>
        <v>#REF!</v>
      </c>
      <c r="B1893" s="187" t="e">
        <f>#REF!</f>
        <v>#REF!</v>
      </c>
      <c r="C1893" s="191" t="e">
        <f>#REF!</f>
        <v>#REF!</v>
      </c>
      <c r="D1893" s="186" t="e">
        <f>COUNTIF('[5]Trial Balance'!$A:$A,A1893)</f>
        <v>#VALUE!</v>
      </c>
    </row>
    <row r="1894" spans="1:4" hidden="1" x14ac:dyDescent="0.3">
      <c r="A1894" s="187" t="e">
        <f>#REF!</f>
        <v>#REF!</v>
      </c>
      <c r="B1894" s="187" t="e">
        <f>#REF!</f>
        <v>#REF!</v>
      </c>
      <c r="C1894" s="191" t="e">
        <f>#REF!</f>
        <v>#REF!</v>
      </c>
      <c r="D1894" s="186" t="e">
        <f>COUNTIF('[5]Trial Balance'!$A:$A,A1894)</f>
        <v>#VALUE!</v>
      </c>
    </row>
    <row r="1895" spans="1:4" hidden="1" x14ac:dyDescent="0.3">
      <c r="A1895" s="187" t="e">
        <f>#REF!</f>
        <v>#REF!</v>
      </c>
      <c r="B1895" s="187" t="e">
        <f>#REF!</f>
        <v>#REF!</v>
      </c>
      <c r="C1895" s="191" t="e">
        <f>#REF!</f>
        <v>#REF!</v>
      </c>
      <c r="D1895" s="186" t="e">
        <f>COUNTIF('[5]Trial Balance'!$A:$A,A1895)</f>
        <v>#VALUE!</v>
      </c>
    </row>
    <row r="1896" spans="1:4" hidden="1" x14ac:dyDescent="0.3">
      <c r="A1896" s="187" t="e">
        <f>#REF!</f>
        <v>#REF!</v>
      </c>
      <c r="B1896" s="187" t="e">
        <f>#REF!</f>
        <v>#REF!</v>
      </c>
      <c r="C1896" s="191" t="e">
        <f>#REF!</f>
        <v>#REF!</v>
      </c>
      <c r="D1896" s="186" t="e">
        <f>COUNTIF('[5]Trial Balance'!$A:$A,A1896)</f>
        <v>#VALUE!</v>
      </c>
    </row>
    <row r="1897" spans="1:4" hidden="1" x14ac:dyDescent="0.3">
      <c r="A1897" s="187" t="e">
        <f>#REF!</f>
        <v>#REF!</v>
      </c>
      <c r="B1897" s="187" t="e">
        <f>#REF!</f>
        <v>#REF!</v>
      </c>
      <c r="C1897" s="191" t="e">
        <f>#REF!</f>
        <v>#REF!</v>
      </c>
      <c r="D1897" s="186" t="e">
        <f>COUNTIF('[5]Trial Balance'!$A:$A,A1897)</f>
        <v>#VALUE!</v>
      </c>
    </row>
    <row r="1898" spans="1:4" hidden="1" x14ac:dyDescent="0.3">
      <c r="A1898" s="187" t="e">
        <f>#REF!</f>
        <v>#REF!</v>
      </c>
      <c r="B1898" s="187" t="e">
        <f>#REF!</f>
        <v>#REF!</v>
      </c>
      <c r="C1898" s="191" t="e">
        <f>#REF!</f>
        <v>#REF!</v>
      </c>
      <c r="D1898" s="186" t="e">
        <f>COUNTIF('[5]Trial Balance'!$A:$A,A1898)</f>
        <v>#VALUE!</v>
      </c>
    </row>
    <row r="1899" spans="1:4" hidden="1" x14ac:dyDescent="0.3">
      <c r="A1899" s="187" t="e">
        <f>#REF!</f>
        <v>#REF!</v>
      </c>
      <c r="B1899" s="187" t="e">
        <f>#REF!</f>
        <v>#REF!</v>
      </c>
      <c r="C1899" s="191" t="e">
        <f>#REF!</f>
        <v>#REF!</v>
      </c>
      <c r="D1899" s="186" t="e">
        <f>COUNTIF('[5]Trial Balance'!$A:$A,A1899)</f>
        <v>#VALUE!</v>
      </c>
    </row>
    <row r="1900" spans="1:4" hidden="1" x14ac:dyDescent="0.3">
      <c r="A1900" s="187" t="e">
        <f>#REF!</f>
        <v>#REF!</v>
      </c>
      <c r="B1900" s="187" t="e">
        <f>#REF!</f>
        <v>#REF!</v>
      </c>
      <c r="C1900" s="191" t="e">
        <f>#REF!</f>
        <v>#REF!</v>
      </c>
      <c r="D1900" s="186" t="e">
        <f>COUNTIF('[5]Trial Balance'!$A:$A,A1900)</f>
        <v>#VALUE!</v>
      </c>
    </row>
    <row r="1901" spans="1:4" hidden="1" x14ac:dyDescent="0.3">
      <c r="A1901" s="187" t="e">
        <f>#REF!</f>
        <v>#REF!</v>
      </c>
      <c r="B1901" s="187" t="e">
        <f>#REF!</f>
        <v>#REF!</v>
      </c>
      <c r="C1901" s="191" t="e">
        <f>#REF!</f>
        <v>#REF!</v>
      </c>
      <c r="D1901" s="186" t="e">
        <f>COUNTIF('[5]Trial Balance'!$A:$A,A1901)</f>
        <v>#VALUE!</v>
      </c>
    </row>
    <row r="1902" spans="1:4" hidden="1" x14ac:dyDescent="0.3">
      <c r="A1902" s="187" t="e">
        <f>#REF!</f>
        <v>#REF!</v>
      </c>
      <c r="B1902" s="187" t="e">
        <f>#REF!</f>
        <v>#REF!</v>
      </c>
      <c r="C1902" s="191" t="e">
        <f>#REF!</f>
        <v>#REF!</v>
      </c>
      <c r="D1902" s="186" t="e">
        <f>COUNTIF('[5]Trial Balance'!$A:$A,A1902)</f>
        <v>#VALUE!</v>
      </c>
    </row>
    <row r="1903" spans="1:4" hidden="1" x14ac:dyDescent="0.3">
      <c r="A1903" s="187" t="e">
        <f>#REF!</f>
        <v>#REF!</v>
      </c>
      <c r="B1903" s="187" t="e">
        <f>#REF!</f>
        <v>#REF!</v>
      </c>
      <c r="C1903" s="191" t="e">
        <f>#REF!</f>
        <v>#REF!</v>
      </c>
      <c r="D1903" s="186" t="e">
        <f>COUNTIF('[5]Trial Balance'!$A:$A,A1903)</f>
        <v>#VALUE!</v>
      </c>
    </row>
    <row r="1904" spans="1:4" hidden="1" x14ac:dyDescent="0.3">
      <c r="A1904" s="187" t="e">
        <f>#REF!</f>
        <v>#REF!</v>
      </c>
      <c r="B1904" s="187" t="e">
        <f>#REF!</f>
        <v>#REF!</v>
      </c>
      <c r="C1904" s="191" t="e">
        <f>#REF!</f>
        <v>#REF!</v>
      </c>
      <c r="D1904" s="186" t="e">
        <f>COUNTIF('[5]Trial Balance'!$A:$A,A1904)</f>
        <v>#VALUE!</v>
      </c>
    </row>
    <row r="1905" spans="1:4" hidden="1" x14ac:dyDescent="0.3">
      <c r="A1905" s="187" t="e">
        <f>#REF!</f>
        <v>#REF!</v>
      </c>
      <c r="B1905" s="187" t="e">
        <f>#REF!</f>
        <v>#REF!</v>
      </c>
      <c r="C1905" s="191" t="e">
        <f>#REF!</f>
        <v>#REF!</v>
      </c>
      <c r="D1905" s="186" t="e">
        <f>COUNTIF('[5]Trial Balance'!$A:$A,A1905)</f>
        <v>#VALUE!</v>
      </c>
    </row>
    <row r="1906" spans="1:4" hidden="1" x14ac:dyDescent="0.3">
      <c r="A1906" s="187" t="e">
        <f>#REF!</f>
        <v>#REF!</v>
      </c>
      <c r="B1906" s="187" t="e">
        <f>#REF!</f>
        <v>#REF!</v>
      </c>
      <c r="C1906" s="191" t="e">
        <f>#REF!</f>
        <v>#REF!</v>
      </c>
      <c r="D1906" s="186" t="e">
        <f>COUNTIF('[5]Trial Balance'!$A:$A,A1906)</f>
        <v>#VALUE!</v>
      </c>
    </row>
    <row r="1907" spans="1:4" hidden="1" x14ac:dyDescent="0.3">
      <c r="A1907" s="187" t="e">
        <f>#REF!</f>
        <v>#REF!</v>
      </c>
      <c r="B1907" s="187" t="e">
        <f>#REF!</f>
        <v>#REF!</v>
      </c>
      <c r="C1907" s="191" t="e">
        <f>#REF!</f>
        <v>#REF!</v>
      </c>
      <c r="D1907" s="186" t="e">
        <f>COUNTIF('[5]Trial Balance'!$A:$A,A1907)</f>
        <v>#VALUE!</v>
      </c>
    </row>
    <row r="1908" spans="1:4" hidden="1" x14ac:dyDescent="0.3">
      <c r="A1908" s="187" t="e">
        <f>#REF!</f>
        <v>#REF!</v>
      </c>
      <c r="B1908" s="187" t="e">
        <f>#REF!</f>
        <v>#REF!</v>
      </c>
      <c r="C1908" s="191" t="e">
        <f>#REF!</f>
        <v>#REF!</v>
      </c>
      <c r="D1908" s="186" t="e">
        <f>COUNTIF('[5]Trial Balance'!$A:$A,A1908)</f>
        <v>#VALUE!</v>
      </c>
    </row>
    <row r="1909" spans="1:4" hidden="1" x14ac:dyDescent="0.3">
      <c r="A1909" s="187" t="e">
        <f>#REF!</f>
        <v>#REF!</v>
      </c>
      <c r="B1909" s="187" t="e">
        <f>#REF!</f>
        <v>#REF!</v>
      </c>
      <c r="C1909" s="191" t="e">
        <f>#REF!</f>
        <v>#REF!</v>
      </c>
      <c r="D1909" s="186" t="e">
        <f>COUNTIF('[5]Trial Balance'!$A:$A,A1909)</f>
        <v>#VALUE!</v>
      </c>
    </row>
    <row r="1910" spans="1:4" hidden="1" x14ac:dyDescent="0.3">
      <c r="A1910" s="187" t="e">
        <f>#REF!</f>
        <v>#REF!</v>
      </c>
      <c r="B1910" s="187" t="e">
        <f>#REF!</f>
        <v>#REF!</v>
      </c>
      <c r="C1910" s="191" t="e">
        <f>#REF!</f>
        <v>#REF!</v>
      </c>
      <c r="D1910" s="186" t="e">
        <f>COUNTIF('[5]Trial Balance'!$A:$A,A1910)</f>
        <v>#VALUE!</v>
      </c>
    </row>
    <row r="1911" spans="1:4" hidden="1" x14ac:dyDescent="0.3">
      <c r="A1911" s="187" t="e">
        <f>#REF!</f>
        <v>#REF!</v>
      </c>
      <c r="B1911" s="187" t="e">
        <f>#REF!</f>
        <v>#REF!</v>
      </c>
      <c r="C1911" s="191" t="e">
        <f>#REF!</f>
        <v>#REF!</v>
      </c>
      <c r="D1911" s="186" t="e">
        <f>COUNTIF('[5]Trial Balance'!$A:$A,A1911)</f>
        <v>#VALUE!</v>
      </c>
    </row>
    <row r="1912" spans="1:4" hidden="1" x14ac:dyDescent="0.3">
      <c r="A1912" s="187" t="e">
        <f>#REF!</f>
        <v>#REF!</v>
      </c>
      <c r="B1912" s="187" t="e">
        <f>#REF!</f>
        <v>#REF!</v>
      </c>
      <c r="C1912" s="191" t="e">
        <f>#REF!</f>
        <v>#REF!</v>
      </c>
      <c r="D1912" s="186" t="e">
        <f>COUNTIF('[5]Trial Balance'!$A:$A,A1912)</f>
        <v>#VALUE!</v>
      </c>
    </row>
    <row r="1913" spans="1:4" hidden="1" x14ac:dyDescent="0.3">
      <c r="A1913" s="187" t="e">
        <f>#REF!</f>
        <v>#REF!</v>
      </c>
      <c r="B1913" s="187" t="e">
        <f>#REF!</f>
        <v>#REF!</v>
      </c>
      <c r="C1913" s="191" t="e">
        <f>#REF!</f>
        <v>#REF!</v>
      </c>
      <c r="D1913" s="186" t="e">
        <f>COUNTIF('[5]Trial Balance'!$A:$A,A1913)</f>
        <v>#VALUE!</v>
      </c>
    </row>
    <row r="1914" spans="1:4" hidden="1" x14ac:dyDescent="0.3">
      <c r="A1914" s="187" t="e">
        <f>#REF!</f>
        <v>#REF!</v>
      </c>
      <c r="B1914" s="187" t="e">
        <f>#REF!</f>
        <v>#REF!</v>
      </c>
      <c r="C1914" s="191" t="e">
        <f>#REF!</f>
        <v>#REF!</v>
      </c>
      <c r="D1914" s="186" t="e">
        <f>COUNTIF('[5]Trial Balance'!$A:$A,A1914)</f>
        <v>#VALUE!</v>
      </c>
    </row>
    <row r="1915" spans="1:4" hidden="1" x14ac:dyDescent="0.3">
      <c r="A1915" s="187" t="e">
        <f>#REF!</f>
        <v>#REF!</v>
      </c>
      <c r="B1915" s="187" t="e">
        <f>#REF!</f>
        <v>#REF!</v>
      </c>
      <c r="C1915" s="191" t="e">
        <f>#REF!</f>
        <v>#REF!</v>
      </c>
      <c r="D1915" s="186" t="e">
        <f>COUNTIF('[5]Trial Balance'!$A:$A,A1915)</f>
        <v>#VALUE!</v>
      </c>
    </row>
    <row r="1916" spans="1:4" hidden="1" x14ac:dyDescent="0.3">
      <c r="A1916" s="187" t="e">
        <f>#REF!</f>
        <v>#REF!</v>
      </c>
      <c r="B1916" s="187" t="e">
        <f>#REF!</f>
        <v>#REF!</v>
      </c>
      <c r="C1916" s="191" t="e">
        <f>#REF!</f>
        <v>#REF!</v>
      </c>
      <c r="D1916" s="186" t="e">
        <f>COUNTIF('[5]Trial Balance'!$A:$A,A1916)</f>
        <v>#VALUE!</v>
      </c>
    </row>
    <row r="1917" spans="1:4" hidden="1" x14ac:dyDescent="0.3">
      <c r="A1917" s="187" t="e">
        <f>#REF!</f>
        <v>#REF!</v>
      </c>
      <c r="B1917" s="187" t="e">
        <f>#REF!</f>
        <v>#REF!</v>
      </c>
      <c r="C1917" s="191" t="e">
        <f>#REF!</f>
        <v>#REF!</v>
      </c>
      <c r="D1917" s="186" t="e">
        <f>COUNTIF('[5]Trial Balance'!$A:$A,A1917)</f>
        <v>#VALUE!</v>
      </c>
    </row>
    <row r="1918" spans="1:4" hidden="1" x14ac:dyDescent="0.3">
      <c r="A1918" s="187" t="e">
        <f>#REF!</f>
        <v>#REF!</v>
      </c>
      <c r="B1918" s="187" t="e">
        <f>#REF!</f>
        <v>#REF!</v>
      </c>
      <c r="C1918" s="191" t="e">
        <f>#REF!</f>
        <v>#REF!</v>
      </c>
      <c r="D1918" s="186" t="e">
        <f>COUNTIF('[5]Trial Balance'!$A:$A,A1918)</f>
        <v>#VALUE!</v>
      </c>
    </row>
    <row r="1919" spans="1:4" hidden="1" x14ac:dyDescent="0.3">
      <c r="A1919" s="187" t="e">
        <f>#REF!</f>
        <v>#REF!</v>
      </c>
      <c r="B1919" s="187" t="e">
        <f>#REF!</f>
        <v>#REF!</v>
      </c>
      <c r="C1919" s="191" t="e">
        <f>#REF!</f>
        <v>#REF!</v>
      </c>
      <c r="D1919" s="186" t="e">
        <f>COUNTIF('[5]Trial Balance'!$A:$A,A1919)</f>
        <v>#VALUE!</v>
      </c>
    </row>
    <row r="1920" spans="1:4" hidden="1" x14ac:dyDescent="0.3">
      <c r="A1920" s="187" t="e">
        <f>#REF!</f>
        <v>#REF!</v>
      </c>
      <c r="B1920" s="187" t="e">
        <f>#REF!</f>
        <v>#REF!</v>
      </c>
      <c r="C1920" s="191" t="e">
        <f>#REF!</f>
        <v>#REF!</v>
      </c>
      <c r="D1920" s="186" t="e">
        <f>COUNTIF('[5]Trial Balance'!$A:$A,A1920)</f>
        <v>#VALUE!</v>
      </c>
    </row>
    <row r="1921" spans="1:4" hidden="1" x14ac:dyDescent="0.3">
      <c r="A1921" s="187" t="e">
        <f>#REF!</f>
        <v>#REF!</v>
      </c>
      <c r="B1921" s="187" t="e">
        <f>#REF!</f>
        <v>#REF!</v>
      </c>
      <c r="C1921" s="191" t="e">
        <f>#REF!</f>
        <v>#REF!</v>
      </c>
      <c r="D1921" s="186" t="e">
        <f>COUNTIF('[5]Trial Balance'!$A:$A,A1921)</f>
        <v>#VALUE!</v>
      </c>
    </row>
    <row r="1922" spans="1:4" hidden="1" x14ac:dyDescent="0.3">
      <c r="A1922" s="187" t="e">
        <f>#REF!</f>
        <v>#REF!</v>
      </c>
      <c r="B1922" s="187" t="e">
        <f>#REF!</f>
        <v>#REF!</v>
      </c>
      <c r="C1922" s="191" t="e">
        <f>#REF!</f>
        <v>#REF!</v>
      </c>
      <c r="D1922" s="186" t="e">
        <f>COUNTIF('[5]Trial Balance'!$A:$A,A1922)</f>
        <v>#VALUE!</v>
      </c>
    </row>
    <row r="1923" spans="1:4" hidden="1" x14ac:dyDescent="0.3">
      <c r="A1923" s="187" t="e">
        <f>#REF!</f>
        <v>#REF!</v>
      </c>
      <c r="B1923" s="187" t="e">
        <f>#REF!</f>
        <v>#REF!</v>
      </c>
      <c r="C1923" s="191" t="e">
        <f>#REF!</f>
        <v>#REF!</v>
      </c>
      <c r="D1923" s="186" t="e">
        <f>COUNTIF('[5]Trial Balance'!$A:$A,A1923)</f>
        <v>#VALUE!</v>
      </c>
    </row>
    <row r="1924" spans="1:4" hidden="1" x14ac:dyDescent="0.3">
      <c r="A1924" s="187" t="e">
        <f>#REF!</f>
        <v>#REF!</v>
      </c>
      <c r="B1924" s="187" t="e">
        <f>#REF!</f>
        <v>#REF!</v>
      </c>
      <c r="C1924" s="191" t="e">
        <f>#REF!</f>
        <v>#REF!</v>
      </c>
      <c r="D1924" s="186" t="e">
        <f>COUNTIF('[5]Trial Balance'!$A:$A,A1924)</f>
        <v>#VALUE!</v>
      </c>
    </row>
    <row r="1925" spans="1:4" hidden="1" x14ac:dyDescent="0.3">
      <c r="A1925" s="187" t="e">
        <f>#REF!</f>
        <v>#REF!</v>
      </c>
      <c r="B1925" s="187" t="e">
        <f>#REF!</f>
        <v>#REF!</v>
      </c>
      <c r="C1925" s="191" t="e">
        <f>#REF!</f>
        <v>#REF!</v>
      </c>
      <c r="D1925" s="186" t="e">
        <f>COUNTIF('[5]Trial Balance'!$A:$A,A1925)</f>
        <v>#VALUE!</v>
      </c>
    </row>
    <row r="1926" spans="1:4" hidden="1" x14ac:dyDescent="0.3">
      <c r="A1926" s="187" t="e">
        <f>#REF!</f>
        <v>#REF!</v>
      </c>
      <c r="B1926" s="187" t="e">
        <f>#REF!</f>
        <v>#REF!</v>
      </c>
      <c r="C1926" s="191" t="e">
        <f>#REF!</f>
        <v>#REF!</v>
      </c>
      <c r="D1926" s="186" t="e">
        <f>COUNTIF('[5]Trial Balance'!$A:$A,A1926)</f>
        <v>#VALUE!</v>
      </c>
    </row>
    <row r="1927" spans="1:4" hidden="1" x14ac:dyDescent="0.3">
      <c r="A1927" s="187" t="e">
        <f>#REF!</f>
        <v>#REF!</v>
      </c>
      <c r="B1927" s="187" t="e">
        <f>#REF!</f>
        <v>#REF!</v>
      </c>
      <c r="C1927" s="191" t="e">
        <f>#REF!</f>
        <v>#REF!</v>
      </c>
      <c r="D1927" s="186" t="e">
        <f>COUNTIF('[5]Trial Balance'!$A:$A,A1927)</f>
        <v>#VALUE!</v>
      </c>
    </row>
    <row r="1928" spans="1:4" hidden="1" x14ac:dyDescent="0.3">
      <c r="A1928" s="187" t="e">
        <f>#REF!</f>
        <v>#REF!</v>
      </c>
      <c r="B1928" s="187" t="e">
        <f>#REF!</f>
        <v>#REF!</v>
      </c>
      <c r="C1928" s="191" t="e">
        <f>#REF!</f>
        <v>#REF!</v>
      </c>
      <c r="D1928" s="186" t="e">
        <f>COUNTIF('[5]Trial Balance'!$A:$A,A1928)</f>
        <v>#VALUE!</v>
      </c>
    </row>
    <row r="1929" spans="1:4" hidden="1" x14ac:dyDescent="0.3">
      <c r="A1929" s="187" t="e">
        <f>#REF!</f>
        <v>#REF!</v>
      </c>
      <c r="B1929" s="187" t="e">
        <f>#REF!</f>
        <v>#REF!</v>
      </c>
      <c r="C1929" s="191" t="e">
        <f>#REF!</f>
        <v>#REF!</v>
      </c>
      <c r="D1929" s="186" t="e">
        <f>COUNTIF('[5]Trial Balance'!$A:$A,A1929)</f>
        <v>#VALUE!</v>
      </c>
    </row>
    <row r="1930" spans="1:4" hidden="1" x14ac:dyDescent="0.3">
      <c r="A1930" s="187" t="e">
        <f>#REF!</f>
        <v>#REF!</v>
      </c>
      <c r="B1930" s="187" t="e">
        <f>#REF!</f>
        <v>#REF!</v>
      </c>
      <c r="C1930" s="191" t="e">
        <f>#REF!</f>
        <v>#REF!</v>
      </c>
      <c r="D1930" s="186" t="e">
        <f>COUNTIF('[5]Trial Balance'!$A:$A,A1930)</f>
        <v>#VALUE!</v>
      </c>
    </row>
    <row r="1931" spans="1:4" hidden="1" x14ac:dyDescent="0.3">
      <c r="A1931" s="187" t="e">
        <f>#REF!</f>
        <v>#REF!</v>
      </c>
      <c r="B1931" s="187" t="e">
        <f>#REF!</f>
        <v>#REF!</v>
      </c>
      <c r="C1931" s="191" t="e">
        <f>#REF!</f>
        <v>#REF!</v>
      </c>
      <c r="D1931" s="186" t="e">
        <f>COUNTIF('[5]Trial Balance'!$A:$A,A1931)</f>
        <v>#VALUE!</v>
      </c>
    </row>
    <row r="1932" spans="1:4" hidden="1" x14ac:dyDescent="0.3">
      <c r="A1932" s="187" t="e">
        <f>#REF!</f>
        <v>#REF!</v>
      </c>
      <c r="B1932" s="187" t="e">
        <f>#REF!</f>
        <v>#REF!</v>
      </c>
      <c r="C1932" s="191" t="e">
        <f>#REF!</f>
        <v>#REF!</v>
      </c>
      <c r="D1932" s="186" t="e">
        <f>COUNTIF('[5]Trial Balance'!$A:$A,A1932)</f>
        <v>#VALUE!</v>
      </c>
    </row>
    <row r="1933" spans="1:4" hidden="1" x14ac:dyDescent="0.3">
      <c r="A1933" s="187" t="e">
        <f>#REF!</f>
        <v>#REF!</v>
      </c>
      <c r="B1933" s="187" t="e">
        <f>#REF!</f>
        <v>#REF!</v>
      </c>
      <c r="C1933" s="191" t="e">
        <f>#REF!</f>
        <v>#REF!</v>
      </c>
      <c r="D1933" s="186" t="e">
        <f>COUNTIF('[5]Trial Balance'!$A:$A,A1933)</f>
        <v>#VALUE!</v>
      </c>
    </row>
    <row r="1934" spans="1:4" hidden="1" x14ac:dyDescent="0.3">
      <c r="A1934" s="187" t="e">
        <f>#REF!</f>
        <v>#REF!</v>
      </c>
      <c r="B1934" s="187" t="e">
        <f>#REF!</f>
        <v>#REF!</v>
      </c>
      <c r="C1934" s="191" t="e">
        <f>#REF!</f>
        <v>#REF!</v>
      </c>
      <c r="D1934" s="186" t="e">
        <f>COUNTIF('[5]Trial Balance'!$A:$A,A1934)</f>
        <v>#VALUE!</v>
      </c>
    </row>
    <row r="1935" spans="1:4" hidden="1" x14ac:dyDescent="0.3">
      <c r="A1935" s="187" t="e">
        <f>#REF!</f>
        <v>#REF!</v>
      </c>
      <c r="B1935" s="187" t="e">
        <f>#REF!</f>
        <v>#REF!</v>
      </c>
      <c r="C1935" s="191" t="e">
        <f>#REF!</f>
        <v>#REF!</v>
      </c>
      <c r="D1935" s="186" t="e">
        <f>COUNTIF('[5]Trial Balance'!$A:$A,A1935)</f>
        <v>#VALUE!</v>
      </c>
    </row>
    <row r="1936" spans="1:4" hidden="1" x14ac:dyDescent="0.3">
      <c r="A1936" s="187" t="e">
        <f>#REF!</f>
        <v>#REF!</v>
      </c>
      <c r="B1936" s="187" t="e">
        <f>#REF!</f>
        <v>#REF!</v>
      </c>
      <c r="C1936" s="191" t="e">
        <f>#REF!</f>
        <v>#REF!</v>
      </c>
      <c r="D1936" s="186" t="e">
        <f>COUNTIF('[5]Trial Balance'!$A:$A,A1936)</f>
        <v>#VALUE!</v>
      </c>
    </row>
    <row r="1937" spans="1:4" hidden="1" x14ac:dyDescent="0.3">
      <c r="A1937" s="187" t="e">
        <f>#REF!</f>
        <v>#REF!</v>
      </c>
      <c r="B1937" s="187" t="e">
        <f>#REF!</f>
        <v>#REF!</v>
      </c>
      <c r="C1937" s="191" t="e">
        <f>#REF!</f>
        <v>#REF!</v>
      </c>
      <c r="D1937" s="186" t="e">
        <f>COUNTIF('[5]Trial Balance'!$A:$A,A1937)</f>
        <v>#VALUE!</v>
      </c>
    </row>
    <row r="1938" spans="1:4" hidden="1" x14ac:dyDescent="0.3">
      <c r="A1938" s="187" t="e">
        <f>#REF!</f>
        <v>#REF!</v>
      </c>
      <c r="B1938" s="187" t="e">
        <f>#REF!</f>
        <v>#REF!</v>
      </c>
      <c r="C1938" s="191" t="e">
        <f>#REF!</f>
        <v>#REF!</v>
      </c>
      <c r="D1938" s="186" t="e">
        <f>COUNTIF('[5]Trial Balance'!$A:$A,A1938)</f>
        <v>#VALUE!</v>
      </c>
    </row>
    <row r="1939" spans="1:4" hidden="1" x14ac:dyDescent="0.3">
      <c r="A1939" s="187" t="e">
        <f>#REF!</f>
        <v>#REF!</v>
      </c>
      <c r="B1939" s="187" t="e">
        <f>#REF!</f>
        <v>#REF!</v>
      </c>
      <c r="C1939" s="191" t="e">
        <f>#REF!</f>
        <v>#REF!</v>
      </c>
      <c r="D1939" s="186" t="e">
        <f>COUNTIF('[5]Trial Balance'!$A:$A,A1939)</f>
        <v>#VALUE!</v>
      </c>
    </row>
    <row r="1940" spans="1:4" hidden="1" x14ac:dyDescent="0.3">
      <c r="A1940" s="187" t="e">
        <f>#REF!</f>
        <v>#REF!</v>
      </c>
      <c r="B1940" s="187" t="e">
        <f>#REF!</f>
        <v>#REF!</v>
      </c>
      <c r="C1940" s="191" t="e">
        <f>#REF!</f>
        <v>#REF!</v>
      </c>
      <c r="D1940" s="186" t="e">
        <f>COUNTIF('[5]Trial Balance'!$A:$A,A1940)</f>
        <v>#VALUE!</v>
      </c>
    </row>
    <row r="1941" spans="1:4" hidden="1" x14ac:dyDescent="0.3">
      <c r="A1941" s="187" t="e">
        <f>#REF!</f>
        <v>#REF!</v>
      </c>
      <c r="B1941" s="187" t="e">
        <f>#REF!</f>
        <v>#REF!</v>
      </c>
      <c r="C1941" s="191" t="e">
        <f>#REF!</f>
        <v>#REF!</v>
      </c>
      <c r="D1941" s="186" t="e">
        <f>COUNTIF('[5]Trial Balance'!$A:$A,A1941)</f>
        <v>#VALUE!</v>
      </c>
    </row>
    <row r="1942" spans="1:4" hidden="1" x14ac:dyDescent="0.3">
      <c r="A1942" s="187" t="e">
        <f>#REF!</f>
        <v>#REF!</v>
      </c>
      <c r="B1942" s="187" t="e">
        <f>#REF!</f>
        <v>#REF!</v>
      </c>
      <c r="C1942" s="191" t="e">
        <f>#REF!</f>
        <v>#REF!</v>
      </c>
      <c r="D1942" s="186" t="e">
        <f>COUNTIF('[5]Trial Balance'!$A:$A,A1942)</f>
        <v>#VALUE!</v>
      </c>
    </row>
    <row r="1943" spans="1:4" hidden="1" x14ac:dyDescent="0.3">
      <c r="A1943" s="187" t="e">
        <f>#REF!</f>
        <v>#REF!</v>
      </c>
      <c r="B1943" s="187" t="e">
        <f>#REF!</f>
        <v>#REF!</v>
      </c>
      <c r="C1943" s="191" t="e">
        <f>#REF!</f>
        <v>#REF!</v>
      </c>
      <c r="D1943" s="186" t="e">
        <f>COUNTIF('[5]Trial Balance'!$A:$A,A1943)</f>
        <v>#VALUE!</v>
      </c>
    </row>
    <row r="1944" spans="1:4" hidden="1" x14ac:dyDescent="0.3">
      <c r="A1944" s="187" t="e">
        <f>#REF!</f>
        <v>#REF!</v>
      </c>
      <c r="B1944" s="187" t="e">
        <f>#REF!</f>
        <v>#REF!</v>
      </c>
      <c r="C1944" s="191" t="e">
        <f>#REF!</f>
        <v>#REF!</v>
      </c>
      <c r="D1944" s="186" t="e">
        <f>COUNTIF('[5]Trial Balance'!$A:$A,A1944)</f>
        <v>#VALUE!</v>
      </c>
    </row>
    <row r="1945" spans="1:4" hidden="1" x14ac:dyDescent="0.3">
      <c r="A1945" s="187" t="e">
        <f>#REF!</f>
        <v>#REF!</v>
      </c>
      <c r="B1945" s="187" t="e">
        <f>#REF!</f>
        <v>#REF!</v>
      </c>
      <c r="C1945" s="191" t="e">
        <f>#REF!</f>
        <v>#REF!</v>
      </c>
      <c r="D1945" s="186" t="e">
        <f>COUNTIF('[5]Trial Balance'!$A:$A,A1945)</f>
        <v>#VALUE!</v>
      </c>
    </row>
    <row r="1946" spans="1:4" hidden="1" x14ac:dyDescent="0.3">
      <c r="A1946" s="187" t="e">
        <f>#REF!</f>
        <v>#REF!</v>
      </c>
      <c r="B1946" s="187" t="e">
        <f>#REF!</f>
        <v>#REF!</v>
      </c>
      <c r="C1946" s="191" t="e">
        <f>#REF!</f>
        <v>#REF!</v>
      </c>
      <c r="D1946" s="186" t="e">
        <f>COUNTIF('[5]Trial Balance'!$A:$A,A1946)</f>
        <v>#VALUE!</v>
      </c>
    </row>
    <row r="1947" spans="1:4" hidden="1" x14ac:dyDescent="0.3">
      <c r="A1947" s="187" t="e">
        <f>#REF!</f>
        <v>#REF!</v>
      </c>
      <c r="B1947" s="187" t="e">
        <f>#REF!</f>
        <v>#REF!</v>
      </c>
      <c r="C1947" s="191" t="e">
        <f>#REF!</f>
        <v>#REF!</v>
      </c>
      <c r="D1947" s="186" t="e">
        <f>COUNTIF('[5]Trial Balance'!$A:$A,A1947)</f>
        <v>#VALUE!</v>
      </c>
    </row>
    <row r="1948" spans="1:4" hidden="1" x14ac:dyDescent="0.3">
      <c r="A1948" s="187" t="e">
        <f>#REF!</f>
        <v>#REF!</v>
      </c>
      <c r="B1948" s="187" t="e">
        <f>#REF!</f>
        <v>#REF!</v>
      </c>
      <c r="C1948" s="191" t="e">
        <f>#REF!</f>
        <v>#REF!</v>
      </c>
      <c r="D1948" s="186" t="e">
        <f>COUNTIF('[5]Trial Balance'!$A:$A,A1948)</f>
        <v>#VALUE!</v>
      </c>
    </row>
    <row r="1949" spans="1:4" hidden="1" x14ac:dyDescent="0.3">
      <c r="A1949" s="187" t="e">
        <f>#REF!</f>
        <v>#REF!</v>
      </c>
      <c r="B1949" s="187" t="e">
        <f>#REF!</f>
        <v>#REF!</v>
      </c>
      <c r="C1949" s="191" t="e">
        <f>#REF!</f>
        <v>#REF!</v>
      </c>
      <c r="D1949" s="186" t="e">
        <f>COUNTIF('[5]Trial Balance'!$A:$A,A1949)</f>
        <v>#VALUE!</v>
      </c>
    </row>
    <row r="1950" spans="1:4" hidden="1" x14ac:dyDescent="0.3">
      <c r="A1950" s="187" t="e">
        <f>#REF!</f>
        <v>#REF!</v>
      </c>
      <c r="B1950" s="187" t="e">
        <f>#REF!</f>
        <v>#REF!</v>
      </c>
      <c r="C1950" s="191" t="e">
        <f>#REF!</f>
        <v>#REF!</v>
      </c>
      <c r="D1950" s="186" t="e">
        <f>COUNTIF('[5]Trial Balance'!$A:$A,A1950)</f>
        <v>#VALUE!</v>
      </c>
    </row>
    <row r="1951" spans="1:4" hidden="1" x14ac:dyDescent="0.3">
      <c r="A1951" s="187" t="e">
        <f>#REF!</f>
        <v>#REF!</v>
      </c>
      <c r="B1951" s="187" t="e">
        <f>#REF!</f>
        <v>#REF!</v>
      </c>
      <c r="C1951" s="191" t="e">
        <f>#REF!</f>
        <v>#REF!</v>
      </c>
      <c r="D1951" s="186" t="e">
        <f>COUNTIF('[5]Trial Balance'!$A:$A,A1951)</f>
        <v>#VALUE!</v>
      </c>
    </row>
    <row r="1952" spans="1:4" hidden="1" x14ac:dyDescent="0.3">
      <c r="A1952" s="187" t="e">
        <f>#REF!</f>
        <v>#REF!</v>
      </c>
      <c r="B1952" s="187" t="e">
        <f>#REF!</f>
        <v>#REF!</v>
      </c>
      <c r="C1952" s="191" t="e">
        <f>#REF!</f>
        <v>#REF!</v>
      </c>
      <c r="D1952" s="186" t="e">
        <f>COUNTIF('[5]Trial Balance'!$A:$A,A1952)</f>
        <v>#VALUE!</v>
      </c>
    </row>
    <row r="1953" spans="1:4" hidden="1" x14ac:dyDescent="0.3">
      <c r="A1953" s="187" t="e">
        <f>#REF!</f>
        <v>#REF!</v>
      </c>
      <c r="B1953" s="187" t="e">
        <f>#REF!</f>
        <v>#REF!</v>
      </c>
      <c r="C1953" s="191" t="e">
        <f>#REF!</f>
        <v>#REF!</v>
      </c>
      <c r="D1953" s="186" t="e">
        <f>COUNTIF('[5]Trial Balance'!$A:$A,A1953)</f>
        <v>#VALUE!</v>
      </c>
    </row>
    <row r="1954" spans="1:4" hidden="1" x14ac:dyDescent="0.3">
      <c r="A1954" s="187" t="e">
        <f>#REF!</f>
        <v>#REF!</v>
      </c>
      <c r="B1954" s="187" t="e">
        <f>#REF!</f>
        <v>#REF!</v>
      </c>
      <c r="C1954" s="191" t="e">
        <f>#REF!</f>
        <v>#REF!</v>
      </c>
      <c r="D1954" s="186" t="e">
        <f>COUNTIF('[5]Trial Balance'!$A:$A,A1954)</f>
        <v>#VALUE!</v>
      </c>
    </row>
    <row r="1955" spans="1:4" hidden="1" x14ac:dyDescent="0.3">
      <c r="A1955" s="187" t="e">
        <f>#REF!</f>
        <v>#REF!</v>
      </c>
      <c r="B1955" s="187" t="e">
        <f>#REF!</f>
        <v>#REF!</v>
      </c>
      <c r="C1955" s="191" t="e">
        <f>#REF!</f>
        <v>#REF!</v>
      </c>
      <c r="D1955" s="186" t="e">
        <f>COUNTIF('[5]Trial Balance'!$A:$A,A1955)</f>
        <v>#VALUE!</v>
      </c>
    </row>
    <row r="1956" spans="1:4" hidden="1" x14ac:dyDescent="0.3">
      <c r="A1956" s="187" t="e">
        <f>#REF!</f>
        <v>#REF!</v>
      </c>
      <c r="B1956" s="187" t="e">
        <f>#REF!</f>
        <v>#REF!</v>
      </c>
      <c r="C1956" s="191" t="e">
        <f>#REF!</f>
        <v>#REF!</v>
      </c>
      <c r="D1956" s="186" t="e">
        <f>COUNTIF('[5]Trial Balance'!$A:$A,A1956)</f>
        <v>#VALUE!</v>
      </c>
    </row>
    <row r="1957" spans="1:4" hidden="1" x14ac:dyDescent="0.3">
      <c r="A1957" s="187" t="e">
        <f>#REF!</f>
        <v>#REF!</v>
      </c>
      <c r="B1957" s="187" t="e">
        <f>#REF!</f>
        <v>#REF!</v>
      </c>
      <c r="C1957" s="191" t="e">
        <f>#REF!</f>
        <v>#REF!</v>
      </c>
      <c r="D1957" s="186" t="e">
        <f>COUNTIF('[5]Trial Balance'!$A:$A,A1957)</f>
        <v>#VALUE!</v>
      </c>
    </row>
    <row r="1958" spans="1:4" hidden="1" x14ac:dyDescent="0.3">
      <c r="A1958" s="187" t="e">
        <f>#REF!</f>
        <v>#REF!</v>
      </c>
      <c r="B1958" s="187" t="e">
        <f>#REF!</f>
        <v>#REF!</v>
      </c>
      <c r="C1958" s="191" t="e">
        <f>#REF!</f>
        <v>#REF!</v>
      </c>
      <c r="D1958" s="186" t="e">
        <f>COUNTIF('[5]Trial Balance'!$A:$A,A1958)</f>
        <v>#VALUE!</v>
      </c>
    </row>
    <row r="1959" spans="1:4" hidden="1" x14ac:dyDescent="0.3">
      <c r="A1959" s="187" t="e">
        <f>#REF!</f>
        <v>#REF!</v>
      </c>
      <c r="B1959" s="187" t="e">
        <f>#REF!</f>
        <v>#REF!</v>
      </c>
      <c r="C1959" s="191" t="e">
        <f>#REF!</f>
        <v>#REF!</v>
      </c>
      <c r="D1959" s="186" t="e">
        <f>COUNTIF('[5]Trial Balance'!$A:$A,A1959)</f>
        <v>#VALUE!</v>
      </c>
    </row>
    <row r="1960" spans="1:4" hidden="1" x14ac:dyDescent="0.3">
      <c r="A1960" s="187" t="e">
        <f>#REF!</f>
        <v>#REF!</v>
      </c>
      <c r="B1960" s="187" t="e">
        <f>#REF!</f>
        <v>#REF!</v>
      </c>
      <c r="C1960" s="191" t="e">
        <f>#REF!</f>
        <v>#REF!</v>
      </c>
      <c r="D1960" s="186" t="e">
        <f>COUNTIF('[5]Trial Balance'!$A:$A,A1960)</f>
        <v>#VALUE!</v>
      </c>
    </row>
    <row r="1961" spans="1:4" hidden="1" x14ac:dyDescent="0.3">
      <c r="A1961" s="187" t="e">
        <f>#REF!</f>
        <v>#REF!</v>
      </c>
      <c r="B1961" s="187" t="e">
        <f>#REF!</f>
        <v>#REF!</v>
      </c>
      <c r="C1961" s="191" t="e">
        <f>#REF!</f>
        <v>#REF!</v>
      </c>
      <c r="D1961" s="186" t="e">
        <f>COUNTIF('[5]Trial Balance'!$A:$A,A1961)</f>
        <v>#VALUE!</v>
      </c>
    </row>
    <row r="1962" spans="1:4" hidden="1" x14ac:dyDescent="0.3">
      <c r="A1962" s="187" t="e">
        <f>#REF!</f>
        <v>#REF!</v>
      </c>
      <c r="B1962" s="187" t="e">
        <f>#REF!</f>
        <v>#REF!</v>
      </c>
      <c r="C1962" s="191" t="e">
        <f>#REF!</f>
        <v>#REF!</v>
      </c>
      <c r="D1962" s="186" t="e">
        <f>COUNTIF('[5]Trial Balance'!$A:$A,A1962)</f>
        <v>#VALUE!</v>
      </c>
    </row>
    <row r="1963" spans="1:4" hidden="1" x14ac:dyDescent="0.3">
      <c r="A1963" s="187" t="e">
        <f>#REF!</f>
        <v>#REF!</v>
      </c>
      <c r="B1963" s="187" t="e">
        <f>#REF!</f>
        <v>#REF!</v>
      </c>
      <c r="C1963" s="191" t="e">
        <f>#REF!</f>
        <v>#REF!</v>
      </c>
      <c r="D1963" s="186" t="e">
        <f>COUNTIF('[5]Trial Balance'!$A:$A,A1963)</f>
        <v>#VALUE!</v>
      </c>
    </row>
    <row r="1964" spans="1:4" hidden="1" x14ac:dyDescent="0.3">
      <c r="A1964" s="187" t="e">
        <f>#REF!</f>
        <v>#REF!</v>
      </c>
      <c r="B1964" s="187" t="e">
        <f>#REF!</f>
        <v>#REF!</v>
      </c>
      <c r="C1964" s="191" t="e">
        <f>#REF!</f>
        <v>#REF!</v>
      </c>
      <c r="D1964" s="186" t="e">
        <f>COUNTIF('[5]Trial Balance'!$A:$A,A1964)</f>
        <v>#VALUE!</v>
      </c>
    </row>
    <row r="1965" spans="1:4" hidden="1" x14ac:dyDescent="0.3">
      <c r="A1965" s="187" t="e">
        <f>#REF!</f>
        <v>#REF!</v>
      </c>
      <c r="B1965" s="187" t="e">
        <f>#REF!</f>
        <v>#REF!</v>
      </c>
      <c r="C1965" s="191" t="e">
        <f>#REF!</f>
        <v>#REF!</v>
      </c>
      <c r="D1965" s="186" t="e">
        <f>COUNTIF('[5]Trial Balance'!$A:$A,A1965)</f>
        <v>#VALUE!</v>
      </c>
    </row>
    <row r="1966" spans="1:4" hidden="1" x14ac:dyDescent="0.3">
      <c r="A1966" s="187" t="e">
        <f>#REF!</f>
        <v>#REF!</v>
      </c>
      <c r="B1966" s="187" t="e">
        <f>#REF!</f>
        <v>#REF!</v>
      </c>
      <c r="C1966" s="191" t="e">
        <f>#REF!</f>
        <v>#REF!</v>
      </c>
      <c r="D1966" s="186" t="e">
        <f>COUNTIF('[5]Trial Balance'!$A:$A,A1966)</f>
        <v>#VALUE!</v>
      </c>
    </row>
    <row r="1967" spans="1:4" hidden="1" x14ac:dyDescent="0.3">
      <c r="A1967" s="187" t="e">
        <f>#REF!</f>
        <v>#REF!</v>
      </c>
      <c r="B1967" s="187" t="e">
        <f>#REF!</f>
        <v>#REF!</v>
      </c>
      <c r="C1967" s="191" t="e">
        <f>#REF!</f>
        <v>#REF!</v>
      </c>
      <c r="D1967" s="186" t="e">
        <f>COUNTIF('[5]Trial Balance'!$A:$A,A1967)</f>
        <v>#VALUE!</v>
      </c>
    </row>
    <row r="1968" spans="1:4" hidden="1" x14ac:dyDescent="0.3">
      <c r="A1968" s="187" t="e">
        <f>#REF!</f>
        <v>#REF!</v>
      </c>
      <c r="B1968" s="187" t="e">
        <f>#REF!</f>
        <v>#REF!</v>
      </c>
      <c r="C1968" s="191" t="e">
        <f>#REF!</f>
        <v>#REF!</v>
      </c>
      <c r="D1968" s="186" t="e">
        <f>COUNTIF('[5]Trial Balance'!$A:$A,A1968)</f>
        <v>#VALUE!</v>
      </c>
    </row>
    <row r="1969" spans="1:4" hidden="1" x14ac:dyDescent="0.3">
      <c r="A1969" s="187" t="e">
        <f>#REF!</f>
        <v>#REF!</v>
      </c>
      <c r="B1969" s="187" t="e">
        <f>#REF!</f>
        <v>#REF!</v>
      </c>
      <c r="C1969" s="191" t="e">
        <f>#REF!</f>
        <v>#REF!</v>
      </c>
      <c r="D1969" s="186" t="e">
        <f>COUNTIF('[5]Trial Balance'!$A:$A,A1969)</f>
        <v>#VALUE!</v>
      </c>
    </row>
    <row r="1970" spans="1:4" hidden="1" x14ac:dyDescent="0.3">
      <c r="A1970" s="187" t="e">
        <f>#REF!</f>
        <v>#REF!</v>
      </c>
      <c r="B1970" s="187" t="e">
        <f>#REF!</f>
        <v>#REF!</v>
      </c>
      <c r="C1970" s="191" t="e">
        <f>#REF!</f>
        <v>#REF!</v>
      </c>
      <c r="D1970" s="186" t="e">
        <f>COUNTIF('[5]Trial Balance'!$A:$A,A1970)</f>
        <v>#VALUE!</v>
      </c>
    </row>
    <row r="1971" spans="1:4" hidden="1" x14ac:dyDescent="0.3">
      <c r="A1971" s="187" t="e">
        <f>#REF!</f>
        <v>#REF!</v>
      </c>
      <c r="B1971" s="187" t="e">
        <f>#REF!</f>
        <v>#REF!</v>
      </c>
      <c r="C1971" s="191" t="e">
        <f>#REF!</f>
        <v>#REF!</v>
      </c>
      <c r="D1971" s="186" t="e">
        <f>COUNTIF('[5]Trial Balance'!$A:$A,A1971)</f>
        <v>#VALUE!</v>
      </c>
    </row>
    <row r="1972" spans="1:4" hidden="1" x14ac:dyDescent="0.3">
      <c r="A1972" s="187" t="e">
        <f>#REF!</f>
        <v>#REF!</v>
      </c>
      <c r="B1972" s="187" t="e">
        <f>#REF!</f>
        <v>#REF!</v>
      </c>
      <c r="C1972" s="191" t="e">
        <f>#REF!</f>
        <v>#REF!</v>
      </c>
      <c r="D1972" s="186" t="e">
        <f>COUNTIF('[5]Trial Balance'!$A:$A,A1972)</f>
        <v>#VALUE!</v>
      </c>
    </row>
    <row r="1973" spans="1:4" hidden="1" x14ac:dyDescent="0.3">
      <c r="A1973" s="187" t="e">
        <f>#REF!</f>
        <v>#REF!</v>
      </c>
      <c r="B1973" s="187" t="e">
        <f>#REF!</f>
        <v>#REF!</v>
      </c>
      <c r="C1973" s="191" t="e">
        <f>#REF!</f>
        <v>#REF!</v>
      </c>
      <c r="D1973" s="186" t="e">
        <f>COUNTIF('[5]Trial Balance'!$A:$A,A1973)</f>
        <v>#VALUE!</v>
      </c>
    </row>
    <row r="1974" spans="1:4" hidden="1" x14ac:dyDescent="0.3">
      <c r="A1974" s="187" t="e">
        <f>#REF!</f>
        <v>#REF!</v>
      </c>
      <c r="B1974" s="187" t="e">
        <f>#REF!</f>
        <v>#REF!</v>
      </c>
      <c r="C1974" s="191" t="e">
        <f>#REF!</f>
        <v>#REF!</v>
      </c>
      <c r="D1974" s="186" t="e">
        <f>COUNTIF('[5]Trial Balance'!$A:$A,A1974)</f>
        <v>#VALUE!</v>
      </c>
    </row>
    <row r="1975" spans="1:4" hidden="1" x14ac:dyDescent="0.3">
      <c r="A1975" s="187" t="e">
        <f>#REF!</f>
        <v>#REF!</v>
      </c>
      <c r="B1975" s="187" t="e">
        <f>#REF!</f>
        <v>#REF!</v>
      </c>
      <c r="C1975" s="191" t="e">
        <f>#REF!</f>
        <v>#REF!</v>
      </c>
      <c r="D1975" s="186" t="e">
        <f>COUNTIF('[5]Trial Balance'!$A:$A,A1975)</f>
        <v>#VALUE!</v>
      </c>
    </row>
    <row r="1976" spans="1:4" hidden="1" x14ac:dyDescent="0.3">
      <c r="A1976" s="187" t="e">
        <f>#REF!</f>
        <v>#REF!</v>
      </c>
      <c r="B1976" s="187" t="e">
        <f>#REF!</f>
        <v>#REF!</v>
      </c>
      <c r="C1976" s="191" t="e">
        <f>#REF!</f>
        <v>#REF!</v>
      </c>
      <c r="D1976" s="186" t="e">
        <f>COUNTIF('[5]Trial Balance'!$A:$A,A1976)</f>
        <v>#VALUE!</v>
      </c>
    </row>
    <row r="1977" spans="1:4" hidden="1" x14ac:dyDescent="0.3">
      <c r="A1977" s="187" t="e">
        <f>#REF!</f>
        <v>#REF!</v>
      </c>
      <c r="B1977" s="187" t="e">
        <f>#REF!</f>
        <v>#REF!</v>
      </c>
      <c r="C1977" s="191" t="e">
        <f>#REF!</f>
        <v>#REF!</v>
      </c>
      <c r="D1977" s="186" t="e">
        <f>COUNTIF('[5]Trial Balance'!$A:$A,A1977)</f>
        <v>#VALUE!</v>
      </c>
    </row>
    <row r="1978" spans="1:4" hidden="1" x14ac:dyDescent="0.3">
      <c r="A1978" s="187" t="e">
        <f>#REF!</f>
        <v>#REF!</v>
      </c>
      <c r="B1978" s="187" t="e">
        <f>#REF!</f>
        <v>#REF!</v>
      </c>
      <c r="C1978" s="191" t="e">
        <f>#REF!</f>
        <v>#REF!</v>
      </c>
      <c r="D1978" s="186" t="e">
        <f>COUNTIF('[5]Trial Balance'!$A:$A,A1978)</f>
        <v>#VALUE!</v>
      </c>
    </row>
    <row r="1979" spans="1:4" hidden="1" x14ac:dyDescent="0.3">
      <c r="A1979" s="187" t="e">
        <f>#REF!</f>
        <v>#REF!</v>
      </c>
      <c r="B1979" s="187" t="e">
        <f>#REF!</f>
        <v>#REF!</v>
      </c>
      <c r="C1979" s="191" t="e">
        <f>#REF!</f>
        <v>#REF!</v>
      </c>
      <c r="D1979" s="186" t="e">
        <f>COUNTIF('[5]Trial Balance'!$A:$A,A1979)</f>
        <v>#VALUE!</v>
      </c>
    </row>
    <row r="1980" spans="1:4" hidden="1" x14ac:dyDescent="0.3">
      <c r="A1980" s="187" t="e">
        <f>#REF!</f>
        <v>#REF!</v>
      </c>
      <c r="B1980" s="187" t="e">
        <f>#REF!</f>
        <v>#REF!</v>
      </c>
      <c r="C1980" s="191" t="e">
        <f>#REF!</f>
        <v>#REF!</v>
      </c>
      <c r="D1980" s="186" t="e">
        <f>COUNTIF('[5]Trial Balance'!$A:$A,A1980)</f>
        <v>#VALUE!</v>
      </c>
    </row>
    <row r="1981" spans="1:4" hidden="1" x14ac:dyDescent="0.3">
      <c r="A1981" s="187" t="e">
        <f>#REF!</f>
        <v>#REF!</v>
      </c>
      <c r="B1981" s="187" t="e">
        <f>#REF!</f>
        <v>#REF!</v>
      </c>
      <c r="C1981" s="191" t="e">
        <f>#REF!</f>
        <v>#REF!</v>
      </c>
      <c r="D1981" s="186" t="e">
        <f>COUNTIF('[5]Trial Balance'!$A:$A,A1981)</f>
        <v>#VALUE!</v>
      </c>
    </row>
    <row r="1982" spans="1:4" hidden="1" x14ac:dyDescent="0.3">
      <c r="A1982" s="187" t="e">
        <f>#REF!</f>
        <v>#REF!</v>
      </c>
      <c r="B1982" s="187" t="e">
        <f>#REF!</f>
        <v>#REF!</v>
      </c>
      <c r="C1982" s="191" t="e">
        <f>#REF!</f>
        <v>#REF!</v>
      </c>
      <c r="D1982" s="186" t="e">
        <f>COUNTIF('[5]Trial Balance'!$A:$A,A1982)</f>
        <v>#VALUE!</v>
      </c>
    </row>
    <row r="1983" spans="1:4" hidden="1" x14ac:dyDescent="0.3">
      <c r="A1983" s="187" t="e">
        <f>#REF!</f>
        <v>#REF!</v>
      </c>
      <c r="B1983" s="187" t="e">
        <f>#REF!</f>
        <v>#REF!</v>
      </c>
      <c r="C1983" s="191" t="e">
        <f>#REF!</f>
        <v>#REF!</v>
      </c>
      <c r="D1983" s="186" t="e">
        <f>COUNTIF('[5]Trial Balance'!$A:$A,A1983)</f>
        <v>#VALUE!</v>
      </c>
    </row>
    <row r="1984" spans="1:4" hidden="1" x14ac:dyDescent="0.3">
      <c r="A1984" s="187" t="e">
        <f>#REF!</f>
        <v>#REF!</v>
      </c>
      <c r="B1984" s="187" t="e">
        <f>#REF!</f>
        <v>#REF!</v>
      </c>
      <c r="C1984" s="191" t="e">
        <f>#REF!</f>
        <v>#REF!</v>
      </c>
      <c r="D1984" s="186" t="e">
        <f>COUNTIF('[5]Trial Balance'!$A:$A,A1984)</f>
        <v>#VALUE!</v>
      </c>
    </row>
    <row r="1985" spans="1:4" hidden="1" x14ac:dyDescent="0.3">
      <c r="A1985" s="187" t="e">
        <f>#REF!</f>
        <v>#REF!</v>
      </c>
      <c r="B1985" s="187" t="e">
        <f>#REF!</f>
        <v>#REF!</v>
      </c>
      <c r="C1985" s="191" t="e">
        <f>#REF!</f>
        <v>#REF!</v>
      </c>
      <c r="D1985" s="186" t="e">
        <f>COUNTIF('[5]Trial Balance'!$A:$A,A1985)</f>
        <v>#VALUE!</v>
      </c>
    </row>
    <row r="1986" spans="1:4" hidden="1" x14ac:dyDescent="0.3">
      <c r="A1986" s="187" t="e">
        <f>#REF!</f>
        <v>#REF!</v>
      </c>
      <c r="B1986" s="187" t="e">
        <f>#REF!</f>
        <v>#REF!</v>
      </c>
      <c r="C1986" s="191" t="e">
        <f>#REF!</f>
        <v>#REF!</v>
      </c>
      <c r="D1986" s="186" t="e">
        <f>COUNTIF('[5]Trial Balance'!$A:$A,A1986)</f>
        <v>#VALUE!</v>
      </c>
    </row>
    <row r="1987" spans="1:4" hidden="1" x14ac:dyDescent="0.3">
      <c r="A1987" s="187" t="e">
        <f>#REF!</f>
        <v>#REF!</v>
      </c>
      <c r="B1987" s="187" t="e">
        <f>#REF!</f>
        <v>#REF!</v>
      </c>
      <c r="C1987" s="191" t="e">
        <f>#REF!</f>
        <v>#REF!</v>
      </c>
      <c r="D1987" s="186" t="e">
        <f>COUNTIF('[5]Trial Balance'!$A:$A,A1987)</f>
        <v>#VALUE!</v>
      </c>
    </row>
    <row r="1988" spans="1:4" hidden="1" x14ac:dyDescent="0.3">
      <c r="A1988" s="187" t="e">
        <f>#REF!</f>
        <v>#REF!</v>
      </c>
      <c r="B1988" s="187" t="e">
        <f>#REF!</f>
        <v>#REF!</v>
      </c>
      <c r="C1988" s="191" t="e">
        <f>#REF!</f>
        <v>#REF!</v>
      </c>
      <c r="D1988" s="186" t="e">
        <f>COUNTIF('[5]Trial Balance'!$A:$A,A1988)</f>
        <v>#VALUE!</v>
      </c>
    </row>
    <row r="1989" spans="1:4" hidden="1" x14ac:dyDescent="0.3">
      <c r="A1989" s="187" t="e">
        <f>#REF!</f>
        <v>#REF!</v>
      </c>
      <c r="B1989" s="187" t="e">
        <f>#REF!</f>
        <v>#REF!</v>
      </c>
      <c r="C1989" s="191" t="e">
        <f>#REF!</f>
        <v>#REF!</v>
      </c>
      <c r="D1989" s="186" t="e">
        <f>COUNTIF('[5]Trial Balance'!$A:$A,A1989)</f>
        <v>#VALUE!</v>
      </c>
    </row>
    <row r="1990" spans="1:4" hidden="1" x14ac:dyDescent="0.3">
      <c r="A1990" s="187" t="e">
        <f>#REF!</f>
        <v>#REF!</v>
      </c>
      <c r="B1990" s="187" t="e">
        <f>#REF!</f>
        <v>#REF!</v>
      </c>
      <c r="C1990" s="191" t="e">
        <f>#REF!</f>
        <v>#REF!</v>
      </c>
      <c r="D1990" s="186" t="e">
        <f>COUNTIF('[5]Trial Balance'!$A:$A,A1990)</f>
        <v>#VALUE!</v>
      </c>
    </row>
    <row r="1991" spans="1:4" hidden="1" x14ac:dyDescent="0.3">
      <c r="A1991" s="187" t="e">
        <f>#REF!</f>
        <v>#REF!</v>
      </c>
      <c r="B1991" s="187" t="e">
        <f>#REF!</f>
        <v>#REF!</v>
      </c>
      <c r="C1991" s="191" t="e">
        <f>#REF!</f>
        <v>#REF!</v>
      </c>
      <c r="D1991" s="186" t="e">
        <f>COUNTIF('[5]Trial Balance'!$A:$A,A1991)</f>
        <v>#VALUE!</v>
      </c>
    </row>
    <row r="1992" spans="1:4" hidden="1" x14ac:dyDescent="0.3">
      <c r="A1992" s="187" t="e">
        <f>#REF!</f>
        <v>#REF!</v>
      </c>
      <c r="B1992" s="187" t="e">
        <f>#REF!</f>
        <v>#REF!</v>
      </c>
      <c r="C1992" s="191" t="e">
        <f>#REF!</f>
        <v>#REF!</v>
      </c>
      <c r="D1992" s="186" t="e">
        <f>COUNTIF('[5]Trial Balance'!$A:$A,A1992)</f>
        <v>#VALUE!</v>
      </c>
    </row>
    <row r="1993" spans="1:4" hidden="1" x14ac:dyDescent="0.3">
      <c r="A1993" s="187" t="e">
        <f>#REF!</f>
        <v>#REF!</v>
      </c>
      <c r="B1993" s="187" t="e">
        <f>#REF!</f>
        <v>#REF!</v>
      </c>
      <c r="C1993" s="191" t="e">
        <f>#REF!</f>
        <v>#REF!</v>
      </c>
      <c r="D1993" s="186" t="e">
        <f>COUNTIF('[5]Trial Balance'!$A:$A,A1993)</f>
        <v>#VALUE!</v>
      </c>
    </row>
    <row r="1994" spans="1:4" hidden="1" x14ac:dyDescent="0.3">
      <c r="A1994" s="187" t="e">
        <f>#REF!</f>
        <v>#REF!</v>
      </c>
      <c r="B1994" s="187" t="e">
        <f>#REF!</f>
        <v>#REF!</v>
      </c>
      <c r="C1994" s="191" t="e">
        <f>#REF!</f>
        <v>#REF!</v>
      </c>
      <c r="D1994" s="186" t="e">
        <f>COUNTIF('[5]Trial Balance'!$A:$A,A1994)</f>
        <v>#VALUE!</v>
      </c>
    </row>
    <row r="1995" spans="1:4" hidden="1" x14ac:dyDescent="0.3">
      <c r="A1995" s="187" t="e">
        <f>#REF!</f>
        <v>#REF!</v>
      </c>
      <c r="B1995" s="187" t="e">
        <f>#REF!</f>
        <v>#REF!</v>
      </c>
      <c r="C1995" s="191" t="e">
        <f>#REF!</f>
        <v>#REF!</v>
      </c>
      <c r="D1995" s="186" t="e">
        <f>COUNTIF('[5]Trial Balance'!$A:$A,A1995)</f>
        <v>#VALUE!</v>
      </c>
    </row>
    <row r="1996" spans="1:4" hidden="1" x14ac:dyDescent="0.3">
      <c r="A1996" s="187" t="e">
        <f>#REF!</f>
        <v>#REF!</v>
      </c>
      <c r="B1996" s="187" t="e">
        <f>#REF!</f>
        <v>#REF!</v>
      </c>
      <c r="C1996" s="191" t="e">
        <f>#REF!</f>
        <v>#REF!</v>
      </c>
      <c r="D1996" s="186" t="e">
        <f>COUNTIF('[5]Trial Balance'!$A:$A,A1996)</f>
        <v>#VALUE!</v>
      </c>
    </row>
    <row r="1997" spans="1:4" hidden="1" x14ac:dyDescent="0.3">
      <c r="A1997" s="187" t="e">
        <f>#REF!</f>
        <v>#REF!</v>
      </c>
      <c r="B1997" s="187" t="e">
        <f>#REF!</f>
        <v>#REF!</v>
      </c>
      <c r="C1997" s="191" t="e">
        <f>#REF!</f>
        <v>#REF!</v>
      </c>
      <c r="D1997" s="186" t="e">
        <f>COUNTIF('[5]Trial Balance'!$A:$A,A1997)</f>
        <v>#VALUE!</v>
      </c>
    </row>
    <row r="1998" spans="1:4" hidden="1" x14ac:dyDescent="0.3">
      <c r="A1998" s="187" t="e">
        <f>#REF!</f>
        <v>#REF!</v>
      </c>
      <c r="B1998" s="187" t="e">
        <f>#REF!</f>
        <v>#REF!</v>
      </c>
      <c r="C1998" s="191" t="e">
        <f>#REF!</f>
        <v>#REF!</v>
      </c>
      <c r="D1998" s="186" t="e">
        <f>COUNTIF('[5]Trial Balance'!$A:$A,A1998)</f>
        <v>#VALUE!</v>
      </c>
    </row>
    <row r="1999" spans="1:4" hidden="1" x14ac:dyDescent="0.3">
      <c r="A1999" s="187" t="e">
        <f>#REF!</f>
        <v>#REF!</v>
      </c>
      <c r="B1999" s="187" t="e">
        <f>#REF!</f>
        <v>#REF!</v>
      </c>
      <c r="C1999" s="191" t="e">
        <f>#REF!</f>
        <v>#REF!</v>
      </c>
      <c r="D1999" s="186" t="e">
        <f>COUNTIF('[5]Trial Balance'!$A:$A,A1999)</f>
        <v>#VALUE!</v>
      </c>
    </row>
    <row r="2000" spans="1:4" hidden="1" x14ac:dyDescent="0.3">
      <c r="A2000" s="187" t="e">
        <f>#REF!</f>
        <v>#REF!</v>
      </c>
      <c r="B2000" s="187" t="e">
        <f>#REF!</f>
        <v>#REF!</v>
      </c>
      <c r="C2000" s="191" t="e">
        <f>#REF!</f>
        <v>#REF!</v>
      </c>
      <c r="D2000" s="186" t="e">
        <f>COUNTIF('[5]Trial Balance'!$A:$A,A2000)</f>
        <v>#VALUE!</v>
      </c>
    </row>
    <row r="2001" spans="1:4" hidden="1" x14ac:dyDescent="0.3">
      <c r="A2001" s="187" t="e">
        <f>#REF!</f>
        <v>#REF!</v>
      </c>
      <c r="B2001" s="187" t="e">
        <f>#REF!</f>
        <v>#REF!</v>
      </c>
      <c r="C2001" s="191" t="e">
        <f>#REF!</f>
        <v>#REF!</v>
      </c>
      <c r="D2001" s="186" t="e">
        <f>COUNTIF('[5]Trial Balance'!$A:$A,A2001)</f>
        <v>#VALUE!</v>
      </c>
    </row>
    <row r="2002" spans="1:4" hidden="1" x14ac:dyDescent="0.3">
      <c r="A2002" s="187" t="e">
        <f>#REF!</f>
        <v>#REF!</v>
      </c>
      <c r="B2002" s="187" t="e">
        <f>#REF!</f>
        <v>#REF!</v>
      </c>
      <c r="C2002" s="191" t="e">
        <f>#REF!</f>
        <v>#REF!</v>
      </c>
      <c r="D2002" s="186" t="e">
        <f>COUNTIF('[5]Trial Balance'!$A:$A,A2002)</f>
        <v>#VALUE!</v>
      </c>
    </row>
    <row r="2003" spans="1:4" hidden="1" x14ac:dyDescent="0.3">
      <c r="A2003" s="187" t="e">
        <f>#REF!</f>
        <v>#REF!</v>
      </c>
      <c r="B2003" s="187" t="e">
        <f>#REF!</f>
        <v>#REF!</v>
      </c>
      <c r="C2003" s="191" t="e">
        <f>#REF!</f>
        <v>#REF!</v>
      </c>
      <c r="D2003" s="186" t="e">
        <f>COUNTIF('[5]Trial Balance'!$A:$A,A2003)</f>
        <v>#VALUE!</v>
      </c>
    </row>
    <row r="2004" spans="1:4" hidden="1" x14ac:dyDescent="0.3">
      <c r="A2004" s="187" t="e">
        <f>#REF!</f>
        <v>#REF!</v>
      </c>
      <c r="B2004" s="187" t="e">
        <f>#REF!</f>
        <v>#REF!</v>
      </c>
      <c r="C2004" s="191" t="e">
        <f>#REF!</f>
        <v>#REF!</v>
      </c>
      <c r="D2004" s="186" t="e">
        <f>COUNTIF('[5]Trial Balance'!$A:$A,A2004)</f>
        <v>#VALUE!</v>
      </c>
    </row>
    <row r="2005" spans="1:4" hidden="1" x14ac:dyDescent="0.3">
      <c r="A2005" s="187" t="e">
        <f>#REF!</f>
        <v>#REF!</v>
      </c>
      <c r="B2005" s="187" t="e">
        <f>#REF!</f>
        <v>#REF!</v>
      </c>
      <c r="C2005" s="191" t="e">
        <f>#REF!</f>
        <v>#REF!</v>
      </c>
      <c r="D2005" s="186" t="e">
        <f>COUNTIF('[5]Trial Balance'!$A:$A,A2005)</f>
        <v>#VALUE!</v>
      </c>
    </row>
    <row r="2006" spans="1:4" hidden="1" x14ac:dyDescent="0.3">
      <c r="A2006" s="187" t="e">
        <f>#REF!</f>
        <v>#REF!</v>
      </c>
      <c r="B2006" s="187" t="e">
        <f>#REF!</f>
        <v>#REF!</v>
      </c>
      <c r="C2006" s="191" t="e">
        <f>#REF!</f>
        <v>#REF!</v>
      </c>
      <c r="D2006" s="186" t="e">
        <f>COUNTIF('[5]Trial Balance'!$A:$A,A2006)</f>
        <v>#VALUE!</v>
      </c>
    </row>
    <row r="2007" spans="1:4" hidden="1" x14ac:dyDescent="0.3">
      <c r="A2007" s="187" t="e">
        <f>#REF!</f>
        <v>#REF!</v>
      </c>
      <c r="B2007" s="187" t="e">
        <f>#REF!</f>
        <v>#REF!</v>
      </c>
      <c r="C2007" s="191" t="e">
        <f>#REF!</f>
        <v>#REF!</v>
      </c>
      <c r="D2007" s="186" t="e">
        <f>COUNTIF('[5]Trial Balance'!$A:$A,A2007)</f>
        <v>#VALUE!</v>
      </c>
    </row>
    <row r="2008" spans="1:4" hidden="1" x14ac:dyDescent="0.3">
      <c r="A2008" s="187" t="e">
        <f>#REF!</f>
        <v>#REF!</v>
      </c>
      <c r="B2008" s="187" t="e">
        <f>#REF!</f>
        <v>#REF!</v>
      </c>
      <c r="C2008" s="191" t="e">
        <f>#REF!</f>
        <v>#REF!</v>
      </c>
      <c r="D2008" s="186" t="e">
        <f>COUNTIF('[5]Trial Balance'!$A:$A,A2008)</f>
        <v>#VALUE!</v>
      </c>
    </row>
    <row r="2009" spans="1:4" hidden="1" x14ac:dyDescent="0.3">
      <c r="A2009" s="187" t="e">
        <f>#REF!</f>
        <v>#REF!</v>
      </c>
      <c r="B2009" s="187" t="e">
        <f>#REF!</f>
        <v>#REF!</v>
      </c>
      <c r="C2009" s="191" t="e">
        <f>#REF!</f>
        <v>#REF!</v>
      </c>
      <c r="D2009" s="186" t="e">
        <f>COUNTIF('[5]Trial Balance'!$A:$A,A2009)</f>
        <v>#VALUE!</v>
      </c>
    </row>
    <row r="2010" spans="1:4" hidden="1" x14ac:dyDescent="0.3">
      <c r="A2010" s="187" t="e">
        <f>#REF!</f>
        <v>#REF!</v>
      </c>
      <c r="B2010" s="187" t="e">
        <f>#REF!</f>
        <v>#REF!</v>
      </c>
      <c r="C2010" s="191" t="e">
        <f>#REF!</f>
        <v>#REF!</v>
      </c>
      <c r="D2010" s="186" t="e">
        <f>COUNTIF('[5]Trial Balance'!$A:$A,A2010)</f>
        <v>#VALUE!</v>
      </c>
    </row>
    <row r="2011" spans="1:4" hidden="1" x14ac:dyDescent="0.3">
      <c r="A2011" s="187" t="e">
        <f>#REF!</f>
        <v>#REF!</v>
      </c>
      <c r="B2011" s="187" t="e">
        <f>#REF!</f>
        <v>#REF!</v>
      </c>
      <c r="C2011" s="191" t="e">
        <f>#REF!</f>
        <v>#REF!</v>
      </c>
      <c r="D2011" s="186" t="e">
        <f>COUNTIF('[5]Trial Balance'!$A:$A,A2011)</f>
        <v>#VALUE!</v>
      </c>
    </row>
    <row r="2012" spans="1:4" hidden="1" x14ac:dyDescent="0.3">
      <c r="A2012" s="187" t="e">
        <f>#REF!</f>
        <v>#REF!</v>
      </c>
      <c r="B2012" s="187" t="e">
        <f>#REF!</f>
        <v>#REF!</v>
      </c>
      <c r="C2012" s="191" t="e">
        <f>#REF!</f>
        <v>#REF!</v>
      </c>
      <c r="D2012" s="186" t="e">
        <f>COUNTIF('[5]Trial Balance'!$A:$A,A2012)</f>
        <v>#VALUE!</v>
      </c>
    </row>
    <row r="2013" spans="1:4" hidden="1" x14ac:dyDescent="0.3">
      <c r="A2013" s="187" t="e">
        <f>#REF!</f>
        <v>#REF!</v>
      </c>
      <c r="B2013" s="187" t="e">
        <f>#REF!</f>
        <v>#REF!</v>
      </c>
      <c r="C2013" s="191" t="e">
        <f>#REF!</f>
        <v>#REF!</v>
      </c>
      <c r="D2013" s="186" t="e">
        <f>COUNTIF('[5]Trial Balance'!$A:$A,A2013)</f>
        <v>#VALUE!</v>
      </c>
    </row>
    <row r="2014" spans="1:4" hidden="1" x14ac:dyDescent="0.3">
      <c r="A2014" s="187" t="e">
        <f>#REF!</f>
        <v>#REF!</v>
      </c>
      <c r="B2014" s="187" t="e">
        <f>#REF!</f>
        <v>#REF!</v>
      </c>
      <c r="C2014" s="191" t="e">
        <f>#REF!</f>
        <v>#REF!</v>
      </c>
      <c r="D2014" s="186" t="e">
        <f>COUNTIF('[5]Trial Balance'!$A:$A,A2014)</f>
        <v>#VALUE!</v>
      </c>
    </row>
    <row r="2015" spans="1:4" hidden="1" x14ac:dyDescent="0.3">
      <c r="A2015" s="187" t="e">
        <f>#REF!</f>
        <v>#REF!</v>
      </c>
      <c r="B2015" s="187" t="e">
        <f>#REF!</f>
        <v>#REF!</v>
      </c>
      <c r="C2015" s="191" t="e">
        <f>#REF!</f>
        <v>#REF!</v>
      </c>
      <c r="D2015" s="186" t="e">
        <f>COUNTIF('[5]Trial Balance'!$A:$A,A2015)</f>
        <v>#VALUE!</v>
      </c>
    </row>
    <row r="2016" spans="1:4" hidden="1" x14ac:dyDescent="0.3">
      <c r="A2016" s="187" t="e">
        <f>#REF!</f>
        <v>#REF!</v>
      </c>
      <c r="B2016" s="187" t="e">
        <f>#REF!</f>
        <v>#REF!</v>
      </c>
      <c r="C2016" s="191" t="e">
        <f>#REF!</f>
        <v>#REF!</v>
      </c>
      <c r="D2016" s="186" t="e">
        <f>COUNTIF('[5]Trial Balance'!$A:$A,A2016)</f>
        <v>#VALUE!</v>
      </c>
    </row>
    <row r="2017" spans="1:4" hidden="1" x14ac:dyDescent="0.3">
      <c r="A2017" s="187" t="e">
        <f>#REF!</f>
        <v>#REF!</v>
      </c>
      <c r="B2017" s="187" t="e">
        <f>#REF!</f>
        <v>#REF!</v>
      </c>
      <c r="C2017" s="191" t="e">
        <f>#REF!</f>
        <v>#REF!</v>
      </c>
      <c r="D2017" s="186" t="e">
        <f>COUNTIF('[5]Trial Balance'!$A:$A,A2017)</f>
        <v>#VALUE!</v>
      </c>
    </row>
    <row r="2018" spans="1:4" hidden="1" x14ac:dyDescent="0.3">
      <c r="A2018" s="187" t="e">
        <f>#REF!</f>
        <v>#REF!</v>
      </c>
      <c r="B2018" s="187" t="e">
        <f>#REF!</f>
        <v>#REF!</v>
      </c>
      <c r="C2018" s="191" t="e">
        <f>#REF!</f>
        <v>#REF!</v>
      </c>
      <c r="D2018" s="186" t="e">
        <f>COUNTIF('[5]Trial Balance'!$A:$A,A2018)</f>
        <v>#VALUE!</v>
      </c>
    </row>
    <row r="2019" spans="1:4" hidden="1" x14ac:dyDescent="0.3">
      <c r="A2019" s="187" t="e">
        <f>#REF!</f>
        <v>#REF!</v>
      </c>
      <c r="B2019" s="187" t="e">
        <f>#REF!</f>
        <v>#REF!</v>
      </c>
      <c r="C2019" s="191" t="e">
        <f>#REF!</f>
        <v>#REF!</v>
      </c>
      <c r="D2019" s="186" t="e">
        <f>COUNTIF('[5]Trial Balance'!$A:$A,A2019)</f>
        <v>#VALUE!</v>
      </c>
    </row>
    <row r="2020" spans="1:4" hidden="1" x14ac:dyDescent="0.3">
      <c r="A2020" s="187" t="e">
        <f>#REF!</f>
        <v>#REF!</v>
      </c>
      <c r="B2020" s="187" t="e">
        <f>#REF!</f>
        <v>#REF!</v>
      </c>
      <c r="C2020" s="191" t="e">
        <f>#REF!</f>
        <v>#REF!</v>
      </c>
      <c r="D2020" s="186" t="e">
        <f>COUNTIF('[5]Trial Balance'!$A:$A,A2020)</f>
        <v>#VALUE!</v>
      </c>
    </row>
    <row r="2021" spans="1:4" hidden="1" x14ac:dyDescent="0.3">
      <c r="A2021" s="187" t="e">
        <f>#REF!</f>
        <v>#REF!</v>
      </c>
      <c r="B2021" s="187" t="e">
        <f>#REF!</f>
        <v>#REF!</v>
      </c>
      <c r="C2021" s="191" t="e">
        <f>#REF!</f>
        <v>#REF!</v>
      </c>
      <c r="D2021" s="186" t="e">
        <f>COUNTIF('[5]Trial Balance'!$A:$A,A2021)</f>
        <v>#VALUE!</v>
      </c>
    </row>
    <row r="2022" spans="1:4" hidden="1" x14ac:dyDescent="0.3">
      <c r="A2022" s="187" t="e">
        <f>#REF!</f>
        <v>#REF!</v>
      </c>
      <c r="B2022" s="187" t="e">
        <f>#REF!</f>
        <v>#REF!</v>
      </c>
      <c r="C2022" s="191" t="e">
        <f>#REF!</f>
        <v>#REF!</v>
      </c>
      <c r="D2022" s="186" t="e">
        <f>COUNTIF('[5]Trial Balance'!$A:$A,A2022)</f>
        <v>#VALUE!</v>
      </c>
    </row>
    <row r="2023" spans="1:4" hidden="1" x14ac:dyDescent="0.3">
      <c r="A2023" s="187" t="e">
        <f>#REF!</f>
        <v>#REF!</v>
      </c>
      <c r="B2023" s="187" t="e">
        <f>#REF!</f>
        <v>#REF!</v>
      </c>
      <c r="C2023" s="191" t="e">
        <f>#REF!</f>
        <v>#REF!</v>
      </c>
      <c r="D2023" s="186" t="e">
        <f>COUNTIF('[5]Trial Balance'!$A:$A,A2023)</f>
        <v>#VALUE!</v>
      </c>
    </row>
    <row r="2024" spans="1:4" hidden="1" x14ac:dyDescent="0.3">
      <c r="A2024" s="187" t="e">
        <f>#REF!</f>
        <v>#REF!</v>
      </c>
      <c r="B2024" s="187" t="e">
        <f>#REF!</f>
        <v>#REF!</v>
      </c>
      <c r="C2024" s="191" t="e">
        <f>#REF!</f>
        <v>#REF!</v>
      </c>
      <c r="D2024" s="186" t="e">
        <f>COUNTIF('[5]Trial Balance'!$A:$A,A2024)</f>
        <v>#VALUE!</v>
      </c>
    </row>
    <row r="2025" spans="1:4" hidden="1" x14ac:dyDescent="0.3">
      <c r="A2025" s="187" t="e">
        <f>#REF!</f>
        <v>#REF!</v>
      </c>
      <c r="B2025" s="187" t="e">
        <f>#REF!</f>
        <v>#REF!</v>
      </c>
      <c r="C2025" s="191" t="e">
        <f>#REF!</f>
        <v>#REF!</v>
      </c>
      <c r="D2025" s="186" t="e">
        <f>COUNTIF('[5]Trial Balance'!$A:$A,A2025)</f>
        <v>#VALUE!</v>
      </c>
    </row>
    <row r="2026" spans="1:4" hidden="1" x14ac:dyDescent="0.3">
      <c r="A2026" s="187" t="e">
        <f>#REF!</f>
        <v>#REF!</v>
      </c>
      <c r="B2026" s="187" t="e">
        <f>#REF!</f>
        <v>#REF!</v>
      </c>
      <c r="C2026" s="191" t="e">
        <f>#REF!</f>
        <v>#REF!</v>
      </c>
      <c r="D2026" s="186" t="e">
        <f>COUNTIF('[5]Trial Balance'!$A:$A,A2026)</f>
        <v>#VALUE!</v>
      </c>
    </row>
    <row r="2027" spans="1:4" hidden="1" x14ac:dyDescent="0.3">
      <c r="A2027" s="187" t="e">
        <f>#REF!</f>
        <v>#REF!</v>
      </c>
      <c r="B2027" s="187" t="e">
        <f>#REF!</f>
        <v>#REF!</v>
      </c>
      <c r="C2027" s="191" t="e">
        <f>#REF!</f>
        <v>#REF!</v>
      </c>
      <c r="D2027" s="186" t="e">
        <f>COUNTIF('[5]Trial Balance'!$A:$A,A2027)</f>
        <v>#VALUE!</v>
      </c>
    </row>
    <row r="2028" spans="1:4" hidden="1" x14ac:dyDescent="0.3">
      <c r="A2028" s="187" t="e">
        <f>#REF!</f>
        <v>#REF!</v>
      </c>
      <c r="B2028" s="187" t="e">
        <f>#REF!</f>
        <v>#REF!</v>
      </c>
      <c r="C2028" s="191" t="e">
        <f>#REF!</f>
        <v>#REF!</v>
      </c>
      <c r="D2028" s="186" t="e">
        <f>COUNTIF('[5]Trial Balance'!$A:$A,A2028)</f>
        <v>#VALUE!</v>
      </c>
    </row>
    <row r="2029" spans="1:4" hidden="1" x14ac:dyDescent="0.3">
      <c r="A2029" s="187" t="e">
        <f>#REF!</f>
        <v>#REF!</v>
      </c>
      <c r="B2029" s="187" t="e">
        <f>#REF!</f>
        <v>#REF!</v>
      </c>
      <c r="C2029" s="191" t="e">
        <f>#REF!</f>
        <v>#REF!</v>
      </c>
      <c r="D2029" s="186" t="e">
        <f>COUNTIF('[5]Trial Balance'!$A:$A,A2029)</f>
        <v>#VALUE!</v>
      </c>
    </row>
    <row r="2030" spans="1:4" hidden="1" x14ac:dyDescent="0.3">
      <c r="A2030" s="187" t="e">
        <f>#REF!</f>
        <v>#REF!</v>
      </c>
      <c r="B2030" s="187" t="e">
        <f>#REF!</f>
        <v>#REF!</v>
      </c>
      <c r="C2030" s="191" t="e">
        <f>#REF!</f>
        <v>#REF!</v>
      </c>
      <c r="D2030" s="186" t="e">
        <f>COUNTIF('[5]Trial Balance'!$A:$A,A2030)</f>
        <v>#VALUE!</v>
      </c>
    </row>
    <row r="2031" spans="1:4" hidden="1" x14ac:dyDescent="0.3">
      <c r="A2031" s="187" t="e">
        <f>#REF!</f>
        <v>#REF!</v>
      </c>
      <c r="B2031" s="187" t="e">
        <f>#REF!</f>
        <v>#REF!</v>
      </c>
      <c r="C2031" s="191" t="e">
        <f>#REF!</f>
        <v>#REF!</v>
      </c>
      <c r="D2031" s="186" t="e">
        <f>COUNTIF('[5]Trial Balance'!$A:$A,A2031)</f>
        <v>#VALUE!</v>
      </c>
    </row>
    <row r="2032" spans="1:4" hidden="1" x14ac:dyDescent="0.3">
      <c r="A2032" s="187" t="e">
        <f>#REF!</f>
        <v>#REF!</v>
      </c>
      <c r="B2032" s="187" t="e">
        <f>#REF!</f>
        <v>#REF!</v>
      </c>
      <c r="C2032" s="191" t="e">
        <f>#REF!</f>
        <v>#REF!</v>
      </c>
      <c r="D2032" s="186" t="e">
        <f>COUNTIF('[5]Trial Balance'!$A:$A,A2032)</f>
        <v>#VALUE!</v>
      </c>
    </row>
    <row r="2033" spans="1:4" hidden="1" x14ac:dyDescent="0.3">
      <c r="A2033" s="187" t="e">
        <f>#REF!</f>
        <v>#REF!</v>
      </c>
      <c r="B2033" s="187" t="e">
        <f>#REF!</f>
        <v>#REF!</v>
      </c>
      <c r="C2033" s="191" t="e">
        <f>#REF!</f>
        <v>#REF!</v>
      </c>
      <c r="D2033" s="186" t="e">
        <f>COUNTIF('[5]Trial Balance'!$A:$A,A2033)</f>
        <v>#VALUE!</v>
      </c>
    </row>
    <row r="2034" spans="1:4" hidden="1" x14ac:dyDescent="0.3">
      <c r="A2034" s="187" t="e">
        <f>#REF!</f>
        <v>#REF!</v>
      </c>
      <c r="B2034" s="187" t="e">
        <f>#REF!</f>
        <v>#REF!</v>
      </c>
      <c r="C2034" s="191" t="e">
        <f>#REF!</f>
        <v>#REF!</v>
      </c>
      <c r="D2034" s="186" t="e">
        <f>COUNTIF('[5]Trial Balance'!$A:$A,A2034)</f>
        <v>#VALUE!</v>
      </c>
    </row>
    <row r="2035" spans="1:4" hidden="1" x14ac:dyDescent="0.3">
      <c r="A2035" s="187" t="e">
        <f>#REF!</f>
        <v>#REF!</v>
      </c>
      <c r="B2035" s="187" t="e">
        <f>#REF!</f>
        <v>#REF!</v>
      </c>
      <c r="C2035" s="191" t="e">
        <f>#REF!</f>
        <v>#REF!</v>
      </c>
      <c r="D2035" s="186" t="e">
        <f>COUNTIF('[5]Trial Balance'!$A:$A,A2035)</f>
        <v>#VALUE!</v>
      </c>
    </row>
    <row r="2036" spans="1:4" hidden="1" x14ac:dyDescent="0.3">
      <c r="A2036" s="187" t="e">
        <f>#REF!</f>
        <v>#REF!</v>
      </c>
      <c r="B2036" s="187" t="e">
        <f>#REF!</f>
        <v>#REF!</v>
      </c>
      <c r="C2036" s="191" t="e">
        <f>#REF!</f>
        <v>#REF!</v>
      </c>
      <c r="D2036" s="186" t="e">
        <f>COUNTIF('[5]Trial Balance'!$A:$A,A2036)</f>
        <v>#VALUE!</v>
      </c>
    </row>
    <row r="2037" spans="1:4" hidden="1" x14ac:dyDescent="0.3">
      <c r="A2037" s="187" t="e">
        <f>#REF!</f>
        <v>#REF!</v>
      </c>
      <c r="B2037" s="187" t="e">
        <f>#REF!</f>
        <v>#REF!</v>
      </c>
      <c r="C2037" s="191" t="e">
        <f>#REF!</f>
        <v>#REF!</v>
      </c>
      <c r="D2037" s="186" t="e">
        <f>COUNTIF('[5]Trial Balance'!$A:$A,A2037)</f>
        <v>#VALUE!</v>
      </c>
    </row>
    <row r="2038" spans="1:4" hidden="1" x14ac:dyDescent="0.3">
      <c r="A2038" s="187" t="e">
        <f>#REF!</f>
        <v>#REF!</v>
      </c>
      <c r="B2038" s="187" t="e">
        <f>#REF!</f>
        <v>#REF!</v>
      </c>
      <c r="C2038" s="191" t="e">
        <f>#REF!</f>
        <v>#REF!</v>
      </c>
      <c r="D2038" s="186" t="e">
        <f>COUNTIF('[5]Trial Balance'!$A:$A,A2038)</f>
        <v>#VALUE!</v>
      </c>
    </row>
    <row r="2039" spans="1:4" hidden="1" x14ac:dyDescent="0.3">
      <c r="A2039" s="187" t="e">
        <f>#REF!</f>
        <v>#REF!</v>
      </c>
      <c r="B2039" s="187" t="e">
        <f>#REF!</f>
        <v>#REF!</v>
      </c>
      <c r="C2039" s="191" t="e">
        <f>#REF!</f>
        <v>#REF!</v>
      </c>
      <c r="D2039" s="186" t="e">
        <f>COUNTIF('[5]Trial Balance'!$A:$A,A2039)</f>
        <v>#VALUE!</v>
      </c>
    </row>
    <row r="2040" spans="1:4" hidden="1" x14ac:dyDescent="0.3">
      <c r="A2040" s="187" t="e">
        <f>#REF!</f>
        <v>#REF!</v>
      </c>
      <c r="B2040" s="187" t="e">
        <f>#REF!</f>
        <v>#REF!</v>
      </c>
      <c r="C2040" s="191" t="e">
        <f>#REF!</f>
        <v>#REF!</v>
      </c>
      <c r="D2040" s="186" t="e">
        <f>COUNTIF('[5]Trial Balance'!$A:$A,A2040)</f>
        <v>#VALUE!</v>
      </c>
    </row>
    <row r="2041" spans="1:4" hidden="1" x14ac:dyDescent="0.3">
      <c r="A2041" s="187" t="e">
        <f>#REF!</f>
        <v>#REF!</v>
      </c>
      <c r="B2041" s="187" t="e">
        <f>#REF!</f>
        <v>#REF!</v>
      </c>
      <c r="C2041" s="191" t="e">
        <f>#REF!</f>
        <v>#REF!</v>
      </c>
      <c r="D2041" s="186" t="e">
        <f>COUNTIF('[5]Trial Balance'!$A:$A,A2041)</f>
        <v>#VALUE!</v>
      </c>
    </row>
    <row r="2042" spans="1:4" hidden="1" x14ac:dyDescent="0.3">
      <c r="A2042" s="187" t="e">
        <f>#REF!</f>
        <v>#REF!</v>
      </c>
      <c r="B2042" s="187" t="e">
        <f>#REF!</f>
        <v>#REF!</v>
      </c>
      <c r="C2042" s="191" t="e">
        <f>#REF!</f>
        <v>#REF!</v>
      </c>
      <c r="D2042" s="186" t="e">
        <f>COUNTIF('[5]Trial Balance'!$A:$A,A2042)</f>
        <v>#VALUE!</v>
      </c>
    </row>
    <row r="2043" spans="1:4" hidden="1" x14ac:dyDescent="0.3">
      <c r="A2043" s="187" t="e">
        <f>#REF!</f>
        <v>#REF!</v>
      </c>
      <c r="B2043" s="187" t="e">
        <f>#REF!</f>
        <v>#REF!</v>
      </c>
      <c r="C2043" s="191" t="e">
        <f>#REF!</f>
        <v>#REF!</v>
      </c>
      <c r="D2043" s="186" t="e">
        <f>COUNTIF('[5]Trial Balance'!$A:$A,A2043)</f>
        <v>#VALUE!</v>
      </c>
    </row>
    <row r="2044" spans="1:4" hidden="1" x14ac:dyDescent="0.3">
      <c r="A2044" s="187" t="e">
        <f>#REF!</f>
        <v>#REF!</v>
      </c>
      <c r="B2044" s="187" t="e">
        <f>#REF!</f>
        <v>#REF!</v>
      </c>
      <c r="C2044" s="191" t="e">
        <f>#REF!</f>
        <v>#REF!</v>
      </c>
      <c r="D2044" s="186" t="e">
        <f>COUNTIF('[5]Trial Balance'!$A:$A,A2044)</f>
        <v>#VALUE!</v>
      </c>
    </row>
    <row r="2045" spans="1:4" hidden="1" x14ac:dyDescent="0.3">
      <c r="A2045" s="187" t="e">
        <f>#REF!</f>
        <v>#REF!</v>
      </c>
      <c r="B2045" s="187" t="e">
        <f>#REF!</f>
        <v>#REF!</v>
      </c>
      <c r="C2045" s="191" t="e">
        <f>#REF!</f>
        <v>#REF!</v>
      </c>
      <c r="D2045" s="186" t="e">
        <f>COUNTIF('[5]Trial Balance'!$A:$A,A2045)</f>
        <v>#VALUE!</v>
      </c>
    </row>
    <row r="2046" spans="1:4" hidden="1" x14ac:dyDescent="0.3">
      <c r="A2046" s="187" t="e">
        <f>#REF!</f>
        <v>#REF!</v>
      </c>
      <c r="B2046" s="187" t="e">
        <f>#REF!</f>
        <v>#REF!</v>
      </c>
      <c r="C2046" s="191" t="e">
        <f>#REF!</f>
        <v>#REF!</v>
      </c>
      <c r="D2046" s="186" t="e">
        <f>COUNTIF('[5]Trial Balance'!$A:$A,A2046)</f>
        <v>#VALUE!</v>
      </c>
    </row>
    <row r="2047" spans="1:4" hidden="1" x14ac:dyDescent="0.3">
      <c r="A2047" s="187" t="e">
        <f>#REF!</f>
        <v>#REF!</v>
      </c>
      <c r="B2047" s="187" t="e">
        <f>#REF!</f>
        <v>#REF!</v>
      </c>
      <c r="C2047" s="191" t="e">
        <f>#REF!</f>
        <v>#REF!</v>
      </c>
      <c r="D2047" s="186" t="e">
        <f>COUNTIF('[5]Trial Balance'!$A:$A,A2047)</f>
        <v>#VALUE!</v>
      </c>
    </row>
    <row r="2048" spans="1:4" hidden="1" x14ac:dyDescent="0.3">
      <c r="A2048" s="187" t="e">
        <f>#REF!</f>
        <v>#REF!</v>
      </c>
      <c r="B2048" s="187" t="e">
        <f>#REF!</f>
        <v>#REF!</v>
      </c>
      <c r="C2048" s="191" t="e">
        <f>#REF!</f>
        <v>#REF!</v>
      </c>
      <c r="D2048" s="186" t="e">
        <f>COUNTIF('[5]Trial Balance'!$A:$A,A2048)</f>
        <v>#VALUE!</v>
      </c>
    </row>
    <row r="2049" spans="1:4" hidden="1" x14ac:dyDescent="0.3">
      <c r="A2049" s="187" t="e">
        <f>#REF!</f>
        <v>#REF!</v>
      </c>
      <c r="B2049" s="187" t="e">
        <f>#REF!</f>
        <v>#REF!</v>
      </c>
      <c r="C2049" s="191" t="e">
        <f>#REF!</f>
        <v>#REF!</v>
      </c>
      <c r="D2049" s="186" t="e">
        <f>COUNTIF('[5]Trial Balance'!$A:$A,A2049)</f>
        <v>#VALUE!</v>
      </c>
    </row>
    <row r="2050" spans="1:4" hidden="1" x14ac:dyDescent="0.3">
      <c r="A2050" s="187" t="e">
        <f>#REF!</f>
        <v>#REF!</v>
      </c>
      <c r="B2050" s="187" t="e">
        <f>#REF!</f>
        <v>#REF!</v>
      </c>
      <c r="C2050" s="191" t="e">
        <f>#REF!</f>
        <v>#REF!</v>
      </c>
      <c r="D2050" s="186" t="e">
        <f>COUNTIF('[5]Trial Balance'!$A:$A,A2050)</f>
        <v>#VALUE!</v>
      </c>
    </row>
    <row r="2051" spans="1:4" hidden="1" x14ac:dyDescent="0.3">
      <c r="A2051" s="187" t="e">
        <f>#REF!</f>
        <v>#REF!</v>
      </c>
      <c r="B2051" s="187" t="e">
        <f>#REF!</f>
        <v>#REF!</v>
      </c>
      <c r="C2051" s="191" t="e">
        <f>#REF!</f>
        <v>#REF!</v>
      </c>
      <c r="D2051" s="186" t="e">
        <f>COUNTIF('[5]Trial Balance'!$A:$A,A2051)</f>
        <v>#VALUE!</v>
      </c>
    </row>
    <row r="2052" spans="1:4" hidden="1" x14ac:dyDescent="0.3">
      <c r="A2052" s="187" t="e">
        <f>#REF!</f>
        <v>#REF!</v>
      </c>
      <c r="B2052" s="187" t="e">
        <f>#REF!</f>
        <v>#REF!</v>
      </c>
      <c r="C2052" s="191" t="e">
        <f>#REF!</f>
        <v>#REF!</v>
      </c>
      <c r="D2052" s="186" t="e">
        <f>COUNTIF('[5]Trial Balance'!$A:$A,A2052)</f>
        <v>#VALUE!</v>
      </c>
    </row>
    <row r="2053" spans="1:4" hidden="1" x14ac:dyDescent="0.3">
      <c r="A2053" s="187" t="e">
        <f>#REF!</f>
        <v>#REF!</v>
      </c>
      <c r="B2053" s="187" t="e">
        <f>#REF!</f>
        <v>#REF!</v>
      </c>
      <c r="C2053" s="191" t="e">
        <f>#REF!</f>
        <v>#REF!</v>
      </c>
      <c r="D2053" s="186" t="e">
        <f>COUNTIF('[5]Trial Balance'!$A:$A,A2053)</f>
        <v>#VALUE!</v>
      </c>
    </row>
    <row r="2054" spans="1:4" hidden="1" x14ac:dyDescent="0.3">
      <c r="A2054" s="187" t="e">
        <f>#REF!</f>
        <v>#REF!</v>
      </c>
      <c r="B2054" s="187" t="e">
        <f>#REF!</f>
        <v>#REF!</v>
      </c>
      <c r="C2054" s="191" t="e">
        <f>#REF!</f>
        <v>#REF!</v>
      </c>
      <c r="D2054" s="186" t="e">
        <f>COUNTIF('[5]Trial Balance'!$A:$A,A2054)</f>
        <v>#VALUE!</v>
      </c>
    </row>
    <row r="2055" spans="1:4" hidden="1" x14ac:dyDescent="0.3">
      <c r="A2055" s="187" t="e">
        <f>#REF!</f>
        <v>#REF!</v>
      </c>
      <c r="B2055" s="187" t="e">
        <f>#REF!</f>
        <v>#REF!</v>
      </c>
      <c r="C2055" s="191" t="e">
        <f>#REF!</f>
        <v>#REF!</v>
      </c>
      <c r="D2055" s="186" t="e">
        <f>COUNTIF('[5]Trial Balance'!$A:$A,A2055)</f>
        <v>#VALUE!</v>
      </c>
    </row>
    <row r="2056" spans="1:4" hidden="1" x14ac:dyDescent="0.3">
      <c r="A2056" s="187" t="e">
        <f>#REF!</f>
        <v>#REF!</v>
      </c>
      <c r="B2056" s="187" t="e">
        <f>#REF!</f>
        <v>#REF!</v>
      </c>
      <c r="C2056" s="191" t="e">
        <f>#REF!</f>
        <v>#REF!</v>
      </c>
      <c r="D2056" s="186" t="e">
        <f>COUNTIF('[5]Trial Balance'!$A:$A,A2056)</f>
        <v>#VALUE!</v>
      </c>
    </row>
    <row r="2057" spans="1:4" hidden="1" x14ac:dyDescent="0.3">
      <c r="A2057" s="187" t="e">
        <f>#REF!</f>
        <v>#REF!</v>
      </c>
      <c r="B2057" s="187" t="e">
        <f>#REF!</f>
        <v>#REF!</v>
      </c>
      <c r="C2057" s="191" t="e">
        <f>#REF!</f>
        <v>#REF!</v>
      </c>
      <c r="D2057" s="186" t="e">
        <f>COUNTIF('[5]Trial Balance'!$A:$A,A2057)</f>
        <v>#VALUE!</v>
      </c>
    </row>
    <row r="2058" spans="1:4" hidden="1" x14ac:dyDescent="0.3">
      <c r="A2058" s="187" t="e">
        <f>#REF!</f>
        <v>#REF!</v>
      </c>
      <c r="B2058" s="187" t="e">
        <f>#REF!</f>
        <v>#REF!</v>
      </c>
      <c r="C2058" s="191" t="e">
        <f>#REF!</f>
        <v>#REF!</v>
      </c>
      <c r="D2058" s="186" t="e">
        <f>COUNTIF('[5]Trial Balance'!$A:$A,A2058)</f>
        <v>#VALUE!</v>
      </c>
    </row>
    <row r="2059" spans="1:4" hidden="1" x14ac:dyDescent="0.3">
      <c r="A2059" s="187" t="e">
        <f>#REF!</f>
        <v>#REF!</v>
      </c>
      <c r="B2059" s="187" t="e">
        <f>#REF!</f>
        <v>#REF!</v>
      </c>
      <c r="C2059" s="191" t="e">
        <f>#REF!</f>
        <v>#REF!</v>
      </c>
      <c r="D2059" s="186" t="e">
        <f>COUNTIF('[5]Trial Balance'!$A:$A,A2059)</f>
        <v>#VALUE!</v>
      </c>
    </row>
    <row r="2060" spans="1:4" hidden="1" x14ac:dyDescent="0.3">
      <c r="A2060" s="187" t="e">
        <f>#REF!</f>
        <v>#REF!</v>
      </c>
      <c r="B2060" s="187" t="e">
        <f>#REF!</f>
        <v>#REF!</v>
      </c>
      <c r="C2060" s="191" t="e">
        <f>#REF!</f>
        <v>#REF!</v>
      </c>
      <c r="D2060" s="186" t="e">
        <f>COUNTIF('[5]Trial Balance'!$A:$A,A2060)</f>
        <v>#VALUE!</v>
      </c>
    </row>
    <row r="2061" spans="1:4" hidden="1" x14ac:dyDescent="0.3">
      <c r="A2061" s="187" t="e">
        <f>#REF!</f>
        <v>#REF!</v>
      </c>
      <c r="B2061" s="187" t="e">
        <f>#REF!</f>
        <v>#REF!</v>
      </c>
      <c r="C2061" s="191" t="e">
        <f>#REF!</f>
        <v>#REF!</v>
      </c>
      <c r="D2061" s="186" t="e">
        <f>COUNTIF('[5]Trial Balance'!$A:$A,A2061)</f>
        <v>#VALUE!</v>
      </c>
    </row>
    <row r="2062" spans="1:4" hidden="1" x14ac:dyDescent="0.3">
      <c r="A2062" s="187" t="e">
        <f>#REF!</f>
        <v>#REF!</v>
      </c>
      <c r="B2062" s="187" t="e">
        <f>#REF!</f>
        <v>#REF!</v>
      </c>
      <c r="C2062" s="191" t="e">
        <f>#REF!</f>
        <v>#REF!</v>
      </c>
      <c r="D2062" s="186" t="e">
        <f>COUNTIF('[5]Trial Balance'!$A:$A,A2062)</f>
        <v>#VALUE!</v>
      </c>
    </row>
    <row r="2063" spans="1:4" hidden="1" x14ac:dyDescent="0.3">
      <c r="A2063" s="187" t="e">
        <f>#REF!</f>
        <v>#REF!</v>
      </c>
      <c r="B2063" s="187" t="e">
        <f>#REF!</f>
        <v>#REF!</v>
      </c>
      <c r="C2063" s="191" t="e">
        <f>#REF!</f>
        <v>#REF!</v>
      </c>
      <c r="D2063" s="186" t="e">
        <f>COUNTIF('[5]Trial Balance'!$A:$A,A2063)</f>
        <v>#VALUE!</v>
      </c>
    </row>
    <row r="2064" spans="1:4" hidden="1" x14ac:dyDescent="0.3">
      <c r="A2064" s="187" t="e">
        <f>#REF!</f>
        <v>#REF!</v>
      </c>
      <c r="B2064" s="187" t="e">
        <f>#REF!</f>
        <v>#REF!</v>
      </c>
      <c r="C2064" s="191" t="e">
        <f>#REF!</f>
        <v>#REF!</v>
      </c>
      <c r="D2064" s="186" t="e">
        <f>COUNTIF('[5]Trial Balance'!$A:$A,A2064)</f>
        <v>#VALUE!</v>
      </c>
    </row>
    <row r="2065" spans="1:4" hidden="1" x14ac:dyDescent="0.3">
      <c r="A2065" s="187" t="e">
        <f>#REF!</f>
        <v>#REF!</v>
      </c>
      <c r="B2065" s="187" t="e">
        <f>#REF!</f>
        <v>#REF!</v>
      </c>
      <c r="C2065" s="191" t="e">
        <f>#REF!</f>
        <v>#REF!</v>
      </c>
      <c r="D2065" s="186" t="e">
        <f>COUNTIF('[5]Trial Balance'!$A:$A,A2065)</f>
        <v>#VALUE!</v>
      </c>
    </row>
    <row r="2066" spans="1:4" hidden="1" x14ac:dyDescent="0.3">
      <c r="A2066" s="187" t="e">
        <f>#REF!</f>
        <v>#REF!</v>
      </c>
      <c r="B2066" s="187" t="e">
        <f>#REF!</f>
        <v>#REF!</v>
      </c>
      <c r="C2066" s="191" t="e">
        <f>#REF!</f>
        <v>#REF!</v>
      </c>
      <c r="D2066" s="186" t="e">
        <f>COUNTIF('[5]Trial Balance'!$A:$A,A2066)</f>
        <v>#VALUE!</v>
      </c>
    </row>
    <row r="2067" spans="1:4" hidden="1" x14ac:dyDescent="0.3">
      <c r="A2067" s="187" t="e">
        <f>#REF!</f>
        <v>#REF!</v>
      </c>
      <c r="B2067" s="187" t="e">
        <f>#REF!</f>
        <v>#REF!</v>
      </c>
      <c r="C2067" s="191" t="e">
        <f>#REF!</f>
        <v>#REF!</v>
      </c>
      <c r="D2067" s="186" t="e">
        <f>COUNTIF('[5]Trial Balance'!$A:$A,A2067)</f>
        <v>#VALUE!</v>
      </c>
    </row>
    <row r="2068" spans="1:4" hidden="1" x14ac:dyDescent="0.3">
      <c r="A2068" s="187" t="e">
        <f>#REF!</f>
        <v>#REF!</v>
      </c>
      <c r="B2068" s="187" t="e">
        <f>#REF!</f>
        <v>#REF!</v>
      </c>
      <c r="C2068" s="191" t="e">
        <f>#REF!</f>
        <v>#REF!</v>
      </c>
      <c r="D2068" s="186" t="e">
        <f>COUNTIF('[5]Trial Balance'!$A:$A,A2068)</f>
        <v>#VALUE!</v>
      </c>
    </row>
    <row r="2069" spans="1:4" hidden="1" x14ac:dyDescent="0.3">
      <c r="A2069" s="187" t="e">
        <f>#REF!</f>
        <v>#REF!</v>
      </c>
      <c r="B2069" s="187" t="e">
        <f>#REF!</f>
        <v>#REF!</v>
      </c>
      <c r="C2069" s="191" t="e">
        <f>#REF!</f>
        <v>#REF!</v>
      </c>
      <c r="D2069" s="186" t="e">
        <f>COUNTIF('[5]Trial Balance'!$A:$A,A2069)</f>
        <v>#VALUE!</v>
      </c>
    </row>
    <row r="2070" spans="1:4" hidden="1" x14ac:dyDescent="0.3">
      <c r="A2070" s="187" t="e">
        <f>#REF!</f>
        <v>#REF!</v>
      </c>
      <c r="B2070" s="187" t="e">
        <f>#REF!</f>
        <v>#REF!</v>
      </c>
      <c r="C2070" s="191" t="e">
        <f>#REF!</f>
        <v>#REF!</v>
      </c>
      <c r="D2070" s="186" t="e">
        <f>COUNTIF('[5]Trial Balance'!$A:$A,A2070)</f>
        <v>#VALUE!</v>
      </c>
    </row>
    <row r="2071" spans="1:4" hidden="1" x14ac:dyDescent="0.3">
      <c r="A2071" s="187" t="e">
        <f>#REF!</f>
        <v>#REF!</v>
      </c>
      <c r="B2071" s="187" t="e">
        <f>#REF!</f>
        <v>#REF!</v>
      </c>
      <c r="C2071" s="191" t="e">
        <f>#REF!</f>
        <v>#REF!</v>
      </c>
      <c r="D2071" s="186" t="e">
        <f>COUNTIF('[5]Trial Balance'!$A:$A,A2071)</f>
        <v>#VALUE!</v>
      </c>
    </row>
    <row r="2072" spans="1:4" hidden="1" x14ac:dyDescent="0.3">
      <c r="A2072" s="187" t="e">
        <f>#REF!</f>
        <v>#REF!</v>
      </c>
      <c r="B2072" s="187" t="e">
        <f>#REF!</f>
        <v>#REF!</v>
      </c>
      <c r="C2072" s="191" t="e">
        <f>#REF!</f>
        <v>#REF!</v>
      </c>
      <c r="D2072" s="186" t="e">
        <f>COUNTIF('[5]Trial Balance'!$A:$A,A2072)</f>
        <v>#VALUE!</v>
      </c>
    </row>
    <row r="2073" spans="1:4" hidden="1" x14ac:dyDescent="0.3">
      <c r="A2073" s="187" t="e">
        <f>#REF!</f>
        <v>#REF!</v>
      </c>
      <c r="B2073" s="187" t="e">
        <f>#REF!</f>
        <v>#REF!</v>
      </c>
      <c r="C2073" s="191" t="e">
        <f>#REF!</f>
        <v>#REF!</v>
      </c>
      <c r="D2073" s="186" t="e">
        <f>COUNTIF('[5]Trial Balance'!$A:$A,A2073)</f>
        <v>#VALUE!</v>
      </c>
    </row>
    <row r="2074" spans="1:4" hidden="1" x14ac:dyDescent="0.3">
      <c r="A2074" s="187" t="e">
        <f>#REF!</f>
        <v>#REF!</v>
      </c>
      <c r="B2074" s="187" t="e">
        <f>#REF!</f>
        <v>#REF!</v>
      </c>
      <c r="C2074" s="191" t="e">
        <f>#REF!</f>
        <v>#REF!</v>
      </c>
      <c r="D2074" s="186" t="e">
        <f>COUNTIF('[5]Trial Balance'!$A:$A,A2074)</f>
        <v>#VALUE!</v>
      </c>
    </row>
    <row r="2075" spans="1:4" hidden="1" x14ac:dyDescent="0.3">
      <c r="A2075" s="187" t="e">
        <f>#REF!</f>
        <v>#REF!</v>
      </c>
      <c r="B2075" s="187" t="e">
        <f>#REF!</f>
        <v>#REF!</v>
      </c>
      <c r="C2075" s="191" t="e">
        <f>#REF!</f>
        <v>#REF!</v>
      </c>
      <c r="D2075" s="186" t="e">
        <f>COUNTIF('[5]Trial Balance'!$A:$A,A2075)</f>
        <v>#VALUE!</v>
      </c>
    </row>
    <row r="2076" spans="1:4" hidden="1" x14ac:dyDescent="0.3">
      <c r="A2076" s="187" t="e">
        <f>#REF!</f>
        <v>#REF!</v>
      </c>
      <c r="B2076" s="187" t="e">
        <f>#REF!</f>
        <v>#REF!</v>
      </c>
      <c r="C2076" s="191" t="e">
        <f>#REF!</f>
        <v>#REF!</v>
      </c>
      <c r="D2076" s="186" t="e">
        <f>COUNTIF('[5]Trial Balance'!$A:$A,A2076)</f>
        <v>#VALUE!</v>
      </c>
    </row>
    <row r="2077" spans="1:4" hidden="1" x14ac:dyDescent="0.3">
      <c r="A2077" s="187" t="e">
        <f>#REF!</f>
        <v>#REF!</v>
      </c>
      <c r="B2077" s="187" t="e">
        <f>#REF!</f>
        <v>#REF!</v>
      </c>
      <c r="C2077" s="191" t="e">
        <f>#REF!</f>
        <v>#REF!</v>
      </c>
      <c r="D2077" s="186" t="e">
        <f>COUNTIF('[5]Trial Balance'!$A:$A,A2077)</f>
        <v>#VALUE!</v>
      </c>
    </row>
    <row r="2078" spans="1:4" hidden="1" x14ac:dyDescent="0.3">
      <c r="A2078" s="187" t="e">
        <f>#REF!</f>
        <v>#REF!</v>
      </c>
      <c r="B2078" s="187" t="e">
        <f>#REF!</f>
        <v>#REF!</v>
      </c>
      <c r="C2078" s="191" t="e">
        <f>#REF!</f>
        <v>#REF!</v>
      </c>
      <c r="D2078" s="186" t="e">
        <f>COUNTIF('[5]Trial Balance'!$A:$A,A2078)</f>
        <v>#VALUE!</v>
      </c>
    </row>
    <row r="2079" spans="1:4" hidden="1" x14ac:dyDescent="0.3">
      <c r="A2079" s="187" t="e">
        <f>#REF!</f>
        <v>#REF!</v>
      </c>
      <c r="B2079" s="187" t="e">
        <f>#REF!</f>
        <v>#REF!</v>
      </c>
      <c r="C2079" s="191" t="e">
        <f>#REF!</f>
        <v>#REF!</v>
      </c>
      <c r="D2079" s="186" t="e">
        <f>COUNTIF('[5]Trial Balance'!$A:$A,A2079)</f>
        <v>#VALUE!</v>
      </c>
    </row>
    <row r="2080" spans="1:4" hidden="1" x14ac:dyDescent="0.3">
      <c r="A2080" s="187" t="e">
        <f>#REF!</f>
        <v>#REF!</v>
      </c>
      <c r="B2080" s="187" t="e">
        <f>#REF!</f>
        <v>#REF!</v>
      </c>
      <c r="C2080" s="191" t="e">
        <f>#REF!</f>
        <v>#REF!</v>
      </c>
      <c r="D2080" s="186" t="e">
        <f>COUNTIF('[5]Trial Balance'!$A:$A,A2080)</f>
        <v>#VALUE!</v>
      </c>
    </row>
    <row r="2081" spans="1:4" hidden="1" x14ac:dyDescent="0.3">
      <c r="A2081" s="187" t="e">
        <f>#REF!</f>
        <v>#REF!</v>
      </c>
      <c r="B2081" s="187" t="e">
        <f>#REF!</f>
        <v>#REF!</v>
      </c>
      <c r="C2081" s="191" t="e">
        <f>#REF!</f>
        <v>#REF!</v>
      </c>
      <c r="D2081" s="186" t="e">
        <f>COUNTIF('[5]Trial Balance'!$A:$A,A2081)</f>
        <v>#VALUE!</v>
      </c>
    </row>
    <row r="2082" spans="1:4" hidden="1" x14ac:dyDescent="0.3">
      <c r="A2082" s="187" t="e">
        <f>#REF!</f>
        <v>#REF!</v>
      </c>
      <c r="B2082" s="187" t="e">
        <f>#REF!</f>
        <v>#REF!</v>
      </c>
      <c r="C2082" s="191" t="e">
        <f>#REF!</f>
        <v>#REF!</v>
      </c>
      <c r="D2082" s="186" t="e">
        <f>COUNTIF('[5]Trial Balance'!$A:$A,A2082)</f>
        <v>#VALUE!</v>
      </c>
    </row>
    <row r="2083" spans="1:4" hidden="1" x14ac:dyDescent="0.3">
      <c r="A2083" s="187" t="e">
        <f>#REF!</f>
        <v>#REF!</v>
      </c>
      <c r="B2083" s="187" t="e">
        <f>#REF!</f>
        <v>#REF!</v>
      </c>
      <c r="C2083" s="191" t="e">
        <f>#REF!</f>
        <v>#REF!</v>
      </c>
      <c r="D2083" s="186" t="e">
        <f>COUNTIF('[5]Trial Balance'!$A:$A,A2083)</f>
        <v>#VALUE!</v>
      </c>
    </row>
    <row r="2084" spans="1:4" hidden="1" x14ac:dyDescent="0.3">
      <c r="A2084" s="187" t="e">
        <f>#REF!</f>
        <v>#REF!</v>
      </c>
      <c r="B2084" s="187" t="e">
        <f>#REF!</f>
        <v>#REF!</v>
      </c>
      <c r="C2084" s="191" t="e">
        <f>#REF!</f>
        <v>#REF!</v>
      </c>
      <c r="D2084" s="186" t="e">
        <f>COUNTIF('[5]Trial Balance'!$A:$A,A2084)</f>
        <v>#VALUE!</v>
      </c>
    </row>
    <row r="2085" spans="1:4" hidden="1" x14ac:dyDescent="0.3">
      <c r="A2085" s="187" t="e">
        <f>#REF!</f>
        <v>#REF!</v>
      </c>
      <c r="B2085" s="187" t="e">
        <f>#REF!</f>
        <v>#REF!</v>
      </c>
      <c r="C2085" s="191" t="e">
        <f>#REF!</f>
        <v>#REF!</v>
      </c>
      <c r="D2085" s="186" t="e">
        <f>COUNTIF('[5]Trial Balance'!$A:$A,A2085)</f>
        <v>#VALUE!</v>
      </c>
    </row>
    <row r="2086" spans="1:4" hidden="1" x14ac:dyDescent="0.3">
      <c r="A2086" s="187" t="e">
        <f>#REF!</f>
        <v>#REF!</v>
      </c>
      <c r="B2086" s="187" t="e">
        <f>#REF!</f>
        <v>#REF!</v>
      </c>
      <c r="C2086" s="191" t="e">
        <f>#REF!</f>
        <v>#REF!</v>
      </c>
      <c r="D2086" s="186" t="e">
        <f>COUNTIF('[5]Trial Balance'!$A:$A,A2086)</f>
        <v>#VALUE!</v>
      </c>
    </row>
    <row r="2087" spans="1:4" hidden="1" x14ac:dyDescent="0.3">
      <c r="A2087" s="187" t="e">
        <f>#REF!</f>
        <v>#REF!</v>
      </c>
      <c r="B2087" s="187" t="e">
        <f>#REF!</f>
        <v>#REF!</v>
      </c>
      <c r="C2087" s="191" t="e">
        <f>#REF!</f>
        <v>#REF!</v>
      </c>
      <c r="D2087" s="186" t="e">
        <f>COUNTIF('[5]Trial Balance'!$A:$A,A2087)</f>
        <v>#VALUE!</v>
      </c>
    </row>
    <row r="2088" spans="1:4" hidden="1" x14ac:dyDescent="0.3">
      <c r="A2088" s="187" t="e">
        <f>#REF!</f>
        <v>#REF!</v>
      </c>
      <c r="B2088" s="187" t="e">
        <f>#REF!</f>
        <v>#REF!</v>
      </c>
      <c r="C2088" s="191" t="e">
        <f>#REF!</f>
        <v>#REF!</v>
      </c>
      <c r="D2088" s="186" t="e">
        <f>COUNTIF('[5]Trial Balance'!$A:$A,A2088)</f>
        <v>#VALUE!</v>
      </c>
    </row>
    <row r="2089" spans="1:4" hidden="1" x14ac:dyDescent="0.3">
      <c r="A2089" s="187" t="e">
        <f>#REF!</f>
        <v>#REF!</v>
      </c>
      <c r="B2089" s="187" t="e">
        <f>#REF!</f>
        <v>#REF!</v>
      </c>
      <c r="C2089" s="191" t="e">
        <f>#REF!</f>
        <v>#REF!</v>
      </c>
      <c r="D2089" s="186" t="e">
        <f>COUNTIF('[5]Trial Balance'!$A:$A,A2089)</f>
        <v>#VALUE!</v>
      </c>
    </row>
    <row r="2090" spans="1:4" hidden="1" x14ac:dyDescent="0.3">
      <c r="A2090" s="187" t="e">
        <f>#REF!</f>
        <v>#REF!</v>
      </c>
      <c r="B2090" s="187" t="e">
        <f>#REF!</f>
        <v>#REF!</v>
      </c>
      <c r="C2090" s="191" t="e">
        <f>#REF!</f>
        <v>#REF!</v>
      </c>
      <c r="D2090" s="186" t="e">
        <f>COUNTIF('[5]Trial Balance'!$A:$A,A2090)</f>
        <v>#VALUE!</v>
      </c>
    </row>
    <row r="2091" spans="1:4" hidden="1" x14ac:dyDescent="0.3">
      <c r="A2091" s="187" t="e">
        <f>#REF!</f>
        <v>#REF!</v>
      </c>
      <c r="B2091" s="187" t="e">
        <f>#REF!</f>
        <v>#REF!</v>
      </c>
      <c r="C2091" s="191" t="e">
        <f>#REF!</f>
        <v>#REF!</v>
      </c>
      <c r="D2091" s="186" t="e">
        <f>COUNTIF('[5]Trial Balance'!$A:$A,A2091)</f>
        <v>#VALUE!</v>
      </c>
    </row>
    <row r="2092" spans="1:4" hidden="1" x14ac:dyDescent="0.3">
      <c r="A2092" s="187" t="e">
        <f>#REF!</f>
        <v>#REF!</v>
      </c>
      <c r="B2092" s="187" t="e">
        <f>#REF!</f>
        <v>#REF!</v>
      </c>
      <c r="C2092" s="191" t="e">
        <f>#REF!</f>
        <v>#REF!</v>
      </c>
      <c r="D2092" s="186" t="e">
        <f>COUNTIF('[5]Trial Balance'!$A:$A,A2092)</f>
        <v>#VALUE!</v>
      </c>
    </row>
    <row r="2093" spans="1:4" hidden="1" x14ac:dyDescent="0.3">
      <c r="A2093" s="187" t="e">
        <f>#REF!</f>
        <v>#REF!</v>
      </c>
      <c r="B2093" s="187" t="e">
        <f>#REF!</f>
        <v>#REF!</v>
      </c>
      <c r="C2093" s="191" t="e">
        <f>#REF!</f>
        <v>#REF!</v>
      </c>
      <c r="D2093" s="186" t="e">
        <f>COUNTIF('[5]Trial Balance'!$A:$A,A2093)</f>
        <v>#VALUE!</v>
      </c>
    </row>
    <row r="2094" spans="1:4" hidden="1" x14ac:dyDescent="0.3">
      <c r="A2094" s="187" t="e">
        <f>#REF!</f>
        <v>#REF!</v>
      </c>
      <c r="B2094" s="187" t="e">
        <f>#REF!</f>
        <v>#REF!</v>
      </c>
      <c r="C2094" s="191" t="e">
        <f>#REF!</f>
        <v>#REF!</v>
      </c>
      <c r="D2094" s="186" t="e">
        <f>COUNTIF('[5]Trial Balance'!$A:$A,A2094)</f>
        <v>#VALUE!</v>
      </c>
    </row>
    <row r="2095" spans="1:4" hidden="1" x14ac:dyDescent="0.3">
      <c r="A2095" s="187" t="e">
        <f>#REF!</f>
        <v>#REF!</v>
      </c>
      <c r="B2095" s="187" t="e">
        <f>#REF!</f>
        <v>#REF!</v>
      </c>
      <c r="C2095" s="191" t="e">
        <f>#REF!</f>
        <v>#REF!</v>
      </c>
      <c r="D2095" s="186" t="e">
        <f>COUNTIF('[5]Trial Balance'!$A:$A,A2095)</f>
        <v>#VALUE!</v>
      </c>
    </row>
    <row r="2096" spans="1:4" hidden="1" x14ac:dyDescent="0.3">
      <c r="A2096" s="187" t="e">
        <f>#REF!</f>
        <v>#REF!</v>
      </c>
      <c r="B2096" s="187" t="e">
        <f>#REF!</f>
        <v>#REF!</v>
      </c>
      <c r="C2096" s="191" t="e">
        <f>#REF!</f>
        <v>#REF!</v>
      </c>
      <c r="D2096" s="186" t="e">
        <f>COUNTIF('[5]Trial Balance'!$A:$A,A2096)</f>
        <v>#VALUE!</v>
      </c>
    </row>
    <row r="2097" spans="1:4" hidden="1" x14ac:dyDescent="0.3">
      <c r="A2097" s="187" t="e">
        <f>#REF!</f>
        <v>#REF!</v>
      </c>
      <c r="B2097" s="187" t="e">
        <f>#REF!</f>
        <v>#REF!</v>
      </c>
      <c r="C2097" s="191" t="e">
        <f>#REF!</f>
        <v>#REF!</v>
      </c>
      <c r="D2097" s="186" t="e">
        <f>COUNTIF('[5]Trial Balance'!$A:$A,A2097)</f>
        <v>#VALUE!</v>
      </c>
    </row>
    <row r="2098" spans="1:4" hidden="1" x14ac:dyDescent="0.3">
      <c r="A2098" s="187" t="e">
        <f>#REF!</f>
        <v>#REF!</v>
      </c>
      <c r="B2098" s="187" t="e">
        <f>#REF!</f>
        <v>#REF!</v>
      </c>
      <c r="C2098" s="191" t="e">
        <f>#REF!</f>
        <v>#REF!</v>
      </c>
      <c r="D2098" s="186" t="e">
        <f>COUNTIF('[5]Trial Balance'!$A:$A,A2098)</f>
        <v>#VALUE!</v>
      </c>
    </row>
    <row r="2099" spans="1:4" hidden="1" x14ac:dyDescent="0.3">
      <c r="A2099" s="187" t="e">
        <f>#REF!</f>
        <v>#REF!</v>
      </c>
      <c r="B2099" s="187" t="e">
        <f>#REF!</f>
        <v>#REF!</v>
      </c>
      <c r="C2099" s="191" t="e">
        <f>#REF!</f>
        <v>#REF!</v>
      </c>
      <c r="D2099" s="186" t="e">
        <f>COUNTIF('[5]Trial Balance'!$A:$A,A2099)</f>
        <v>#VALUE!</v>
      </c>
    </row>
    <row r="2100" spans="1:4" hidden="1" x14ac:dyDescent="0.3">
      <c r="A2100" s="187" t="e">
        <f>#REF!</f>
        <v>#REF!</v>
      </c>
      <c r="B2100" s="187" t="e">
        <f>#REF!</f>
        <v>#REF!</v>
      </c>
      <c r="C2100" s="191" t="e">
        <f>#REF!</f>
        <v>#REF!</v>
      </c>
      <c r="D2100" s="186" t="e">
        <f>COUNTIF('[5]Trial Balance'!$A:$A,A2100)</f>
        <v>#VALUE!</v>
      </c>
    </row>
    <row r="2101" spans="1:4" hidden="1" x14ac:dyDescent="0.3">
      <c r="A2101" s="187" t="e">
        <f>#REF!</f>
        <v>#REF!</v>
      </c>
      <c r="B2101" s="187" t="e">
        <f>#REF!</f>
        <v>#REF!</v>
      </c>
      <c r="C2101" s="191" t="e">
        <f>#REF!</f>
        <v>#REF!</v>
      </c>
      <c r="D2101" s="186" t="e">
        <f>COUNTIF('[5]Trial Balance'!$A:$A,A2101)</f>
        <v>#VALUE!</v>
      </c>
    </row>
    <row r="2102" spans="1:4" hidden="1" x14ac:dyDescent="0.3">
      <c r="A2102" s="187" t="e">
        <f>#REF!</f>
        <v>#REF!</v>
      </c>
      <c r="B2102" s="187" t="e">
        <f>#REF!</f>
        <v>#REF!</v>
      </c>
      <c r="C2102" s="191" t="e">
        <f>#REF!</f>
        <v>#REF!</v>
      </c>
      <c r="D2102" s="186" t="e">
        <f>COUNTIF('[5]Trial Balance'!$A:$A,A2102)</f>
        <v>#VALUE!</v>
      </c>
    </row>
    <row r="2103" spans="1:4" hidden="1" x14ac:dyDescent="0.3">
      <c r="A2103" s="187" t="e">
        <f>#REF!</f>
        <v>#REF!</v>
      </c>
      <c r="B2103" s="187" t="e">
        <f>#REF!</f>
        <v>#REF!</v>
      </c>
      <c r="C2103" s="191" t="e">
        <f>#REF!</f>
        <v>#REF!</v>
      </c>
      <c r="D2103" s="186" t="e">
        <f>COUNTIF('[5]Trial Balance'!$A:$A,A2103)</f>
        <v>#VALUE!</v>
      </c>
    </row>
    <row r="2104" spans="1:4" hidden="1" x14ac:dyDescent="0.3">
      <c r="A2104" s="187" t="e">
        <f>#REF!</f>
        <v>#REF!</v>
      </c>
      <c r="B2104" s="187" t="e">
        <f>#REF!</f>
        <v>#REF!</v>
      </c>
      <c r="C2104" s="191" t="e">
        <f>#REF!</f>
        <v>#REF!</v>
      </c>
      <c r="D2104" s="186" t="e">
        <f>COUNTIF('[5]Trial Balance'!$A:$A,A2104)</f>
        <v>#VALUE!</v>
      </c>
    </row>
    <row r="2105" spans="1:4" hidden="1" x14ac:dyDescent="0.3">
      <c r="A2105" s="187" t="e">
        <f>#REF!</f>
        <v>#REF!</v>
      </c>
      <c r="B2105" s="187" t="e">
        <f>#REF!</f>
        <v>#REF!</v>
      </c>
      <c r="C2105" s="191" t="e">
        <f>#REF!</f>
        <v>#REF!</v>
      </c>
      <c r="D2105" s="186" t="e">
        <f>COUNTIF('[5]Trial Balance'!$A:$A,A2105)</f>
        <v>#VALUE!</v>
      </c>
    </row>
    <row r="2106" spans="1:4" hidden="1" x14ac:dyDescent="0.3">
      <c r="A2106" s="187" t="e">
        <f>#REF!</f>
        <v>#REF!</v>
      </c>
      <c r="B2106" s="187" t="e">
        <f>#REF!</f>
        <v>#REF!</v>
      </c>
      <c r="C2106" s="191" t="e">
        <f>#REF!</f>
        <v>#REF!</v>
      </c>
      <c r="D2106" s="186" t="e">
        <f>COUNTIF('[5]Trial Balance'!$A:$A,A2106)</f>
        <v>#VALUE!</v>
      </c>
    </row>
    <row r="2107" spans="1:4" hidden="1" x14ac:dyDescent="0.3">
      <c r="A2107" s="187" t="e">
        <f>#REF!</f>
        <v>#REF!</v>
      </c>
      <c r="B2107" s="187" t="e">
        <f>#REF!</f>
        <v>#REF!</v>
      </c>
      <c r="C2107" s="191" t="e">
        <f>#REF!</f>
        <v>#REF!</v>
      </c>
      <c r="D2107" s="186" t="e">
        <f>COUNTIF('[5]Trial Balance'!$A:$A,A2107)</f>
        <v>#VALUE!</v>
      </c>
    </row>
    <row r="2108" spans="1:4" hidden="1" x14ac:dyDescent="0.3">
      <c r="A2108" s="187" t="e">
        <f>#REF!</f>
        <v>#REF!</v>
      </c>
      <c r="B2108" s="187" t="e">
        <f>#REF!</f>
        <v>#REF!</v>
      </c>
      <c r="C2108" s="191" t="e">
        <f>#REF!</f>
        <v>#REF!</v>
      </c>
      <c r="D2108" s="186" t="e">
        <f>COUNTIF('[5]Trial Balance'!$A:$A,A2108)</f>
        <v>#VALUE!</v>
      </c>
    </row>
    <row r="2109" spans="1:4" hidden="1" x14ac:dyDescent="0.3">
      <c r="A2109" s="187" t="e">
        <f>#REF!</f>
        <v>#REF!</v>
      </c>
      <c r="B2109" s="187" t="e">
        <f>#REF!</f>
        <v>#REF!</v>
      </c>
      <c r="C2109" s="191" t="e">
        <f>#REF!</f>
        <v>#REF!</v>
      </c>
      <c r="D2109" s="186" t="e">
        <f>COUNTIF('[5]Trial Balance'!$A:$A,A2109)</f>
        <v>#VALUE!</v>
      </c>
    </row>
    <row r="2110" spans="1:4" hidden="1" x14ac:dyDescent="0.3">
      <c r="A2110" s="187" t="e">
        <f>#REF!</f>
        <v>#REF!</v>
      </c>
      <c r="B2110" s="187" t="e">
        <f>#REF!</f>
        <v>#REF!</v>
      </c>
      <c r="C2110" s="191" t="e">
        <f>#REF!</f>
        <v>#REF!</v>
      </c>
      <c r="D2110" s="186" t="e">
        <f>COUNTIF('[5]Trial Balance'!$A:$A,A2110)</f>
        <v>#VALUE!</v>
      </c>
    </row>
    <row r="2111" spans="1:4" hidden="1" x14ac:dyDescent="0.3">
      <c r="A2111" s="187" t="e">
        <f>#REF!</f>
        <v>#REF!</v>
      </c>
      <c r="B2111" s="187" t="e">
        <f>#REF!</f>
        <v>#REF!</v>
      </c>
      <c r="C2111" s="191" t="e">
        <f>#REF!</f>
        <v>#REF!</v>
      </c>
      <c r="D2111" s="186" t="e">
        <f>COUNTIF('[5]Trial Balance'!$A:$A,A2111)</f>
        <v>#VALUE!</v>
      </c>
    </row>
    <row r="2112" spans="1:4" hidden="1" x14ac:dyDescent="0.3">
      <c r="A2112" s="187" t="e">
        <f>#REF!</f>
        <v>#REF!</v>
      </c>
      <c r="B2112" s="187" t="e">
        <f>#REF!</f>
        <v>#REF!</v>
      </c>
      <c r="C2112" s="191" t="e">
        <f>#REF!</f>
        <v>#REF!</v>
      </c>
      <c r="D2112" s="186" t="e">
        <f>COUNTIF('[5]Trial Balance'!$A:$A,A2112)</f>
        <v>#VALUE!</v>
      </c>
    </row>
    <row r="2113" spans="1:4" hidden="1" x14ac:dyDescent="0.3">
      <c r="A2113" s="187" t="e">
        <f>#REF!</f>
        <v>#REF!</v>
      </c>
      <c r="B2113" s="187" t="e">
        <f>#REF!</f>
        <v>#REF!</v>
      </c>
      <c r="C2113" s="191" t="e">
        <f>#REF!</f>
        <v>#REF!</v>
      </c>
      <c r="D2113" s="186" t="e">
        <f>COUNTIF('[5]Trial Balance'!$A:$A,A2113)</f>
        <v>#VALUE!</v>
      </c>
    </row>
    <row r="2114" spans="1:4" hidden="1" x14ac:dyDescent="0.3">
      <c r="A2114" s="187" t="e">
        <f>#REF!</f>
        <v>#REF!</v>
      </c>
      <c r="B2114" s="187" t="e">
        <f>#REF!</f>
        <v>#REF!</v>
      </c>
      <c r="C2114" s="191" t="e">
        <f>#REF!</f>
        <v>#REF!</v>
      </c>
      <c r="D2114" s="186" t="e">
        <f>COUNTIF('[5]Trial Balance'!$A:$A,A2114)</f>
        <v>#VALUE!</v>
      </c>
    </row>
    <row r="2115" spans="1:4" hidden="1" x14ac:dyDescent="0.3">
      <c r="A2115" s="187" t="e">
        <f>#REF!</f>
        <v>#REF!</v>
      </c>
      <c r="B2115" s="187" t="e">
        <f>#REF!</f>
        <v>#REF!</v>
      </c>
      <c r="C2115" s="191" t="e">
        <f>#REF!</f>
        <v>#REF!</v>
      </c>
      <c r="D2115" s="186" t="e">
        <f>COUNTIF('[5]Trial Balance'!$A:$A,A2115)</f>
        <v>#VALUE!</v>
      </c>
    </row>
    <row r="2116" spans="1:4" hidden="1" x14ac:dyDescent="0.3">
      <c r="A2116" s="187" t="e">
        <f>#REF!</f>
        <v>#REF!</v>
      </c>
      <c r="B2116" s="187" t="e">
        <f>#REF!</f>
        <v>#REF!</v>
      </c>
      <c r="C2116" s="191" t="e">
        <f>#REF!</f>
        <v>#REF!</v>
      </c>
      <c r="D2116" s="186" t="e">
        <f>COUNTIF('[5]Trial Balance'!$A:$A,A2116)</f>
        <v>#VALUE!</v>
      </c>
    </row>
    <row r="2117" spans="1:4" hidden="1" x14ac:dyDescent="0.3">
      <c r="A2117" s="187" t="e">
        <f>#REF!</f>
        <v>#REF!</v>
      </c>
      <c r="B2117" s="187" t="e">
        <f>#REF!</f>
        <v>#REF!</v>
      </c>
      <c r="C2117" s="191" t="e">
        <f>#REF!</f>
        <v>#REF!</v>
      </c>
      <c r="D2117" s="186" t="e">
        <f>COUNTIF('[5]Trial Balance'!$A:$A,A2117)</f>
        <v>#VALUE!</v>
      </c>
    </row>
    <row r="2118" spans="1:4" hidden="1" x14ac:dyDescent="0.3">
      <c r="A2118" s="187" t="e">
        <f>#REF!</f>
        <v>#REF!</v>
      </c>
      <c r="B2118" s="187" t="e">
        <f>#REF!</f>
        <v>#REF!</v>
      </c>
      <c r="C2118" s="191" t="e">
        <f>#REF!</f>
        <v>#REF!</v>
      </c>
      <c r="D2118" s="186" t="e">
        <f>COUNTIF('[5]Trial Balance'!$A:$A,A2118)</f>
        <v>#VALUE!</v>
      </c>
    </row>
    <row r="2119" spans="1:4" hidden="1" x14ac:dyDescent="0.3">
      <c r="A2119" s="187" t="e">
        <f>#REF!</f>
        <v>#REF!</v>
      </c>
      <c r="B2119" s="187" t="e">
        <f>#REF!</f>
        <v>#REF!</v>
      </c>
      <c r="C2119" s="191" t="e">
        <f>#REF!</f>
        <v>#REF!</v>
      </c>
      <c r="D2119" s="186" t="e">
        <f>COUNTIF('[5]Trial Balance'!$A:$A,A2119)</f>
        <v>#VALUE!</v>
      </c>
    </row>
    <row r="2120" spans="1:4" hidden="1" x14ac:dyDescent="0.3">
      <c r="A2120" s="187" t="e">
        <f>#REF!</f>
        <v>#REF!</v>
      </c>
      <c r="B2120" s="187" t="e">
        <f>#REF!</f>
        <v>#REF!</v>
      </c>
      <c r="C2120" s="191" t="e">
        <f>#REF!</f>
        <v>#REF!</v>
      </c>
      <c r="D2120" s="186" t="e">
        <f>COUNTIF('[5]Trial Balance'!$A:$A,A2120)</f>
        <v>#VALUE!</v>
      </c>
    </row>
    <row r="2121" spans="1:4" hidden="1" x14ac:dyDescent="0.3">
      <c r="A2121" s="187" t="e">
        <f>#REF!</f>
        <v>#REF!</v>
      </c>
      <c r="B2121" s="187" t="e">
        <f>#REF!</f>
        <v>#REF!</v>
      </c>
      <c r="C2121" s="191" t="e">
        <f>#REF!</f>
        <v>#REF!</v>
      </c>
      <c r="D2121" s="186" t="e">
        <f>COUNTIF('[5]Trial Balance'!$A:$A,A2121)</f>
        <v>#VALUE!</v>
      </c>
    </row>
    <row r="2122" spans="1:4" hidden="1" x14ac:dyDescent="0.3">
      <c r="A2122" s="187" t="e">
        <f>#REF!</f>
        <v>#REF!</v>
      </c>
      <c r="B2122" s="187" t="e">
        <f>#REF!</f>
        <v>#REF!</v>
      </c>
      <c r="C2122" s="191" t="e">
        <f>#REF!</f>
        <v>#REF!</v>
      </c>
      <c r="D2122" s="186" t="e">
        <f>COUNTIF('[5]Trial Balance'!$A:$A,A2122)</f>
        <v>#VALUE!</v>
      </c>
    </row>
    <row r="2123" spans="1:4" hidden="1" x14ac:dyDescent="0.3">
      <c r="A2123" s="187" t="e">
        <f>#REF!</f>
        <v>#REF!</v>
      </c>
      <c r="B2123" s="187" t="e">
        <f>#REF!</f>
        <v>#REF!</v>
      </c>
      <c r="C2123" s="191" t="e">
        <f>#REF!</f>
        <v>#REF!</v>
      </c>
      <c r="D2123" s="186" t="e">
        <f>COUNTIF('[5]Trial Balance'!$A:$A,A2123)</f>
        <v>#VALUE!</v>
      </c>
    </row>
    <row r="2124" spans="1:4" hidden="1" x14ac:dyDescent="0.3">
      <c r="A2124" s="187" t="e">
        <f>#REF!</f>
        <v>#REF!</v>
      </c>
      <c r="B2124" s="187" t="e">
        <f>#REF!</f>
        <v>#REF!</v>
      </c>
      <c r="C2124" s="191" t="e">
        <f>#REF!</f>
        <v>#REF!</v>
      </c>
      <c r="D2124" s="186" t="e">
        <f>COUNTIF('[5]Trial Balance'!$A:$A,A2124)</f>
        <v>#VALUE!</v>
      </c>
    </row>
    <row r="2125" spans="1:4" hidden="1" x14ac:dyDescent="0.3">
      <c r="A2125" s="187" t="e">
        <f>#REF!</f>
        <v>#REF!</v>
      </c>
      <c r="B2125" s="187" t="e">
        <f>#REF!</f>
        <v>#REF!</v>
      </c>
      <c r="C2125" s="191" t="e">
        <f>#REF!</f>
        <v>#REF!</v>
      </c>
      <c r="D2125" s="186" t="e">
        <f>COUNTIF('[5]Trial Balance'!$A:$A,A2125)</f>
        <v>#VALUE!</v>
      </c>
    </row>
    <row r="2126" spans="1:4" hidden="1" x14ac:dyDescent="0.3">
      <c r="A2126" s="187" t="e">
        <f>#REF!</f>
        <v>#REF!</v>
      </c>
      <c r="B2126" s="187" t="e">
        <f>#REF!</f>
        <v>#REF!</v>
      </c>
      <c r="C2126" s="191" t="e">
        <f>#REF!</f>
        <v>#REF!</v>
      </c>
      <c r="D2126" s="186" t="e">
        <f>COUNTIF('[5]Trial Balance'!$A:$A,A2126)</f>
        <v>#VALUE!</v>
      </c>
    </row>
    <row r="2127" spans="1:4" hidden="1" x14ac:dyDescent="0.3">
      <c r="A2127" s="187" t="e">
        <f>#REF!</f>
        <v>#REF!</v>
      </c>
      <c r="B2127" s="187" t="e">
        <f>#REF!</f>
        <v>#REF!</v>
      </c>
      <c r="C2127" s="191" t="e">
        <f>#REF!</f>
        <v>#REF!</v>
      </c>
      <c r="D2127" s="186" t="e">
        <f>COUNTIF('[5]Trial Balance'!$A:$A,A2127)</f>
        <v>#VALUE!</v>
      </c>
    </row>
    <row r="2128" spans="1:4" hidden="1" x14ac:dyDescent="0.3">
      <c r="A2128" s="187" t="e">
        <f>#REF!</f>
        <v>#REF!</v>
      </c>
      <c r="B2128" s="187" t="e">
        <f>#REF!</f>
        <v>#REF!</v>
      </c>
      <c r="C2128" s="191" t="e">
        <f>#REF!</f>
        <v>#REF!</v>
      </c>
      <c r="D2128" s="186" t="e">
        <f>COUNTIF('[5]Trial Balance'!$A:$A,A2128)</f>
        <v>#VALUE!</v>
      </c>
    </row>
    <row r="2129" spans="1:4" hidden="1" x14ac:dyDescent="0.3">
      <c r="A2129" s="187" t="e">
        <f>#REF!</f>
        <v>#REF!</v>
      </c>
      <c r="B2129" s="187" t="e">
        <f>#REF!</f>
        <v>#REF!</v>
      </c>
      <c r="C2129" s="191" t="e">
        <f>#REF!</f>
        <v>#REF!</v>
      </c>
      <c r="D2129" s="186" t="e">
        <f>COUNTIF('[5]Trial Balance'!$A:$A,A2129)</f>
        <v>#VALUE!</v>
      </c>
    </row>
    <row r="2130" spans="1:4" hidden="1" x14ac:dyDescent="0.3">
      <c r="A2130" s="187" t="e">
        <f>#REF!</f>
        <v>#REF!</v>
      </c>
      <c r="B2130" s="187" t="e">
        <f>#REF!</f>
        <v>#REF!</v>
      </c>
      <c r="C2130" s="191" t="e">
        <f>#REF!</f>
        <v>#REF!</v>
      </c>
      <c r="D2130" s="186" t="e">
        <f>COUNTIF('[5]Trial Balance'!$A:$A,A2130)</f>
        <v>#VALUE!</v>
      </c>
    </row>
    <row r="2131" spans="1:4" hidden="1" x14ac:dyDescent="0.3">
      <c r="A2131" s="187" t="e">
        <f>#REF!</f>
        <v>#REF!</v>
      </c>
      <c r="B2131" s="187" t="e">
        <f>#REF!</f>
        <v>#REF!</v>
      </c>
      <c r="C2131" s="191" t="e">
        <f>#REF!</f>
        <v>#REF!</v>
      </c>
      <c r="D2131" s="186" t="e">
        <f>COUNTIF('[5]Trial Balance'!$A:$A,A2131)</f>
        <v>#VALUE!</v>
      </c>
    </row>
    <row r="2132" spans="1:4" hidden="1" x14ac:dyDescent="0.3">
      <c r="A2132" s="187" t="e">
        <f>#REF!</f>
        <v>#REF!</v>
      </c>
      <c r="B2132" s="187" t="e">
        <f>#REF!</f>
        <v>#REF!</v>
      </c>
      <c r="C2132" s="191" t="e">
        <f>#REF!</f>
        <v>#REF!</v>
      </c>
      <c r="D2132" s="186" t="e">
        <f>COUNTIF('[5]Trial Balance'!$A:$A,A2132)</f>
        <v>#VALUE!</v>
      </c>
    </row>
    <row r="2133" spans="1:4" hidden="1" x14ac:dyDescent="0.3">
      <c r="A2133" s="187" t="e">
        <f>#REF!</f>
        <v>#REF!</v>
      </c>
      <c r="B2133" s="187" t="e">
        <f>#REF!</f>
        <v>#REF!</v>
      </c>
      <c r="C2133" s="191" t="e">
        <f>#REF!</f>
        <v>#REF!</v>
      </c>
      <c r="D2133" s="186" t="e">
        <f>COUNTIF('[5]Trial Balance'!$A:$A,A2133)</f>
        <v>#VALUE!</v>
      </c>
    </row>
    <row r="2134" spans="1:4" hidden="1" x14ac:dyDescent="0.3">
      <c r="A2134" s="187" t="e">
        <f>#REF!</f>
        <v>#REF!</v>
      </c>
      <c r="B2134" s="187" t="e">
        <f>#REF!</f>
        <v>#REF!</v>
      </c>
      <c r="C2134" s="191" t="e">
        <f>#REF!</f>
        <v>#REF!</v>
      </c>
      <c r="D2134" s="186" t="e">
        <f>COUNTIF('[5]Trial Balance'!$A:$A,A2134)</f>
        <v>#VALUE!</v>
      </c>
    </row>
    <row r="2135" spans="1:4" hidden="1" x14ac:dyDescent="0.3">
      <c r="A2135" s="187" t="e">
        <f>#REF!</f>
        <v>#REF!</v>
      </c>
      <c r="B2135" s="187" t="e">
        <f>#REF!</f>
        <v>#REF!</v>
      </c>
      <c r="C2135" s="191" t="e">
        <f>#REF!</f>
        <v>#REF!</v>
      </c>
      <c r="D2135" s="186" t="e">
        <f>COUNTIF('[5]Trial Balance'!$A:$A,A2135)</f>
        <v>#VALUE!</v>
      </c>
    </row>
    <row r="2136" spans="1:4" hidden="1" x14ac:dyDescent="0.3">
      <c r="A2136" s="187" t="e">
        <f>#REF!</f>
        <v>#REF!</v>
      </c>
      <c r="B2136" s="187" t="e">
        <f>#REF!</f>
        <v>#REF!</v>
      </c>
      <c r="C2136" s="191" t="e">
        <f>#REF!</f>
        <v>#REF!</v>
      </c>
      <c r="D2136" s="186" t="e">
        <f>COUNTIF('[5]Trial Balance'!$A:$A,A2136)</f>
        <v>#VALUE!</v>
      </c>
    </row>
    <row r="2137" spans="1:4" hidden="1" x14ac:dyDescent="0.3">
      <c r="A2137" s="187" t="e">
        <f>#REF!</f>
        <v>#REF!</v>
      </c>
      <c r="B2137" s="187" t="e">
        <f>#REF!</f>
        <v>#REF!</v>
      </c>
      <c r="C2137" s="191" t="e">
        <f>#REF!</f>
        <v>#REF!</v>
      </c>
      <c r="D2137" s="186" t="e">
        <f>COUNTIF('[5]Trial Balance'!$A:$A,A2137)</f>
        <v>#VALUE!</v>
      </c>
    </row>
    <row r="2138" spans="1:4" hidden="1" x14ac:dyDescent="0.3">
      <c r="A2138" s="187" t="e">
        <f>#REF!</f>
        <v>#REF!</v>
      </c>
      <c r="B2138" s="187" t="e">
        <f>#REF!</f>
        <v>#REF!</v>
      </c>
      <c r="C2138" s="191" t="e">
        <f>#REF!</f>
        <v>#REF!</v>
      </c>
      <c r="D2138" s="186" t="e">
        <f>COUNTIF('[5]Trial Balance'!$A:$A,A2138)</f>
        <v>#VALUE!</v>
      </c>
    </row>
    <row r="2139" spans="1:4" hidden="1" x14ac:dyDescent="0.3">
      <c r="A2139" s="187" t="e">
        <f>#REF!</f>
        <v>#REF!</v>
      </c>
      <c r="B2139" s="187" t="e">
        <f>#REF!</f>
        <v>#REF!</v>
      </c>
      <c r="C2139" s="191" t="e">
        <f>#REF!</f>
        <v>#REF!</v>
      </c>
      <c r="D2139" s="186" t="e">
        <f>COUNTIF('[5]Trial Balance'!$A:$A,A2139)</f>
        <v>#VALUE!</v>
      </c>
    </row>
    <row r="2140" spans="1:4" hidden="1" x14ac:dyDescent="0.3">
      <c r="A2140" s="187" t="e">
        <f>#REF!</f>
        <v>#REF!</v>
      </c>
      <c r="B2140" s="187" t="e">
        <f>#REF!</f>
        <v>#REF!</v>
      </c>
      <c r="C2140" s="191" t="e">
        <f>#REF!</f>
        <v>#REF!</v>
      </c>
      <c r="D2140" s="186" t="e">
        <f>COUNTIF('[5]Trial Balance'!$A:$A,A2140)</f>
        <v>#VALUE!</v>
      </c>
    </row>
    <row r="2141" spans="1:4" hidden="1" x14ac:dyDescent="0.3">
      <c r="A2141" s="187" t="e">
        <f>#REF!</f>
        <v>#REF!</v>
      </c>
      <c r="B2141" s="187" t="e">
        <f>#REF!</f>
        <v>#REF!</v>
      </c>
      <c r="C2141" s="191" t="e">
        <f>#REF!</f>
        <v>#REF!</v>
      </c>
      <c r="D2141" s="186" t="e">
        <f>COUNTIF('[5]Trial Balance'!$A:$A,A2141)</f>
        <v>#VALUE!</v>
      </c>
    </row>
    <row r="2142" spans="1:4" hidden="1" x14ac:dyDescent="0.3">
      <c r="A2142" s="187" t="e">
        <f>#REF!</f>
        <v>#REF!</v>
      </c>
      <c r="B2142" s="187" t="e">
        <f>#REF!</f>
        <v>#REF!</v>
      </c>
      <c r="C2142" s="191" t="e">
        <f>#REF!</f>
        <v>#REF!</v>
      </c>
      <c r="D2142" s="186" t="e">
        <f>COUNTIF('[5]Trial Balance'!$A:$A,A2142)</f>
        <v>#VALUE!</v>
      </c>
    </row>
    <row r="2143" spans="1:4" hidden="1" x14ac:dyDescent="0.3">
      <c r="A2143" s="187" t="e">
        <f>#REF!</f>
        <v>#REF!</v>
      </c>
      <c r="B2143" s="187" t="e">
        <f>#REF!</f>
        <v>#REF!</v>
      </c>
      <c r="C2143" s="191" t="e">
        <f>#REF!</f>
        <v>#REF!</v>
      </c>
      <c r="D2143" s="186" t="e">
        <f>COUNTIF('[5]Trial Balance'!$A:$A,A2143)</f>
        <v>#VALUE!</v>
      </c>
    </row>
    <row r="2144" spans="1:4" hidden="1" x14ac:dyDescent="0.3">
      <c r="A2144" s="187" t="e">
        <f>#REF!</f>
        <v>#REF!</v>
      </c>
      <c r="B2144" s="187" t="e">
        <f>#REF!</f>
        <v>#REF!</v>
      </c>
      <c r="C2144" s="191" t="e">
        <f>#REF!</f>
        <v>#REF!</v>
      </c>
      <c r="D2144" s="186" t="e">
        <f>COUNTIF('[5]Trial Balance'!$A:$A,A2144)</f>
        <v>#VALUE!</v>
      </c>
    </row>
    <row r="2145" spans="1:4" hidden="1" x14ac:dyDescent="0.3">
      <c r="A2145" s="187" t="e">
        <f>#REF!</f>
        <v>#REF!</v>
      </c>
      <c r="B2145" s="187" t="e">
        <f>#REF!</f>
        <v>#REF!</v>
      </c>
      <c r="C2145" s="191" t="e">
        <f>#REF!</f>
        <v>#REF!</v>
      </c>
      <c r="D2145" s="186" t="e">
        <f>COUNTIF('[5]Trial Balance'!$A:$A,A2145)</f>
        <v>#VALUE!</v>
      </c>
    </row>
    <row r="2146" spans="1:4" hidden="1" x14ac:dyDescent="0.3">
      <c r="A2146" s="187" t="e">
        <f>#REF!</f>
        <v>#REF!</v>
      </c>
      <c r="B2146" s="187" t="e">
        <f>#REF!</f>
        <v>#REF!</v>
      </c>
      <c r="C2146" s="191" t="e">
        <f>#REF!</f>
        <v>#REF!</v>
      </c>
      <c r="D2146" s="186" t="e">
        <f>COUNTIF('[5]Trial Balance'!$A:$A,A2146)</f>
        <v>#VALUE!</v>
      </c>
    </row>
    <row r="2147" spans="1:4" hidden="1" x14ac:dyDescent="0.3">
      <c r="A2147" s="187" t="e">
        <f>#REF!</f>
        <v>#REF!</v>
      </c>
      <c r="B2147" s="187" t="e">
        <f>#REF!</f>
        <v>#REF!</v>
      </c>
      <c r="C2147" s="191" t="e">
        <f>#REF!</f>
        <v>#REF!</v>
      </c>
      <c r="D2147" s="186" t="e">
        <f>COUNTIF('[5]Trial Balance'!$A:$A,A2147)</f>
        <v>#VALUE!</v>
      </c>
    </row>
    <row r="2148" spans="1:4" hidden="1" x14ac:dyDescent="0.3">
      <c r="A2148" s="187" t="e">
        <f>#REF!</f>
        <v>#REF!</v>
      </c>
      <c r="B2148" s="187" t="e">
        <f>#REF!</f>
        <v>#REF!</v>
      </c>
      <c r="C2148" s="191" t="e">
        <f>#REF!</f>
        <v>#REF!</v>
      </c>
      <c r="D2148" s="186" t="e">
        <f>COUNTIF('[5]Trial Balance'!$A:$A,A2148)</f>
        <v>#VALUE!</v>
      </c>
    </row>
    <row r="2149" spans="1:4" hidden="1" x14ac:dyDescent="0.3">
      <c r="A2149" s="187" t="e">
        <f>#REF!</f>
        <v>#REF!</v>
      </c>
      <c r="B2149" s="187" t="e">
        <f>#REF!</f>
        <v>#REF!</v>
      </c>
      <c r="C2149" s="191" t="e">
        <f>#REF!</f>
        <v>#REF!</v>
      </c>
      <c r="D2149" s="186" t="e">
        <f>COUNTIF('[5]Trial Balance'!$A:$A,A2149)</f>
        <v>#VALUE!</v>
      </c>
    </row>
    <row r="2150" spans="1:4" hidden="1" x14ac:dyDescent="0.3">
      <c r="A2150" s="187" t="e">
        <f>#REF!</f>
        <v>#REF!</v>
      </c>
      <c r="B2150" s="187" t="e">
        <f>#REF!</f>
        <v>#REF!</v>
      </c>
      <c r="C2150" s="191" t="e">
        <f>#REF!</f>
        <v>#REF!</v>
      </c>
      <c r="D2150" s="186" t="e">
        <f>COUNTIF('[5]Trial Balance'!$A:$A,A2150)</f>
        <v>#VALUE!</v>
      </c>
    </row>
    <row r="2151" spans="1:4" hidden="1" x14ac:dyDescent="0.3">
      <c r="A2151" s="187" t="e">
        <f>#REF!</f>
        <v>#REF!</v>
      </c>
      <c r="B2151" s="187" t="e">
        <f>#REF!</f>
        <v>#REF!</v>
      </c>
      <c r="C2151" s="191" t="e">
        <f>#REF!</f>
        <v>#REF!</v>
      </c>
      <c r="D2151" s="186" t="e">
        <f>COUNTIF('[5]Trial Balance'!$A:$A,A2151)</f>
        <v>#VALUE!</v>
      </c>
    </row>
    <row r="2152" spans="1:4" hidden="1" x14ac:dyDescent="0.3">
      <c r="A2152" s="187" t="e">
        <f>#REF!</f>
        <v>#REF!</v>
      </c>
      <c r="B2152" s="187" t="e">
        <f>#REF!</f>
        <v>#REF!</v>
      </c>
      <c r="C2152" s="191" t="e">
        <f>#REF!</f>
        <v>#REF!</v>
      </c>
      <c r="D2152" s="186" t="e">
        <f>COUNTIF('[5]Trial Balance'!$A:$A,A2152)</f>
        <v>#VALUE!</v>
      </c>
    </row>
    <row r="2153" spans="1:4" hidden="1" x14ac:dyDescent="0.3">
      <c r="A2153" s="187" t="e">
        <f>#REF!</f>
        <v>#REF!</v>
      </c>
      <c r="B2153" s="187" t="e">
        <f>#REF!</f>
        <v>#REF!</v>
      </c>
      <c r="C2153" s="191" t="e">
        <f>#REF!</f>
        <v>#REF!</v>
      </c>
      <c r="D2153" s="186" t="e">
        <f>COUNTIF('[5]Trial Balance'!$A:$A,A2153)</f>
        <v>#VALUE!</v>
      </c>
    </row>
    <row r="2154" spans="1:4" hidden="1" x14ac:dyDescent="0.3">
      <c r="A2154" s="187" t="e">
        <f>#REF!</f>
        <v>#REF!</v>
      </c>
      <c r="B2154" s="187" t="e">
        <f>#REF!</f>
        <v>#REF!</v>
      </c>
      <c r="C2154" s="191" t="e">
        <f>#REF!</f>
        <v>#REF!</v>
      </c>
      <c r="D2154" s="186" t="e">
        <f>COUNTIF('[5]Trial Balance'!$A:$A,A2154)</f>
        <v>#VALUE!</v>
      </c>
    </row>
    <row r="2155" spans="1:4" hidden="1" x14ac:dyDescent="0.3">
      <c r="A2155" s="187" t="e">
        <f>#REF!</f>
        <v>#REF!</v>
      </c>
      <c r="B2155" s="187" t="e">
        <f>#REF!</f>
        <v>#REF!</v>
      </c>
      <c r="C2155" s="191" t="e">
        <f>#REF!</f>
        <v>#REF!</v>
      </c>
      <c r="D2155" s="186" t="e">
        <f>COUNTIF('[5]Trial Balance'!$A:$A,A2155)</f>
        <v>#VALUE!</v>
      </c>
    </row>
    <row r="2156" spans="1:4" hidden="1" x14ac:dyDescent="0.3">
      <c r="A2156" s="187" t="e">
        <f>#REF!</f>
        <v>#REF!</v>
      </c>
      <c r="B2156" s="187" t="e">
        <f>#REF!</f>
        <v>#REF!</v>
      </c>
      <c r="C2156" s="191" t="e">
        <f>#REF!</f>
        <v>#REF!</v>
      </c>
      <c r="D2156" s="186" t="e">
        <f>COUNTIF('[5]Trial Balance'!$A:$A,A2156)</f>
        <v>#VALUE!</v>
      </c>
    </row>
    <row r="2157" spans="1:4" hidden="1" x14ac:dyDescent="0.3">
      <c r="A2157" s="187" t="e">
        <f>#REF!</f>
        <v>#REF!</v>
      </c>
      <c r="B2157" s="187" t="e">
        <f>#REF!</f>
        <v>#REF!</v>
      </c>
      <c r="C2157" s="191" t="e">
        <f>#REF!</f>
        <v>#REF!</v>
      </c>
      <c r="D2157" s="186" t="e">
        <f>COUNTIF('[5]Trial Balance'!$A:$A,A2157)</f>
        <v>#VALUE!</v>
      </c>
    </row>
    <row r="2158" spans="1:4" hidden="1" x14ac:dyDescent="0.3">
      <c r="A2158" s="187" t="e">
        <f>#REF!</f>
        <v>#REF!</v>
      </c>
      <c r="B2158" s="187" t="e">
        <f>#REF!</f>
        <v>#REF!</v>
      </c>
      <c r="C2158" s="191" t="e">
        <f>#REF!</f>
        <v>#REF!</v>
      </c>
      <c r="D2158" s="186" t="e">
        <f>COUNTIF('[5]Trial Balance'!$A:$A,A2158)</f>
        <v>#VALUE!</v>
      </c>
    </row>
    <row r="2159" spans="1:4" hidden="1" x14ac:dyDescent="0.3">
      <c r="A2159" s="187" t="e">
        <f>#REF!</f>
        <v>#REF!</v>
      </c>
      <c r="B2159" s="187" t="e">
        <f>#REF!</f>
        <v>#REF!</v>
      </c>
      <c r="C2159" s="191" t="e">
        <f>#REF!</f>
        <v>#REF!</v>
      </c>
      <c r="D2159" s="186" t="e">
        <f>COUNTIF('[5]Trial Balance'!$A:$A,A2159)</f>
        <v>#VALUE!</v>
      </c>
    </row>
    <row r="2160" spans="1:4" hidden="1" x14ac:dyDescent="0.3">
      <c r="A2160" s="187" t="e">
        <f>#REF!</f>
        <v>#REF!</v>
      </c>
      <c r="B2160" s="187" t="e">
        <f>#REF!</f>
        <v>#REF!</v>
      </c>
      <c r="C2160" s="191" t="e">
        <f>#REF!</f>
        <v>#REF!</v>
      </c>
      <c r="D2160" s="186" t="e">
        <f>COUNTIF('[5]Trial Balance'!$A:$A,A2160)</f>
        <v>#VALUE!</v>
      </c>
    </row>
    <row r="2161" spans="1:4" hidden="1" x14ac:dyDescent="0.3">
      <c r="A2161" s="187" t="e">
        <f>#REF!</f>
        <v>#REF!</v>
      </c>
      <c r="B2161" s="187" t="e">
        <f>#REF!</f>
        <v>#REF!</v>
      </c>
      <c r="C2161" s="191" t="e">
        <f>#REF!</f>
        <v>#REF!</v>
      </c>
      <c r="D2161" s="186" t="e">
        <f>COUNTIF('[5]Trial Balance'!$A:$A,A2161)</f>
        <v>#VALUE!</v>
      </c>
    </row>
    <row r="2162" spans="1:4" hidden="1" x14ac:dyDescent="0.3">
      <c r="A2162" s="187" t="e">
        <f>#REF!</f>
        <v>#REF!</v>
      </c>
      <c r="B2162" s="187" t="e">
        <f>#REF!</f>
        <v>#REF!</v>
      </c>
      <c r="C2162" s="191" t="e">
        <f>#REF!</f>
        <v>#REF!</v>
      </c>
      <c r="D2162" s="186" t="e">
        <f>COUNTIF('[5]Trial Balance'!$A:$A,A2162)</f>
        <v>#VALUE!</v>
      </c>
    </row>
    <row r="2163" spans="1:4" hidden="1" x14ac:dyDescent="0.3">
      <c r="A2163" s="187" t="e">
        <f>#REF!</f>
        <v>#REF!</v>
      </c>
      <c r="B2163" s="187" t="e">
        <f>#REF!</f>
        <v>#REF!</v>
      </c>
      <c r="C2163" s="191" t="e">
        <f>#REF!</f>
        <v>#REF!</v>
      </c>
      <c r="D2163" s="186" t="e">
        <f>COUNTIF('[5]Trial Balance'!$A:$A,A2163)</f>
        <v>#VALUE!</v>
      </c>
    </row>
    <row r="2164" spans="1:4" hidden="1" x14ac:dyDescent="0.3">
      <c r="A2164" s="187" t="e">
        <f>#REF!</f>
        <v>#REF!</v>
      </c>
      <c r="B2164" s="187" t="e">
        <f>#REF!</f>
        <v>#REF!</v>
      </c>
      <c r="C2164" s="191" t="e">
        <f>#REF!</f>
        <v>#REF!</v>
      </c>
      <c r="D2164" s="186" t="e">
        <f>COUNTIF('[5]Trial Balance'!$A:$A,A2164)</f>
        <v>#VALUE!</v>
      </c>
    </row>
    <row r="2165" spans="1:4" hidden="1" x14ac:dyDescent="0.3">
      <c r="A2165" s="187" t="e">
        <f>#REF!</f>
        <v>#REF!</v>
      </c>
      <c r="B2165" s="187" t="e">
        <f>#REF!</f>
        <v>#REF!</v>
      </c>
      <c r="C2165" s="191" t="e">
        <f>#REF!</f>
        <v>#REF!</v>
      </c>
      <c r="D2165" s="186" t="e">
        <f>COUNTIF('[5]Trial Balance'!$A:$A,A2165)</f>
        <v>#VALUE!</v>
      </c>
    </row>
    <row r="2166" spans="1:4" hidden="1" x14ac:dyDescent="0.3">
      <c r="A2166" s="187" t="e">
        <f>#REF!</f>
        <v>#REF!</v>
      </c>
      <c r="B2166" s="187" t="e">
        <f>#REF!</f>
        <v>#REF!</v>
      </c>
      <c r="C2166" s="191" t="e">
        <f>#REF!</f>
        <v>#REF!</v>
      </c>
      <c r="D2166" s="186" t="e">
        <f>COUNTIF('[5]Trial Balance'!$A:$A,A2166)</f>
        <v>#VALUE!</v>
      </c>
    </row>
    <row r="2167" spans="1:4" hidden="1" x14ac:dyDescent="0.3">
      <c r="A2167" s="187" t="e">
        <f>#REF!</f>
        <v>#REF!</v>
      </c>
      <c r="B2167" s="187" t="e">
        <f>#REF!</f>
        <v>#REF!</v>
      </c>
      <c r="C2167" s="191" t="e">
        <f>#REF!</f>
        <v>#REF!</v>
      </c>
      <c r="D2167" s="186" t="e">
        <f>COUNTIF('[5]Trial Balance'!$A:$A,A2167)</f>
        <v>#VALUE!</v>
      </c>
    </row>
    <row r="2168" spans="1:4" hidden="1" x14ac:dyDescent="0.3">
      <c r="A2168" s="187" t="e">
        <f>#REF!</f>
        <v>#REF!</v>
      </c>
      <c r="B2168" s="187" t="e">
        <f>#REF!</f>
        <v>#REF!</v>
      </c>
      <c r="C2168" s="191" t="e">
        <f>#REF!</f>
        <v>#REF!</v>
      </c>
      <c r="D2168" s="186" t="e">
        <f>COUNTIF('[5]Trial Balance'!$A:$A,A2168)</f>
        <v>#VALUE!</v>
      </c>
    </row>
    <row r="2169" spans="1:4" hidden="1" x14ac:dyDescent="0.3">
      <c r="A2169" s="187" t="e">
        <f>#REF!</f>
        <v>#REF!</v>
      </c>
      <c r="B2169" s="187" t="e">
        <f>#REF!</f>
        <v>#REF!</v>
      </c>
      <c r="C2169" s="191" t="e">
        <f>#REF!</f>
        <v>#REF!</v>
      </c>
      <c r="D2169" s="186" t="e">
        <f>COUNTIF('[5]Trial Balance'!$A:$A,A2169)</f>
        <v>#VALUE!</v>
      </c>
    </row>
    <row r="2170" spans="1:4" hidden="1" x14ac:dyDescent="0.3">
      <c r="A2170" s="187" t="e">
        <f>#REF!</f>
        <v>#REF!</v>
      </c>
      <c r="B2170" s="187" t="e">
        <f>#REF!</f>
        <v>#REF!</v>
      </c>
      <c r="C2170" s="191" t="e">
        <f>#REF!</f>
        <v>#REF!</v>
      </c>
      <c r="D2170" s="186" t="e">
        <f>COUNTIF('[5]Trial Balance'!$A:$A,A2170)</f>
        <v>#VALUE!</v>
      </c>
    </row>
    <row r="2171" spans="1:4" hidden="1" x14ac:dyDescent="0.3">
      <c r="A2171" s="187" t="e">
        <f>#REF!</f>
        <v>#REF!</v>
      </c>
      <c r="B2171" s="187" t="e">
        <f>#REF!</f>
        <v>#REF!</v>
      </c>
      <c r="C2171" s="191" t="e">
        <f>#REF!</f>
        <v>#REF!</v>
      </c>
      <c r="D2171" s="186" t="e">
        <f>COUNTIF('[5]Trial Balance'!$A:$A,A2171)</f>
        <v>#VALUE!</v>
      </c>
    </row>
    <row r="2172" spans="1:4" hidden="1" x14ac:dyDescent="0.3">
      <c r="A2172" s="187" t="e">
        <f>#REF!</f>
        <v>#REF!</v>
      </c>
      <c r="B2172" s="187" t="e">
        <f>#REF!</f>
        <v>#REF!</v>
      </c>
      <c r="C2172" s="191" t="e">
        <f>#REF!</f>
        <v>#REF!</v>
      </c>
      <c r="D2172" s="186" t="e">
        <f>COUNTIF('[5]Trial Balance'!$A:$A,A2172)</f>
        <v>#VALUE!</v>
      </c>
    </row>
    <row r="2173" spans="1:4" hidden="1" x14ac:dyDescent="0.3">
      <c r="A2173" s="187" t="e">
        <f>#REF!</f>
        <v>#REF!</v>
      </c>
      <c r="B2173" s="187" t="e">
        <f>#REF!</f>
        <v>#REF!</v>
      </c>
      <c r="C2173" s="191" t="e">
        <f>#REF!</f>
        <v>#REF!</v>
      </c>
      <c r="D2173" s="186" t="e">
        <f>COUNTIF('[5]Trial Balance'!$A:$A,A2173)</f>
        <v>#VALUE!</v>
      </c>
    </row>
    <row r="2174" spans="1:4" hidden="1" x14ac:dyDescent="0.3">
      <c r="A2174" s="187" t="e">
        <f>#REF!</f>
        <v>#REF!</v>
      </c>
      <c r="B2174" s="187" t="e">
        <f>#REF!</f>
        <v>#REF!</v>
      </c>
      <c r="C2174" s="191" t="e">
        <f>#REF!</f>
        <v>#REF!</v>
      </c>
      <c r="D2174" s="186" t="e">
        <f>COUNTIF('[5]Trial Balance'!$A:$A,A2174)</f>
        <v>#VALUE!</v>
      </c>
    </row>
    <row r="2175" spans="1:4" hidden="1" x14ac:dyDescent="0.3">
      <c r="A2175" s="187" t="e">
        <f>#REF!</f>
        <v>#REF!</v>
      </c>
      <c r="B2175" s="187" t="e">
        <f>#REF!</f>
        <v>#REF!</v>
      </c>
      <c r="C2175" s="191" t="e">
        <f>#REF!</f>
        <v>#REF!</v>
      </c>
      <c r="D2175" s="186" t="e">
        <f>COUNTIF('[5]Trial Balance'!$A:$A,A2175)</f>
        <v>#VALUE!</v>
      </c>
    </row>
    <row r="2176" spans="1:4" hidden="1" x14ac:dyDescent="0.3">
      <c r="A2176" s="187" t="e">
        <f>#REF!</f>
        <v>#REF!</v>
      </c>
      <c r="B2176" s="187" t="e">
        <f>#REF!</f>
        <v>#REF!</v>
      </c>
      <c r="C2176" s="191" t="e">
        <f>#REF!</f>
        <v>#REF!</v>
      </c>
      <c r="D2176" s="186" t="e">
        <f>COUNTIF('[5]Trial Balance'!$A:$A,A2176)</f>
        <v>#VALUE!</v>
      </c>
    </row>
    <row r="2177" spans="1:4" hidden="1" x14ac:dyDescent="0.3">
      <c r="A2177" s="187" t="e">
        <f>#REF!</f>
        <v>#REF!</v>
      </c>
      <c r="B2177" s="187" t="e">
        <f>#REF!</f>
        <v>#REF!</v>
      </c>
      <c r="C2177" s="191" t="e">
        <f>#REF!</f>
        <v>#REF!</v>
      </c>
      <c r="D2177" s="186" t="e">
        <f>COUNTIF('[5]Trial Balance'!$A:$A,A2177)</f>
        <v>#VALUE!</v>
      </c>
    </row>
    <row r="2178" spans="1:4" hidden="1" x14ac:dyDescent="0.3">
      <c r="A2178" s="187" t="e">
        <f>#REF!</f>
        <v>#REF!</v>
      </c>
      <c r="B2178" s="187" t="e">
        <f>#REF!</f>
        <v>#REF!</v>
      </c>
      <c r="C2178" s="191" t="e">
        <f>#REF!</f>
        <v>#REF!</v>
      </c>
      <c r="D2178" s="186" t="e">
        <f>COUNTIF('[5]Trial Balance'!$A:$A,A2178)</f>
        <v>#VALUE!</v>
      </c>
    </row>
    <row r="2179" spans="1:4" hidden="1" x14ac:dyDescent="0.3">
      <c r="A2179" s="187" t="e">
        <f>#REF!</f>
        <v>#REF!</v>
      </c>
      <c r="B2179" s="187" t="e">
        <f>#REF!</f>
        <v>#REF!</v>
      </c>
      <c r="C2179" s="191" t="e">
        <f>#REF!</f>
        <v>#REF!</v>
      </c>
      <c r="D2179" s="186" t="e">
        <f>COUNTIF('[5]Trial Balance'!$A:$A,A2179)</f>
        <v>#VALUE!</v>
      </c>
    </row>
    <row r="2180" spans="1:4" hidden="1" x14ac:dyDescent="0.3">
      <c r="A2180" s="187" t="e">
        <f>#REF!</f>
        <v>#REF!</v>
      </c>
      <c r="B2180" s="187" t="e">
        <f>#REF!</f>
        <v>#REF!</v>
      </c>
      <c r="C2180" s="191" t="e">
        <f>#REF!</f>
        <v>#REF!</v>
      </c>
      <c r="D2180" s="186" t="e">
        <f>COUNTIF('[5]Trial Balance'!$A:$A,A2180)</f>
        <v>#VALUE!</v>
      </c>
    </row>
    <row r="2181" spans="1:4" hidden="1" x14ac:dyDescent="0.3">
      <c r="A2181" s="187" t="e">
        <f>#REF!</f>
        <v>#REF!</v>
      </c>
      <c r="B2181" s="187" t="e">
        <f>#REF!</f>
        <v>#REF!</v>
      </c>
      <c r="C2181" s="191" t="e">
        <f>#REF!</f>
        <v>#REF!</v>
      </c>
      <c r="D2181" s="186" t="e">
        <f>COUNTIF('[5]Trial Balance'!$A:$A,A2181)</f>
        <v>#VALUE!</v>
      </c>
    </row>
    <row r="2182" spans="1:4" hidden="1" x14ac:dyDescent="0.3">
      <c r="A2182" s="187" t="e">
        <f>#REF!</f>
        <v>#REF!</v>
      </c>
      <c r="B2182" s="187" t="e">
        <f>#REF!</f>
        <v>#REF!</v>
      </c>
      <c r="C2182" s="191" t="e">
        <f>#REF!</f>
        <v>#REF!</v>
      </c>
      <c r="D2182" s="186" t="e">
        <f>COUNTIF('[5]Trial Balance'!$A:$A,A2182)</f>
        <v>#VALUE!</v>
      </c>
    </row>
    <row r="2183" spans="1:4" hidden="1" x14ac:dyDescent="0.3">
      <c r="A2183" s="187" t="e">
        <f>#REF!</f>
        <v>#REF!</v>
      </c>
      <c r="B2183" s="187" t="e">
        <f>#REF!</f>
        <v>#REF!</v>
      </c>
      <c r="C2183" s="191" t="e">
        <f>#REF!</f>
        <v>#REF!</v>
      </c>
      <c r="D2183" s="186" t="e">
        <f>COUNTIF('[5]Trial Balance'!$A:$A,A2183)</f>
        <v>#VALUE!</v>
      </c>
    </row>
    <row r="2184" spans="1:4" hidden="1" x14ac:dyDescent="0.3">
      <c r="A2184" s="187" t="e">
        <f>#REF!</f>
        <v>#REF!</v>
      </c>
      <c r="B2184" s="187" t="e">
        <f>#REF!</f>
        <v>#REF!</v>
      </c>
      <c r="C2184" s="191" t="e">
        <f>#REF!</f>
        <v>#REF!</v>
      </c>
      <c r="D2184" s="186" t="e">
        <f>COUNTIF('[5]Trial Balance'!$A:$A,A2184)</f>
        <v>#VALUE!</v>
      </c>
    </row>
    <row r="2185" spans="1:4" hidden="1" x14ac:dyDescent="0.3">
      <c r="A2185" s="187" t="e">
        <f>#REF!</f>
        <v>#REF!</v>
      </c>
      <c r="B2185" s="187" t="e">
        <f>#REF!</f>
        <v>#REF!</v>
      </c>
      <c r="C2185" s="191" t="e">
        <f>#REF!</f>
        <v>#REF!</v>
      </c>
      <c r="D2185" s="186" t="e">
        <f>COUNTIF('[5]Trial Balance'!$A:$A,A2185)</f>
        <v>#VALUE!</v>
      </c>
    </row>
    <row r="2186" spans="1:4" hidden="1" x14ac:dyDescent="0.3">
      <c r="A2186" s="187" t="e">
        <f>#REF!</f>
        <v>#REF!</v>
      </c>
      <c r="B2186" s="187" t="e">
        <f>#REF!</f>
        <v>#REF!</v>
      </c>
      <c r="C2186" s="191" t="e">
        <f>#REF!</f>
        <v>#REF!</v>
      </c>
      <c r="D2186" s="186" t="e">
        <f>COUNTIF('[5]Trial Balance'!$A:$A,A2186)</f>
        <v>#VALUE!</v>
      </c>
    </row>
    <row r="2187" spans="1:4" hidden="1" x14ac:dyDescent="0.3">
      <c r="A2187" s="187" t="e">
        <f>#REF!</f>
        <v>#REF!</v>
      </c>
      <c r="B2187" s="187" t="e">
        <f>#REF!</f>
        <v>#REF!</v>
      </c>
      <c r="C2187" s="191" t="e">
        <f>#REF!</f>
        <v>#REF!</v>
      </c>
      <c r="D2187" s="186" t="e">
        <f>COUNTIF('[5]Trial Balance'!$A:$A,A2187)</f>
        <v>#VALUE!</v>
      </c>
    </row>
    <row r="2188" spans="1:4" hidden="1" x14ac:dyDescent="0.3">
      <c r="A2188" s="187" t="e">
        <f>#REF!</f>
        <v>#REF!</v>
      </c>
      <c r="B2188" s="187" t="e">
        <f>#REF!</f>
        <v>#REF!</v>
      </c>
      <c r="C2188" s="191" t="e">
        <f>#REF!</f>
        <v>#REF!</v>
      </c>
      <c r="D2188" s="186" t="e">
        <f>COUNTIF('[5]Trial Balance'!$A:$A,A2188)</f>
        <v>#VALUE!</v>
      </c>
    </row>
    <row r="2189" spans="1:4" hidden="1" x14ac:dyDescent="0.3">
      <c r="A2189" s="187" t="e">
        <f>#REF!</f>
        <v>#REF!</v>
      </c>
      <c r="B2189" s="187" t="e">
        <f>#REF!</f>
        <v>#REF!</v>
      </c>
      <c r="C2189" s="191" t="e">
        <f>#REF!</f>
        <v>#REF!</v>
      </c>
      <c r="D2189" s="186" t="e">
        <f>COUNTIF('[5]Trial Balance'!$A:$A,A2189)</f>
        <v>#VALUE!</v>
      </c>
    </row>
    <row r="2190" spans="1:4" hidden="1" x14ac:dyDescent="0.3">
      <c r="A2190" s="187" t="e">
        <f>#REF!</f>
        <v>#REF!</v>
      </c>
      <c r="B2190" s="187" t="e">
        <f>#REF!</f>
        <v>#REF!</v>
      </c>
      <c r="C2190" s="191" t="e">
        <f>#REF!</f>
        <v>#REF!</v>
      </c>
      <c r="D2190" s="186" t="e">
        <f>COUNTIF('[5]Trial Balance'!$A:$A,A2190)</f>
        <v>#VALUE!</v>
      </c>
    </row>
    <row r="2191" spans="1:4" hidden="1" x14ac:dyDescent="0.3">
      <c r="A2191" s="187" t="e">
        <f>#REF!</f>
        <v>#REF!</v>
      </c>
      <c r="B2191" s="187" t="e">
        <f>#REF!</f>
        <v>#REF!</v>
      </c>
      <c r="C2191" s="191" t="e">
        <f>#REF!</f>
        <v>#REF!</v>
      </c>
      <c r="D2191" s="186" t="e">
        <f>COUNTIF('[5]Trial Balance'!$A:$A,A2191)</f>
        <v>#VALUE!</v>
      </c>
    </row>
    <row r="2192" spans="1:4" hidden="1" x14ac:dyDescent="0.3">
      <c r="A2192" s="187" t="e">
        <f>#REF!</f>
        <v>#REF!</v>
      </c>
      <c r="B2192" s="187" t="e">
        <f>#REF!</f>
        <v>#REF!</v>
      </c>
      <c r="C2192" s="191" t="e">
        <f>#REF!</f>
        <v>#REF!</v>
      </c>
      <c r="D2192" s="186" t="e">
        <f>COUNTIF('[5]Trial Balance'!$A:$A,A2192)</f>
        <v>#VALUE!</v>
      </c>
    </row>
    <row r="2193" spans="1:4" hidden="1" x14ac:dyDescent="0.3">
      <c r="A2193" s="187" t="e">
        <f>#REF!</f>
        <v>#REF!</v>
      </c>
      <c r="B2193" s="187" t="e">
        <f>#REF!</f>
        <v>#REF!</v>
      </c>
      <c r="C2193" s="191" t="e">
        <f>#REF!</f>
        <v>#REF!</v>
      </c>
      <c r="D2193" s="186" t="e">
        <f>COUNTIF('[5]Trial Balance'!$A:$A,A2193)</f>
        <v>#VALUE!</v>
      </c>
    </row>
    <row r="2194" spans="1:4" hidden="1" x14ac:dyDescent="0.3">
      <c r="A2194" s="187" t="e">
        <f>#REF!</f>
        <v>#REF!</v>
      </c>
      <c r="B2194" s="187" t="e">
        <f>#REF!</f>
        <v>#REF!</v>
      </c>
      <c r="C2194" s="191" t="e">
        <f>#REF!</f>
        <v>#REF!</v>
      </c>
      <c r="D2194" s="186" t="e">
        <f>COUNTIF('[5]Trial Balance'!$A:$A,A2194)</f>
        <v>#VALUE!</v>
      </c>
    </row>
    <row r="2195" spans="1:4" hidden="1" x14ac:dyDescent="0.3">
      <c r="A2195" s="187" t="e">
        <f>#REF!</f>
        <v>#REF!</v>
      </c>
      <c r="B2195" s="187" t="e">
        <f>#REF!</f>
        <v>#REF!</v>
      </c>
      <c r="C2195" s="191" t="e">
        <f>#REF!</f>
        <v>#REF!</v>
      </c>
      <c r="D2195" s="186" t="e">
        <f>COUNTIF('[5]Trial Balance'!$A:$A,A2195)</f>
        <v>#VALUE!</v>
      </c>
    </row>
    <row r="2196" spans="1:4" hidden="1" x14ac:dyDescent="0.3">
      <c r="A2196" s="187" t="e">
        <f>#REF!</f>
        <v>#REF!</v>
      </c>
      <c r="B2196" s="187" t="e">
        <f>#REF!</f>
        <v>#REF!</v>
      </c>
      <c r="C2196" s="191" t="e">
        <f>#REF!</f>
        <v>#REF!</v>
      </c>
      <c r="D2196" s="186" t="e">
        <f>COUNTIF('[5]Trial Balance'!$A:$A,A2196)</f>
        <v>#VALUE!</v>
      </c>
    </row>
    <row r="2197" spans="1:4" hidden="1" x14ac:dyDescent="0.3">
      <c r="A2197" s="187" t="e">
        <f>#REF!</f>
        <v>#REF!</v>
      </c>
      <c r="B2197" s="187" t="e">
        <f>#REF!</f>
        <v>#REF!</v>
      </c>
      <c r="C2197" s="191" t="e">
        <f>#REF!</f>
        <v>#REF!</v>
      </c>
      <c r="D2197" s="186" t="e">
        <f>COUNTIF('[5]Trial Balance'!$A:$A,A2197)</f>
        <v>#VALUE!</v>
      </c>
    </row>
    <row r="2198" spans="1:4" hidden="1" x14ac:dyDescent="0.3">
      <c r="A2198" s="187" t="e">
        <f>#REF!</f>
        <v>#REF!</v>
      </c>
      <c r="B2198" s="187" t="e">
        <f>#REF!</f>
        <v>#REF!</v>
      </c>
      <c r="C2198" s="191" t="e">
        <f>#REF!</f>
        <v>#REF!</v>
      </c>
      <c r="D2198" s="186" t="e">
        <f>COUNTIF('[5]Trial Balance'!$A:$A,A2198)</f>
        <v>#VALUE!</v>
      </c>
    </row>
    <row r="2199" spans="1:4" hidden="1" x14ac:dyDescent="0.3">
      <c r="A2199" s="187" t="e">
        <f>#REF!</f>
        <v>#REF!</v>
      </c>
      <c r="B2199" s="187" t="e">
        <f>#REF!</f>
        <v>#REF!</v>
      </c>
      <c r="C2199" s="191" t="e">
        <f>#REF!</f>
        <v>#REF!</v>
      </c>
      <c r="D2199" s="186" t="e">
        <f>COUNTIF('[5]Trial Balance'!$A:$A,A2199)</f>
        <v>#VALUE!</v>
      </c>
    </row>
    <row r="2200" spans="1:4" hidden="1" x14ac:dyDescent="0.3">
      <c r="A2200" s="187" t="e">
        <f>#REF!</f>
        <v>#REF!</v>
      </c>
      <c r="B2200" s="187" t="e">
        <f>#REF!</f>
        <v>#REF!</v>
      </c>
      <c r="C2200" s="191" t="e">
        <f>#REF!</f>
        <v>#REF!</v>
      </c>
      <c r="D2200" s="186" t="e">
        <f>COUNTIF('[5]Trial Balance'!$A:$A,A2200)</f>
        <v>#VALUE!</v>
      </c>
    </row>
    <row r="2201" spans="1:4" hidden="1" x14ac:dyDescent="0.3">
      <c r="A2201" s="187" t="e">
        <f>#REF!</f>
        <v>#REF!</v>
      </c>
      <c r="B2201" s="187" t="e">
        <f>#REF!</f>
        <v>#REF!</v>
      </c>
      <c r="C2201" s="191" t="e">
        <f>#REF!</f>
        <v>#REF!</v>
      </c>
      <c r="D2201" s="186" t="e">
        <f>COUNTIF('[5]Trial Balance'!$A:$A,A2201)</f>
        <v>#VALUE!</v>
      </c>
    </row>
    <row r="2202" spans="1:4" hidden="1" x14ac:dyDescent="0.3">
      <c r="A2202" s="187" t="e">
        <f>#REF!</f>
        <v>#REF!</v>
      </c>
      <c r="B2202" s="187" t="e">
        <f>#REF!</f>
        <v>#REF!</v>
      </c>
      <c r="C2202" s="191" t="e">
        <f>#REF!</f>
        <v>#REF!</v>
      </c>
      <c r="D2202" s="186" t="e">
        <f>COUNTIF('[5]Trial Balance'!$A:$A,A2202)</f>
        <v>#VALUE!</v>
      </c>
    </row>
    <row r="2203" spans="1:4" hidden="1" x14ac:dyDescent="0.3">
      <c r="A2203" s="187" t="e">
        <f>#REF!</f>
        <v>#REF!</v>
      </c>
      <c r="B2203" s="187" t="e">
        <f>#REF!</f>
        <v>#REF!</v>
      </c>
      <c r="C2203" s="191" t="e">
        <f>#REF!</f>
        <v>#REF!</v>
      </c>
      <c r="D2203" s="186" t="e">
        <f>COUNTIF('[5]Trial Balance'!$A:$A,A2203)</f>
        <v>#VALUE!</v>
      </c>
    </row>
    <row r="2204" spans="1:4" hidden="1" x14ac:dyDescent="0.3">
      <c r="A2204" s="187" t="e">
        <f>#REF!</f>
        <v>#REF!</v>
      </c>
      <c r="B2204" s="187" t="e">
        <f>#REF!</f>
        <v>#REF!</v>
      </c>
      <c r="C2204" s="191" t="e">
        <f>#REF!</f>
        <v>#REF!</v>
      </c>
      <c r="D2204" s="186" t="e">
        <f>COUNTIF('[5]Trial Balance'!$A:$A,A2204)</f>
        <v>#VALUE!</v>
      </c>
    </row>
    <row r="2205" spans="1:4" hidden="1" x14ac:dyDescent="0.3">
      <c r="A2205" s="187" t="e">
        <f>#REF!</f>
        <v>#REF!</v>
      </c>
      <c r="B2205" s="187" t="e">
        <f>#REF!</f>
        <v>#REF!</v>
      </c>
      <c r="C2205" s="191" t="e">
        <f>#REF!</f>
        <v>#REF!</v>
      </c>
      <c r="D2205" s="186" t="e">
        <f>COUNTIF('[5]Trial Balance'!$A:$A,A2205)</f>
        <v>#VALUE!</v>
      </c>
    </row>
    <row r="2206" spans="1:4" hidden="1" x14ac:dyDescent="0.3">
      <c r="A2206" s="187" t="e">
        <f>#REF!</f>
        <v>#REF!</v>
      </c>
      <c r="B2206" s="187" t="e">
        <f>#REF!</f>
        <v>#REF!</v>
      </c>
      <c r="C2206" s="191" t="e">
        <f>#REF!</f>
        <v>#REF!</v>
      </c>
      <c r="D2206" s="186" t="e">
        <f>COUNTIF('[5]Trial Balance'!$A:$A,A2206)</f>
        <v>#VALUE!</v>
      </c>
    </row>
    <row r="2207" spans="1:4" hidden="1" x14ac:dyDescent="0.3">
      <c r="A2207" s="187" t="e">
        <f>#REF!</f>
        <v>#REF!</v>
      </c>
      <c r="B2207" s="187" t="e">
        <f>#REF!</f>
        <v>#REF!</v>
      </c>
      <c r="C2207" s="191" t="e">
        <f>#REF!</f>
        <v>#REF!</v>
      </c>
      <c r="D2207" s="186" t="e">
        <f>COUNTIF('[5]Trial Balance'!$A:$A,A2207)</f>
        <v>#VALUE!</v>
      </c>
    </row>
    <row r="2208" spans="1:4" hidden="1" x14ac:dyDescent="0.3">
      <c r="A2208" s="187" t="e">
        <f>#REF!</f>
        <v>#REF!</v>
      </c>
      <c r="B2208" s="187" t="e">
        <f>#REF!</f>
        <v>#REF!</v>
      </c>
      <c r="C2208" s="191" t="e">
        <f>#REF!</f>
        <v>#REF!</v>
      </c>
      <c r="D2208" s="186" t="e">
        <f>COUNTIF('[5]Trial Balance'!$A:$A,A2208)</f>
        <v>#VALUE!</v>
      </c>
    </row>
    <row r="2209" spans="1:4" hidden="1" x14ac:dyDescent="0.3">
      <c r="A2209" s="187" t="e">
        <f>#REF!</f>
        <v>#REF!</v>
      </c>
      <c r="B2209" s="187" t="e">
        <f>#REF!</f>
        <v>#REF!</v>
      </c>
      <c r="C2209" s="191" t="e">
        <f>#REF!</f>
        <v>#REF!</v>
      </c>
      <c r="D2209" s="186" t="e">
        <f>COUNTIF('[5]Trial Balance'!$A:$A,A2209)</f>
        <v>#VALUE!</v>
      </c>
    </row>
    <row r="2210" spans="1:4" hidden="1" x14ac:dyDescent="0.3">
      <c r="A2210" s="187" t="e">
        <f>#REF!</f>
        <v>#REF!</v>
      </c>
      <c r="B2210" s="187" t="e">
        <f>#REF!</f>
        <v>#REF!</v>
      </c>
      <c r="C2210" s="191" t="e">
        <f>#REF!</f>
        <v>#REF!</v>
      </c>
      <c r="D2210" s="186" t="e">
        <f>COUNTIF('[5]Trial Balance'!$A:$A,A2210)</f>
        <v>#VALUE!</v>
      </c>
    </row>
    <row r="2211" spans="1:4" hidden="1" x14ac:dyDescent="0.3">
      <c r="A2211" s="187" t="e">
        <f>#REF!</f>
        <v>#REF!</v>
      </c>
      <c r="B2211" s="187" t="e">
        <f>#REF!</f>
        <v>#REF!</v>
      </c>
      <c r="C2211" s="191" t="e">
        <f>#REF!</f>
        <v>#REF!</v>
      </c>
      <c r="D2211" s="186" t="e">
        <f>COUNTIF('[5]Trial Balance'!$A:$A,A2211)</f>
        <v>#VALUE!</v>
      </c>
    </row>
    <row r="2212" spans="1:4" hidden="1" x14ac:dyDescent="0.3">
      <c r="A2212" s="187" t="e">
        <f>#REF!</f>
        <v>#REF!</v>
      </c>
      <c r="B2212" s="187" t="e">
        <f>#REF!</f>
        <v>#REF!</v>
      </c>
      <c r="C2212" s="191" t="e">
        <f>#REF!</f>
        <v>#REF!</v>
      </c>
      <c r="D2212" s="186" t="e">
        <f>COUNTIF('[5]Trial Balance'!$A:$A,A2212)</f>
        <v>#VALUE!</v>
      </c>
    </row>
    <row r="2213" spans="1:4" hidden="1" x14ac:dyDescent="0.3">
      <c r="A2213" s="187" t="e">
        <f>#REF!</f>
        <v>#REF!</v>
      </c>
      <c r="B2213" s="187" t="e">
        <f>#REF!</f>
        <v>#REF!</v>
      </c>
      <c r="C2213" s="191" t="e">
        <f>#REF!</f>
        <v>#REF!</v>
      </c>
      <c r="D2213" s="186" t="e">
        <f>COUNTIF('[5]Trial Balance'!$A:$A,A2213)</f>
        <v>#VALUE!</v>
      </c>
    </row>
    <row r="2214" spans="1:4" hidden="1" x14ac:dyDescent="0.3">
      <c r="A2214" s="187" t="e">
        <f>#REF!</f>
        <v>#REF!</v>
      </c>
      <c r="B2214" s="187" t="e">
        <f>#REF!</f>
        <v>#REF!</v>
      </c>
      <c r="C2214" s="191" t="e">
        <f>#REF!</f>
        <v>#REF!</v>
      </c>
      <c r="D2214" s="186" t="e">
        <f>COUNTIF('[5]Trial Balance'!$A:$A,A2214)</f>
        <v>#VALUE!</v>
      </c>
    </row>
    <row r="2215" spans="1:4" hidden="1" x14ac:dyDescent="0.3">
      <c r="A2215" s="187" t="e">
        <f>#REF!</f>
        <v>#REF!</v>
      </c>
      <c r="B2215" s="187" t="e">
        <f>#REF!</f>
        <v>#REF!</v>
      </c>
      <c r="C2215" s="191" t="e">
        <f>#REF!</f>
        <v>#REF!</v>
      </c>
      <c r="D2215" s="186" t="e">
        <f>COUNTIF('[5]Trial Balance'!$A:$A,A2215)</f>
        <v>#VALUE!</v>
      </c>
    </row>
    <row r="2216" spans="1:4" hidden="1" x14ac:dyDescent="0.3">
      <c r="A2216" s="187" t="e">
        <f>#REF!</f>
        <v>#REF!</v>
      </c>
      <c r="B2216" s="187" t="e">
        <f>#REF!</f>
        <v>#REF!</v>
      </c>
      <c r="C2216" s="191" t="e">
        <f>#REF!</f>
        <v>#REF!</v>
      </c>
      <c r="D2216" s="186" t="e">
        <f>COUNTIF('[5]Trial Balance'!$A:$A,A2216)</f>
        <v>#VALUE!</v>
      </c>
    </row>
    <row r="2217" spans="1:4" hidden="1" x14ac:dyDescent="0.3">
      <c r="A2217" s="187" t="e">
        <f>#REF!</f>
        <v>#REF!</v>
      </c>
      <c r="B2217" s="187" t="e">
        <f>#REF!</f>
        <v>#REF!</v>
      </c>
      <c r="C2217" s="191" t="e">
        <f>#REF!</f>
        <v>#REF!</v>
      </c>
      <c r="D2217" s="186" t="e">
        <f>COUNTIF('[5]Trial Balance'!$A:$A,A2217)</f>
        <v>#VALUE!</v>
      </c>
    </row>
    <row r="2218" spans="1:4" hidden="1" x14ac:dyDescent="0.3">
      <c r="A2218" s="187" t="e">
        <f>#REF!</f>
        <v>#REF!</v>
      </c>
      <c r="B2218" s="187" t="e">
        <f>#REF!</f>
        <v>#REF!</v>
      </c>
      <c r="C2218" s="191" t="e">
        <f>#REF!</f>
        <v>#REF!</v>
      </c>
      <c r="D2218" s="186" t="e">
        <f>COUNTIF('[5]Trial Balance'!$A:$A,A2218)</f>
        <v>#VALUE!</v>
      </c>
    </row>
    <row r="2219" spans="1:4" hidden="1" x14ac:dyDescent="0.3">
      <c r="A2219" s="187" t="e">
        <f>#REF!</f>
        <v>#REF!</v>
      </c>
      <c r="B2219" s="187" t="e">
        <f>#REF!</f>
        <v>#REF!</v>
      </c>
      <c r="C2219" s="191" t="e">
        <f>#REF!</f>
        <v>#REF!</v>
      </c>
      <c r="D2219" s="186" t="e">
        <f>COUNTIF('[5]Trial Balance'!$A:$A,A2219)</f>
        <v>#VALUE!</v>
      </c>
    </row>
    <row r="2220" spans="1:4" hidden="1" x14ac:dyDescent="0.3">
      <c r="A2220" s="187" t="e">
        <f>#REF!</f>
        <v>#REF!</v>
      </c>
      <c r="B2220" s="187" t="e">
        <f>#REF!</f>
        <v>#REF!</v>
      </c>
      <c r="C2220" s="191" t="e">
        <f>#REF!</f>
        <v>#REF!</v>
      </c>
      <c r="D2220" s="186" t="e">
        <f>COUNTIF('[5]Trial Balance'!$A:$A,A2220)</f>
        <v>#VALUE!</v>
      </c>
    </row>
    <row r="2221" spans="1:4" hidden="1" x14ac:dyDescent="0.3">
      <c r="A2221" s="187" t="e">
        <f>#REF!</f>
        <v>#REF!</v>
      </c>
      <c r="B2221" s="187" t="e">
        <f>#REF!</f>
        <v>#REF!</v>
      </c>
      <c r="C2221" s="191" t="e">
        <f>#REF!</f>
        <v>#REF!</v>
      </c>
      <c r="D2221" s="186" t="e">
        <f>COUNTIF('[5]Trial Balance'!$A:$A,A2221)</f>
        <v>#VALUE!</v>
      </c>
    </row>
    <row r="2222" spans="1:4" hidden="1" x14ac:dyDescent="0.3">
      <c r="A2222" s="187" t="e">
        <f>#REF!</f>
        <v>#REF!</v>
      </c>
      <c r="B2222" s="187" t="e">
        <f>#REF!</f>
        <v>#REF!</v>
      </c>
      <c r="C2222" s="191" t="e">
        <f>#REF!</f>
        <v>#REF!</v>
      </c>
      <c r="D2222" s="186" t="e">
        <f>COUNTIF('[5]Trial Balance'!$A:$A,A2222)</f>
        <v>#VALUE!</v>
      </c>
    </row>
    <row r="2223" spans="1:4" hidden="1" x14ac:dyDescent="0.3">
      <c r="A2223" s="187" t="e">
        <f>#REF!</f>
        <v>#REF!</v>
      </c>
      <c r="B2223" s="187" t="e">
        <f>#REF!</f>
        <v>#REF!</v>
      </c>
      <c r="C2223" s="191" t="e">
        <f>#REF!</f>
        <v>#REF!</v>
      </c>
      <c r="D2223" s="186" t="e">
        <f>COUNTIF('[5]Trial Balance'!$A:$A,A2223)</f>
        <v>#VALUE!</v>
      </c>
    </row>
    <row r="2224" spans="1:4" hidden="1" x14ac:dyDescent="0.3">
      <c r="A2224" s="187" t="e">
        <f>#REF!</f>
        <v>#REF!</v>
      </c>
      <c r="B2224" s="187" t="e">
        <f>#REF!</f>
        <v>#REF!</v>
      </c>
      <c r="C2224" s="191" t="e">
        <f>#REF!</f>
        <v>#REF!</v>
      </c>
      <c r="D2224" s="186" t="e">
        <f>COUNTIF('[5]Trial Balance'!$A:$A,A2224)</f>
        <v>#VALUE!</v>
      </c>
    </row>
    <row r="2225" spans="1:4" hidden="1" x14ac:dyDescent="0.3">
      <c r="A2225" s="187" t="e">
        <f>#REF!</f>
        <v>#REF!</v>
      </c>
      <c r="B2225" s="187" t="e">
        <f>#REF!</f>
        <v>#REF!</v>
      </c>
      <c r="C2225" s="191" t="e">
        <f>#REF!</f>
        <v>#REF!</v>
      </c>
      <c r="D2225" s="186" t="e">
        <f>COUNTIF('[5]Trial Balance'!$A:$A,A2225)</f>
        <v>#VALUE!</v>
      </c>
    </row>
    <row r="2226" spans="1:4" hidden="1" x14ac:dyDescent="0.3">
      <c r="A2226" s="187" t="e">
        <f>#REF!</f>
        <v>#REF!</v>
      </c>
      <c r="B2226" s="187" t="e">
        <f>#REF!</f>
        <v>#REF!</v>
      </c>
      <c r="C2226" s="191" t="e">
        <f>#REF!</f>
        <v>#REF!</v>
      </c>
      <c r="D2226" s="186" t="e">
        <f>COUNTIF('[5]Trial Balance'!$A:$A,A2226)</f>
        <v>#VALUE!</v>
      </c>
    </row>
    <row r="2227" spans="1:4" hidden="1" x14ac:dyDescent="0.3">
      <c r="A2227" s="187" t="e">
        <f>#REF!</f>
        <v>#REF!</v>
      </c>
      <c r="B2227" s="187" t="e">
        <f>#REF!</f>
        <v>#REF!</v>
      </c>
      <c r="C2227" s="191" t="e">
        <f>#REF!</f>
        <v>#REF!</v>
      </c>
      <c r="D2227" s="186" t="e">
        <f>COUNTIF('[5]Trial Balance'!$A:$A,A2227)</f>
        <v>#VALUE!</v>
      </c>
    </row>
    <row r="2228" spans="1:4" hidden="1" x14ac:dyDescent="0.3">
      <c r="A2228" s="187" t="e">
        <f>#REF!</f>
        <v>#REF!</v>
      </c>
      <c r="B2228" s="187" t="e">
        <f>#REF!</f>
        <v>#REF!</v>
      </c>
      <c r="C2228" s="191" t="e">
        <f>#REF!</f>
        <v>#REF!</v>
      </c>
      <c r="D2228" s="186" t="e">
        <f>COUNTIF('[5]Trial Balance'!$A:$A,A2228)</f>
        <v>#VALUE!</v>
      </c>
    </row>
    <row r="2229" spans="1:4" hidden="1" x14ac:dyDescent="0.3">
      <c r="A2229" s="187" t="e">
        <f>#REF!</f>
        <v>#REF!</v>
      </c>
      <c r="B2229" s="187" t="e">
        <f>#REF!</f>
        <v>#REF!</v>
      </c>
      <c r="C2229" s="191" t="e">
        <f>#REF!</f>
        <v>#REF!</v>
      </c>
      <c r="D2229" s="186" t="e">
        <f>COUNTIF('[5]Trial Balance'!$A:$A,A2229)</f>
        <v>#VALUE!</v>
      </c>
    </row>
    <row r="2230" spans="1:4" hidden="1" x14ac:dyDescent="0.3">
      <c r="A2230" s="187" t="e">
        <f>#REF!</f>
        <v>#REF!</v>
      </c>
      <c r="B2230" s="187" t="e">
        <f>#REF!</f>
        <v>#REF!</v>
      </c>
      <c r="C2230" s="191" t="e">
        <f>#REF!</f>
        <v>#REF!</v>
      </c>
      <c r="D2230" s="186" t="e">
        <f>COUNTIF('[5]Trial Balance'!$A:$A,A2230)</f>
        <v>#VALUE!</v>
      </c>
    </row>
    <row r="2231" spans="1:4" hidden="1" x14ac:dyDescent="0.3">
      <c r="A2231" s="187" t="e">
        <f>#REF!</f>
        <v>#REF!</v>
      </c>
      <c r="B2231" s="187" t="e">
        <f>#REF!</f>
        <v>#REF!</v>
      </c>
      <c r="C2231" s="191" t="e">
        <f>#REF!</f>
        <v>#REF!</v>
      </c>
      <c r="D2231" s="186" t="e">
        <f>COUNTIF('[5]Trial Balance'!$A:$A,A2231)</f>
        <v>#VALUE!</v>
      </c>
    </row>
    <row r="2232" spans="1:4" hidden="1" x14ac:dyDescent="0.3">
      <c r="A2232" s="187" t="e">
        <f>#REF!</f>
        <v>#REF!</v>
      </c>
      <c r="B2232" s="187" t="e">
        <f>#REF!</f>
        <v>#REF!</v>
      </c>
      <c r="C2232" s="191" t="e">
        <f>#REF!</f>
        <v>#REF!</v>
      </c>
      <c r="D2232" s="186" t="e">
        <f>COUNTIF('[5]Trial Balance'!$A:$A,A2232)</f>
        <v>#VALUE!</v>
      </c>
    </row>
    <row r="2233" spans="1:4" hidden="1" x14ac:dyDescent="0.3">
      <c r="A2233" s="187" t="e">
        <f>#REF!</f>
        <v>#REF!</v>
      </c>
      <c r="B2233" s="187" t="e">
        <f>#REF!</f>
        <v>#REF!</v>
      </c>
      <c r="C2233" s="191" t="e">
        <f>#REF!</f>
        <v>#REF!</v>
      </c>
      <c r="D2233" s="186" t="e">
        <f>COUNTIF('[5]Trial Balance'!$A:$A,A2233)</f>
        <v>#VALUE!</v>
      </c>
    </row>
    <row r="2234" spans="1:4" hidden="1" x14ac:dyDescent="0.3">
      <c r="A2234" s="187" t="e">
        <f>#REF!</f>
        <v>#REF!</v>
      </c>
      <c r="B2234" s="187" t="e">
        <f>#REF!</f>
        <v>#REF!</v>
      </c>
      <c r="C2234" s="191" t="e">
        <f>#REF!</f>
        <v>#REF!</v>
      </c>
      <c r="D2234" s="186" t="e">
        <f>COUNTIF('[5]Trial Balance'!$A:$A,A2234)</f>
        <v>#VALUE!</v>
      </c>
    </row>
    <row r="2235" spans="1:4" hidden="1" x14ac:dyDescent="0.3">
      <c r="A2235" s="187" t="e">
        <f>#REF!</f>
        <v>#REF!</v>
      </c>
      <c r="B2235" s="187" t="e">
        <f>#REF!</f>
        <v>#REF!</v>
      </c>
      <c r="C2235" s="191" t="e">
        <f>#REF!</f>
        <v>#REF!</v>
      </c>
      <c r="D2235" s="186" t="e">
        <f>COUNTIF('[5]Trial Balance'!$A:$A,A2235)</f>
        <v>#VALUE!</v>
      </c>
    </row>
    <row r="2236" spans="1:4" hidden="1" x14ac:dyDescent="0.3">
      <c r="A2236" s="187" t="e">
        <f>#REF!</f>
        <v>#REF!</v>
      </c>
      <c r="B2236" s="187" t="e">
        <f>#REF!</f>
        <v>#REF!</v>
      </c>
      <c r="C2236" s="191" t="e">
        <f>#REF!</f>
        <v>#REF!</v>
      </c>
      <c r="D2236" s="186" t="e">
        <f>COUNTIF('[5]Trial Balance'!$A:$A,A2236)</f>
        <v>#VALUE!</v>
      </c>
    </row>
    <row r="2237" spans="1:4" hidden="1" x14ac:dyDescent="0.3">
      <c r="A2237" s="187" t="e">
        <f>#REF!</f>
        <v>#REF!</v>
      </c>
      <c r="B2237" s="187" t="e">
        <f>#REF!</f>
        <v>#REF!</v>
      </c>
      <c r="C2237" s="191" t="e">
        <f>#REF!</f>
        <v>#REF!</v>
      </c>
      <c r="D2237" s="186" t="e">
        <f>COUNTIF('[5]Trial Balance'!$A:$A,A2237)</f>
        <v>#VALUE!</v>
      </c>
    </row>
    <row r="2238" spans="1:4" hidden="1" x14ac:dyDescent="0.3">
      <c r="A2238" s="187" t="e">
        <f>#REF!</f>
        <v>#REF!</v>
      </c>
      <c r="B2238" s="187" t="e">
        <f>#REF!</f>
        <v>#REF!</v>
      </c>
      <c r="C2238" s="191" t="e">
        <f>#REF!</f>
        <v>#REF!</v>
      </c>
      <c r="D2238" s="186" t="e">
        <f>COUNTIF('[5]Trial Balance'!$A:$A,A2238)</f>
        <v>#VALUE!</v>
      </c>
    </row>
    <row r="2239" spans="1:4" hidden="1" x14ac:dyDescent="0.3">
      <c r="A2239" s="187" t="e">
        <f>#REF!</f>
        <v>#REF!</v>
      </c>
      <c r="B2239" s="187" t="e">
        <f>#REF!</f>
        <v>#REF!</v>
      </c>
      <c r="C2239" s="191" t="e">
        <f>#REF!</f>
        <v>#REF!</v>
      </c>
      <c r="D2239" s="186" t="e">
        <f>COUNTIF('[5]Trial Balance'!$A:$A,A2239)</f>
        <v>#VALUE!</v>
      </c>
    </row>
    <row r="2240" spans="1:4" hidden="1" x14ac:dyDescent="0.3">
      <c r="A2240" s="187" t="e">
        <f>#REF!</f>
        <v>#REF!</v>
      </c>
      <c r="B2240" s="187" t="e">
        <f>#REF!</f>
        <v>#REF!</v>
      </c>
      <c r="C2240" s="191" t="e">
        <f>#REF!</f>
        <v>#REF!</v>
      </c>
      <c r="D2240" s="186" t="e">
        <f>COUNTIF('[5]Trial Balance'!$A:$A,A2240)</f>
        <v>#VALUE!</v>
      </c>
    </row>
    <row r="2241" spans="1:4" hidden="1" x14ac:dyDescent="0.3">
      <c r="A2241" s="187" t="e">
        <f>#REF!</f>
        <v>#REF!</v>
      </c>
      <c r="B2241" s="187" t="e">
        <f>#REF!</f>
        <v>#REF!</v>
      </c>
      <c r="C2241" s="191" t="e">
        <f>#REF!</f>
        <v>#REF!</v>
      </c>
      <c r="D2241" s="186" t="e">
        <f>COUNTIF('[5]Trial Balance'!$A:$A,A2241)</f>
        <v>#VALUE!</v>
      </c>
    </row>
    <row r="2242" spans="1:4" hidden="1" x14ac:dyDescent="0.3">
      <c r="A2242" s="187" t="e">
        <f>#REF!</f>
        <v>#REF!</v>
      </c>
      <c r="B2242" s="187" t="e">
        <f>#REF!</f>
        <v>#REF!</v>
      </c>
      <c r="C2242" s="191" t="e">
        <f>#REF!</f>
        <v>#REF!</v>
      </c>
      <c r="D2242" s="186" t="e">
        <f>COUNTIF('[5]Trial Balance'!$A:$A,A2242)</f>
        <v>#VALUE!</v>
      </c>
    </row>
    <row r="2243" spans="1:4" hidden="1" x14ac:dyDescent="0.3">
      <c r="A2243" s="187" t="e">
        <f>#REF!</f>
        <v>#REF!</v>
      </c>
      <c r="B2243" s="187" t="e">
        <f>#REF!</f>
        <v>#REF!</v>
      </c>
      <c r="C2243" s="191" t="e">
        <f>#REF!</f>
        <v>#REF!</v>
      </c>
      <c r="D2243" s="186" t="e">
        <f>COUNTIF('[5]Trial Balance'!$A:$A,A2243)</f>
        <v>#VALUE!</v>
      </c>
    </row>
    <row r="2244" spans="1:4" hidden="1" x14ac:dyDescent="0.3">
      <c r="A2244" s="187" t="e">
        <f>#REF!</f>
        <v>#REF!</v>
      </c>
      <c r="B2244" s="187" t="e">
        <f>#REF!</f>
        <v>#REF!</v>
      </c>
      <c r="C2244" s="191" t="e">
        <f>#REF!</f>
        <v>#REF!</v>
      </c>
      <c r="D2244" s="186" t="e">
        <f>COUNTIF('[5]Trial Balance'!$A:$A,A2244)</f>
        <v>#VALUE!</v>
      </c>
    </row>
    <row r="2245" spans="1:4" hidden="1" x14ac:dyDescent="0.3">
      <c r="A2245" s="187" t="e">
        <f>#REF!</f>
        <v>#REF!</v>
      </c>
      <c r="B2245" s="187" t="e">
        <f>#REF!</f>
        <v>#REF!</v>
      </c>
      <c r="C2245" s="191" t="e">
        <f>#REF!</f>
        <v>#REF!</v>
      </c>
      <c r="D2245" s="186" t="e">
        <f>COUNTIF('[5]Trial Balance'!$A:$A,A2245)</f>
        <v>#VALUE!</v>
      </c>
    </row>
    <row r="2246" spans="1:4" hidden="1" x14ac:dyDescent="0.3">
      <c r="A2246" s="187" t="e">
        <f>#REF!</f>
        <v>#REF!</v>
      </c>
      <c r="B2246" s="187" t="e">
        <f>#REF!</f>
        <v>#REF!</v>
      </c>
      <c r="C2246" s="191" t="e">
        <f>#REF!</f>
        <v>#REF!</v>
      </c>
      <c r="D2246" s="186" t="e">
        <f>COUNTIF('[5]Trial Balance'!$A:$A,A2246)</f>
        <v>#VALUE!</v>
      </c>
    </row>
    <row r="2247" spans="1:4" hidden="1" x14ac:dyDescent="0.3">
      <c r="A2247" s="187" t="e">
        <f>#REF!</f>
        <v>#REF!</v>
      </c>
      <c r="B2247" s="187" t="e">
        <f>#REF!</f>
        <v>#REF!</v>
      </c>
      <c r="C2247" s="191" t="e">
        <f>#REF!</f>
        <v>#REF!</v>
      </c>
      <c r="D2247" s="186" t="e">
        <f>COUNTIF('[5]Trial Balance'!$A:$A,A2247)</f>
        <v>#VALUE!</v>
      </c>
    </row>
    <row r="2248" spans="1:4" hidden="1" x14ac:dyDescent="0.3">
      <c r="A2248" s="187" t="e">
        <f>#REF!</f>
        <v>#REF!</v>
      </c>
      <c r="B2248" s="187" t="e">
        <f>#REF!</f>
        <v>#REF!</v>
      </c>
      <c r="C2248" s="191" t="e">
        <f>#REF!</f>
        <v>#REF!</v>
      </c>
      <c r="D2248" s="186" t="e">
        <f>COUNTIF('[5]Trial Balance'!$A:$A,A2248)</f>
        <v>#VALUE!</v>
      </c>
    </row>
    <row r="2249" spans="1:4" hidden="1" x14ac:dyDescent="0.3">
      <c r="A2249" s="187" t="e">
        <f>#REF!</f>
        <v>#REF!</v>
      </c>
      <c r="B2249" s="187" t="e">
        <f>#REF!</f>
        <v>#REF!</v>
      </c>
      <c r="C2249" s="191" t="e">
        <f>#REF!</f>
        <v>#REF!</v>
      </c>
      <c r="D2249" s="186" t="e">
        <f>COUNTIF('[5]Trial Balance'!$A:$A,A2249)</f>
        <v>#VALUE!</v>
      </c>
    </row>
    <row r="2250" spans="1:4" hidden="1" x14ac:dyDescent="0.3">
      <c r="A2250" s="187" t="e">
        <f>#REF!</f>
        <v>#REF!</v>
      </c>
      <c r="B2250" s="187" t="e">
        <f>#REF!</f>
        <v>#REF!</v>
      </c>
      <c r="C2250" s="191" t="e">
        <f>#REF!</f>
        <v>#REF!</v>
      </c>
      <c r="D2250" s="186" t="e">
        <f>COUNTIF('[5]Trial Balance'!$A:$A,A2250)</f>
        <v>#VALUE!</v>
      </c>
    </row>
    <row r="2251" spans="1:4" hidden="1" x14ac:dyDescent="0.3">
      <c r="A2251" s="187" t="e">
        <f>#REF!</f>
        <v>#REF!</v>
      </c>
      <c r="B2251" s="187" t="e">
        <f>#REF!</f>
        <v>#REF!</v>
      </c>
      <c r="C2251" s="191" t="e">
        <f>#REF!</f>
        <v>#REF!</v>
      </c>
      <c r="D2251" s="186" t="e">
        <f>COUNTIF('[5]Trial Balance'!$A:$A,A2251)</f>
        <v>#VALUE!</v>
      </c>
    </row>
    <row r="2252" spans="1:4" hidden="1" x14ac:dyDescent="0.3">
      <c r="A2252" s="187" t="e">
        <f>#REF!</f>
        <v>#REF!</v>
      </c>
      <c r="B2252" s="187" t="e">
        <f>#REF!</f>
        <v>#REF!</v>
      </c>
      <c r="C2252" s="191" t="e">
        <f>#REF!</f>
        <v>#REF!</v>
      </c>
      <c r="D2252" s="186" t="e">
        <f>COUNTIF('[5]Trial Balance'!$A:$A,A2252)</f>
        <v>#VALUE!</v>
      </c>
    </row>
    <row r="2253" spans="1:4" hidden="1" x14ac:dyDescent="0.3">
      <c r="A2253" s="187" t="e">
        <f>#REF!</f>
        <v>#REF!</v>
      </c>
      <c r="B2253" s="187" t="e">
        <f>#REF!</f>
        <v>#REF!</v>
      </c>
      <c r="C2253" s="191" t="e">
        <f>#REF!</f>
        <v>#REF!</v>
      </c>
      <c r="D2253" s="186" t="e">
        <f>COUNTIF('[5]Trial Balance'!$A:$A,A2253)</f>
        <v>#VALUE!</v>
      </c>
    </row>
    <row r="2254" spans="1:4" hidden="1" x14ac:dyDescent="0.3">
      <c r="A2254" s="187" t="e">
        <f>#REF!</f>
        <v>#REF!</v>
      </c>
      <c r="B2254" s="187" t="e">
        <f>#REF!</f>
        <v>#REF!</v>
      </c>
      <c r="C2254" s="191" t="e">
        <f>#REF!</f>
        <v>#REF!</v>
      </c>
      <c r="D2254" s="186" t="e">
        <f>COUNTIF('[5]Trial Balance'!$A:$A,A2254)</f>
        <v>#VALUE!</v>
      </c>
    </row>
    <row r="2255" spans="1:4" hidden="1" x14ac:dyDescent="0.3">
      <c r="A2255" s="187" t="e">
        <f>#REF!</f>
        <v>#REF!</v>
      </c>
      <c r="B2255" s="187" t="e">
        <f>#REF!</f>
        <v>#REF!</v>
      </c>
      <c r="C2255" s="191" t="e">
        <f>#REF!</f>
        <v>#REF!</v>
      </c>
      <c r="D2255" s="186" t="e">
        <f>COUNTIF('[5]Trial Balance'!$A:$A,A2255)</f>
        <v>#VALUE!</v>
      </c>
    </row>
    <row r="2256" spans="1:4" hidden="1" x14ac:dyDescent="0.3">
      <c r="A2256" s="187" t="e">
        <f>#REF!</f>
        <v>#REF!</v>
      </c>
      <c r="B2256" s="187" t="e">
        <f>#REF!</f>
        <v>#REF!</v>
      </c>
      <c r="C2256" s="191" t="e">
        <f>#REF!</f>
        <v>#REF!</v>
      </c>
      <c r="D2256" s="186" t="e">
        <f>COUNTIF('[5]Trial Balance'!$A:$A,A2256)</f>
        <v>#VALUE!</v>
      </c>
    </row>
    <row r="2257" spans="1:4" hidden="1" x14ac:dyDescent="0.3">
      <c r="A2257" s="187" t="e">
        <f>#REF!</f>
        <v>#REF!</v>
      </c>
      <c r="B2257" s="187" t="e">
        <f>#REF!</f>
        <v>#REF!</v>
      </c>
      <c r="C2257" s="191" t="e">
        <f>#REF!</f>
        <v>#REF!</v>
      </c>
      <c r="D2257" s="186" t="e">
        <f>COUNTIF('[5]Trial Balance'!$A:$A,A2257)</f>
        <v>#VALUE!</v>
      </c>
    </row>
    <row r="2258" spans="1:4" hidden="1" x14ac:dyDescent="0.3">
      <c r="A2258" s="187" t="e">
        <f>#REF!</f>
        <v>#REF!</v>
      </c>
      <c r="B2258" s="187" t="e">
        <f>#REF!</f>
        <v>#REF!</v>
      </c>
      <c r="C2258" s="191" t="e">
        <f>#REF!</f>
        <v>#REF!</v>
      </c>
      <c r="D2258" s="186" t="e">
        <f>COUNTIF('[5]Trial Balance'!$A:$A,A2258)</f>
        <v>#VALUE!</v>
      </c>
    </row>
    <row r="2259" spans="1:4" hidden="1" x14ac:dyDescent="0.3">
      <c r="A2259" s="187" t="e">
        <f>#REF!</f>
        <v>#REF!</v>
      </c>
      <c r="B2259" s="187" t="e">
        <f>#REF!</f>
        <v>#REF!</v>
      </c>
      <c r="C2259" s="191" t="e">
        <f>#REF!</f>
        <v>#REF!</v>
      </c>
      <c r="D2259" s="186" t="e">
        <f>COUNTIF('[5]Trial Balance'!$A:$A,A2259)</f>
        <v>#VALUE!</v>
      </c>
    </row>
    <row r="2260" spans="1:4" hidden="1" x14ac:dyDescent="0.3">
      <c r="A2260" s="187" t="e">
        <f>#REF!</f>
        <v>#REF!</v>
      </c>
      <c r="B2260" s="187" t="e">
        <f>#REF!</f>
        <v>#REF!</v>
      </c>
      <c r="C2260" s="191" t="e">
        <f>#REF!</f>
        <v>#REF!</v>
      </c>
      <c r="D2260" s="186" t="e">
        <f>COUNTIF('[5]Trial Balance'!$A:$A,A2260)</f>
        <v>#VALUE!</v>
      </c>
    </row>
    <row r="2261" spans="1:4" hidden="1" x14ac:dyDescent="0.3">
      <c r="A2261" s="187" t="e">
        <f>#REF!</f>
        <v>#REF!</v>
      </c>
      <c r="B2261" s="187" t="e">
        <f>#REF!</f>
        <v>#REF!</v>
      </c>
      <c r="C2261" s="191" t="e">
        <f>#REF!</f>
        <v>#REF!</v>
      </c>
      <c r="D2261" s="186" t="e">
        <f>COUNTIF('[5]Trial Balance'!$A:$A,A2261)</f>
        <v>#VALUE!</v>
      </c>
    </row>
    <row r="2262" spans="1:4" hidden="1" x14ac:dyDescent="0.3">
      <c r="A2262" s="187" t="e">
        <f>#REF!</f>
        <v>#REF!</v>
      </c>
      <c r="B2262" s="187" t="e">
        <f>#REF!</f>
        <v>#REF!</v>
      </c>
      <c r="C2262" s="191" t="e">
        <f>#REF!</f>
        <v>#REF!</v>
      </c>
      <c r="D2262" s="186" t="e">
        <f>COUNTIF('[5]Trial Balance'!$A:$A,A2262)</f>
        <v>#VALUE!</v>
      </c>
    </row>
    <row r="2263" spans="1:4" hidden="1" x14ac:dyDescent="0.3">
      <c r="A2263" s="187" t="e">
        <f>#REF!</f>
        <v>#REF!</v>
      </c>
      <c r="B2263" s="187" t="e">
        <f>#REF!</f>
        <v>#REF!</v>
      </c>
      <c r="C2263" s="191" t="e">
        <f>#REF!</f>
        <v>#REF!</v>
      </c>
      <c r="D2263" s="186" t="e">
        <f>COUNTIF('[5]Trial Balance'!$A:$A,A2263)</f>
        <v>#VALUE!</v>
      </c>
    </row>
    <row r="2264" spans="1:4" hidden="1" x14ac:dyDescent="0.3">
      <c r="A2264" s="187" t="e">
        <f>#REF!</f>
        <v>#REF!</v>
      </c>
      <c r="B2264" s="187" t="e">
        <f>#REF!</f>
        <v>#REF!</v>
      </c>
      <c r="C2264" s="191" t="e">
        <f>#REF!</f>
        <v>#REF!</v>
      </c>
      <c r="D2264" s="186" t="e">
        <f>COUNTIF('[5]Trial Balance'!$A:$A,A2264)</f>
        <v>#VALUE!</v>
      </c>
    </row>
    <row r="2265" spans="1:4" hidden="1" x14ac:dyDescent="0.3">
      <c r="A2265" s="187" t="e">
        <f>#REF!</f>
        <v>#REF!</v>
      </c>
      <c r="B2265" s="187" t="e">
        <f>#REF!</f>
        <v>#REF!</v>
      </c>
      <c r="C2265" s="191" t="e">
        <f>#REF!</f>
        <v>#REF!</v>
      </c>
      <c r="D2265" s="186" t="e">
        <f>COUNTIF('[5]Trial Balance'!$A:$A,A2265)</f>
        <v>#VALUE!</v>
      </c>
    </row>
    <row r="2266" spans="1:4" hidden="1" x14ac:dyDescent="0.3">
      <c r="A2266" s="187" t="e">
        <f>#REF!</f>
        <v>#REF!</v>
      </c>
      <c r="B2266" s="187" t="e">
        <f>#REF!</f>
        <v>#REF!</v>
      </c>
      <c r="C2266" s="191" t="e">
        <f>#REF!</f>
        <v>#REF!</v>
      </c>
      <c r="D2266" s="186" t="e">
        <f>COUNTIF('[5]Trial Balance'!$A:$A,A2266)</f>
        <v>#VALUE!</v>
      </c>
    </row>
    <row r="2267" spans="1:4" hidden="1" x14ac:dyDescent="0.3">
      <c r="A2267" s="187" t="e">
        <f>#REF!</f>
        <v>#REF!</v>
      </c>
      <c r="B2267" s="187" t="e">
        <f>#REF!</f>
        <v>#REF!</v>
      </c>
      <c r="C2267" s="191" t="e">
        <f>#REF!</f>
        <v>#REF!</v>
      </c>
      <c r="D2267" s="186" t="e">
        <f>COUNTIF('[5]Trial Balance'!$A:$A,A2267)</f>
        <v>#VALUE!</v>
      </c>
    </row>
    <row r="2268" spans="1:4" hidden="1" x14ac:dyDescent="0.3">
      <c r="A2268" s="187" t="e">
        <f>#REF!</f>
        <v>#REF!</v>
      </c>
      <c r="B2268" s="187" t="e">
        <f>#REF!</f>
        <v>#REF!</v>
      </c>
      <c r="C2268" s="191" t="e">
        <f>#REF!</f>
        <v>#REF!</v>
      </c>
      <c r="D2268" s="186" t="e">
        <f>COUNTIF('[5]Trial Balance'!$A:$A,A2268)</f>
        <v>#VALUE!</v>
      </c>
    </row>
    <row r="2269" spans="1:4" hidden="1" x14ac:dyDescent="0.3">
      <c r="A2269" s="187" t="e">
        <f>#REF!</f>
        <v>#REF!</v>
      </c>
      <c r="B2269" s="187" t="e">
        <f>#REF!</f>
        <v>#REF!</v>
      </c>
      <c r="C2269" s="191" t="e">
        <f>#REF!</f>
        <v>#REF!</v>
      </c>
      <c r="D2269" s="186" t="e">
        <f>COUNTIF('[5]Trial Balance'!$A:$A,A2269)</f>
        <v>#VALUE!</v>
      </c>
    </row>
    <row r="2270" spans="1:4" hidden="1" x14ac:dyDescent="0.3">
      <c r="A2270" s="187" t="e">
        <f>#REF!</f>
        <v>#REF!</v>
      </c>
      <c r="B2270" s="187" t="e">
        <f>#REF!</f>
        <v>#REF!</v>
      </c>
      <c r="C2270" s="191" t="e">
        <f>#REF!</f>
        <v>#REF!</v>
      </c>
      <c r="D2270" s="186" t="e">
        <f>COUNTIF('[5]Trial Balance'!$A:$A,A2270)</f>
        <v>#VALUE!</v>
      </c>
    </row>
    <row r="2271" spans="1:4" hidden="1" x14ac:dyDescent="0.3">
      <c r="A2271" s="187" t="e">
        <f>#REF!</f>
        <v>#REF!</v>
      </c>
      <c r="B2271" s="187" t="e">
        <f>#REF!</f>
        <v>#REF!</v>
      </c>
      <c r="C2271" s="191" t="e">
        <f>#REF!</f>
        <v>#REF!</v>
      </c>
      <c r="D2271" s="186" t="e">
        <f>COUNTIF('[5]Trial Balance'!$A:$A,A2271)</f>
        <v>#VALUE!</v>
      </c>
    </row>
    <row r="2272" spans="1:4" hidden="1" x14ac:dyDescent="0.3">
      <c r="A2272" s="187" t="e">
        <f>#REF!</f>
        <v>#REF!</v>
      </c>
      <c r="B2272" s="187" t="e">
        <f>#REF!</f>
        <v>#REF!</v>
      </c>
      <c r="C2272" s="191" t="e">
        <f>#REF!</f>
        <v>#REF!</v>
      </c>
      <c r="D2272" s="186" t="e">
        <f>COUNTIF('[5]Trial Balance'!$A:$A,A2272)</f>
        <v>#VALUE!</v>
      </c>
    </row>
    <row r="2273" spans="1:4" hidden="1" x14ac:dyDescent="0.3">
      <c r="A2273" s="187" t="e">
        <f>#REF!</f>
        <v>#REF!</v>
      </c>
      <c r="B2273" s="187" t="e">
        <f>#REF!</f>
        <v>#REF!</v>
      </c>
      <c r="C2273" s="191" t="e">
        <f>#REF!</f>
        <v>#REF!</v>
      </c>
      <c r="D2273" s="186" t="e">
        <f>COUNTIF('[5]Trial Balance'!$A:$A,A2273)</f>
        <v>#VALUE!</v>
      </c>
    </row>
    <row r="2274" spans="1:4" hidden="1" x14ac:dyDescent="0.3">
      <c r="A2274" s="187" t="e">
        <f>#REF!</f>
        <v>#REF!</v>
      </c>
      <c r="B2274" s="187" t="e">
        <f>#REF!</f>
        <v>#REF!</v>
      </c>
      <c r="C2274" s="191" t="e">
        <f>#REF!</f>
        <v>#REF!</v>
      </c>
      <c r="D2274" s="186" t="e">
        <f>COUNTIF('[5]Trial Balance'!$A:$A,A2274)</f>
        <v>#VALUE!</v>
      </c>
    </row>
    <row r="2275" spans="1:4" hidden="1" x14ac:dyDescent="0.3">
      <c r="A2275" s="187" t="e">
        <f>#REF!</f>
        <v>#REF!</v>
      </c>
      <c r="B2275" s="187" t="e">
        <f>#REF!</f>
        <v>#REF!</v>
      </c>
      <c r="C2275" s="191" t="e">
        <f>#REF!</f>
        <v>#REF!</v>
      </c>
      <c r="D2275" s="186" t="e">
        <f>COUNTIF('[5]Trial Balance'!$A:$A,A2275)</f>
        <v>#VALUE!</v>
      </c>
    </row>
    <row r="2276" spans="1:4" hidden="1" x14ac:dyDescent="0.3">
      <c r="A2276" s="187" t="e">
        <f>#REF!</f>
        <v>#REF!</v>
      </c>
      <c r="B2276" s="187" t="e">
        <f>#REF!</f>
        <v>#REF!</v>
      </c>
      <c r="C2276" s="191" t="e">
        <f>#REF!</f>
        <v>#REF!</v>
      </c>
      <c r="D2276" s="186" t="e">
        <f>COUNTIF('[5]Trial Balance'!$A:$A,A2276)</f>
        <v>#VALUE!</v>
      </c>
    </row>
    <row r="2277" spans="1:4" hidden="1" x14ac:dyDescent="0.3">
      <c r="A2277" s="187" t="e">
        <f>#REF!</f>
        <v>#REF!</v>
      </c>
      <c r="B2277" s="187" t="e">
        <f>#REF!</f>
        <v>#REF!</v>
      </c>
      <c r="C2277" s="191" t="e">
        <f>#REF!</f>
        <v>#REF!</v>
      </c>
      <c r="D2277" s="186" t="e">
        <f>COUNTIF('[5]Trial Balance'!$A:$A,A2277)</f>
        <v>#VALUE!</v>
      </c>
    </row>
    <row r="2278" spans="1:4" hidden="1" x14ac:dyDescent="0.3">
      <c r="A2278" s="187" t="e">
        <f>#REF!</f>
        <v>#REF!</v>
      </c>
      <c r="B2278" s="187" t="e">
        <f>#REF!</f>
        <v>#REF!</v>
      </c>
      <c r="C2278" s="191" t="e">
        <f>#REF!</f>
        <v>#REF!</v>
      </c>
      <c r="D2278" s="186" t="e">
        <f>COUNTIF('[5]Trial Balance'!$A:$A,A2278)</f>
        <v>#VALUE!</v>
      </c>
    </row>
    <row r="2279" spans="1:4" hidden="1" x14ac:dyDescent="0.3">
      <c r="A2279" s="187" t="e">
        <f>#REF!</f>
        <v>#REF!</v>
      </c>
      <c r="B2279" s="187" t="e">
        <f>#REF!</f>
        <v>#REF!</v>
      </c>
      <c r="C2279" s="191" t="e">
        <f>#REF!</f>
        <v>#REF!</v>
      </c>
      <c r="D2279" s="186" t="e">
        <f>COUNTIF('[5]Trial Balance'!$A:$A,A2279)</f>
        <v>#VALUE!</v>
      </c>
    </row>
    <row r="2280" spans="1:4" hidden="1" x14ac:dyDescent="0.3">
      <c r="A2280" s="187" t="e">
        <f>#REF!</f>
        <v>#REF!</v>
      </c>
      <c r="B2280" s="187" t="e">
        <f>#REF!</f>
        <v>#REF!</v>
      </c>
      <c r="C2280" s="191" t="e">
        <f>#REF!</f>
        <v>#REF!</v>
      </c>
      <c r="D2280" s="186" t="e">
        <f>COUNTIF('[5]Trial Balance'!$A:$A,A2280)</f>
        <v>#VALUE!</v>
      </c>
    </row>
    <row r="2281" spans="1:4" hidden="1" x14ac:dyDescent="0.3">
      <c r="A2281" s="187" t="e">
        <f>#REF!</f>
        <v>#REF!</v>
      </c>
      <c r="B2281" s="187" t="e">
        <f>#REF!</f>
        <v>#REF!</v>
      </c>
      <c r="C2281" s="191" t="e">
        <f>#REF!</f>
        <v>#REF!</v>
      </c>
      <c r="D2281" s="186" t="e">
        <f>COUNTIF('[5]Trial Balance'!$A:$A,A2281)</f>
        <v>#VALUE!</v>
      </c>
    </row>
    <row r="2282" spans="1:4" hidden="1" x14ac:dyDescent="0.3">
      <c r="A2282" s="187" t="e">
        <f>#REF!</f>
        <v>#REF!</v>
      </c>
      <c r="B2282" s="187" t="e">
        <f>#REF!</f>
        <v>#REF!</v>
      </c>
      <c r="C2282" s="191" t="e">
        <f>#REF!</f>
        <v>#REF!</v>
      </c>
      <c r="D2282" s="186" t="e">
        <f>COUNTIF('[5]Trial Balance'!$A:$A,A2282)</f>
        <v>#VALUE!</v>
      </c>
    </row>
    <row r="2283" spans="1:4" hidden="1" x14ac:dyDescent="0.3">
      <c r="A2283" s="187" t="e">
        <f>#REF!</f>
        <v>#REF!</v>
      </c>
      <c r="B2283" s="187" t="e">
        <f>#REF!</f>
        <v>#REF!</v>
      </c>
      <c r="C2283" s="191" t="e">
        <f>#REF!</f>
        <v>#REF!</v>
      </c>
      <c r="D2283" s="186" t="e">
        <f>COUNTIF('[5]Trial Balance'!$A:$A,A2283)</f>
        <v>#VALUE!</v>
      </c>
    </row>
    <row r="2284" spans="1:4" hidden="1" x14ac:dyDescent="0.3">
      <c r="A2284" s="187" t="e">
        <f>#REF!</f>
        <v>#REF!</v>
      </c>
      <c r="B2284" s="187" t="e">
        <f>#REF!</f>
        <v>#REF!</v>
      </c>
      <c r="C2284" s="191" t="e">
        <f>#REF!</f>
        <v>#REF!</v>
      </c>
      <c r="D2284" s="186" t="e">
        <f>COUNTIF('[5]Trial Balance'!$A:$A,A2284)</f>
        <v>#VALUE!</v>
      </c>
    </row>
    <row r="2285" spans="1:4" hidden="1" x14ac:dyDescent="0.3">
      <c r="A2285" s="187" t="e">
        <f>#REF!</f>
        <v>#REF!</v>
      </c>
      <c r="B2285" s="187" t="e">
        <f>#REF!</f>
        <v>#REF!</v>
      </c>
      <c r="C2285" s="191" t="e">
        <f>#REF!</f>
        <v>#REF!</v>
      </c>
      <c r="D2285" s="186" t="e">
        <f>COUNTIF('[5]Trial Balance'!$A:$A,A2285)</f>
        <v>#VALUE!</v>
      </c>
    </row>
    <row r="2286" spans="1:4" hidden="1" x14ac:dyDescent="0.3">
      <c r="A2286" s="187" t="e">
        <f>#REF!</f>
        <v>#REF!</v>
      </c>
      <c r="B2286" s="187" t="e">
        <f>#REF!</f>
        <v>#REF!</v>
      </c>
      <c r="C2286" s="191" t="e">
        <f>#REF!</f>
        <v>#REF!</v>
      </c>
      <c r="D2286" s="186" t="e">
        <f>COUNTIF('[5]Trial Balance'!$A:$A,A2286)</f>
        <v>#VALUE!</v>
      </c>
    </row>
    <row r="2287" spans="1:4" hidden="1" x14ac:dyDescent="0.3">
      <c r="A2287" s="187" t="e">
        <f>#REF!</f>
        <v>#REF!</v>
      </c>
      <c r="B2287" s="187" t="e">
        <f>#REF!</f>
        <v>#REF!</v>
      </c>
      <c r="C2287" s="191" t="e">
        <f>#REF!</f>
        <v>#REF!</v>
      </c>
      <c r="D2287" s="186" t="e">
        <f>COUNTIF('[5]Trial Balance'!$A:$A,A2287)</f>
        <v>#VALUE!</v>
      </c>
    </row>
    <row r="2288" spans="1:4" hidden="1" x14ac:dyDescent="0.3">
      <c r="A2288" s="187" t="e">
        <f>#REF!</f>
        <v>#REF!</v>
      </c>
      <c r="B2288" s="187" t="e">
        <f>#REF!</f>
        <v>#REF!</v>
      </c>
      <c r="C2288" s="191" t="e">
        <f>#REF!</f>
        <v>#REF!</v>
      </c>
      <c r="D2288" s="186" t="e">
        <f>COUNTIF('[5]Trial Balance'!$A:$A,A2288)</f>
        <v>#VALUE!</v>
      </c>
    </row>
    <row r="2289" spans="1:4" hidden="1" x14ac:dyDescent="0.3">
      <c r="A2289" s="187" t="e">
        <f>#REF!</f>
        <v>#REF!</v>
      </c>
      <c r="B2289" s="187" t="e">
        <f>#REF!</f>
        <v>#REF!</v>
      </c>
      <c r="C2289" s="191" t="e">
        <f>#REF!</f>
        <v>#REF!</v>
      </c>
      <c r="D2289" s="186" t="e">
        <f>COUNTIF('[5]Trial Balance'!$A:$A,A2289)</f>
        <v>#VALUE!</v>
      </c>
    </row>
    <row r="2290" spans="1:4" hidden="1" x14ac:dyDescent="0.3">
      <c r="A2290" s="187" t="e">
        <f>#REF!</f>
        <v>#REF!</v>
      </c>
      <c r="B2290" s="187" t="e">
        <f>#REF!</f>
        <v>#REF!</v>
      </c>
      <c r="C2290" s="191" t="e">
        <f>#REF!</f>
        <v>#REF!</v>
      </c>
      <c r="D2290" s="186" t="e">
        <f>COUNTIF('[5]Trial Balance'!$A:$A,A2290)</f>
        <v>#VALUE!</v>
      </c>
    </row>
    <row r="2291" spans="1:4" hidden="1" x14ac:dyDescent="0.3">
      <c r="A2291" s="187" t="e">
        <f>#REF!</f>
        <v>#REF!</v>
      </c>
      <c r="B2291" s="187" t="e">
        <f>#REF!</f>
        <v>#REF!</v>
      </c>
      <c r="C2291" s="191" t="e">
        <f>#REF!</f>
        <v>#REF!</v>
      </c>
      <c r="D2291" s="186" t="e">
        <f>COUNTIF('[5]Trial Balance'!$A:$A,A2291)</f>
        <v>#VALUE!</v>
      </c>
    </row>
    <row r="2292" spans="1:4" hidden="1" x14ac:dyDescent="0.3">
      <c r="A2292" s="187" t="e">
        <f>#REF!</f>
        <v>#REF!</v>
      </c>
      <c r="B2292" s="187" t="e">
        <f>#REF!</f>
        <v>#REF!</v>
      </c>
      <c r="C2292" s="191" t="e">
        <f>#REF!</f>
        <v>#REF!</v>
      </c>
      <c r="D2292" s="186" t="e">
        <f>COUNTIF('[5]Trial Balance'!$A:$A,A2292)</f>
        <v>#VALUE!</v>
      </c>
    </row>
    <row r="2293" spans="1:4" hidden="1" x14ac:dyDescent="0.3">
      <c r="A2293" s="187" t="e">
        <f>#REF!</f>
        <v>#REF!</v>
      </c>
      <c r="B2293" s="187" t="e">
        <f>#REF!</f>
        <v>#REF!</v>
      </c>
      <c r="C2293" s="191" t="e">
        <f>#REF!</f>
        <v>#REF!</v>
      </c>
      <c r="D2293" s="186" t="e">
        <f>COUNTIF('[5]Trial Balance'!$A:$A,A2293)</f>
        <v>#VALUE!</v>
      </c>
    </row>
    <row r="2294" spans="1:4" hidden="1" x14ac:dyDescent="0.3">
      <c r="A2294" s="187" t="e">
        <f>#REF!</f>
        <v>#REF!</v>
      </c>
      <c r="B2294" s="187" t="e">
        <f>#REF!</f>
        <v>#REF!</v>
      </c>
      <c r="C2294" s="191" t="e">
        <f>#REF!</f>
        <v>#REF!</v>
      </c>
      <c r="D2294" s="186" t="e">
        <f>COUNTIF('[5]Trial Balance'!$A:$A,A2294)</f>
        <v>#VALUE!</v>
      </c>
    </row>
    <row r="2295" spans="1:4" hidden="1" x14ac:dyDescent="0.3">
      <c r="A2295" s="187" t="e">
        <f>#REF!</f>
        <v>#REF!</v>
      </c>
      <c r="B2295" s="187" t="e">
        <f>#REF!</f>
        <v>#REF!</v>
      </c>
      <c r="C2295" s="191" t="e">
        <f>#REF!</f>
        <v>#REF!</v>
      </c>
      <c r="D2295" s="186" t="e">
        <f>COUNTIF('[5]Trial Balance'!$A:$A,A2295)</f>
        <v>#VALUE!</v>
      </c>
    </row>
    <row r="2296" spans="1:4" hidden="1" x14ac:dyDescent="0.3">
      <c r="A2296" s="187" t="e">
        <f>#REF!</f>
        <v>#REF!</v>
      </c>
      <c r="B2296" s="187" t="e">
        <f>#REF!</f>
        <v>#REF!</v>
      </c>
      <c r="C2296" s="191" t="e">
        <f>#REF!</f>
        <v>#REF!</v>
      </c>
      <c r="D2296" s="186" t="e">
        <f>COUNTIF('[5]Trial Balance'!$A:$A,A2296)</f>
        <v>#VALUE!</v>
      </c>
    </row>
    <row r="2297" spans="1:4" hidden="1" x14ac:dyDescent="0.3">
      <c r="A2297" s="187" t="e">
        <f>#REF!</f>
        <v>#REF!</v>
      </c>
      <c r="B2297" s="187" t="e">
        <f>#REF!</f>
        <v>#REF!</v>
      </c>
      <c r="C2297" s="191" t="e">
        <f>#REF!</f>
        <v>#REF!</v>
      </c>
      <c r="D2297" s="186" t="e">
        <f>COUNTIF('[5]Trial Balance'!$A:$A,A2297)</f>
        <v>#VALUE!</v>
      </c>
    </row>
    <row r="2298" spans="1:4" hidden="1" x14ac:dyDescent="0.3">
      <c r="A2298" s="187" t="e">
        <f>#REF!</f>
        <v>#REF!</v>
      </c>
      <c r="B2298" s="187" t="e">
        <f>#REF!</f>
        <v>#REF!</v>
      </c>
      <c r="C2298" s="191" t="e">
        <f>#REF!</f>
        <v>#REF!</v>
      </c>
      <c r="D2298" s="186" t="e">
        <f>COUNTIF('[5]Trial Balance'!$A:$A,A2298)</f>
        <v>#VALUE!</v>
      </c>
    </row>
    <row r="2299" spans="1:4" hidden="1" x14ac:dyDescent="0.3">
      <c r="A2299" s="187" t="e">
        <f>#REF!</f>
        <v>#REF!</v>
      </c>
      <c r="B2299" s="187" t="e">
        <f>#REF!</f>
        <v>#REF!</v>
      </c>
      <c r="C2299" s="191" t="e">
        <f>#REF!</f>
        <v>#REF!</v>
      </c>
      <c r="D2299" s="186" t="e">
        <f>COUNTIF('[5]Trial Balance'!$A:$A,A2299)</f>
        <v>#VALUE!</v>
      </c>
    </row>
    <row r="2300" spans="1:4" hidden="1" x14ac:dyDescent="0.3">
      <c r="A2300" s="187" t="e">
        <f>#REF!</f>
        <v>#REF!</v>
      </c>
      <c r="B2300" s="187" t="e">
        <f>#REF!</f>
        <v>#REF!</v>
      </c>
      <c r="C2300" s="191" t="e">
        <f>#REF!</f>
        <v>#REF!</v>
      </c>
      <c r="D2300" s="186" t="e">
        <f>COUNTIF('[5]Trial Balance'!$A:$A,A2300)</f>
        <v>#VALUE!</v>
      </c>
    </row>
    <row r="2301" spans="1:4" hidden="1" x14ac:dyDescent="0.3">
      <c r="A2301" s="187" t="e">
        <f>#REF!</f>
        <v>#REF!</v>
      </c>
      <c r="B2301" s="187" t="e">
        <f>#REF!</f>
        <v>#REF!</v>
      </c>
      <c r="C2301" s="191" t="e">
        <f>#REF!</f>
        <v>#REF!</v>
      </c>
      <c r="D2301" s="186" t="e">
        <f>COUNTIF('[5]Trial Balance'!$A:$A,A2301)</f>
        <v>#VALUE!</v>
      </c>
    </row>
    <row r="2302" spans="1:4" hidden="1" x14ac:dyDescent="0.3">
      <c r="A2302" s="187" t="e">
        <f>#REF!</f>
        <v>#REF!</v>
      </c>
      <c r="B2302" s="187" t="e">
        <f>#REF!</f>
        <v>#REF!</v>
      </c>
      <c r="C2302" s="191" t="e">
        <f>#REF!</f>
        <v>#REF!</v>
      </c>
      <c r="D2302" s="186" t="e">
        <f>COUNTIF('[5]Trial Balance'!$A:$A,A2302)</f>
        <v>#VALUE!</v>
      </c>
    </row>
    <row r="2303" spans="1:4" hidden="1" x14ac:dyDescent="0.3">
      <c r="A2303" s="187" t="e">
        <f>#REF!</f>
        <v>#REF!</v>
      </c>
      <c r="B2303" s="187" t="e">
        <f>#REF!</f>
        <v>#REF!</v>
      </c>
      <c r="C2303" s="191" t="e">
        <f>#REF!</f>
        <v>#REF!</v>
      </c>
      <c r="D2303" s="186" t="e">
        <f>COUNTIF('[5]Trial Balance'!$A:$A,A2303)</f>
        <v>#VALUE!</v>
      </c>
    </row>
    <row r="2304" spans="1:4" hidden="1" x14ac:dyDescent="0.3">
      <c r="A2304" s="187" t="e">
        <f>#REF!</f>
        <v>#REF!</v>
      </c>
      <c r="B2304" s="187" t="e">
        <f>#REF!</f>
        <v>#REF!</v>
      </c>
      <c r="C2304" s="191" t="e">
        <f>#REF!</f>
        <v>#REF!</v>
      </c>
      <c r="D2304" s="186" t="e">
        <f>COUNTIF('[5]Trial Balance'!$A:$A,A2304)</f>
        <v>#VALUE!</v>
      </c>
    </row>
    <row r="2305" spans="1:4" hidden="1" x14ac:dyDescent="0.3">
      <c r="A2305" s="187" t="e">
        <f>#REF!</f>
        <v>#REF!</v>
      </c>
      <c r="B2305" s="187" t="e">
        <f>#REF!</f>
        <v>#REF!</v>
      </c>
      <c r="C2305" s="191" t="e">
        <f>#REF!</f>
        <v>#REF!</v>
      </c>
      <c r="D2305" s="186" t="e">
        <f>COUNTIF('[5]Trial Balance'!$A:$A,A2305)</f>
        <v>#VALUE!</v>
      </c>
    </row>
    <row r="2306" spans="1:4" hidden="1" x14ac:dyDescent="0.3">
      <c r="A2306" s="187" t="e">
        <f>#REF!</f>
        <v>#REF!</v>
      </c>
      <c r="B2306" s="187" t="e">
        <f>#REF!</f>
        <v>#REF!</v>
      </c>
      <c r="C2306" s="191" t="e">
        <f>#REF!</f>
        <v>#REF!</v>
      </c>
      <c r="D2306" s="186" t="e">
        <f>COUNTIF('[5]Trial Balance'!$A:$A,A2306)</f>
        <v>#VALUE!</v>
      </c>
    </row>
    <row r="2307" spans="1:4" hidden="1" x14ac:dyDescent="0.3">
      <c r="A2307" s="187" t="e">
        <f>#REF!</f>
        <v>#REF!</v>
      </c>
      <c r="B2307" s="187" t="e">
        <f>#REF!</f>
        <v>#REF!</v>
      </c>
      <c r="C2307" s="191" t="e">
        <f>#REF!</f>
        <v>#REF!</v>
      </c>
      <c r="D2307" s="186" t="e">
        <f>COUNTIF('[5]Trial Balance'!$A:$A,A2307)</f>
        <v>#VALUE!</v>
      </c>
    </row>
    <row r="2308" spans="1:4" hidden="1" x14ac:dyDescent="0.3">
      <c r="A2308" s="187" t="e">
        <f>#REF!</f>
        <v>#REF!</v>
      </c>
      <c r="B2308" s="187" t="e">
        <f>#REF!</f>
        <v>#REF!</v>
      </c>
      <c r="C2308" s="191" t="e">
        <f>#REF!</f>
        <v>#REF!</v>
      </c>
      <c r="D2308" s="186" t="e">
        <f>COUNTIF('[5]Trial Balance'!$A:$A,A2308)</f>
        <v>#VALUE!</v>
      </c>
    </row>
    <row r="2309" spans="1:4" hidden="1" x14ac:dyDescent="0.3">
      <c r="A2309" s="187" t="e">
        <f>#REF!</f>
        <v>#REF!</v>
      </c>
      <c r="B2309" s="187" t="e">
        <f>#REF!</f>
        <v>#REF!</v>
      </c>
      <c r="C2309" s="191" t="e">
        <f>#REF!</f>
        <v>#REF!</v>
      </c>
      <c r="D2309" s="186" t="e">
        <f>COUNTIF('[5]Trial Balance'!$A:$A,A2309)</f>
        <v>#VALUE!</v>
      </c>
    </row>
    <row r="2310" spans="1:4" hidden="1" x14ac:dyDescent="0.3">
      <c r="A2310" s="187" t="e">
        <f>#REF!</f>
        <v>#REF!</v>
      </c>
      <c r="B2310" s="187" t="e">
        <f>#REF!</f>
        <v>#REF!</v>
      </c>
      <c r="C2310" s="191" t="e">
        <f>#REF!</f>
        <v>#REF!</v>
      </c>
      <c r="D2310" s="186" t="e">
        <f>COUNTIF('[5]Trial Balance'!$A:$A,A2310)</f>
        <v>#VALUE!</v>
      </c>
    </row>
    <row r="2311" spans="1:4" hidden="1" x14ac:dyDescent="0.3">
      <c r="A2311" s="187" t="e">
        <f>#REF!</f>
        <v>#REF!</v>
      </c>
      <c r="B2311" s="187" t="e">
        <f>#REF!</f>
        <v>#REF!</v>
      </c>
      <c r="C2311" s="191" t="e">
        <f>#REF!</f>
        <v>#REF!</v>
      </c>
      <c r="D2311" s="186" t="e">
        <f>COUNTIF('[5]Trial Balance'!$A:$A,A2311)</f>
        <v>#VALUE!</v>
      </c>
    </row>
    <row r="2312" spans="1:4" hidden="1" x14ac:dyDescent="0.3">
      <c r="A2312" s="187" t="e">
        <f>#REF!</f>
        <v>#REF!</v>
      </c>
      <c r="B2312" s="187" t="e">
        <f>#REF!</f>
        <v>#REF!</v>
      </c>
      <c r="C2312" s="191" t="e">
        <f>#REF!</f>
        <v>#REF!</v>
      </c>
      <c r="D2312" s="186" t="e">
        <f>COUNTIF('[5]Trial Balance'!$A:$A,A2312)</f>
        <v>#VALUE!</v>
      </c>
    </row>
    <row r="2313" spans="1:4" hidden="1" x14ac:dyDescent="0.3">
      <c r="A2313" s="187" t="e">
        <f>#REF!</f>
        <v>#REF!</v>
      </c>
      <c r="B2313" s="187" t="e">
        <f>#REF!</f>
        <v>#REF!</v>
      </c>
      <c r="C2313" s="191" t="e">
        <f>#REF!</f>
        <v>#REF!</v>
      </c>
      <c r="D2313" s="186" t="e">
        <f>COUNTIF('[5]Trial Balance'!$A:$A,A2313)</f>
        <v>#VALUE!</v>
      </c>
    </row>
    <row r="2314" spans="1:4" hidden="1" x14ac:dyDescent="0.3">
      <c r="A2314" s="187" t="e">
        <f>#REF!</f>
        <v>#REF!</v>
      </c>
      <c r="B2314" s="187" t="e">
        <f>#REF!</f>
        <v>#REF!</v>
      </c>
      <c r="C2314" s="191" t="e">
        <f>#REF!</f>
        <v>#REF!</v>
      </c>
      <c r="D2314" s="186" t="e">
        <f>COUNTIF('[5]Trial Balance'!$A:$A,A2314)</f>
        <v>#VALUE!</v>
      </c>
    </row>
    <row r="2315" spans="1:4" hidden="1" x14ac:dyDescent="0.3">
      <c r="A2315" s="187" t="e">
        <f>#REF!</f>
        <v>#REF!</v>
      </c>
      <c r="B2315" s="187" t="e">
        <f>#REF!</f>
        <v>#REF!</v>
      </c>
      <c r="C2315" s="191" t="e">
        <f>#REF!</f>
        <v>#REF!</v>
      </c>
      <c r="D2315" s="186" t="e">
        <f>COUNTIF('[5]Trial Balance'!$A:$A,A2315)</f>
        <v>#VALUE!</v>
      </c>
    </row>
    <row r="2316" spans="1:4" hidden="1" x14ac:dyDescent="0.3">
      <c r="A2316" s="187" t="e">
        <f>#REF!</f>
        <v>#REF!</v>
      </c>
      <c r="B2316" s="187" t="e">
        <f>#REF!</f>
        <v>#REF!</v>
      </c>
      <c r="C2316" s="191" t="e">
        <f>#REF!</f>
        <v>#REF!</v>
      </c>
      <c r="D2316" s="186" t="e">
        <f>COUNTIF('[5]Trial Balance'!$A:$A,A2316)</f>
        <v>#VALUE!</v>
      </c>
    </row>
    <row r="2317" spans="1:4" hidden="1" x14ac:dyDescent="0.3">
      <c r="A2317" s="187" t="e">
        <f>#REF!</f>
        <v>#REF!</v>
      </c>
      <c r="B2317" s="187" t="e">
        <f>#REF!</f>
        <v>#REF!</v>
      </c>
      <c r="C2317" s="191" t="e">
        <f>#REF!</f>
        <v>#REF!</v>
      </c>
      <c r="D2317" s="186" t="e">
        <f>COUNTIF('[5]Trial Balance'!$A:$A,A2317)</f>
        <v>#VALUE!</v>
      </c>
    </row>
    <row r="2318" spans="1:4" hidden="1" x14ac:dyDescent="0.3">
      <c r="A2318" s="187" t="e">
        <f>#REF!</f>
        <v>#REF!</v>
      </c>
      <c r="B2318" s="187" t="e">
        <f>#REF!</f>
        <v>#REF!</v>
      </c>
      <c r="C2318" s="191" t="e">
        <f>#REF!</f>
        <v>#REF!</v>
      </c>
      <c r="D2318" s="186" t="e">
        <f>COUNTIF('[5]Trial Balance'!$A:$A,A2318)</f>
        <v>#VALUE!</v>
      </c>
    </row>
    <row r="2319" spans="1:4" hidden="1" x14ac:dyDescent="0.3">
      <c r="A2319" s="187" t="e">
        <f>#REF!</f>
        <v>#REF!</v>
      </c>
      <c r="B2319" s="187" t="e">
        <f>#REF!</f>
        <v>#REF!</v>
      </c>
      <c r="C2319" s="191" t="e">
        <f>#REF!</f>
        <v>#REF!</v>
      </c>
      <c r="D2319" s="186" t="e">
        <f>COUNTIF('[5]Trial Balance'!$A:$A,A2319)</f>
        <v>#VALUE!</v>
      </c>
    </row>
    <row r="2320" spans="1:4" hidden="1" x14ac:dyDescent="0.3">
      <c r="A2320" s="187" t="e">
        <f>#REF!</f>
        <v>#REF!</v>
      </c>
      <c r="B2320" s="187" t="e">
        <f>#REF!</f>
        <v>#REF!</v>
      </c>
      <c r="C2320" s="191" t="e">
        <f>#REF!</f>
        <v>#REF!</v>
      </c>
      <c r="D2320" s="186" t="e">
        <f>COUNTIF('[5]Trial Balance'!$A:$A,A2320)</f>
        <v>#VALUE!</v>
      </c>
    </row>
    <row r="2321" spans="1:4" hidden="1" x14ac:dyDescent="0.3">
      <c r="A2321" s="187" t="e">
        <f>#REF!</f>
        <v>#REF!</v>
      </c>
      <c r="B2321" s="187" t="e">
        <f>#REF!</f>
        <v>#REF!</v>
      </c>
      <c r="C2321" s="191" t="e">
        <f>#REF!</f>
        <v>#REF!</v>
      </c>
      <c r="D2321" s="186" t="e">
        <f>COUNTIF('[5]Trial Balance'!$A:$A,A2321)</f>
        <v>#VALUE!</v>
      </c>
    </row>
    <row r="2322" spans="1:4" hidden="1" x14ac:dyDescent="0.3">
      <c r="A2322" s="187" t="e">
        <f>#REF!</f>
        <v>#REF!</v>
      </c>
      <c r="B2322" s="187" t="e">
        <f>#REF!</f>
        <v>#REF!</v>
      </c>
      <c r="C2322" s="191" t="e">
        <f>#REF!</f>
        <v>#REF!</v>
      </c>
      <c r="D2322" s="186" t="e">
        <f>COUNTIF('[5]Trial Balance'!$A:$A,A2322)</f>
        <v>#VALUE!</v>
      </c>
    </row>
    <row r="2323" spans="1:4" hidden="1" x14ac:dyDescent="0.3">
      <c r="A2323" s="187" t="e">
        <f>#REF!</f>
        <v>#REF!</v>
      </c>
      <c r="B2323" s="187" t="e">
        <f>#REF!</f>
        <v>#REF!</v>
      </c>
      <c r="C2323" s="191" t="e">
        <f>#REF!</f>
        <v>#REF!</v>
      </c>
      <c r="D2323" s="186" t="e">
        <f>COUNTIF('[5]Trial Balance'!$A:$A,A2323)</f>
        <v>#VALUE!</v>
      </c>
    </row>
    <row r="2324" spans="1:4" hidden="1" x14ac:dyDescent="0.3">
      <c r="A2324" s="187" t="e">
        <f>#REF!</f>
        <v>#REF!</v>
      </c>
      <c r="B2324" s="187" t="e">
        <f>#REF!</f>
        <v>#REF!</v>
      </c>
      <c r="C2324" s="191" t="e">
        <f>#REF!</f>
        <v>#REF!</v>
      </c>
      <c r="D2324" s="186" t="e">
        <f>COUNTIF('[5]Trial Balance'!$A:$A,A2324)</f>
        <v>#VALUE!</v>
      </c>
    </row>
    <row r="2325" spans="1:4" hidden="1" x14ac:dyDescent="0.3">
      <c r="A2325" s="187" t="e">
        <f>#REF!</f>
        <v>#REF!</v>
      </c>
      <c r="B2325" s="187" t="e">
        <f>#REF!</f>
        <v>#REF!</v>
      </c>
      <c r="C2325" s="191" t="e">
        <f>#REF!</f>
        <v>#REF!</v>
      </c>
      <c r="D2325" s="186" t="e">
        <f>COUNTIF('[5]Trial Balance'!$A:$A,A2325)</f>
        <v>#VALUE!</v>
      </c>
    </row>
    <row r="2326" spans="1:4" hidden="1" x14ac:dyDescent="0.3">
      <c r="A2326" s="187" t="e">
        <f>#REF!</f>
        <v>#REF!</v>
      </c>
      <c r="B2326" s="187" t="e">
        <f>#REF!</f>
        <v>#REF!</v>
      </c>
      <c r="C2326" s="191" t="e">
        <f>#REF!</f>
        <v>#REF!</v>
      </c>
      <c r="D2326" s="186" t="e">
        <f>COUNTIF('[5]Trial Balance'!$A:$A,A2326)</f>
        <v>#VALUE!</v>
      </c>
    </row>
    <row r="2327" spans="1:4" hidden="1" x14ac:dyDescent="0.3">
      <c r="A2327" s="187" t="e">
        <f>#REF!</f>
        <v>#REF!</v>
      </c>
      <c r="B2327" s="187" t="e">
        <f>#REF!</f>
        <v>#REF!</v>
      </c>
      <c r="C2327" s="191" t="e">
        <f>#REF!</f>
        <v>#REF!</v>
      </c>
      <c r="D2327" s="186" t="e">
        <f>COUNTIF('[5]Trial Balance'!$A:$A,A2327)</f>
        <v>#VALUE!</v>
      </c>
    </row>
    <row r="2328" spans="1:4" hidden="1" x14ac:dyDescent="0.3">
      <c r="A2328" s="187" t="e">
        <f>#REF!</f>
        <v>#REF!</v>
      </c>
      <c r="B2328" s="187" t="e">
        <f>#REF!</f>
        <v>#REF!</v>
      </c>
      <c r="C2328" s="191" t="e">
        <f>#REF!</f>
        <v>#REF!</v>
      </c>
      <c r="D2328" s="186" t="e">
        <f>COUNTIF('[5]Trial Balance'!$A:$A,A2328)</f>
        <v>#VALUE!</v>
      </c>
    </row>
    <row r="2329" spans="1:4" hidden="1" x14ac:dyDescent="0.3">
      <c r="A2329" s="187" t="e">
        <f>#REF!</f>
        <v>#REF!</v>
      </c>
      <c r="B2329" s="187" t="e">
        <f>#REF!</f>
        <v>#REF!</v>
      </c>
      <c r="C2329" s="191" t="e">
        <f>#REF!</f>
        <v>#REF!</v>
      </c>
      <c r="D2329" s="186" t="e">
        <f>COUNTIF('[5]Trial Balance'!$A:$A,A2329)</f>
        <v>#VALUE!</v>
      </c>
    </row>
    <row r="2330" spans="1:4" hidden="1" x14ac:dyDescent="0.3">
      <c r="A2330" s="187" t="e">
        <f>#REF!</f>
        <v>#REF!</v>
      </c>
      <c r="B2330" s="187" t="e">
        <f>#REF!</f>
        <v>#REF!</v>
      </c>
      <c r="C2330" s="191" t="e">
        <f>#REF!</f>
        <v>#REF!</v>
      </c>
      <c r="D2330" s="186" t="e">
        <f>COUNTIF('[5]Trial Balance'!$A:$A,A2330)</f>
        <v>#VALUE!</v>
      </c>
    </row>
    <row r="2331" spans="1:4" hidden="1" x14ac:dyDescent="0.3">
      <c r="A2331" s="187" t="e">
        <f>#REF!</f>
        <v>#REF!</v>
      </c>
      <c r="B2331" s="187" t="e">
        <f>#REF!</f>
        <v>#REF!</v>
      </c>
      <c r="C2331" s="191" t="e">
        <f>#REF!</f>
        <v>#REF!</v>
      </c>
      <c r="D2331" s="186" t="e">
        <f>COUNTIF('[5]Trial Balance'!$A:$A,A2331)</f>
        <v>#VALUE!</v>
      </c>
    </row>
    <row r="2332" spans="1:4" hidden="1" x14ac:dyDescent="0.3">
      <c r="A2332" s="187" t="e">
        <f>#REF!</f>
        <v>#REF!</v>
      </c>
      <c r="B2332" s="187" t="e">
        <f>#REF!</f>
        <v>#REF!</v>
      </c>
      <c r="C2332" s="191" t="e">
        <f>#REF!</f>
        <v>#REF!</v>
      </c>
      <c r="D2332" s="186" t="e">
        <f>COUNTIF('[5]Trial Balance'!$A:$A,A2332)</f>
        <v>#VALUE!</v>
      </c>
    </row>
    <row r="2333" spans="1:4" hidden="1" x14ac:dyDescent="0.3">
      <c r="A2333" s="187" t="e">
        <f>#REF!</f>
        <v>#REF!</v>
      </c>
      <c r="B2333" s="187" t="e">
        <f>#REF!</f>
        <v>#REF!</v>
      </c>
      <c r="C2333" s="191" t="e">
        <f>#REF!</f>
        <v>#REF!</v>
      </c>
      <c r="D2333" s="186" t="e">
        <f>COUNTIF('[5]Trial Balance'!$A:$A,A2333)</f>
        <v>#VALUE!</v>
      </c>
    </row>
    <row r="2334" spans="1:4" hidden="1" x14ac:dyDescent="0.3">
      <c r="A2334" s="187" t="e">
        <f>#REF!</f>
        <v>#REF!</v>
      </c>
      <c r="B2334" s="187" t="e">
        <f>#REF!</f>
        <v>#REF!</v>
      </c>
      <c r="C2334" s="191" t="e">
        <f>#REF!</f>
        <v>#REF!</v>
      </c>
      <c r="D2334" s="186" t="e">
        <f>COUNTIF('[5]Trial Balance'!$A:$A,A2334)</f>
        <v>#VALUE!</v>
      </c>
    </row>
    <row r="2335" spans="1:4" hidden="1" x14ac:dyDescent="0.3">
      <c r="A2335" s="187" t="e">
        <f>#REF!</f>
        <v>#REF!</v>
      </c>
      <c r="B2335" s="187" t="e">
        <f>#REF!</f>
        <v>#REF!</v>
      </c>
      <c r="C2335" s="191" t="e">
        <f>#REF!</f>
        <v>#REF!</v>
      </c>
      <c r="D2335" s="186" t="e">
        <f>COUNTIF('[5]Trial Balance'!$A:$A,A2335)</f>
        <v>#VALUE!</v>
      </c>
    </row>
    <row r="2336" spans="1:4" hidden="1" x14ac:dyDescent="0.3">
      <c r="A2336" s="187" t="e">
        <f>#REF!</f>
        <v>#REF!</v>
      </c>
      <c r="B2336" s="187" t="e">
        <f>#REF!</f>
        <v>#REF!</v>
      </c>
      <c r="C2336" s="191" t="e">
        <f>#REF!</f>
        <v>#REF!</v>
      </c>
      <c r="D2336" s="186" t="e">
        <f>COUNTIF('[5]Trial Balance'!$A:$A,A2336)</f>
        <v>#VALUE!</v>
      </c>
    </row>
    <row r="2337" spans="1:4" hidden="1" x14ac:dyDescent="0.3">
      <c r="A2337" s="187" t="e">
        <f>#REF!</f>
        <v>#REF!</v>
      </c>
      <c r="B2337" s="187" t="e">
        <f>#REF!</f>
        <v>#REF!</v>
      </c>
      <c r="C2337" s="191" t="e">
        <f>#REF!</f>
        <v>#REF!</v>
      </c>
      <c r="D2337" s="186" t="e">
        <f>COUNTIF('[5]Trial Balance'!$A:$A,A2337)</f>
        <v>#VALUE!</v>
      </c>
    </row>
    <row r="2338" spans="1:4" hidden="1" x14ac:dyDescent="0.3">
      <c r="A2338" s="187" t="e">
        <f>#REF!</f>
        <v>#REF!</v>
      </c>
      <c r="B2338" s="187" t="e">
        <f>#REF!</f>
        <v>#REF!</v>
      </c>
      <c r="C2338" s="191" t="e">
        <f>#REF!</f>
        <v>#REF!</v>
      </c>
      <c r="D2338" s="186" t="e">
        <f>COUNTIF('[5]Trial Balance'!$A:$A,A2338)</f>
        <v>#VALUE!</v>
      </c>
    </row>
    <row r="2339" spans="1:4" hidden="1" x14ac:dyDescent="0.3">
      <c r="A2339" s="187" t="e">
        <f>#REF!</f>
        <v>#REF!</v>
      </c>
      <c r="B2339" s="187" t="e">
        <f>#REF!</f>
        <v>#REF!</v>
      </c>
      <c r="C2339" s="191" t="e">
        <f>#REF!</f>
        <v>#REF!</v>
      </c>
      <c r="D2339" s="186" t="e">
        <f>COUNTIF('[5]Trial Balance'!$A:$A,A2339)</f>
        <v>#VALUE!</v>
      </c>
    </row>
    <row r="2340" spans="1:4" hidden="1" x14ac:dyDescent="0.3">
      <c r="A2340" s="187" t="e">
        <f>#REF!</f>
        <v>#REF!</v>
      </c>
      <c r="B2340" s="187" t="e">
        <f>#REF!</f>
        <v>#REF!</v>
      </c>
      <c r="C2340" s="191" t="e">
        <f>#REF!</f>
        <v>#REF!</v>
      </c>
      <c r="D2340" s="186" t="e">
        <f>COUNTIF('[5]Trial Balance'!$A:$A,A2340)</f>
        <v>#VALUE!</v>
      </c>
    </row>
    <row r="2341" spans="1:4" hidden="1" x14ac:dyDescent="0.3">
      <c r="A2341" s="187" t="e">
        <f>#REF!</f>
        <v>#REF!</v>
      </c>
      <c r="B2341" s="187" t="e">
        <f>#REF!</f>
        <v>#REF!</v>
      </c>
      <c r="C2341" s="191" t="e">
        <f>#REF!</f>
        <v>#REF!</v>
      </c>
      <c r="D2341" s="186" t="e">
        <f>COUNTIF('[5]Trial Balance'!$A:$A,A2341)</f>
        <v>#VALUE!</v>
      </c>
    </row>
    <row r="2342" spans="1:4" hidden="1" x14ac:dyDescent="0.3">
      <c r="A2342" s="187" t="e">
        <f>#REF!</f>
        <v>#REF!</v>
      </c>
      <c r="B2342" s="187" t="e">
        <f>#REF!</f>
        <v>#REF!</v>
      </c>
      <c r="C2342" s="191" t="e">
        <f>#REF!</f>
        <v>#REF!</v>
      </c>
      <c r="D2342" s="186" t="e">
        <f>COUNTIF('[5]Trial Balance'!$A:$A,A2342)</f>
        <v>#VALUE!</v>
      </c>
    </row>
    <row r="2343" spans="1:4" hidden="1" x14ac:dyDescent="0.3">
      <c r="A2343" s="187" t="e">
        <f>#REF!</f>
        <v>#REF!</v>
      </c>
      <c r="B2343" s="187" t="e">
        <f>#REF!</f>
        <v>#REF!</v>
      </c>
      <c r="C2343" s="191" t="e">
        <f>#REF!</f>
        <v>#REF!</v>
      </c>
      <c r="D2343" s="186" t="e">
        <f>COUNTIF('[5]Trial Balance'!$A:$A,A2343)</f>
        <v>#VALUE!</v>
      </c>
    </row>
    <row r="2344" spans="1:4" hidden="1" x14ac:dyDescent="0.3">
      <c r="A2344" s="187" t="e">
        <f>#REF!</f>
        <v>#REF!</v>
      </c>
      <c r="B2344" s="187" t="e">
        <f>#REF!</f>
        <v>#REF!</v>
      </c>
      <c r="C2344" s="191" t="e">
        <f>#REF!</f>
        <v>#REF!</v>
      </c>
      <c r="D2344" s="186" t="e">
        <f>COUNTIF('[5]Trial Balance'!$A:$A,A2344)</f>
        <v>#VALUE!</v>
      </c>
    </row>
    <row r="2345" spans="1:4" hidden="1" x14ac:dyDescent="0.3">
      <c r="A2345" s="187" t="e">
        <f>#REF!</f>
        <v>#REF!</v>
      </c>
      <c r="B2345" s="187" t="e">
        <f>#REF!</f>
        <v>#REF!</v>
      </c>
      <c r="C2345" s="191" t="e">
        <f>#REF!</f>
        <v>#REF!</v>
      </c>
      <c r="D2345" s="186" t="e">
        <f>COUNTIF('[5]Trial Balance'!$A:$A,A2345)</f>
        <v>#VALUE!</v>
      </c>
    </row>
    <row r="2346" spans="1:4" hidden="1" x14ac:dyDescent="0.3">
      <c r="A2346" s="187" t="e">
        <f>#REF!</f>
        <v>#REF!</v>
      </c>
      <c r="B2346" s="187" t="e">
        <f>#REF!</f>
        <v>#REF!</v>
      </c>
      <c r="C2346" s="191" t="e">
        <f>#REF!</f>
        <v>#REF!</v>
      </c>
      <c r="D2346" s="186" t="e">
        <f>COUNTIF('[5]Trial Balance'!$A:$A,A2346)</f>
        <v>#VALUE!</v>
      </c>
    </row>
    <row r="2347" spans="1:4" hidden="1" x14ac:dyDescent="0.3">
      <c r="A2347" s="187" t="e">
        <f>#REF!</f>
        <v>#REF!</v>
      </c>
      <c r="B2347" s="187" t="e">
        <f>#REF!</f>
        <v>#REF!</v>
      </c>
      <c r="C2347" s="191" t="e">
        <f>#REF!</f>
        <v>#REF!</v>
      </c>
      <c r="D2347" s="186" t="e">
        <f>COUNTIF('[5]Trial Balance'!$A:$A,A2347)</f>
        <v>#VALUE!</v>
      </c>
    </row>
    <row r="2348" spans="1:4" hidden="1" x14ac:dyDescent="0.3">
      <c r="A2348" s="187" t="e">
        <f>#REF!</f>
        <v>#REF!</v>
      </c>
      <c r="B2348" s="187" t="e">
        <f>#REF!</f>
        <v>#REF!</v>
      </c>
      <c r="C2348" s="191" t="e">
        <f>#REF!</f>
        <v>#REF!</v>
      </c>
      <c r="D2348" s="186" t="e">
        <f>COUNTIF('[5]Trial Balance'!$A:$A,A2348)</f>
        <v>#VALUE!</v>
      </c>
    </row>
    <row r="2349" spans="1:4" hidden="1" x14ac:dyDescent="0.3">
      <c r="A2349" s="187" t="e">
        <f>#REF!</f>
        <v>#REF!</v>
      </c>
      <c r="B2349" s="187" t="e">
        <f>#REF!</f>
        <v>#REF!</v>
      </c>
      <c r="C2349" s="191" t="e">
        <f>#REF!</f>
        <v>#REF!</v>
      </c>
      <c r="D2349" s="186" t="e">
        <f>COUNTIF('[5]Trial Balance'!$A:$A,A2349)</f>
        <v>#VALUE!</v>
      </c>
    </row>
    <row r="2350" spans="1:4" hidden="1" x14ac:dyDescent="0.3">
      <c r="A2350" s="187" t="e">
        <f>#REF!</f>
        <v>#REF!</v>
      </c>
      <c r="B2350" s="187" t="e">
        <f>#REF!</f>
        <v>#REF!</v>
      </c>
      <c r="C2350" s="191" t="e">
        <f>#REF!</f>
        <v>#REF!</v>
      </c>
      <c r="D2350" s="186" t="e">
        <f>COUNTIF('[5]Trial Balance'!$A:$A,A2350)</f>
        <v>#VALUE!</v>
      </c>
    </row>
    <row r="2351" spans="1:4" hidden="1" x14ac:dyDescent="0.3">
      <c r="A2351" s="187" t="e">
        <f>#REF!</f>
        <v>#REF!</v>
      </c>
      <c r="B2351" s="187" t="e">
        <f>#REF!</f>
        <v>#REF!</v>
      </c>
      <c r="C2351" s="191" t="e">
        <f>#REF!</f>
        <v>#REF!</v>
      </c>
      <c r="D2351" s="186" t="e">
        <f>COUNTIF('[5]Trial Balance'!$A:$A,A2351)</f>
        <v>#VALUE!</v>
      </c>
    </row>
    <row r="2352" spans="1:4" hidden="1" x14ac:dyDescent="0.3">
      <c r="A2352" s="187" t="e">
        <f>#REF!</f>
        <v>#REF!</v>
      </c>
      <c r="B2352" s="187" t="e">
        <f>#REF!</f>
        <v>#REF!</v>
      </c>
      <c r="C2352" s="191" t="e">
        <f>#REF!</f>
        <v>#REF!</v>
      </c>
      <c r="D2352" s="186" t="e">
        <f>COUNTIF('[5]Trial Balance'!$A:$A,A2352)</f>
        <v>#VALUE!</v>
      </c>
    </row>
    <row r="2353" spans="1:4" hidden="1" x14ac:dyDescent="0.3">
      <c r="A2353" s="187" t="e">
        <f>#REF!</f>
        <v>#REF!</v>
      </c>
      <c r="B2353" s="187" t="e">
        <f>#REF!</f>
        <v>#REF!</v>
      </c>
      <c r="C2353" s="191" t="e">
        <f>#REF!</f>
        <v>#REF!</v>
      </c>
      <c r="D2353" s="186" t="e">
        <f>COUNTIF('[5]Trial Balance'!$A:$A,A2353)</f>
        <v>#VALUE!</v>
      </c>
    </row>
    <row r="2354" spans="1:4" hidden="1" x14ac:dyDescent="0.3">
      <c r="A2354" s="187" t="e">
        <f>#REF!</f>
        <v>#REF!</v>
      </c>
      <c r="B2354" s="187" t="e">
        <f>#REF!</f>
        <v>#REF!</v>
      </c>
      <c r="C2354" s="191" t="e">
        <f>#REF!</f>
        <v>#REF!</v>
      </c>
      <c r="D2354" s="186" t="e">
        <f>COUNTIF('[5]Trial Balance'!$A:$A,A2354)</f>
        <v>#VALUE!</v>
      </c>
    </row>
    <row r="2355" spans="1:4" hidden="1" x14ac:dyDescent="0.3">
      <c r="A2355" s="187" t="e">
        <f>#REF!</f>
        <v>#REF!</v>
      </c>
      <c r="B2355" s="187" t="e">
        <f>#REF!</f>
        <v>#REF!</v>
      </c>
      <c r="C2355" s="191" t="e">
        <f>#REF!</f>
        <v>#REF!</v>
      </c>
      <c r="D2355" s="186" t="e">
        <f>COUNTIF('[5]Trial Balance'!$A:$A,A2355)</f>
        <v>#VALUE!</v>
      </c>
    </row>
    <row r="2356" spans="1:4" hidden="1" x14ac:dyDescent="0.3">
      <c r="A2356" s="187" t="e">
        <f>#REF!</f>
        <v>#REF!</v>
      </c>
      <c r="B2356" s="187" t="e">
        <f>#REF!</f>
        <v>#REF!</v>
      </c>
      <c r="C2356" s="191" t="e">
        <f>#REF!</f>
        <v>#REF!</v>
      </c>
      <c r="D2356" s="186" t="e">
        <f>COUNTIF('[5]Trial Balance'!$A:$A,A2356)</f>
        <v>#VALUE!</v>
      </c>
    </row>
    <row r="2357" spans="1:4" hidden="1" x14ac:dyDescent="0.3">
      <c r="A2357" s="187" t="e">
        <f>#REF!</f>
        <v>#REF!</v>
      </c>
      <c r="B2357" s="187" t="e">
        <f>#REF!</f>
        <v>#REF!</v>
      </c>
      <c r="C2357" s="191" t="e">
        <f>#REF!</f>
        <v>#REF!</v>
      </c>
      <c r="D2357" s="186" t="e">
        <f>COUNTIF('[5]Trial Balance'!$A:$A,A2357)</f>
        <v>#VALUE!</v>
      </c>
    </row>
    <row r="2358" spans="1:4" hidden="1" x14ac:dyDescent="0.3">
      <c r="A2358" s="187" t="e">
        <f>#REF!</f>
        <v>#REF!</v>
      </c>
      <c r="B2358" s="187" t="e">
        <f>#REF!</f>
        <v>#REF!</v>
      </c>
      <c r="C2358" s="191" t="e">
        <f>#REF!</f>
        <v>#REF!</v>
      </c>
      <c r="D2358" s="186" t="e">
        <f>COUNTIF('[5]Trial Balance'!$A:$A,A2358)</f>
        <v>#VALUE!</v>
      </c>
    </row>
    <row r="2359" spans="1:4" hidden="1" x14ac:dyDescent="0.3">
      <c r="A2359" s="187" t="e">
        <f>#REF!</f>
        <v>#REF!</v>
      </c>
      <c r="B2359" s="187" t="e">
        <f>#REF!</f>
        <v>#REF!</v>
      </c>
      <c r="C2359" s="191" t="e">
        <f>#REF!</f>
        <v>#REF!</v>
      </c>
      <c r="D2359" s="186" t="e">
        <f>COUNTIF('[5]Trial Balance'!$A:$A,A2359)</f>
        <v>#VALUE!</v>
      </c>
    </row>
    <row r="2360" spans="1:4" hidden="1" x14ac:dyDescent="0.3">
      <c r="A2360" s="187" t="e">
        <f>#REF!</f>
        <v>#REF!</v>
      </c>
      <c r="B2360" s="187" t="e">
        <f>#REF!</f>
        <v>#REF!</v>
      </c>
      <c r="C2360" s="191" t="e">
        <f>#REF!</f>
        <v>#REF!</v>
      </c>
      <c r="D2360" s="186" t="e">
        <f>COUNTIF('[5]Trial Balance'!$A:$A,A2360)</f>
        <v>#VALUE!</v>
      </c>
    </row>
    <row r="2361" spans="1:4" hidden="1" x14ac:dyDescent="0.3">
      <c r="A2361" s="187" t="e">
        <f>#REF!</f>
        <v>#REF!</v>
      </c>
      <c r="B2361" s="187" t="e">
        <f>#REF!</f>
        <v>#REF!</v>
      </c>
      <c r="C2361" s="191" t="e">
        <f>#REF!</f>
        <v>#REF!</v>
      </c>
      <c r="D2361" s="186" t="e">
        <f>COUNTIF('[5]Trial Balance'!$A:$A,A2361)</f>
        <v>#VALUE!</v>
      </c>
    </row>
    <row r="2362" spans="1:4" hidden="1" x14ac:dyDescent="0.3">
      <c r="A2362" s="187" t="e">
        <f>#REF!</f>
        <v>#REF!</v>
      </c>
      <c r="B2362" s="187" t="e">
        <f>#REF!</f>
        <v>#REF!</v>
      </c>
      <c r="C2362" s="191" t="e">
        <f>#REF!</f>
        <v>#REF!</v>
      </c>
      <c r="D2362" s="186" t="e">
        <f>COUNTIF('[5]Trial Balance'!$A:$A,A2362)</f>
        <v>#VALUE!</v>
      </c>
    </row>
    <row r="2363" spans="1:4" hidden="1" x14ac:dyDescent="0.3">
      <c r="A2363" s="187" t="e">
        <f>#REF!</f>
        <v>#REF!</v>
      </c>
      <c r="B2363" s="187" t="e">
        <f>#REF!</f>
        <v>#REF!</v>
      </c>
      <c r="C2363" s="191" t="e">
        <f>#REF!</f>
        <v>#REF!</v>
      </c>
      <c r="D2363" s="186" t="e">
        <f>COUNTIF('[5]Trial Balance'!$A:$A,A2363)</f>
        <v>#VALUE!</v>
      </c>
    </row>
    <row r="2364" spans="1:4" hidden="1" x14ac:dyDescent="0.3">
      <c r="A2364" s="187" t="e">
        <f>#REF!</f>
        <v>#REF!</v>
      </c>
      <c r="B2364" s="187" t="e">
        <f>#REF!</f>
        <v>#REF!</v>
      </c>
      <c r="C2364" s="191" t="e">
        <f>#REF!</f>
        <v>#REF!</v>
      </c>
      <c r="D2364" s="186" t="e">
        <f>COUNTIF('[5]Trial Balance'!$A:$A,A2364)</f>
        <v>#VALUE!</v>
      </c>
    </row>
    <row r="2365" spans="1:4" hidden="1" x14ac:dyDescent="0.3">
      <c r="A2365" s="187" t="e">
        <f>#REF!</f>
        <v>#REF!</v>
      </c>
      <c r="B2365" s="187" t="e">
        <f>#REF!</f>
        <v>#REF!</v>
      </c>
      <c r="C2365" s="191" t="e">
        <f>#REF!</f>
        <v>#REF!</v>
      </c>
      <c r="D2365" s="186" t="e">
        <f>COUNTIF('[5]Trial Balance'!$A:$A,A2365)</f>
        <v>#VALUE!</v>
      </c>
    </row>
    <row r="2366" spans="1:4" hidden="1" x14ac:dyDescent="0.3">
      <c r="A2366" s="187" t="e">
        <f>#REF!</f>
        <v>#REF!</v>
      </c>
      <c r="B2366" s="187" t="e">
        <f>#REF!</f>
        <v>#REF!</v>
      </c>
      <c r="C2366" s="191" t="e">
        <f>#REF!</f>
        <v>#REF!</v>
      </c>
      <c r="D2366" s="186" t="e">
        <f>COUNTIF('[5]Trial Balance'!$A:$A,A2366)</f>
        <v>#VALUE!</v>
      </c>
    </row>
    <row r="2367" spans="1:4" hidden="1" x14ac:dyDescent="0.3">
      <c r="A2367" s="187" t="e">
        <f>#REF!</f>
        <v>#REF!</v>
      </c>
      <c r="B2367" s="187" t="e">
        <f>#REF!</f>
        <v>#REF!</v>
      </c>
      <c r="C2367" s="191" t="e">
        <f>#REF!</f>
        <v>#REF!</v>
      </c>
      <c r="D2367" s="186" t="e">
        <f>COUNTIF('[5]Trial Balance'!$A:$A,A2367)</f>
        <v>#VALUE!</v>
      </c>
    </row>
    <row r="2368" spans="1:4" hidden="1" x14ac:dyDescent="0.3">
      <c r="A2368" s="187" t="e">
        <f>#REF!</f>
        <v>#REF!</v>
      </c>
      <c r="B2368" s="187" t="e">
        <f>#REF!</f>
        <v>#REF!</v>
      </c>
      <c r="C2368" s="191" t="e">
        <f>#REF!</f>
        <v>#REF!</v>
      </c>
      <c r="D2368" s="186" t="e">
        <f>COUNTIF('[5]Trial Balance'!$A:$A,A2368)</f>
        <v>#VALUE!</v>
      </c>
    </row>
    <row r="2369" spans="1:4" hidden="1" x14ac:dyDescent="0.3">
      <c r="A2369" s="187" t="e">
        <f>#REF!</f>
        <v>#REF!</v>
      </c>
      <c r="B2369" s="187" t="e">
        <f>#REF!</f>
        <v>#REF!</v>
      </c>
      <c r="C2369" s="191" t="e">
        <f>#REF!</f>
        <v>#REF!</v>
      </c>
      <c r="D2369" s="186" t="e">
        <f>COUNTIF('[5]Trial Balance'!$A:$A,A2369)</f>
        <v>#VALUE!</v>
      </c>
    </row>
    <row r="2370" spans="1:4" hidden="1" x14ac:dyDescent="0.3">
      <c r="A2370" s="187" t="e">
        <f>#REF!</f>
        <v>#REF!</v>
      </c>
      <c r="B2370" s="187" t="e">
        <f>#REF!</f>
        <v>#REF!</v>
      </c>
      <c r="C2370" s="191" t="e">
        <f>#REF!</f>
        <v>#REF!</v>
      </c>
      <c r="D2370" s="186" t="e">
        <f>COUNTIF('[5]Trial Balance'!$A:$A,A2370)</f>
        <v>#VALUE!</v>
      </c>
    </row>
    <row r="2371" spans="1:4" hidden="1" x14ac:dyDescent="0.3">
      <c r="A2371" s="187" t="e">
        <f>#REF!</f>
        <v>#REF!</v>
      </c>
      <c r="B2371" s="187" t="e">
        <f>#REF!</f>
        <v>#REF!</v>
      </c>
      <c r="C2371" s="191" t="e">
        <f>#REF!</f>
        <v>#REF!</v>
      </c>
      <c r="D2371" s="186" t="e">
        <f>COUNTIF('[5]Trial Balance'!$A:$A,A2371)</f>
        <v>#VALUE!</v>
      </c>
    </row>
    <row r="2372" spans="1:4" hidden="1" x14ac:dyDescent="0.3">
      <c r="A2372" s="187" t="e">
        <f>#REF!</f>
        <v>#REF!</v>
      </c>
      <c r="B2372" s="187" t="e">
        <f>#REF!</f>
        <v>#REF!</v>
      </c>
      <c r="C2372" s="191" t="e">
        <f>#REF!</f>
        <v>#REF!</v>
      </c>
      <c r="D2372" s="186" t="e">
        <f>COUNTIF('[5]Trial Balance'!$A:$A,A2372)</f>
        <v>#VALUE!</v>
      </c>
    </row>
    <row r="2373" spans="1:4" hidden="1" x14ac:dyDescent="0.3">
      <c r="A2373" s="187" t="e">
        <f>#REF!</f>
        <v>#REF!</v>
      </c>
      <c r="B2373" s="187" t="e">
        <f>#REF!</f>
        <v>#REF!</v>
      </c>
      <c r="C2373" s="191" t="e">
        <f>#REF!</f>
        <v>#REF!</v>
      </c>
      <c r="D2373" s="186" t="e">
        <f>COUNTIF('[5]Trial Balance'!$A:$A,A2373)</f>
        <v>#VALUE!</v>
      </c>
    </row>
    <row r="2374" spans="1:4" hidden="1" x14ac:dyDescent="0.3">
      <c r="A2374" s="187" t="e">
        <f>#REF!</f>
        <v>#REF!</v>
      </c>
      <c r="B2374" s="187" t="e">
        <f>#REF!</f>
        <v>#REF!</v>
      </c>
      <c r="C2374" s="191" t="e">
        <f>#REF!</f>
        <v>#REF!</v>
      </c>
      <c r="D2374" s="186" t="e">
        <f>COUNTIF('[5]Trial Balance'!$A:$A,A2374)</f>
        <v>#VALUE!</v>
      </c>
    </row>
    <row r="2375" spans="1:4" hidden="1" x14ac:dyDescent="0.3">
      <c r="A2375" s="187" t="e">
        <f>#REF!</f>
        <v>#REF!</v>
      </c>
      <c r="B2375" s="187" t="e">
        <f>#REF!</f>
        <v>#REF!</v>
      </c>
      <c r="C2375" s="191" t="e">
        <f>#REF!</f>
        <v>#REF!</v>
      </c>
      <c r="D2375" s="186" t="e">
        <f>COUNTIF('[5]Trial Balance'!$A:$A,A2375)</f>
        <v>#VALUE!</v>
      </c>
    </row>
    <row r="2376" spans="1:4" hidden="1" x14ac:dyDescent="0.3">
      <c r="A2376" s="187" t="e">
        <f>#REF!</f>
        <v>#REF!</v>
      </c>
      <c r="B2376" s="187" t="e">
        <f>#REF!</f>
        <v>#REF!</v>
      </c>
      <c r="C2376" s="191" t="e">
        <f>#REF!</f>
        <v>#REF!</v>
      </c>
      <c r="D2376" s="186" t="e">
        <f>COUNTIF('[5]Trial Balance'!$A:$A,A2376)</f>
        <v>#VALUE!</v>
      </c>
    </row>
    <row r="2377" spans="1:4" hidden="1" x14ac:dyDescent="0.3">
      <c r="A2377" s="187" t="e">
        <f>#REF!</f>
        <v>#REF!</v>
      </c>
      <c r="B2377" s="187" t="e">
        <f>#REF!</f>
        <v>#REF!</v>
      </c>
      <c r="C2377" s="191" t="e">
        <f>#REF!</f>
        <v>#REF!</v>
      </c>
      <c r="D2377" s="186" t="e">
        <f>COUNTIF('[5]Trial Balance'!$A:$A,A2377)</f>
        <v>#VALUE!</v>
      </c>
    </row>
    <row r="2378" spans="1:4" hidden="1" x14ac:dyDescent="0.3">
      <c r="A2378" s="187" t="e">
        <f>#REF!</f>
        <v>#REF!</v>
      </c>
      <c r="B2378" s="187" t="e">
        <f>#REF!</f>
        <v>#REF!</v>
      </c>
      <c r="C2378" s="191" t="e">
        <f>#REF!</f>
        <v>#REF!</v>
      </c>
      <c r="D2378" s="186" t="e">
        <f>COUNTIF('[5]Trial Balance'!$A:$A,A2378)</f>
        <v>#VALUE!</v>
      </c>
    </row>
    <row r="2379" spans="1:4" hidden="1" x14ac:dyDescent="0.3">
      <c r="A2379" s="187" t="e">
        <f>#REF!</f>
        <v>#REF!</v>
      </c>
      <c r="B2379" s="187" t="e">
        <f>#REF!</f>
        <v>#REF!</v>
      </c>
      <c r="C2379" s="191" t="e">
        <f>#REF!</f>
        <v>#REF!</v>
      </c>
      <c r="D2379" s="186" t="e">
        <f>COUNTIF('[5]Trial Balance'!$A:$A,A2379)</f>
        <v>#VALUE!</v>
      </c>
    </row>
    <row r="2380" spans="1:4" hidden="1" x14ac:dyDescent="0.3">
      <c r="A2380" s="187" t="e">
        <f>#REF!</f>
        <v>#REF!</v>
      </c>
      <c r="B2380" s="187" t="e">
        <f>#REF!</f>
        <v>#REF!</v>
      </c>
      <c r="C2380" s="191" t="e">
        <f>#REF!</f>
        <v>#REF!</v>
      </c>
      <c r="D2380" s="186" t="e">
        <f>COUNTIF('[5]Trial Balance'!$A:$A,A2380)</f>
        <v>#VALUE!</v>
      </c>
    </row>
    <row r="2381" spans="1:4" hidden="1" x14ac:dyDescent="0.3">
      <c r="A2381" s="187" t="e">
        <f>#REF!</f>
        <v>#REF!</v>
      </c>
      <c r="B2381" s="187" t="e">
        <f>#REF!</f>
        <v>#REF!</v>
      </c>
      <c r="C2381" s="191" t="e">
        <f>#REF!</f>
        <v>#REF!</v>
      </c>
      <c r="D2381" s="186" t="e">
        <f>COUNTIF('[5]Trial Balance'!$A:$A,A2381)</f>
        <v>#VALUE!</v>
      </c>
    </row>
    <row r="2382" spans="1:4" hidden="1" x14ac:dyDescent="0.3">
      <c r="A2382" s="187" t="e">
        <f>#REF!</f>
        <v>#REF!</v>
      </c>
      <c r="B2382" s="187" t="e">
        <f>#REF!</f>
        <v>#REF!</v>
      </c>
      <c r="C2382" s="191" t="e">
        <f>#REF!</f>
        <v>#REF!</v>
      </c>
      <c r="D2382" s="186" t="e">
        <f>COUNTIF('[5]Trial Balance'!$A:$A,A2382)</f>
        <v>#VALUE!</v>
      </c>
    </row>
    <row r="2383" spans="1:4" hidden="1" x14ac:dyDescent="0.3">
      <c r="A2383" s="187" t="e">
        <f>#REF!</f>
        <v>#REF!</v>
      </c>
      <c r="B2383" s="187" t="e">
        <f>#REF!</f>
        <v>#REF!</v>
      </c>
      <c r="C2383" s="191" t="e">
        <f>#REF!</f>
        <v>#REF!</v>
      </c>
      <c r="D2383" s="186" t="e">
        <f>COUNTIF('[5]Trial Balance'!$A:$A,A2383)</f>
        <v>#VALUE!</v>
      </c>
    </row>
    <row r="2384" spans="1:4" hidden="1" x14ac:dyDescent="0.3">
      <c r="A2384" s="187" t="e">
        <f>#REF!</f>
        <v>#REF!</v>
      </c>
      <c r="B2384" s="187" t="e">
        <f>#REF!</f>
        <v>#REF!</v>
      </c>
      <c r="C2384" s="191" t="e">
        <f>#REF!</f>
        <v>#REF!</v>
      </c>
      <c r="D2384" s="186" t="e">
        <f>COUNTIF('[5]Trial Balance'!$A:$A,A2384)</f>
        <v>#VALUE!</v>
      </c>
    </row>
    <row r="2385" spans="1:4" hidden="1" x14ac:dyDescent="0.3">
      <c r="A2385" s="187" t="e">
        <f>#REF!</f>
        <v>#REF!</v>
      </c>
      <c r="B2385" s="187" t="e">
        <f>#REF!</f>
        <v>#REF!</v>
      </c>
      <c r="C2385" s="191" t="e">
        <f>#REF!</f>
        <v>#REF!</v>
      </c>
      <c r="D2385" s="186" t="e">
        <f>COUNTIF('[5]Trial Balance'!$A:$A,A2385)</f>
        <v>#VALUE!</v>
      </c>
    </row>
    <row r="2386" spans="1:4" hidden="1" x14ac:dyDescent="0.3">
      <c r="A2386" s="187" t="e">
        <f>#REF!</f>
        <v>#REF!</v>
      </c>
      <c r="B2386" s="187" t="e">
        <f>#REF!</f>
        <v>#REF!</v>
      </c>
      <c r="C2386" s="191" t="e">
        <f>#REF!</f>
        <v>#REF!</v>
      </c>
      <c r="D2386" s="186" t="e">
        <f>COUNTIF('[5]Trial Balance'!$A:$A,A2386)</f>
        <v>#VALUE!</v>
      </c>
    </row>
    <row r="2387" spans="1:4" hidden="1" x14ac:dyDescent="0.3">
      <c r="A2387" s="187" t="e">
        <f>#REF!</f>
        <v>#REF!</v>
      </c>
      <c r="B2387" s="187" t="e">
        <f>#REF!</f>
        <v>#REF!</v>
      </c>
      <c r="C2387" s="191" t="e">
        <f>#REF!</f>
        <v>#REF!</v>
      </c>
      <c r="D2387" s="186" t="e">
        <f>COUNTIF('[5]Trial Balance'!$A:$A,A2387)</f>
        <v>#VALUE!</v>
      </c>
    </row>
    <row r="2388" spans="1:4" hidden="1" x14ac:dyDescent="0.3">
      <c r="A2388" s="187" t="e">
        <f>#REF!</f>
        <v>#REF!</v>
      </c>
      <c r="B2388" s="187" t="e">
        <f>#REF!</f>
        <v>#REF!</v>
      </c>
      <c r="C2388" s="191" t="e">
        <f>#REF!</f>
        <v>#REF!</v>
      </c>
      <c r="D2388" s="186" t="e">
        <f>COUNTIF('[5]Trial Balance'!$A:$A,A2388)</f>
        <v>#VALUE!</v>
      </c>
    </row>
    <row r="2389" spans="1:4" hidden="1" x14ac:dyDescent="0.3">
      <c r="A2389" s="187" t="e">
        <f>#REF!</f>
        <v>#REF!</v>
      </c>
      <c r="B2389" s="187" t="e">
        <f>#REF!</f>
        <v>#REF!</v>
      </c>
      <c r="C2389" s="191" t="e">
        <f>#REF!</f>
        <v>#REF!</v>
      </c>
      <c r="D2389" s="186" t="e">
        <f>COUNTIF('[5]Trial Balance'!$A:$A,A2389)</f>
        <v>#VALUE!</v>
      </c>
    </row>
    <row r="2390" spans="1:4" hidden="1" x14ac:dyDescent="0.3">
      <c r="A2390" s="187" t="e">
        <f>#REF!</f>
        <v>#REF!</v>
      </c>
      <c r="B2390" s="187" t="e">
        <f>#REF!</f>
        <v>#REF!</v>
      </c>
      <c r="C2390" s="191" t="e">
        <f>#REF!</f>
        <v>#REF!</v>
      </c>
      <c r="D2390" s="186" t="e">
        <f>COUNTIF('[5]Trial Balance'!$A:$A,A2390)</f>
        <v>#VALUE!</v>
      </c>
    </row>
    <row r="2391" spans="1:4" hidden="1" x14ac:dyDescent="0.3">
      <c r="A2391" s="187" t="e">
        <f>#REF!</f>
        <v>#REF!</v>
      </c>
      <c r="B2391" s="187" t="e">
        <f>#REF!</f>
        <v>#REF!</v>
      </c>
      <c r="C2391" s="191" t="e">
        <f>#REF!</f>
        <v>#REF!</v>
      </c>
      <c r="D2391" s="186" t="e">
        <f>COUNTIF('[5]Trial Balance'!$A:$A,A2391)</f>
        <v>#VALUE!</v>
      </c>
    </row>
    <row r="2392" spans="1:4" hidden="1" x14ac:dyDescent="0.3">
      <c r="A2392" s="187" t="e">
        <f>#REF!</f>
        <v>#REF!</v>
      </c>
      <c r="B2392" s="187" t="e">
        <f>#REF!</f>
        <v>#REF!</v>
      </c>
      <c r="C2392" s="191" t="e">
        <f>#REF!</f>
        <v>#REF!</v>
      </c>
      <c r="D2392" s="186" t="e">
        <f>COUNTIF('[5]Trial Balance'!$A:$A,A2392)</f>
        <v>#VALUE!</v>
      </c>
    </row>
    <row r="2393" spans="1:4" hidden="1" x14ac:dyDescent="0.3">
      <c r="A2393" s="187" t="e">
        <f>#REF!</f>
        <v>#REF!</v>
      </c>
      <c r="B2393" s="187" t="e">
        <f>#REF!</f>
        <v>#REF!</v>
      </c>
      <c r="C2393" s="191" t="e">
        <f>#REF!</f>
        <v>#REF!</v>
      </c>
      <c r="D2393" s="186" t="e">
        <f>COUNTIF('[5]Trial Balance'!$A:$A,A2393)</f>
        <v>#VALUE!</v>
      </c>
    </row>
    <row r="2394" spans="1:4" hidden="1" x14ac:dyDescent="0.3">
      <c r="A2394" s="187" t="e">
        <f>#REF!</f>
        <v>#REF!</v>
      </c>
      <c r="B2394" s="187" t="e">
        <f>#REF!</f>
        <v>#REF!</v>
      </c>
      <c r="C2394" s="191" t="e">
        <f>#REF!</f>
        <v>#REF!</v>
      </c>
      <c r="D2394" s="186" t="e">
        <f>COUNTIF('[5]Trial Balance'!$A:$A,A2394)</f>
        <v>#VALUE!</v>
      </c>
    </row>
    <row r="2395" spans="1:4" hidden="1" x14ac:dyDescent="0.3">
      <c r="A2395" s="187" t="e">
        <f>#REF!</f>
        <v>#REF!</v>
      </c>
      <c r="B2395" s="187" t="e">
        <f>#REF!</f>
        <v>#REF!</v>
      </c>
      <c r="C2395" s="191" t="e">
        <f>#REF!</f>
        <v>#REF!</v>
      </c>
      <c r="D2395" s="186" t="e">
        <f>COUNTIF('[5]Trial Balance'!$A:$A,A2395)</f>
        <v>#VALUE!</v>
      </c>
    </row>
    <row r="2396" spans="1:4" hidden="1" x14ac:dyDescent="0.3">
      <c r="A2396" s="187" t="e">
        <f>#REF!</f>
        <v>#REF!</v>
      </c>
      <c r="B2396" s="187" t="e">
        <f>#REF!</f>
        <v>#REF!</v>
      </c>
      <c r="C2396" s="191" t="e">
        <f>#REF!</f>
        <v>#REF!</v>
      </c>
      <c r="D2396" s="186" t="e">
        <f>COUNTIF('[5]Trial Balance'!$A:$A,A2396)</f>
        <v>#VALUE!</v>
      </c>
    </row>
    <row r="2397" spans="1:4" hidden="1" x14ac:dyDescent="0.3">
      <c r="A2397" s="187" t="e">
        <f>#REF!</f>
        <v>#REF!</v>
      </c>
      <c r="B2397" s="187" t="e">
        <f>#REF!</f>
        <v>#REF!</v>
      </c>
      <c r="C2397" s="191" t="e">
        <f>#REF!</f>
        <v>#REF!</v>
      </c>
      <c r="D2397" s="186" t="e">
        <f>COUNTIF('[5]Trial Balance'!$A:$A,A2397)</f>
        <v>#VALUE!</v>
      </c>
    </row>
    <row r="2398" spans="1:4" hidden="1" x14ac:dyDescent="0.3">
      <c r="A2398" s="187" t="e">
        <f>#REF!</f>
        <v>#REF!</v>
      </c>
      <c r="B2398" s="187" t="e">
        <f>#REF!</f>
        <v>#REF!</v>
      </c>
      <c r="C2398" s="191" t="e">
        <f>#REF!</f>
        <v>#REF!</v>
      </c>
      <c r="D2398" s="186" t="e">
        <f>COUNTIF('[5]Trial Balance'!$A:$A,A2398)</f>
        <v>#VALUE!</v>
      </c>
    </row>
    <row r="2399" spans="1:4" hidden="1" x14ac:dyDescent="0.3">
      <c r="A2399" s="187" t="e">
        <f>#REF!</f>
        <v>#REF!</v>
      </c>
      <c r="B2399" s="187" t="e">
        <f>#REF!</f>
        <v>#REF!</v>
      </c>
      <c r="C2399" s="191" t="e">
        <f>#REF!</f>
        <v>#REF!</v>
      </c>
      <c r="D2399" s="186" t="e">
        <f>COUNTIF('[5]Trial Balance'!$A:$A,A2399)</f>
        <v>#VALUE!</v>
      </c>
    </row>
    <row r="2400" spans="1:4" hidden="1" x14ac:dyDescent="0.3">
      <c r="A2400" s="187" t="e">
        <f>#REF!</f>
        <v>#REF!</v>
      </c>
      <c r="B2400" s="187" t="e">
        <f>#REF!</f>
        <v>#REF!</v>
      </c>
      <c r="C2400" s="191" t="e">
        <f>#REF!</f>
        <v>#REF!</v>
      </c>
      <c r="D2400" s="186" t="e">
        <f>COUNTIF('[5]Trial Balance'!$A:$A,A2400)</f>
        <v>#VALUE!</v>
      </c>
    </row>
    <row r="2401" spans="1:4" hidden="1" x14ac:dyDescent="0.3">
      <c r="A2401" s="187" t="e">
        <f>#REF!</f>
        <v>#REF!</v>
      </c>
      <c r="B2401" s="187" t="e">
        <f>#REF!</f>
        <v>#REF!</v>
      </c>
      <c r="C2401" s="191" t="e">
        <f>#REF!</f>
        <v>#REF!</v>
      </c>
      <c r="D2401" s="186" t="e">
        <f>COUNTIF('[5]Trial Balance'!$A:$A,A2401)</f>
        <v>#VALUE!</v>
      </c>
    </row>
    <row r="2402" spans="1:4" hidden="1" x14ac:dyDescent="0.3">
      <c r="A2402" s="187" t="e">
        <f>#REF!</f>
        <v>#REF!</v>
      </c>
      <c r="B2402" s="187" t="e">
        <f>#REF!</f>
        <v>#REF!</v>
      </c>
      <c r="C2402" s="191" t="e">
        <f>#REF!</f>
        <v>#REF!</v>
      </c>
      <c r="D2402" s="186" t="e">
        <f>COUNTIF('[5]Trial Balance'!$A:$A,A2402)</f>
        <v>#VALUE!</v>
      </c>
    </row>
    <row r="2403" spans="1:4" hidden="1" x14ac:dyDescent="0.3">
      <c r="A2403" s="187" t="e">
        <f>#REF!</f>
        <v>#REF!</v>
      </c>
      <c r="B2403" s="187" t="e">
        <f>#REF!</f>
        <v>#REF!</v>
      </c>
      <c r="C2403" s="191" t="e">
        <f>#REF!</f>
        <v>#REF!</v>
      </c>
      <c r="D2403" s="186" t="e">
        <f>COUNTIF('[5]Trial Balance'!$A:$A,A2403)</f>
        <v>#VALUE!</v>
      </c>
    </row>
    <row r="2404" spans="1:4" hidden="1" x14ac:dyDescent="0.3">
      <c r="A2404" s="187" t="e">
        <f>#REF!</f>
        <v>#REF!</v>
      </c>
      <c r="B2404" s="187" t="e">
        <f>#REF!</f>
        <v>#REF!</v>
      </c>
      <c r="C2404" s="191" t="e">
        <f>#REF!</f>
        <v>#REF!</v>
      </c>
      <c r="D2404" s="186" t="e">
        <f>COUNTIF('[5]Trial Balance'!$A:$A,A2404)</f>
        <v>#VALUE!</v>
      </c>
    </row>
    <row r="2405" spans="1:4" hidden="1" x14ac:dyDescent="0.3">
      <c r="A2405" s="187" t="e">
        <f>#REF!</f>
        <v>#REF!</v>
      </c>
      <c r="B2405" s="187" t="e">
        <f>#REF!</f>
        <v>#REF!</v>
      </c>
      <c r="C2405" s="191" t="e">
        <f>#REF!</f>
        <v>#REF!</v>
      </c>
      <c r="D2405" s="186" t="e">
        <f>COUNTIF('[5]Trial Balance'!$A:$A,A2405)</f>
        <v>#VALUE!</v>
      </c>
    </row>
    <row r="2406" spans="1:4" hidden="1" x14ac:dyDescent="0.3">
      <c r="A2406" s="187" t="e">
        <f>#REF!</f>
        <v>#REF!</v>
      </c>
      <c r="B2406" s="187" t="e">
        <f>#REF!</f>
        <v>#REF!</v>
      </c>
      <c r="C2406" s="191" t="e">
        <f>#REF!</f>
        <v>#REF!</v>
      </c>
      <c r="D2406" s="186" t="e">
        <f>COUNTIF('[5]Trial Balance'!$A:$A,A2406)</f>
        <v>#VALUE!</v>
      </c>
    </row>
    <row r="2407" spans="1:4" hidden="1" x14ac:dyDescent="0.3">
      <c r="A2407" s="187" t="e">
        <f>#REF!</f>
        <v>#REF!</v>
      </c>
      <c r="B2407" s="187" t="e">
        <f>#REF!</f>
        <v>#REF!</v>
      </c>
      <c r="C2407" s="191" t="e">
        <f>#REF!</f>
        <v>#REF!</v>
      </c>
      <c r="D2407" s="186" t="e">
        <f>COUNTIF('[5]Trial Balance'!$A:$A,A2407)</f>
        <v>#VALUE!</v>
      </c>
    </row>
    <row r="2408" spans="1:4" hidden="1" x14ac:dyDescent="0.3">
      <c r="A2408" s="187" t="e">
        <f>#REF!</f>
        <v>#REF!</v>
      </c>
      <c r="B2408" s="187" t="e">
        <f>#REF!</f>
        <v>#REF!</v>
      </c>
      <c r="C2408" s="191" t="e">
        <f>#REF!</f>
        <v>#REF!</v>
      </c>
      <c r="D2408" s="186" t="e">
        <f>COUNTIF('[5]Trial Balance'!$A:$A,A2408)</f>
        <v>#VALUE!</v>
      </c>
    </row>
    <row r="2409" spans="1:4" hidden="1" x14ac:dyDescent="0.3">
      <c r="A2409" s="187" t="e">
        <f>#REF!</f>
        <v>#REF!</v>
      </c>
      <c r="B2409" s="187" t="e">
        <f>#REF!</f>
        <v>#REF!</v>
      </c>
      <c r="C2409" s="191" t="e">
        <f>#REF!</f>
        <v>#REF!</v>
      </c>
      <c r="D2409" s="186" t="e">
        <f>COUNTIF('[5]Trial Balance'!$A:$A,A2409)</f>
        <v>#VALUE!</v>
      </c>
    </row>
    <row r="2410" spans="1:4" hidden="1" x14ac:dyDescent="0.3">
      <c r="A2410" s="187" t="e">
        <f>#REF!</f>
        <v>#REF!</v>
      </c>
      <c r="B2410" s="187" t="e">
        <f>#REF!</f>
        <v>#REF!</v>
      </c>
      <c r="C2410" s="191" t="e">
        <f>#REF!</f>
        <v>#REF!</v>
      </c>
      <c r="D2410" s="186" t="e">
        <f>COUNTIF('[5]Trial Balance'!$A:$A,A2410)</f>
        <v>#VALUE!</v>
      </c>
    </row>
    <row r="2411" spans="1:4" hidden="1" x14ac:dyDescent="0.3">
      <c r="A2411" s="187" t="e">
        <f>#REF!</f>
        <v>#REF!</v>
      </c>
      <c r="B2411" s="187" t="e">
        <f>#REF!</f>
        <v>#REF!</v>
      </c>
      <c r="C2411" s="191" t="e">
        <f>#REF!</f>
        <v>#REF!</v>
      </c>
      <c r="D2411" s="186" t="e">
        <f>COUNTIF('[5]Trial Balance'!$A:$A,A2411)</f>
        <v>#VALUE!</v>
      </c>
    </row>
    <row r="2412" spans="1:4" hidden="1" x14ac:dyDescent="0.3">
      <c r="A2412" s="187" t="e">
        <f>#REF!</f>
        <v>#REF!</v>
      </c>
      <c r="B2412" s="187" t="e">
        <f>#REF!</f>
        <v>#REF!</v>
      </c>
      <c r="C2412" s="191" t="e">
        <f>#REF!</f>
        <v>#REF!</v>
      </c>
      <c r="D2412" s="186" t="e">
        <f>COUNTIF('[5]Trial Balance'!$A:$A,A2412)</f>
        <v>#VALUE!</v>
      </c>
    </row>
    <row r="2413" spans="1:4" hidden="1" x14ac:dyDescent="0.3">
      <c r="A2413" s="187" t="e">
        <f>#REF!</f>
        <v>#REF!</v>
      </c>
      <c r="B2413" s="187" t="e">
        <f>#REF!</f>
        <v>#REF!</v>
      </c>
      <c r="C2413" s="191" t="e">
        <f>#REF!</f>
        <v>#REF!</v>
      </c>
      <c r="D2413" s="186" t="e">
        <f>COUNTIF('[5]Trial Balance'!$A:$A,A2413)</f>
        <v>#VALUE!</v>
      </c>
    </row>
    <row r="2414" spans="1:4" hidden="1" x14ac:dyDescent="0.3">
      <c r="A2414" s="187" t="e">
        <f>#REF!</f>
        <v>#REF!</v>
      </c>
      <c r="B2414" s="187" t="e">
        <f>#REF!</f>
        <v>#REF!</v>
      </c>
      <c r="C2414" s="191" t="e">
        <f>#REF!</f>
        <v>#REF!</v>
      </c>
      <c r="D2414" s="186" t="e">
        <f>COUNTIF('[5]Trial Balance'!$A:$A,A2414)</f>
        <v>#VALUE!</v>
      </c>
    </row>
    <row r="2415" spans="1:4" hidden="1" x14ac:dyDescent="0.3">
      <c r="A2415" s="187" t="e">
        <f>#REF!</f>
        <v>#REF!</v>
      </c>
      <c r="B2415" s="187" t="e">
        <f>#REF!</f>
        <v>#REF!</v>
      </c>
      <c r="C2415" s="191" t="e">
        <f>#REF!</f>
        <v>#REF!</v>
      </c>
      <c r="D2415" s="186" t="e">
        <f>COUNTIF('[5]Trial Balance'!$A:$A,A2415)</f>
        <v>#VALUE!</v>
      </c>
    </row>
    <row r="2416" spans="1:4" hidden="1" x14ac:dyDescent="0.3">
      <c r="A2416" s="187" t="e">
        <f>#REF!</f>
        <v>#REF!</v>
      </c>
      <c r="B2416" s="187" t="e">
        <f>#REF!</f>
        <v>#REF!</v>
      </c>
      <c r="C2416" s="191" t="e">
        <f>#REF!</f>
        <v>#REF!</v>
      </c>
      <c r="D2416" s="186" t="e">
        <f>COUNTIF('[5]Trial Balance'!$A:$A,A2416)</f>
        <v>#VALUE!</v>
      </c>
    </row>
    <row r="2417" spans="1:4" hidden="1" x14ac:dyDescent="0.3">
      <c r="A2417" s="187" t="e">
        <f>#REF!</f>
        <v>#REF!</v>
      </c>
      <c r="B2417" s="187" t="e">
        <f>#REF!</f>
        <v>#REF!</v>
      </c>
      <c r="C2417" s="191" t="e">
        <f>#REF!</f>
        <v>#REF!</v>
      </c>
      <c r="D2417" s="186" t="e">
        <f>COUNTIF('[5]Trial Balance'!$A:$A,A2417)</f>
        <v>#VALUE!</v>
      </c>
    </row>
    <row r="2418" spans="1:4" hidden="1" x14ac:dyDescent="0.3">
      <c r="A2418" s="187" t="e">
        <f>#REF!</f>
        <v>#REF!</v>
      </c>
      <c r="B2418" s="187" t="e">
        <f>#REF!</f>
        <v>#REF!</v>
      </c>
      <c r="C2418" s="191" t="e">
        <f>#REF!</f>
        <v>#REF!</v>
      </c>
      <c r="D2418" s="186" t="e">
        <f>COUNTIF('[5]Trial Balance'!$A:$A,A2418)</f>
        <v>#VALUE!</v>
      </c>
    </row>
    <row r="2419" spans="1:4" hidden="1" x14ac:dyDescent="0.3">
      <c r="A2419" s="187" t="e">
        <f>#REF!</f>
        <v>#REF!</v>
      </c>
      <c r="B2419" s="187" t="e">
        <f>#REF!</f>
        <v>#REF!</v>
      </c>
      <c r="C2419" s="191" t="e">
        <f>#REF!</f>
        <v>#REF!</v>
      </c>
      <c r="D2419" s="186" t="e">
        <f>COUNTIF('[5]Trial Balance'!$A:$A,A2419)</f>
        <v>#VALUE!</v>
      </c>
    </row>
    <row r="2420" spans="1:4" hidden="1" x14ac:dyDescent="0.3">
      <c r="A2420" s="187" t="e">
        <f>#REF!</f>
        <v>#REF!</v>
      </c>
      <c r="B2420" s="187" t="e">
        <f>#REF!</f>
        <v>#REF!</v>
      </c>
      <c r="C2420" s="191" t="e">
        <f>#REF!</f>
        <v>#REF!</v>
      </c>
      <c r="D2420" s="186" t="e">
        <f>COUNTIF('[5]Trial Balance'!$A:$A,A2420)</f>
        <v>#VALUE!</v>
      </c>
    </row>
    <row r="2421" spans="1:4" hidden="1" x14ac:dyDescent="0.3">
      <c r="A2421" s="187" t="e">
        <f>#REF!</f>
        <v>#REF!</v>
      </c>
      <c r="B2421" s="187" t="e">
        <f>#REF!</f>
        <v>#REF!</v>
      </c>
      <c r="C2421" s="191" t="e">
        <f>#REF!</f>
        <v>#REF!</v>
      </c>
      <c r="D2421" s="186" t="e">
        <f>COUNTIF('[5]Trial Balance'!$A:$A,A2421)</f>
        <v>#VALUE!</v>
      </c>
    </row>
    <row r="2422" spans="1:4" hidden="1" x14ac:dyDescent="0.3">
      <c r="A2422" s="187" t="e">
        <f>#REF!</f>
        <v>#REF!</v>
      </c>
      <c r="B2422" s="187" t="e">
        <f>#REF!</f>
        <v>#REF!</v>
      </c>
      <c r="C2422" s="191" t="e">
        <f>#REF!</f>
        <v>#REF!</v>
      </c>
      <c r="D2422" s="186" t="e">
        <f>COUNTIF('[5]Trial Balance'!$A:$A,A2422)</f>
        <v>#VALUE!</v>
      </c>
    </row>
    <row r="2423" spans="1:4" hidden="1" x14ac:dyDescent="0.3">
      <c r="A2423" s="187" t="e">
        <f>#REF!</f>
        <v>#REF!</v>
      </c>
      <c r="B2423" s="187" t="e">
        <f>#REF!</f>
        <v>#REF!</v>
      </c>
      <c r="C2423" s="191" t="e">
        <f>#REF!</f>
        <v>#REF!</v>
      </c>
      <c r="D2423" s="186" t="e">
        <f>COUNTIF('[5]Trial Balance'!$A:$A,A2423)</f>
        <v>#VALUE!</v>
      </c>
    </row>
    <row r="2424" spans="1:4" hidden="1" x14ac:dyDescent="0.3">
      <c r="A2424" s="187" t="e">
        <f>#REF!</f>
        <v>#REF!</v>
      </c>
      <c r="B2424" s="187" t="e">
        <f>#REF!</f>
        <v>#REF!</v>
      </c>
      <c r="C2424" s="191" t="e">
        <f>#REF!</f>
        <v>#REF!</v>
      </c>
      <c r="D2424" s="186" t="e">
        <f>COUNTIF('[5]Trial Balance'!$A:$A,A2424)</f>
        <v>#VALUE!</v>
      </c>
    </row>
    <row r="2425" spans="1:4" hidden="1" x14ac:dyDescent="0.3">
      <c r="A2425" s="187" t="e">
        <f>#REF!</f>
        <v>#REF!</v>
      </c>
      <c r="B2425" s="187" t="e">
        <f>#REF!</f>
        <v>#REF!</v>
      </c>
      <c r="C2425" s="191" t="e">
        <f>#REF!</f>
        <v>#REF!</v>
      </c>
      <c r="D2425" s="186" t="e">
        <f>COUNTIF('[5]Trial Balance'!$A:$A,A2425)</f>
        <v>#VALUE!</v>
      </c>
    </row>
    <row r="2426" spans="1:4" hidden="1" x14ac:dyDescent="0.3">
      <c r="A2426" s="187" t="e">
        <f>#REF!</f>
        <v>#REF!</v>
      </c>
      <c r="B2426" s="187" t="e">
        <f>#REF!</f>
        <v>#REF!</v>
      </c>
      <c r="C2426" s="191" t="e">
        <f>#REF!</f>
        <v>#REF!</v>
      </c>
      <c r="D2426" s="186" t="e">
        <f>COUNTIF('[5]Trial Balance'!$A:$A,A2426)</f>
        <v>#VALUE!</v>
      </c>
    </row>
    <row r="2427" spans="1:4" hidden="1" x14ac:dyDescent="0.3">
      <c r="A2427" s="187" t="e">
        <f>#REF!</f>
        <v>#REF!</v>
      </c>
      <c r="B2427" s="187" t="e">
        <f>#REF!</f>
        <v>#REF!</v>
      </c>
      <c r="C2427" s="191" t="e">
        <f>#REF!</f>
        <v>#REF!</v>
      </c>
      <c r="D2427" s="186" t="e">
        <f>COUNTIF('[5]Trial Balance'!$A:$A,A2427)</f>
        <v>#VALUE!</v>
      </c>
    </row>
    <row r="2428" spans="1:4" hidden="1" x14ac:dyDescent="0.3">
      <c r="A2428" s="187" t="e">
        <f>#REF!</f>
        <v>#REF!</v>
      </c>
      <c r="B2428" s="187" t="e">
        <f>#REF!</f>
        <v>#REF!</v>
      </c>
      <c r="C2428" s="191" t="e">
        <f>#REF!</f>
        <v>#REF!</v>
      </c>
      <c r="D2428" s="186" t="e">
        <f>COUNTIF('[5]Trial Balance'!$A:$A,A2428)</f>
        <v>#VALUE!</v>
      </c>
    </row>
    <row r="2429" spans="1:4" hidden="1" x14ac:dyDescent="0.3">
      <c r="A2429" s="187" t="e">
        <f>#REF!</f>
        <v>#REF!</v>
      </c>
      <c r="B2429" s="187" t="e">
        <f>#REF!</f>
        <v>#REF!</v>
      </c>
      <c r="C2429" s="191" t="e">
        <f>#REF!</f>
        <v>#REF!</v>
      </c>
      <c r="D2429" s="186" t="e">
        <f>COUNTIF('[5]Trial Balance'!$A:$A,A2429)</f>
        <v>#VALUE!</v>
      </c>
    </row>
    <row r="2430" spans="1:4" hidden="1" x14ac:dyDescent="0.3">
      <c r="A2430" s="187" t="e">
        <f>#REF!</f>
        <v>#REF!</v>
      </c>
      <c r="B2430" s="187" t="e">
        <f>#REF!</f>
        <v>#REF!</v>
      </c>
      <c r="C2430" s="191" t="e">
        <f>#REF!</f>
        <v>#REF!</v>
      </c>
      <c r="D2430" s="186" t="e">
        <f>COUNTIF('[5]Trial Balance'!$A:$A,A2430)</f>
        <v>#VALUE!</v>
      </c>
    </row>
    <row r="2431" spans="1:4" hidden="1" x14ac:dyDescent="0.3">
      <c r="A2431" s="187" t="e">
        <f>#REF!</f>
        <v>#REF!</v>
      </c>
      <c r="B2431" s="187" t="e">
        <f>#REF!</f>
        <v>#REF!</v>
      </c>
      <c r="C2431" s="191" t="e">
        <f>#REF!</f>
        <v>#REF!</v>
      </c>
      <c r="D2431" s="186" t="e">
        <f>COUNTIF('[5]Trial Balance'!$A:$A,A2431)</f>
        <v>#VALUE!</v>
      </c>
    </row>
    <row r="2432" spans="1:4" hidden="1" x14ac:dyDescent="0.3">
      <c r="A2432" s="187" t="e">
        <f>#REF!</f>
        <v>#REF!</v>
      </c>
      <c r="B2432" s="187" t="e">
        <f>#REF!</f>
        <v>#REF!</v>
      </c>
      <c r="C2432" s="191" t="e">
        <f>#REF!</f>
        <v>#REF!</v>
      </c>
      <c r="D2432" s="186" t="e">
        <f>COUNTIF('[5]Trial Balance'!$A:$A,A2432)</f>
        <v>#VALUE!</v>
      </c>
    </row>
    <row r="2433" spans="1:4" hidden="1" x14ac:dyDescent="0.3">
      <c r="A2433" s="187" t="e">
        <f>#REF!</f>
        <v>#REF!</v>
      </c>
      <c r="B2433" s="187" t="e">
        <f>#REF!</f>
        <v>#REF!</v>
      </c>
      <c r="C2433" s="191" t="e">
        <f>#REF!</f>
        <v>#REF!</v>
      </c>
      <c r="D2433" s="186" t="e">
        <f>COUNTIF('[5]Trial Balance'!$A:$A,A2433)</f>
        <v>#VALUE!</v>
      </c>
    </row>
    <row r="2434" spans="1:4" hidden="1" x14ac:dyDescent="0.3">
      <c r="A2434" s="187" t="e">
        <f>#REF!</f>
        <v>#REF!</v>
      </c>
      <c r="B2434" s="187" t="e">
        <f>#REF!</f>
        <v>#REF!</v>
      </c>
      <c r="C2434" s="191" t="e">
        <f>#REF!</f>
        <v>#REF!</v>
      </c>
      <c r="D2434" s="186" t="e">
        <f>COUNTIF('[5]Trial Balance'!$A:$A,A2434)</f>
        <v>#VALUE!</v>
      </c>
    </row>
    <row r="2435" spans="1:4" hidden="1" x14ac:dyDescent="0.3">
      <c r="A2435" s="187" t="e">
        <f>#REF!</f>
        <v>#REF!</v>
      </c>
      <c r="B2435" s="187" t="e">
        <f>#REF!</f>
        <v>#REF!</v>
      </c>
      <c r="C2435" s="191" t="e">
        <f>#REF!</f>
        <v>#REF!</v>
      </c>
      <c r="D2435" s="186" t="e">
        <f>COUNTIF('[5]Trial Balance'!$A:$A,A2435)</f>
        <v>#VALUE!</v>
      </c>
    </row>
    <row r="2436" spans="1:4" hidden="1" x14ac:dyDescent="0.3">
      <c r="A2436" s="187" t="e">
        <f>#REF!</f>
        <v>#REF!</v>
      </c>
      <c r="B2436" s="187" t="e">
        <f>#REF!</f>
        <v>#REF!</v>
      </c>
      <c r="C2436" s="191" t="e">
        <f>#REF!</f>
        <v>#REF!</v>
      </c>
      <c r="D2436" s="186" t="e">
        <f>COUNTIF('[5]Trial Balance'!$A:$A,A2436)</f>
        <v>#VALUE!</v>
      </c>
    </row>
    <row r="2437" spans="1:4" hidden="1" x14ac:dyDescent="0.3">
      <c r="A2437" s="187" t="e">
        <f>#REF!</f>
        <v>#REF!</v>
      </c>
      <c r="B2437" s="187" t="e">
        <f>#REF!</f>
        <v>#REF!</v>
      </c>
      <c r="C2437" s="191" t="e">
        <f>#REF!</f>
        <v>#REF!</v>
      </c>
      <c r="D2437" s="186" t="e">
        <f>COUNTIF('[5]Trial Balance'!$A:$A,A2437)</f>
        <v>#VALUE!</v>
      </c>
    </row>
    <row r="2438" spans="1:4" hidden="1" x14ac:dyDescent="0.3">
      <c r="A2438" s="187" t="e">
        <f>#REF!</f>
        <v>#REF!</v>
      </c>
      <c r="B2438" s="187" t="e">
        <f>#REF!</f>
        <v>#REF!</v>
      </c>
      <c r="C2438" s="191" t="e">
        <f>#REF!</f>
        <v>#REF!</v>
      </c>
      <c r="D2438" s="186" t="e">
        <f>COUNTIF('[5]Trial Balance'!$A:$A,A2438)</f>
        <v>#VALUE!</v>
      </c>
    </row>
    <row r="2439" spans="1:4" hidden="1" x14ac:dyDescent="0.3">
      <c r="A2439" s="187" t="e">
        <f>#REF!</f>
        <v>#REF!</v>
      </c>
      <c r="B2439" s="187" t="e">
        <f>#REF!</f>
        <v>#REF!</v>
      </c>
      <c r="C2439" s="191" t="e">
        <f>#REF!</f>
        <v>#REF!</v>
      </c>
      <c r="D2439" s="186" t="e">
        <f>COUNTIF('[5]Trial Balance'!$A:$A,A2439)</f>
        <v>#VALUE!</v>
      </c>
    </row>
    <row r="2440" spans="1:4" hidden="1" x14ac:dyDescent="0.3">
      <c r="A2440" s="187" t="e">
        <f>#REF!</f>
        <v>#REF!</v>
      </c>
      <c r="B2440" s="187" t="e">
        <f>#REF!</f>
        <v>#REF!</v>
      </c>
      <c r="C2440" s="191" t="e">
        <f>#REF!</f>
        <v>#REF!</v>
      </c>
      <c r="D2440" s="186" t="e">
        <f>COUNTIF('[5]Trial Balance'!$A:$A,A2440)</f>
        <v>#VALUE!</v>
      </c>
    </row>
    <row r="2441" spans="1:4" hidden="1" x14ac:dyDescent="0.3">
      <c r="A2441" s="187" t="e">
        <f>#REF!</f>
        <v>#REF!</v>
      </c>
      <c r="B2441" s="187" t="e">
        <f>#REF!</f>
        <v>#REF!</v>
      </c>
      <c r="C2441" s="191" t="e">
        <f>#REF!</f>
        <v>#REF!</v>
      </c>
      <c r="D2441" s="186" t="e">
        <f>COUNTIF('[5]Trial Balance'!$A:$A,A2441)</f>
        <v>#VALUE!</v>
      </c>
    </row>
    <row r="2442" spans="1:4" hidden="1" x14ac:dyDescent="0.3">
      <c r="A2442" s="187" t="e">
        <f>#REF!</f>
        <v>#REF!</v>
      </c>
      <c r="B2442" s="187" t="e">
        <f>#REF!</f>
        <v>#REF!</v>
      </c>
      <c r="C2442" s="191" t="e">
        <f>#REF!</f>
        <v>#REF!</v>
      </c>
      <c r="D2442" s="186" t="e">
        <f>COUNTIF('[5]Trial Balance'!$A:$A,A2442)</f>
        <v>#VALUE!</v>
      </c>
    </row>
    <row r="2443" spans="1:4" hidden="1" x14ac:dyDescent="0.3">
      <c r="A2443" s="187" t="e">
        <f>#REF!</f>
        <v>#REF!</v>
      </c>
      <c r="B2443" s="187" t="e">
        <f>#REF!</f>
        <v>#REF!</v>
      </c>
      <c r="C2443" s="191" t="e">
        <f>#REF!</f>
        <v>#REF!</v>
      </c>
      <c r="D2443" s="186" t="e">
        <f>COUNTIF('[5]Trial Balance'!$A:$A,A2443)</f>
        <v>#VALUE!</v>
      </c>
    </row>
    <row r="2444" spans="1:4" hidden="1" x14ac:dyDescent="0.3">
      <c r="A2444" s="187" t="e">
        <f>#REF!</f>
        <v>#REF!</v>
      </c>
      <c r="B2444" s="187" t="e">
        <f>#REF!</f>
        <v>#REF!</v>
      </c>
      <c r="C2444" s="191" t="e">
        <f>#REF!</f>
        <v>#REF!</v>
      </c>
      <c r="D2444" s="186" t="e">
        <f>COUNTIF('[5]Trial Balance'!$A:$A,A2444)</f>
        <v>#VALUE!</v>
      </c>
    </row>
    <row r="2445" spans="1:4" hidden="1" x14ac:dyDescent="0.3">
      <c r="A2445" s="187" t="e">
        <f>#REF!</f>
        <v>#REF!</v>
      </c>
      <c r="B2445" s="187" t="e">
        <f>#REF!</f>
        <v>#REF!</v>
      </c>
      <c r="C2445" s="191" t="e">
        <f>#REF!</f>
        <v>#REF!</v>
      </c>
      <c r="D2445" s="186" t="e">
        <f>COUNTIF('[5]Trial Balance'!$A:$A,A2445)</f>
        <v>#VALUE!</v>
      </c>
    </row>
    <row r="2446" spans="1:4" hidden="1" x14ac:dyDescent="0.3">
      <c r="A2446" s="187" t="e">
        <f>#REF!</f>
        <v>#REF!</v>
      </c>
      <c r="B2446" s="187" t="e">
        <f>#REF!</f>
        <v>#REF!</v>
      </c>
      <c r="C2446" s="191" t="e">
        <f>#REF!</f>
        <v>#REF!</v>
      </c>
      <c r="D2446" s="186" t="e">
        <f>COUNTIF('[5]Trial Balance'!$A:$A,A2446)</f>
        <v>#VALUE!</v>
      </c>
    </row>
    <row r="2447" spans="1:4" hidden="1" x14ac:dyDescent="0.3">
      <c r="A2447" s="187" t="e">
        <f>#REF!</f>
        <v>#REF!</v>
      </c>
      <c r="B2447" s="187" t="e">
        <f>#REF!</f>
        <v>#REF!</v>
      </c>
      <c r="C2447" s="191" t="e">
        <f>#REF!</f>
        <v>#REF!</v>
      </c>
      <c r="D2447" s="186" t="e">
        <f>COUNTIF('[5]Trial Balance'!$A:$A,A2447)</f>
        <v>#VALUE!</v>
      </c>
    </row>
    <row r="2448" spans="1:4" hidden="1" x14ac:dyDescent="0.3">
      <c r="A2448" s="187" t="e">
        <f>#REF!</f>
        <v>#REF!</v>
      </c>
      <c r="B2448" s="187" t="e">
        <f>#REF!</f>
        <v>#REF!</v>
      </c>
      <c r="C2448" s="191" t="e">
        <f>#REF!</f>
        <v>#REF!</v>
      </c>
      <c r="D2448" s="186" t="e">
        <f>COUNTIF('[5]Trial Balance'!$A:$A,A2448)</f>
        <v>#VALUE!</v>
      </c>
    </row>
    <row r="2449" spans="1:4" hidden="1" x14ac:dyDescent="0.3">
      <c r="A2449" s="187" t="e">
        <f>#REF!</f>
        <v>#REF!</v>
      </c>
      <c r="B2449" s="187" t="e">
        <f>#REF!</f>
        <v>#REF!</v>
      </c>
      <c r="C2449" s="191" t="e">
        <f>#REF!</f>
        <v>#REF!</v>
      </c>
      <c r="D2449" s="186" t="e">
        <f>COUNTIF('[5]Trial Balance'!$A:$A,A2449)</f>
        <v>#VALUE!</v>
      </c>
    </row>
    <row r="2450" spans="1:4" hidden="1" x14ac:dyDescent="0.3">
      <c r="A2450" s="187" t="e">
        <f>#REF!</f>
        <v>#REF!</v>
      </c>
      <c r="B2450" s="187" t="e">
        <f>#REF!</f>
        <v>#REF!</v>
      </c>
      <c r="C2450" s="191" t="e">
        <f>#REF!</f>
        <v>#REF!</v>
      </c>
      <c r="D2450" s="186" t="e">
        <f>COUNTIF('[5]Trial Balance'!$A:$A,A2450)</f>
        <v>#VALUE!</v>
      </c>
    </row>
    <row r="2451" spans="1:4" hidden="1" x14ac:dyDescent="0.3">
      <c r="A2451" s="187" t="e">
        <f>#REF!</f>
        <v>#REF!</v>
      </c>
      <c r="B2451" s="187" t="e">
        <f>#REF!</f>
        <v>#REF!</v>
      </c>
      <c r="C2451" s="191" t="e">
        <f>#REF!</f>
        <v>#REF!</v>
      </c>
      <c r="D2451" s="186" t="e">
        <f>COUNTIF('[5]Trial Balance'!$A:$A,A2451)</f>
        <v>#VALUE!</v>
      </c>
    </row>
    <row r="2452" spans="1:4" hidden="1" x14ac:dyDescent="0.3">
      <c r="A2452" s="187" t="e">
        <f>#REF!</f>
        <v>#REF!</v>
      </c>
      <c r="B2452" s="187" t="e">
        <f>#REF!</f>
        <v>#REF!</v>
      </c>
      <c r="C2452" s="191" t="e">
        <f>#REF!</f>
        <v>#REF!</v>
      </c>
      <c r="D2452" s="186" t="e">
        <f>COUNTIF('[5]Trial Balance'!$A:$A,A2452)</f>
        <v>#VALUE!</v>
      </c>
    </row>
    <row r="2453" spans="1:4" hidden="1" x14ac:dyDescent="0.3">
      <c r="A2453" s="187" t="e">
        <f>#REF!</f>
        <v>#REF!</v>
      </c>
      <c r="B2453" s="187" t="e">
        <f>#REF!</f>
        <v>#REF!</v>
      </c>
      <c r="C2453" s="191" t="e">
        <f>#REF!</f>
        <v>#REF!</v>
      </c>
      <c r="D2453" s="186" t="e">
        <f>COUNTIF('[5]Trial Balance'!$A:$A,A2453)</f>
        <v>#VALUE!</v>
      </c>
    </row>
    <row r="2454" spans="1:4" hidden="1" x14ac:dyDescent="0.3">
      <c r="A2454" s="187" t="e">
        <f>#REF!</f>
        <v>#REF!</v>
      </c>
      <c r="B2454" s="187" t="e">
        <f>#REF!</f>
        <v>#REF!</v>
      </c>
      <c r="C2454" s="191" t="e">
        <f>#REF!</f>
        <v>#REF!</v>
      </c>
      <c r="D2454" s="186" t="e">
        <f>COUNTIF('[5]Trial Balance'!$A:$A,A2454)</f>
        <v>#VALUE!</v>
      </c>
    </row>
    <row r="2455" spans="1:4" hidden="1" x14ac:dyDescent="0.3">
      <c r="A2455" s="187" t="e">
        <f>#REF!</f>
        <v>#REF!</v>
      </c>
      <c r="B2455" s="187" t="e">
        <f>#REF!</f>
        <v>#REF!</v>
      </c>
      <c r="C2455" s="191" t="e">
        <f>#REF!</f>
        <v>#REF!</v>
      </c>
      <c r="D2455" s="186" t="e">
        <f>COUNTIF('[5]Trial Balance'!$A:$A,A2455)</f>
        <v>#VALUE!</v>
      </c>
    </row>
    <row r="2456" spans="1:4" hidden="1" x14ac:dyDescent="0.3">
      <c r="A2456" s="187" t="e">
        <f>#REF!</f>
        <v>#REF!</v>
      </c>
      <c r="B2456" s="187" t="e">
        <f>#REF!</f>
        <v>#REF!</v>
      </c>
      <c r="C2456" s="191" t="e">
        <f>#REF!</f>
        <v>#REF!</v>
      </c>
      <c r="D2456" s="186" t="e">
        <f>COUNTIF('[5]Trial Balance'!$A:$A,A2456)</f>
        <v>#VALUE!</v>
      </c>
    </row>
    <row r="2457" spans="1:4" hidden="1" x14ac:dyDescent="0.3">
      <c r="A2457" s="187" t="e">
        <f>#REF!</f>
        <v>#REF!</v>
      </c>
      <c r="B2457" s="187" t="e">
        <f>#REF!</f>
        <v>#REF!</v>
      </c>
      <c r="C2457" s="191" t="e">
        <f>#REF!</f>
        <v>#REF!</v>
      </c>
      <c r="D2457" s="186" t="e">
        <f>COUNTIF('[5]Trial Balance'!$A:$A,A2457)</f>
        <v>#VALUE!</v>
      </c>
    </row>
    <row r="2458" spans="1:4" hidden="1" x14ac:dyDescent="0.3">
      <c r="A2458" s="187" t="e">
        <f>#REF!</f>
        <v>#REF!</v>
      </c>
      <c r="B2458" s="187" t="e">
        <f>#REF!</f>
        <v>#REF!</v>
      </c>
      <c r="C2458" s="191" t="e">
        <f>#REF!</f>
        <v>#REF!</v>
      </c>
      <c r="D2458" s="186" t="e">
        <f>COUNTIF('[5]Trial Balance'!$A:$A,A2458)</f>
        <v>#VALUE!</v>
      </c>
    </row>
    <row r="2459" spans="1:4" hidden="1" x14ac:dyDescent="0.3">
      <c r="A2459" s="187" t="e">
        <f>#REF!</f>
        <v>#REF!</v>
      </c>
      <c r="B2459" s="187" t="e">
        <f>#REF!</f>
        <v>#REF!</v>
      </c>
      <c r="C2459" s="191" t="e">
        <f>#REF!</f>
        <v>#REF!</v>
      </c>
      <c r="D2459" s="186" t="e">
        <f>COUNTIF('[5]Trial Balance'!$A:$A,A2459)</f>
        <v>#VALUE!</v>
      </c>
    </row>
    <row r="2460" spans="1:4" hidden="1" x14ac:dyDescent="0.3">
      <c r="A2460" s="187" t="e">
        <f>#REF!</f>
        <v>#REF!</v>
      </c>
      <c r="B2460" s="187" t="e">
        <f>#REF!</f>
        <v>#REF!</v>
      </c>
      <c r="C2460" s="191" t="e">
        <f>#REF!</f>
        <v>#REF!</v>
      </c>
      <c r="D2460" s="186" t="e">
        <f>COUNTIF('[5]Trial Balance'!$A:$A,A2460)</f>
        <v>#VALUE!</v>
      </c>
    </row>
    <row r="2461" spans="1:4" hidden="1" x14ac:dyDescent="0.3">
      <c r="A2461" s="187" t="e">
        <f>#REF!</f>
        <v>#REF!</v>
      </c>
      <c r="B2461" s="187" t="e">
        <f>#REF!</f>
        <v>#REF!</v>
      </c>
      <c r="C2461" s="191" t="e">
        <f>#REF!</f>
        <v>#REF!</v>
      </c>
      <c r="D2461" s="186" t="e">
        <f>COUNTIF('[5]Trial Balance'!$A:$A,A2461)</f>
        <v>#VALUE!</v>
      </c>
    </row>
    <row r="2462" spans="1:4" hidden="1" x14ac:dyDescent="0.3">
      <c r="A2462" s="187" t="e">
        <f>#REF!</f>
        <v>#REF!</v>
      </c>
      <c r="B2462" s="187" t="e">
        <f>#REF!</f>
        <v>#REF!</v>
      </c>
      <c r="C2462" s="191" t="e">
        <f>#REF!</f>
        <v>#REF!</v>
      </c>
      <c r="D2462" s="186" t="e">
        <f>COUNTIF('[5]Trial Balance'!$A:$A,A2462)</f>
        <v>#VALUE!</v>
      </c>
    </row>
    <row r="2463" spans="1:4" hidden="1" x14ac:dyDescent="0.3">
      <c r="A2463" s="187" t="e">
        <f>#REF!</f>
        <v>#REF!</v>
      </c>
      <c r="B2463" s="187" t="e">
        <f>#REF!</f>
        <v>#REF!</v>
      </c>
      <c r="C2463" s="191" t="e">
        <f>#REF!</f>
        <v>#REF!</v>
      </c>
      <c r="D2463" s="186" t="e">
        <f>COUNTIF('[5]Trial Balance'!$A:$A,A2463)</f>
        <v>#VALUE!</v>
      </c>
    </row>
    <row r="2464" spans="1:4" hidden="1" x14ac:dyDescent="0.3">
      <c r="A2464" s="187" t="e">
        <f>#REF!</f>
        <v>#REF!</v>
      </c>
      <c r="B2464" s="187" t="e">
        <f>#REF!</f>
        <v>#REF!</v>
      </c>
      <c r="C2464" s="191" t="e">
        <f>#REF!</f>
        <v>#REF!</v>
      </c>
      <c r="D2464" s="186" t="e">
        <f>COUNTIF('[5]Trial Balance'!$A:$A,A2464)</f>
        <v>#VALUE!</v>
      </c>
    </row>
    <row r="2465" spans="1:4" hidden="1" x14ac:dyDescent="0.3">
      <c r="A2465" s="187" t="e">
        <f>#REF!</f>
        <v>#REF!</v>
      </c>
      <c r="B2465" s="187" t="e">
        <f>#REF!</f>
        <v>#REF!</v>
      </c>
      <c r="C2465" s="191" t="e">
        <f>#REF!</f>
        <v>#REF!</v>
      </c>
      <c r="D2465" s="186" t="e">
        <f>COUNTIF('[5]Trial Balance'!$A:$A,A2465)</f>
        <v>#VALUE!</v>
      </c>
    </row>
    <row r="2466" spans="1:4" hidden="1" x14ac:dyDescent="0.3">
      <c r="A2466" s="187" t="e">
        <f>#REF!</f>
        <v>#REF!</v>
      </c>
      <c r="B2466" s="187" t="e">
        <f>#REF!</f>
        <v>#REF!</v>
      </c>
      <c r="C2466" s="191" t="e">
        <f>#REF!</f>
        <v>#REF!</v>
      </c>
      <c r="D2466" s="186" t="e">
        <f>COUNTIF('[5]Trial Balance'!$A:$A,A2466)</f>
        <v>#VALUE!</v>
      </c>
    </row>
    <row r="2467" spans="1:4" hidden="1" x14ac:dyDescent="0.3">
      <c r="A2467" s="187" t="e">
        <f>#REF!</f>
        <v>#REF!</v>
      </c>
      <c r="B2467" s="187" t="e">
        <f>#REF!</f>
        <v>#REF!</v>
      </c>
      <c r="C2467" s="191" t="e">
        <f>#REF!</f>
        <v>#REF!</v>
      </c>
      <c r="D2467" s="186" t="e">
        <f>COUNTIF('[5]Trial Balance'!$A:$A,A2467)</f>
        <v>#VALUE!</v>
      </c>
    </row>
    <row r="2468" spans="1:4" hidden="1" x14ac:dyDescent="0.3">
      <c r="A2468" s="187" t="e">
        <f>#REF!</f>
        <v>#REF!</v>
      </c>
      <c r="B2468" s="187" t="e">
        <f>#REF!</f>
        <v>#REF!</v>
      </c>
      <c r="C2468" s="191" t="e">
        <f>#REF!</f>
        <v>#REF!</v>
      </c>
      <c r="D2468" s="186" t="e">
        <f>COUNTIF('[5]Trial Balance'!$A:$A,A2468)</f>
        <v>#VALUE!</v>
      </c>
    </row>
    <row r="2469" spans="1:4" hidden="1" x14ac:dyDescent="0.3">
      <c r="A2469" s="187" t="e">
        <f>#REF!</f>
        <v>#REF!</v>
      </c>
      <c r="B2469" s="187" t="e">
        <f>#REF!</f>
        <v>#REF!</v>
      </c>
      <c r="C2469" s="191" t="e">
        <f>#REF!</f>
        <v>#REF!</v>
      </c>
      <c r="D2469" s="186" t="e">
        <f>COUNTIF('[5]Trial Balance'!$A:$A,A2469)</f>
        <v>#VALUE!</v>
      </c>
    </row>
    <row r="2470" spans="1:4" hidden="1" x14ac:dyDescent="0.3">
      <c r="A2470" s="187" t="e">
        <f>#REF!</f>
        <v>#REF!</v>
      </c>
      <c r="B2470" s="187" t="e">
        <f>#REF!</f>
        <v>#REF!</v>
      </c>
      <c r="C2470" s="191" t="e">
        <f>#REF!</f>
        <v>#REF!</v>
      </c>
      <c r="D2470" s="186" t="e">
        <f>COUNTIF('[5]Trial Balance'!$A:$A,A2470)</f>
        <v>#VALUE!</v>
      </c>
    </row>
    <row r="2471" spans="1:4" hidden="1" x14ac:dyDescent="0.3">
      <c r="A2471" s="187" t="e">
        <f>#REF!</f>
        <v>#REF!</v>
      </c>
      <c r="B2471" s="187" t="e">
        <f>#REF!</f>
        <v>#REF!</v>
      </c>
      <c r="C2471" s="191" t="e">
        <f>#REF!</f>
        <v>#REF!</v>
      </c>
      <c r="D2471" s="186" t="e">
        <f>COUNTIF('[5]Trial Balance'!$A:$A,A2471)</f>
        <v>#VALUE!</v>
      </c>
    </row>
    <row r="2472" spans="1:4" hidden="1" x14ac:dyDescent="0.3">
      <c r="A2472" s="187" t="e">
        <f>#REF!</f>
        <v>#REF!</v>
      </c>
      <c r="B2472" s="187" t="e">
        <f>#REF!</f>
        <v>#REF!</v>
      </c>
      <c r="C2472" s="191" t="e">
        <f>#REF!</f>
        <v>#REF!</v>
      </c>
      <c r="D2472" s="186" t="e">
        <f>COUNTIF('[5]Trial Balance'!$A:$A,A2472)</f>
        <v>#VALUE!</v>
      </c>
    </row>
    <row r="2473" spans="1:4" hidden="1" x14ac:dyDescent="0.3">
      <c r="A2473" s="187" t="e">
        <f>#REF!</f>
        <v>#REF!</v>
      </c>
      <c r="B2473" s="187" t="e">
        <f>#REF!</f>
        <v>#REF!</v>
      </c>
      <c r="C2473" s="191" t="e">
        <f>#REF!</f>
        <v>#REF!</v>
      </c>
      <c r="D2473" s="186" t="e">
        <f>COUNTIF('[5]Trial Balance'!$A:$A,A2473)</f>
        <v>#VALUE!</v>
      </c>
    </row>
    <row r="2474" spans="1:4" hidden="1" x14ac:dyDescent="0.3">
      <c r="A2474" s="187" t="e">
        <f>#REF!</f>
        <v>#REF!</v>
      </c>
      <c r="B2474" s="187" t="e">
        <f>#REF!</f>
        <v>#REF!</v>
      </c>
      <c r="C2474" s="191" t="e">
        <f>#REF!</f>
        <v>#REF!</v>
      </c>
      <c r="D2474" s="186" t="e">
        <f>COUNTIF('[5]Trial Balance'!$A:$A,A2474)</f>
        <v>#VALUE!</v>
      </c>
    </row>
    <row r="2475" spans="1:4" hidden="1" x14ac:dyDescent="0.3">
      <c r="A2475" s="187" t="e">
        <f>#REF!</f>
        <v>#REF!</v>
      </c>
      <c r="B2475" s="187" t="e">
        <f>#REF!</f>
        <v>#REF!</v>
      </c>
      <c r="C2475" s="191" t="e">
        <f>#REF!</f>
        <v>#REF!</v>
      </c>
      <c r="D2475" s="186" t="e">
        <f>COUNTIF('[5]Trial Balance'!$A:$A,A2475)</f>
        <v>#VALUE!</v>
      </c>
    </row>
    <row r="2476" spans="1:4" hidden="1" x14ac:dyDescent="0.3">
      <c r="A2476" s="187" t="e">
        <f>#REF!</f>
        <v>#REF!</v>
      </c>
      <c r="B2476" s="187" t="e">
        <f>#REF!</f>
        <v>#REF!</v>
      </c>
      <c r="C2476" s="191" t="e">
        <f>#REF!</f>
        <v>#REF!</v>
      </c>
      <c r="D2476" s="186" t="e">
        <f>COUNTIF('[5]Trial Balance'!$A:$A,A2476)</f>
        <v>#VALUE!</v>
      </c>
    </row>
    <row r="2477" spans="1:4" hidden="1" x14ac:dyDescent="0.3">
      <c r="A2477" s="187" t="e">
        <f>#REF!</f>
        <v>#REF!</v>
      </c>
      <c r="B2477" s="187" t="e">
        <f>#REF!</f>
        <v>#REF!</v>
      </c>
      <c r="C2477" s="191" t="e">
        <f>#REF!</f>
        <v>#REF!</v>
      </c>
      <c r="D2477" s="186" t="e">
        <f>COUNTIF('[5]Trial Balance'!$A:$A,A2477)</f>
        <v>#VALUE!</v>
      </c>
    </row>
    <row r="2478" spans="1:4" hidden="1" x14ac:dyDescent="0.3">
      <c r="A2478" s="187" t="e">
        <f>#REF!</f>
        <v>#REF!</v>
      </c>
      <c r="B2478" s="187" t="e">
        <f>#REF!</f>
        <v>#REF!</v>
      </c>
      <c r="C2478" s="191" t="e">
        <f>#REF!</f>
        <v>#REF!</v>
      </c>
      <c r="D2478" s="186" t="e">
        <f>COUNTIF('[5]Trial Balance'!$A:$A,A2478)</f>
        <v>#VALUE!</v>
      </c>
    </row>
    <row r="2479" spans="1:4" hidden="1" x14ac:dyDescent="0.3">
      <c r="A2479" s="187" t="e">
        <f>#REF!</f>
        <v>#REF!</v>
      </c>
      <c r="B2479" s="187" t="e">
        <f>#REF!</f>
        <v>#REF!</v>
      </c>
      <c r="C2479" s="191" t="e">
        <f>#REF!</f>
        <v>#REF!</v>
      </c>
      <c r="D2479" s="186" t="e">
        <f>COUNTIF('[5]Trial Balance'!$A:$A,A2479)</f>
        <v>#VALUE!</v>
      </c>
    </row>
    <row r="2480" spans="1:4" hidden="1" x14ac:dyDescent="0.3">
      <c r="A2480" s="187" t="e">
        <f>#REF!</f>
        <v>#REF!</v>
      </c>
      <c r="B2480" s="187" t="e">
        <f>#REF!</f>
        <v>#REF!</v>
      </c>
      <c r="C2480" s="191" t="e">
        <f>#REF!</f>
        <v>#REF!</v>
      </c>
      <c r="D2480" s="186" t="e">
        <f>COUNTIF('[5]Trial Balance'!$A:$A,A2480)</f>
        <v>#VALUE!</v>
      </c>
    </row>
    <row r="2481" spans="1:4" hidden="1" x14ac:dyDescent="0.3">
      <c r="A2481" s="187" t="e">
        <f>#REF!</f>
        <v>#REF!</v>
      </c>
      <c r="B2481" s="187" t="e">
        <f>#REF!</f>
        <v>#REF!</v>
      </c>
      <c r="C2481" s="191" t="e">
        <f>#REF!</f>
        <v>#REF!</v>
      </c>
      <c r="D2481" s="186" t="e">
        <f>COUNTIF('[5]Trial Balance'!$A:$A,A2481)</f>
        <v>#VALUE!</v>
      </c>
    </row>
    <row r="2482" spans="1:4" hidden="1" x14ac:dyDescent="0.3">
      <c r="A2482" s="187" t="e">
        <f>#REF!</f>
        <v>#REF!</v>
      </c>
      <c r="B2482" s="187" t="e">
        <f>#REF!</f>
        <v>#REF!</v>
      </c>
      <c r="C2482" s="191" t="e">
        <f>#REF!</f>
        <v>#REF!</v>
      </c>
      <c r="D2482" s="186" t="e">
        <f>COUNTIF('[5]Trial Balance'!$A:$A,A2482)</f>
        <v>#VALUE!</v>
      </c>
    </row>
    <row r="2483" spans="1:4" hidden="1" x14ac:dyDescent="0.3">
      <c r="A2483" s="187" t="e">
        <f>#REF!</f>
        <v>#REF!</v>
      </c>
      <c r="B2483" s="187" t="e">
        <f>#REF!</f>
        <v>#REF!</v>
      </c>
      <c r="C2483" s="191" t="e">
        <f>#REF!</f>
        <v>#REF!</v>
      </c>
      <c r="D2483" s="186" t="e">
        <f>COUNTIF('[5]Trial Balance'!$A:$A,A2483)</f>
        <v>#VALUE!</v>
      </c>
    </row>
    <row r="2484" spans="1:4" hidden="1" x14ac:dyDescent="0.3">
      <c r="A2484" s="187" t="e">
        <f>#REF!</f>
        <v>#REF!</v>
      </c>
      <c r="B2484" s="187" t="e">
        <f>#REF!</f>
        <v>#REF!</v>
      </c>
      <c r="C2484" s="191" t="e">
        <f>#REF!</f>
        <v>#REF!</v>
      </c>
      <c r="D2484" s="186" t="e">
        <f>COUNTIF('[5]Trial Balance'!$A:$A,A2484)</f>
        <v>#VALUE!</v>
      </c>
    </row>
    <row r="2485" spans="1:4" hidden="1" x14ac:dyDescent="0.3">
      <c r="A2485" s="187" t="e">
        <f>#REF!</f>
        <v>#REF!</v>
      </c>
      <c r="B2485" s="187" t="e">
        <f>#REF!</f>
        <v>#REF!</v>
      </c>
      <c r="C2485" s="191" t="e">
        <f>#REF!</f>
        <v>#REF!</v>
      </c>
      <c r="D2485" s="186" t="e">
        <f>COUNTIF('[5]Trial Balance'!$A:$A,A2485)</f>
        <v>#VALUE!</v>
      </c>
    </row>
    <row r="2486" spans="1:4" hidden="1" x14ac:dyDescent="0.3">
      <c r="A2486" s="187" t="e">
        <f>#REF!</f>
        <v>#REF!</v>
      </c>
      <c r="B2486" s="187" t="e">
        <f>#REF!</f>
        <v>#REF!</v>
      </c>
      <c r="C2486" s="191" t="e">
        <f>#REF!</f>
        <v>#REF!</v>
      </c>
      <c r="D2486" s="186" t="e">
        <f>COUNTIF('[5]Trial Balance'!$A:$A,A2486)</f>
        <v>#VALUE!</v>
      </c>
    </row>
    <row r="2487" spans="1:4" hidden="1" x14ac:dyDescent="0.3">
      <c r="A2487" s="187" t="e">
        <f>#REF!</f>
        <v>#REF!</v>
      </c>
      <c r="B2487" s="187" t="e">
        <f>#REF!</f>
        <v>#REF!</v>
      </c>
      <c r="C2487" s="191" t="e">
        <f>#REF!</f>
        <v>#REF!</v>
      </c>
      <c r="D2487" s="186" t="e">
        <f>COUNTIF('[5]Trial Balance'!$A:$A,A2487)</f>
        <v>#VALUE!</v>
      </c>
    </row>
    <row r="2488" spans="1:4" hidden="1" x14ac:dyDescent="0.3">
      <c r="A2488" s="187" t="e">
        <f>#REF!</f>
        <v>#REF!</v>
      </c>
      <c r="B2488" s="187" t="e">
        <f>#REF!</f>
        <v>#REF!</v>
      </c>
      <c r="C2488" s="191" t="e">
        <f>#REF!</f>
        <v>#REF!</v>
      </c>
      <c r="D2488" s="186" t="e">
        <f>COUNTIF('[5]Trial Balance'!$A:$A,A2488)</f>
        <v>#VALUE!</v>
      </c>
    </row>
    <row r="2489" spans="1:4" hidden="1" x14ac:dyDescent="0.3">
      <c r="A2489" s="187" t="e">
        <f>#REF!</f>
        <v>#REF!</v>
      </c>
      <c r="B2489" s="187" t="e">
        <f>#REF!</f>
        <v>#REF!</v>
      </c>
      <c r="C2489" s="191" t="e">
        <f>#REF!</f>
        <v>#REF!</v>
      </c>
      <c r="D2489" s="186" t="e">
        <f>COUNTIF('[5]Trial Balance'!$A:$A,A2489)</f>
        <v>#VALUE!</v>
      </c>
    </row>
    <row r="2490" spans="1:4" hidden="1" x14ac:dyDescent="0.3">
      <c r="A2490" s="187" t="e">
        <f>#REF!</f>
        <v>#REF!</v>
      </c>
      <c r="B2490" s="187" t="e">
        <f>#REF!</f>
        <v>#REF!</v>
      </c>
      <c r="C2490" s="191" t="e">
        <f>#REF!</f>
        <v>#REF!</v>
      </c>
      <c r="D2490" s="186" t="e">
        <f>COUNTIF('[5]Trial Balance'!$A:$A,A2490)</f>
        <v>#VALUE!</v>
      </c>
    </row>
    <row r="2491" spans="1:4" hidden="1" x14ac:dyDescent="0.3">
      <c r="A2491" s="187" t="e">
        <f>#REF!</f>
        <v>#REF!</v>
      </c>
      <c r="B2491" s="187" t="e">
        <f>#REF!</f>
        <v>#REF!</v>
      </c>
      <c r="C2491" s="191" t="e">
        <f>#REF!</f>
        <v>#REF!</v>
      </c>
      <c r="D2491" s="186" t="e">
        <f>COUNTIF('[5]Trial Balance'!$A:$A,A2491)</f>
        <v>#VALUE!</v>
      </c>
    </row>
    <row r="2492" spans="1:4" hidden="1" x14ac:dyDescent="0.3">
      <c r="A2492" s="187" t="e">
        <f>#REF!</f>
        <v>#REF!</v>
      </c>
      <c r="B2492" s="187" t="e">
        <f>#REF!</f>
        <v>#REF!</v>
      </c>
      <c r="C2492" s="191" t="e">
        <f>#REF!</f>
        <v>#REF!</v>
      </c>
      <c r="D2492" s="186" t="e">
        <f>COUNTIF('[5]Trial Balance'!$A:$A,A2492)</f>
        <v>#VALUE!</v>
      </c>
    </row>
    <row r="2493" spans="1:4" hidden="1" x14ac:dyDescent="0.3">
      <c r="A2493" s="187" t="e">
        <f>#REF!</f>
        <v>#REF!</v>
      </c>
      <c r="B2493" s="187" t="e">
        <f>#REF!</f>
        <v>#REF!</v>
      </c>
      <c r="C2493" s="191" t="e">
        <f>#REF!</f>
        <v>#REF!</v>
      </c>
      <c r="D2493" s="186" t="e">
        <f>COUNTIF('[5]Trial Balance'!$A:$A,A2493)</f>
        <v>#VALUE!</v>
      </c>
    </row>
    <row r="2494" spans="1:4" hidden="1" x14ac:dyDescent="0.3">
      <c r="A2494" s="187" t="e">
        <f>#REF!</f>
        <v>#REF!</v>
      </c>
      <c r="B2494" s="187" t="e">
        <f>#REF!</f>
        <v>#REF!</v>
      </c>
      <c r="C2494" s="191" t="e">
        <f>#REF!</f>
        <v>#REF!</v>
      </c>
      <c r="D2494" s="186" t="e">
        <f>COUNTIF('[5]Trial Balance'!$A:$A,A2494)</f>
        <v>#VALUE!</v>
      </c>
    </row>
    <row r="2495" spans="1:4" hidden="1" x14ac:dyDescent="0.3">
      <c r="A2495" s="187" t="e">
        <f>#REF!</f>
        <v>#REF!</v>
      </c>
      <c r="B2495" s="187" t="e">
        <f>#REF!</f>
        <v>#REF!</v>
      </c>
      <c r="C2495" s="191" t="e">
        <f>#REF!</f>
        <v>#REF!</v>
      </c>
      <c r="D2495" s="186" t="e">
        <f>COUNTIF('[5]Trial Balance'!$A:$A,A2495)</f>
        <v>#VALUE!</v>
      </c>
    </row>
    <row r="2496" spans="1:4" hidden="1" x14ac:dyDescent="0.3">
      <c r="A2496" s="187" t="e">
        <f>#REF!</f>
        <v>#REF!</v>
      </c>
      <c r="B2496" s="187" t="e">
        <f>#REF!</f>
        <v>#REF!</v>
      </c>
      <c r="C2496" s="191" t="e">
        <f>#REF!</f>
        <v>#REF!</v>
      </c>
      <c r="D2496" s="186" t="e">
        <f>COUNTIF('[5]Trial Balance'!$A:$A,A2496)</f>
        <v>#VALUE!</v>
      </c>
    </row>
    <row r="2497" spans="1:4" hidden="1" x14ac:dyDescent="0.3">
      <c r="A2497" s="187" t="e">
        <f>#REF!</f>
        <v>#REF!</v>
      </c>
      <c r="B2497" s="187" t="e">
        <f>#REF!</f>
        <v>#REF!</v>
      </c>
      <c r="C2497" s="191" t="e">
        <f>#REF!</f>
        <v>#REF!</v>
      </c>
      <c r="D2497" s="186" t="e">
        <f>COUNTIF('[5]Trial Balance'!$A:$A,A2497)</f>
        <v>#VALUE!</v>
      </c>
    </row>
    <row r="2498" spans="1:4" hidden="1" x14ac:dyDescent="0.3">
      <c r="A2498" s="187" t="e">
        <f>#REF!</f>
        <v>#REF!</v>
      </c>
      <c r="B2498" s="187" t="e">
        <f>#REF!</f>
        <v>#REF!</v>
      </c>
      <c r="C2498" s="191" t="e">
        <f>#REF!</f>
        <v>#REF!</v>
      </c>
      <c r="D2498" s="186" t="e">
        <f>COUNTIF('[5]Trial Balance'!$A:$A,A2498)</f>
        <v>#VALUE!</v>
      </c>
    </row>
    <row r="2499" spans="1:4" hidden="1" x14ac:dyDescent="0.3">
      <c r="A2499" s="187" t="e">
        <f>#REF!</f>
        <v>#REF!</v>
      </c>
      <c r="B2499" s="187" t="e">
        <f>#REF!</f>
        <v>#REF!</v>
      </c>
      <c r="C2499" s="191" t="e">
        <f>#REF!</f>
        <v>#REF!</v>
      </c>
      <c r="D2499" s="186" t="e">
        <f>COUNTIF('[5]Trial Balance'!$A:$A,A2499)</f>
        <v>#VALUE!</v>
      </c>
    </row>
    <row r="2500" spans="1:4" hidden="1" x14ac:dyDescent="0.3">
      <c r="A2500" s="187" t="e">
        <f>#REF!</f>
        <v>#REF!</v>
      </c>
      <c r="B2500" s="187" t="e">
        <f>#REF!</f>
        <v>#REF!</v>
      </c>
      <c r="C2500" s="191" t="e">
        <f>#REF!</f>
        <v>#REF!</v>
      </c>
      <c r="D2500" s="186" t="e">
        <f>COUNTIF('[5]Trial Balance'!$A:$A,A2500)</f>
        <v>#VALUE!</v>
      </c>
    </row>
    <row r="2501" spans="1:4" hidden="1" x14ac:dyDescent="0.3">
      <c r="A2501" s="187" t="e">
        <f>#REF!</f>
        <v>#REF!</v>
      </c>
      <c r="B2501" s="187" t="e">
        <f>#REF!</f>
        <v>#REF!</v>
      </c>
      <c r="C2501" s="191" t="e">
        <f>#REF!</f>
        <v>#REF!</v>
      </c>
      <c r="D2501" s="186" t="e">
        <f>COUNTIF('[5]Trial Balance'!$A:$A,A2501)</f>
        <v>#VALUE!</v>
      </c>
    </row>
    <row r="2502" spans="1:4" hidden="1" x14ac:dyDescent="0.3">
      <c r="A2502" s="187" t="e">
        <f>#REF!</f>
        <v>#REF!</v>
      </c>
      <c r="B2502" s="187" t="e">
        <f>#REF!</f>
        <v>#REF!</v>
      </c>
      <c r="C2502" s="191" t="e">
        <f>#REF!</f>
        <v>#REF!</v>
      </c>
      <c r="D2502" s="186" t="e">
        <f>COUNTIF('[5]Trial Balance'!$A:$A,A2502)</f>
        <v>#VALUE!</v>
      </c>
    </row>
    <row r="2503" spans="1:4" hidden="1" x14ac:dyDescent="0.3">
      <c r="A2503" s="187" t="e">
        <f>#REF!</f>
        <v>#REF!</v>
      </c>
      <c r="B2503" s="187" t="e">
        <f>#REF!</f>
        <v>#REF!</v>
      </c>
      <c r="C2503" s="191" t="e">
        <f>#REF!</f>
        <v>#REF!</v>
      </c>
      <c r="D2503" s="186" t="e">
        <f>COUNTIF('[5]Trial Balance'!$A:$A,A2503)</f>
        <v>#VALUE!</v>
      </c>
    </row>
    <row r="2504" spans="1:4" hidden="1" x14ac:dyDescent="0.3">
      <c r="A2504" s="187" t="e">
        <f>#REF!</f>
        <v>#REF!</v>
      </c>
      <c r="B2504" s="187" t="e">
        <f>#REF!</f>
        <v>#REF!</v>
      </c>
      <c r="C2504" s="191" t="e">
        <f>#REF!</f>
        <v>#REF!</v>
      </c>
      <c r="D2504" s="186" t="e">
        <f>COUNTIF('[5]Trial Balance'!$A:$A,A2504)</f>
        <v>#VALUE!</v>
      </c>
    </row>
    <row r="2505" spans="1:4" hidden="1" x14ac:dyDescent="0.3">
      <c r="A2505" s="187" t="e">
        <f>#REF!</f>
        <v>#REF!</v>
      </c>
      <c r="B2505" s="187" t="e">
        <f>#REF!</f>
        <v>#REF!</v>
      </c>
      <c r="C2505" s="191" t="e">
        <f>#REF!</f>
        <v>#REF!</v>
      </c>
      <c r="D2505" s="186" t="e">
        <f>COUNTIF('[5]Trial Balance'!$A:$A,A2505)</f>
        <v>#VALUE!</v>
      </c>
    </row>
    <row r="2506" spans="1:4" hidden="1" x14ac:dyDescent="0.3">
      <c r="A2506" s="187" t="e">
        <f>#REF!</f>
        <v>#REF!</v>
      </c>
      <c r="B2506" s="187" t="e">
        <f>#REF!</f>
        <v>#REF!</v>
      </c>
      <c r="C2506" s="191" t="e">
        <f>#REF!</f>
        <v>#REF!</v>
      </c>
      <c r="D2506" s="186" t="e">
        <f>COUNTIF('[5]Trial Balance'!$A:$A,A2506)</f>
        <v>#VALUE!</v>
      </c>
    </row>
    <row r="2507" spans="1:4" hidden="1" x14ac:dyDescent="0.3">
      <c r="A2507" s="187" t="e">
        <f>#REF!</f>
        <v>#REF!</v>
      </c>
      <c r="B2507" s="187" t="e">
        <f>#REF!</f>
        <v>#REF!</v>
      </c>
      <c r="C2507" s="191" t="e">
        <f>#REF!</f>
        <v>#REF!</v>
      </c>
      <c r="D2507" s="186" t="e">
        <f>COUNTIF('[5]Trial Balance'!$A:$A,A2507)</f>
        <v>#VALUE!</v>
      </c>
    </row>
    <row r="2508" spans="1:4" hidden="1" x14ac:dyDescent="0.3">
      <c r="A2508" s="187" t="e">
        <f>#REF!</f>
        <v>#REF!</v>
      </c>
      <c r="B2508" s="187" t="e">
        <f>#REF!</f>
        <v>#REF!</v>
      </c>
      <c r="C2508" s="191" t="e">
        <f>#REF!</f>
        <v>#REF!</v>
      </c>
      <c r="D2508" s="186" t="e">
        <f>COUNTIF('[5]Trial Balance'!$A:$A,A2508)</f>
        <v>#VALUE!</v>
      </c>
    </row>
    <row r="2509" spans="1:4" hidden="1" x14ac:dyDescent="0.3">
      <c r="A2509" s="187" t="e">
        <f>#REF!</f>
        <v>#REF!</v>
      </c>
      <c r="B2509" s="187" t="e">
        <f>#REF!</f>
        <v>#REF!</v>
      </c>
      <c r="C2509" s="191" t="e">
        <f>#REF!</f>
        <v>#REF!</v>
      </c>
      <c r="D2509" s="186" t="e">
        <f>COUNTIF('[5]Trial Balance'!$A:$A,A2509)</f>
        <v>#VALUE!</v>
      </c>
    </row>
    <row r="2510" spans="1:4" hidden="1" x14ac:dyDescent="0.3">
      <c r="A2510" s="187" t="e">
        <f>#REF!</f>
        <v>#REF!</v>
      </c>
      <c r="B2510" s="187" t="e">
        <f>#REF!</f>
        <v>#REF!</v>
      </c>
      <c r="C2510" s="191" t="e">
        <f>#REF!</f>
        <v>#REF!</v>
      </c>
      <c r="D2510" s="186" t="e">
        <f>COUNTIF('[5]Trial Balance'!$A:$A,A2510)</f>
        <v>#VALUE!</v>
      </c>
    </row>
    <row r="2511" spans="1:4" hidden="1" x14ac:dyDescent="0.3">
      <c r="A2511" s="187" t="e">
        <f>#REF!</f>
        <v>#REF!</v>
      </c>
      <c r="B2511" s="187" t="e">
        <f>#REF!</f>
        <v>#REF!</v>
      </c>
      <c r="C2511" s="191" t="e">
        <f>#REF!</f>
        <v>#REF!</v>
      </c>
      <c r="D2511" s="186" t="e">
        <f>COUNTIF('[5]Trial Balance'!$A:$A,A2511)</f>
        <v>#VALUE!</v>
      </c>
    </row>
    <row r="2512" spans="1:4" hidden="1" x14ac:dyDescent="0.3">
      <c r="A2512" s="187" t="e">
        <f>#REF!</f>
        <v>#REF!</v>
      </c>
      <c r="B2512" s="187" t="e">
        <f>#REF!</f>
        <v>#REF!</v>
      </c>
      <c r="C2512" s="191" t="e">
        <f>#REF!</f>
        <v>#REF!</v>
      </c>
      <c r="D2512" s="186" t="e">
        <f>COUNTIF('[5]Trial Balance'!$A:$A,A2512)</f>
        <v>#VALUE!</v>
      </c>
    </row>
    <row r="2513" spans="1:4" hidden="1" x14ac:dyDescent="0.3">
      <c r="A2513" s="187" t="e">
        <f>#REF!</f>
        <v>#REF!</v>
      </c>
      <c r="B2513" s="187" t="e">
        <f>#REF!</f>
        <v>#REF!</v>
      </c>
      <c r="C2513" s="191" t="e">
        <f>#REF!</f>
        <v>#REF!</v>
      </c>
      <c r="D2513" s="186" t="e">
        <f>COUNTIF('[5]Trial Balance'!$A:$A,A2513)</f>
        <v>#VALUE!</v>
      </c>
    </row>
    <row r="2514" spans="1:4" hidden="1" x14ac:dyDescent="0.3">
      <c r="A2514" s="187" t="e">
        <f>#REF!</f>
        <v>#REF!</v>
      </c>
      <c r="B2514" s="187" t="e">
        <f>#REF!</f>
        <v>#REF!</v>
      </c>
      <c r="C2514" s="191" t="e">
        <f>#REF!</f>
        <v>#REF!</v>
      </c>
      <c r="D2514" s="186" t="e">
        <f>COUNTIF('[5]Trial Balance'!$A:$A,A2514)</f>
        <v>#VALUE!</v>
      </c>
    </row>
    <row r="2515" spans="1:4" hidden="1" x14ac:dyDescent="0.3">
      <c r="A2515" s="187" t="e">
        <f>#REF!</f>
        <v>#REF!</v>
      </c>
      <c r="B2515" s="187" t="e">
        <f>#REF!</f>
        <v>#REF!</v>
      </c>
      <c r="C2515" s="191" t="e">
        <f>#REF!</f>
        <v>#REF!</v>
      </c>
      <c r="D2515" s="186" t="e">
        <f>COUNTIF('[5]Trial Balance'!$A:$A,A2515)</f>
        <v>#VALUE!</v>
      </c>
    </row>
    <row r="2516" spans="1:4" hidden="1" x14ac:dyDescent="0.3">
      <c r="A2516" s="187" t="e">
        <f>#REF!</f>
        <v>#REF!</v>
      </c>
      <c r="B2516" s="187" t="e">
        <f>#REF!</f>
        <v>#REF!</v>
      </c>
      <c r="C2516" s="191" t="e">
        <f>#REF!</f>
        <v>#REF!</v>
      </c>
      <c r="D2516" s="186" t="e">
        <f>COUNTIF('[5]Trial Balance'!$A:$A,A2516)</f>
        <v>#VALUE!</v>
      </c>
    </row>
    <row r="2517" spans="1:4" hidden="1" x14ac:dyDescent="0.3">
      <c r="A2517" s="187" t="e">
        <f>#REF!</f>
        <v>#REF!</v>
      </c>
      <c r="B2517" s="187" t="e">
        <f>#REF!</f>
        <v>#REF!</v>
      </c>
      <c r="C2517" s="191" t="e">
        <f>#REF!</f>
        <v>#REF!</v>
      </c>
      <c r="D2517" s="186" t="e">
        <f>COUNTIF('[5]Trial Balance'!$A:$A,A2517)</f>
        <v>#VALUE!</v>
      </c>
    </row>
    <row r="2518" spans="1:4" hidden="1" x14ac:dyDescent="0.3">
      <c r="A2518" s="187" t="e">
        <f>#REF!</f>
        <v>#REF!</v>
      </c>
      <c r="B2518" s="187" t="e">
        <f>#REF!</f>
        <v>#REF!</v>
      </c>
      <c r="C2518" s="191" t="e">
        <f>#REF!</f>
        <v>#REF!</v>
      </c>
      <c r="D2518" s="186" t="e">
        <f>COUNTIF('[5]Trial Balance'!$A:$A,A2518)</f>
        <v>#VALUE!</v>
      </c>
    </row>
    <row r="2519" spans="1:4" hidden="1" x14ac:dyDescent="0.3">
      <c r="A2519" s="187" t="e">
        <f>#REF!</f>
        <v>#REF!</v>
      </c>
      <c r="B2519" s="187" t="e">
        <f>#REF!</f>
        <v>#REF!</v>
      </c>
      <c r="C2519" s="191" t="e">
        <f>#REF!</f>
        <v>#REF!</v>
      </c>
      <c r="D2519" s="186" t="e">
        <f>COUNTIF('[5]Trial Balance'!$A:$A,A2519)</f>
        <v>#VALUE!</v>
      </c>
    </row>
    <row r="2520" spans="1:4" hidden="1" x14ac:dyDescent="0.3">
      <c r="A2520" s="187" t="e">
        <f>#REF!</f>
        <v>#REF!</v>
      </c>
      <c r="B2520" s="187" t="e">
        <f>#REF!</f>
        <v>#REF!</v>
      </c>
      <c r="C2520" s="191" t="e">
        <f>#REF!</f>
        <v>#REF!</v>
      </c>
      <c r="D2520" s="186" t="e">
        <f>COUNTIF('[5]Trial Balance'!$A:$A,A2520)</f>
        <v>#VALUE!</v>
      </c>
    </row>
    <row r="2521" spans="1:4" hidden="1" x14ac:dyDescent="0.3">
      <c r="A2521" s="187" t="e">
        <f>#REF!</f>
        <v>#REF!</v>
      </c>
      <c r="B2521" s="187" t="e">
        <f>#REF!</f>
        <v>#REF!</v>
      </c>
      <c r="C2521" s="191" t="e">
        <f>#REF!</f>
        <v>#REF!</v>
      </c>
      <c r="D2521" s="186" t="e">
        <f>COUNTIF('[5]Trial Balance'!$A:$A,A2521)</f>
        <v>#VALUE!</v>
      </c>
    </row>
    <row r="2522" spans="1:4" hidden="1" x14ac:dyDescent="0.3">
      <c r="A2522" s="187" t="e">
        <f>#REF!</f>
        <v>#REF!</v>
      </c>
      <c r="B2522" s="187" t="e">
        <f>#REF!</f>
        <v>#REF!</v>
      </c>
      <c r="C2522" s="191" t="e">
        <f>#REF!</f>
        <v>#REF!</v>
      </c>
      <c r="D2522" s="186" t="e">
        <f>COUNTIF('[5]Trial Balance'!$A:$A,A2522)</f>
        <v>#VALUE!</v>
      </c>
    </row>
    <row r="2523" spans="1:4" hidden="1" x14ac:dyDescent="0.3">
      <c r="A2523" s="187" t="e">
        <f>#REF!</f>
        <v>#REF!</v>
      </c>
      <c r="B2523" s="187" t="e">
        <f>#REF!</f>
        <v>#REF!</v>
      </c>
      <c r="C2523" s="191" t="e">
        <f>#REF!</f>
        <v>#REF!</v>
      </c>
      <c r="D2523" s="186" t="e">
        <f>COUNTIF('[5]Trial Balance'!$A:$A,A2523)</f>
        <v>#VALUE!</v>
      </c>
    </row>
    <row r="2524" spans="1:4" hidden="1" x14ac:dyDescent="0.3">
      <c r="A2524" s="187" t="e">
        <f>#REF!</f>
        <v>#REF!</v>
      </c>
      <c r="B2524" s="187" t="e">
        <f>#REF!</f>
        <v>#REF!</v>
      </c>
      <c r="C2524" s="191" t="e">
        <f>#REF!</f>
        <v>#REF!</v>
      </c>
      <c r="D2524" s="186" t="e">
        <f>COUNTIF('[5]Trial Balance'!$A:$A,A2524)</f>
        <v>#VALUE!</v>
      </c>
    </row>
    <row r="2525" spans="1:4" hidden="1" x14ac:dyDescent="0.3">
      <c r="A2525" s="187" t="e">
        <f>#REF!</f>
        <v>#REF!</v>
      </c>
      <c r="B2525" s="187" t="e">
        <f>#REF!</f>
        <v>#REF!</v>
      </c>
      <c r="C2525" s="191" t="e">
        <f>#REF!</f>
        <v>#REF!</v>
      </c>
      <c r="D2525" s="186" t="e">
        <f>COUNTIF('[5]Trial Balance'!$A:$A,A2525)</f>
        <v>#VALUE!</v>
      </c>
    </row>
    <row r="2526" spans="1:4" hidden="1" x14ac:dyDescent="0.3">
      <c r="A2526" s="187" t="e">
        <f>#REF!</f>
        <v>#REF!</v>
      </c>
      <c r="B2526" s="187" t="e">
        <f>#REF!</f>
        <v>#REF!</v>
      </c>
      <c r="C2526" s="191" t="e">
        <f>#REF!</f>
        <v>#REF!</v>
      </c>
      <c r="D2526" s="186" t="e">
        <f>COUNTIF('[5]Trial Balance'!$A:$A,A2526)</f>
        <v>#VALUE!</v>
      </c>
    </row>
    <row r="2527" spans="1:4" hidden="1" x14ac:dyDescent="0.3">
      <c r="A2527" s="187" t="e">
        <f>#REF!</f>
        <v>#REF!</v>
      </c>
      <c r="B2527" s="187" t="e">
        <f>#REF!</f>
        <v>#REF!</v>
      </c>
      <c r="C2527" s="191" t="e">
        <f>#REF!</f>
        <v>#REF!</v>
      </c>
      <c r="D2527" s="186" t="e">
        <f>COUNTIF('[5]Trial Balance'!$A:$A,A2527)</f>
        <v>#VALUE!</v>
      </c>
    </row>
    <row r="2528" spans="1:4" hidden="1" x14ac:dyDescent="0.3">
      <c r="A2528" s="187" t="e">
        <f>#REF!</f>
        <v>#REF!</v>
      </c>
      <c r="B2528" s="187" t="e">
        <f>#REF!</f>
        <v>#REF!</v>
      </c>
      <c r="C2528" s="191" t="e">
        <f>#REF!</f>
        <v>#REF!</v>
      </c>
      <c r="D2528" s="186" t="e">
        <f>COUNTIF('[5]Trial Balance'!$A:$A,A2528)</f>
        <v>#VALUE!</v>
      </c>
    </row>
    <row r="2529" spans="1:4" hidden="1" x14ac:dyDescent="0.3">
      <c r="A2529" s="187" t="e">
        <f>#REF!</f>
        <v>#REF!</v>
      </c>
      <c r="B2529" s="187" t="e">
        <f>#REF!</f>
        <v>#REF!</v>
      </c>
      <c r="C2529" s="191" t="e">
        <f>#REF!</f>
        <v>#REF!</v>
      </c>
      <c r="D2529" s="186" t="e">
        <f>COUNTIF('[5]Trial Balance'!$A:$A,A2529)</f>
        <v>#VALUE!</v>
      </c>
    </row>
    <row r="2530" spans="1:4" hidden="1" x14ac:dyDescent="0.3">
      <c r="A2530" s="187" t="e">
        <f>#REF!</f>
        <v>#REF!</v>
      </c>
      <c r="B2530" s="187" t="e">
        <f>#REF!</f>
        <v>#REF!</v>
      </c>
      <c r="C2530" s="191" t="e">
        <f>#REF!</f>
        <v>#REF!</v>
      </c>
      <c r="D2530" s="186" t="e">
        <f>COUNTIF('[5]Trial Balance'!$A:$A,A2530)</f>
        <v>#VALUE!</v>
      </c>
    </row>
    <row r="2531" spans="1:4" hidden="1" x14ac:dyDescent="0.3">
      <c r="A2531" s="187" t="e">
        <f>#REF!</f>
        <v>#REF!</v>
      </c>
      <c r="B2531" s="187" t="e">
        <f>#REF!</f>
        <v>#REF!</v>
      </c>
      <c r="C2531" s="191" t="e">
        <f>#REF!</f>
        <v>#REF!</v>
      </c>
      <c r="D2531" s="186" t="e">
        <f>COUNTIF('[5]Trial Balance'!$A:$A,A2531)</f>
        <v>#VALUE!</v>
      </c>
    </row>
    <row r="2532" spans="1:4" hidden="1" x14ac:dyDescent="0.3">
      <c r="A2532" s="187" t="e">
        <f>#REF!</f>
        <v>#REF!</v>
      </c>
      <c r="B2532" s="187" t="e">
        <f>#REF!</f>
        <v>#REF!</v>
      </c>
      <c r="C2532" s="191" t="e">
        <f>#REF!</f>
        <v>#REF!</v>
      </c>
      <c r="D2532" s="186" t="e">
        <f>COUNTIF('[5]Trial Balance'!$A:$A,A2532)</f>
        <v>#VALUE!</v>
      </c>
    </row>
    <row r="2533" spans="1:4" hidden="1" x14ac:dyDescent="0.3">
      <c r="A2533" s="187" t="e">
        <f>#REF!</f>
        <v>#REF!</v>
      </c>
      <c r="B2533" s="187" t="e">
        <f>#REF!</f>
        <v>#REF!</v>
      </c>
      <c r="C2533" s="191" t="e">
        <f>#REF!</f>
        <v>#REF!</v>
      </c>
      <c r="D2533" s="186" t="e">
        <f>COUNTIF('[5]Trial Balance'!$A:$A,A2533)</f>
        <v>#VALUE!</v>
      </c>
    </row>
    <row r="2534" spans="1:4" hidden="1" x14ac:dyDescent="0.3">
      <c r="A2534" s="187" t="e">
        <f>#REF!</f>
        <v>#REF!</v>
      </c>
      <c r="B2534" s="187" t="e">
        <f>#REF!</f>
        <v>#REF!</v>
      </c>
      <c r="C2534" s="191" t="e">
        <f>#REF!</f>
        <v>#REF!</v>
      </c>
      <c r="D2534" s="186" t="e">
        <f>COUNTIF('[5]Trial Balance'!$A:$A,A2534)</f>
        <v>#VALUE!</v>
      </c>
    </row>
    <row r="2535" spans="1:4" hidden="1" x14ac:dyDescent="0.3">
      <c r="A2535" s="187" t="e">
        <f>#REF!</f>
        <v>#REF!</v>
      </c>
      <c r="B2535" s="187" t="e">
        <f>#REF!</f>
        <v>#REF!</v>
      </c>
      <c r="C2535" s="191" t="e">
        <f>#REF!</f>
        <v>#REF!</v>
      </c>
      <c r="D2535" s="186" t="e">
        <f>COUNTIF('[5]Trial Balance'!$A:$A,A2535)</f>
        <v>#VALUE!</v>
      </c>
    </row>
    <row r="2536" spans="1:4" hidden="1" x14ac:dyDescent="0.3">
      <c r="A2536" s="187" t="e">
        <f>#REF!</f>
        <v>#REF!</v>
      </c>
      <c r="B2536" s="187" t="e">
        <f>#REF!</f>
        <v>#REF!</v>
      </c>
      <c r="C2536" s="191" t="e">
        <f>#REF!</f>
        <v>#REF!</v>
      </c>
      <c r="D2536" s="186" t="e">
        <f>COUNTIF('[5]Trial Balance'!$A:$A,A2536)</f>
        <v>#VALUE!</v>
      </c>
    </row>
    <row r="2537" spans="1:4" hidden="1" x14ac:dyDescent="0.3">
      <c r="A2537" s="187" t="e">
        <f>#REF!</f>
        <v>#REF!</v>
      </c>
      <c r="B2537" s="187" t="e">
        <f>#REF!</f>
        <v>#REF!</v>
      </c>
      <c r="C2537" s="191" t="e">
        <f>#REF!</f>
        <v>#REF!</v>
      </c>
      <c r="D2537" s="186" t="e">
        <f>COUNTIF('[5]Trial Balance'!$A:$A,A2537)</f>
        <v>#VALUE!</v>
      </c>
    </row>
    <row r="2538" spans="1:4" hidden="1" x14ac:dyDescent="0.3">
      <c r="A2538" s="187" t="e">
        <f>#REF!</f>
        <v>#REF!</v>
      </c>
      <c r="B2538" s="187" t="e">
        <f>#REF!</f>
        <v>#REF!</v>
      </c>
      <c r="C2538" s="191" t="e">
        <f>#REF!</f>
        <v>#REF!</v>
      </c>
      <c r="D2538" s="186" t="e">
        <f>COUNTIF('[5]Trial Balance'!$A:$A,A2538)</f>
        <v>#VALUE!</v>
      </c>
    </row>
    <row r="2539" spans="1:4" hidden="1" x14ac:dyDescent="0.3">
      <c r="A2539" s="187" t="e">
        <f>#REF!</f>
        <v>#REF!</v>
      </c>
      <c r="B2539" s="187" t="e">
        <f>#REF!</f>
        <v>#REF!</v>
      </c>
      <c r="C2539" s="191" t="e">
        <f>#REF!</f>
        <v>#REF!</v>
      </c>
      <c r="D2539" s="186" t="e">
        <f>COUNTIF('[5]Trial Balance'!$A:$A,A2539)</f>
        <v>#VALUE!</v>
      </c>
    </row>
    <row r="2540" spans="1:4" hidden="1" x14ac:dyDescent="0.3">
      <c r="A2540" s="187" t="e">
        <f>#REF!</f>
        <v>#REF!</v>
      </c>
      <c r="B2540" s="187" t="e">
        <f>#REF!</f>
        <v>#REF!</v>
      </c>
      <c r="C2540" s="191" t="e">
        <f>#REF!</f>
        <v>#REF!</v>
      </c>
      <c r="D2540" s="186" t="e">
        <f>COUNTIF('[5]Trial Balance'!$A:$A,A2540)</f>
        <v>#VALUE!</v>
      </c>
    </row>
    <row r="2541" spans="1:4" hidden="1" x14ac:dyDescent="0.3">
      <c r="A2541" s="187" t="e">
        <f>#REF!</f>
        <v>#REF!</v>
      </c>
      <c r="B2541" s="187" t="e">
        <f>#REF!</f>
        <v>#REF!</v>
      </c>
      <c r="C2541" s="191" t="e">
        <f>#REF!</f>
        <v>#REF!</v>
      </c>
      <c r="D2541" s="186" t="e">
        <f>COUNTIF('[5]Trial Balance'!$A:$A,A2541)</f>
        <v>#VALUE!</v>
      </c>
    </row>
    <row r="2542" spans="1:4" hidden="1" x14ac:dyDescent="0.3">
      <c r="A2542" s="187" t="e">
        <f>#REF!</f>
        <v>#REF!</v>
      </c>
      <c r="B2542" s="187" t="e">
        <f>#REF!</f>
        <v>#REF!</v>
      </c>
      <c r="C2542" s="191" t="e">
        <f>#REF!</f>
        <v>#REF!</v>
      </c>
      <c r="D2542" s="186" t="e">
        <f>COUNTIF('[5]Trial Balance'!$A:$A,A2542)</f>
        <v>#VALUE!</v>
      </c>
    </row>
    <row r="2543" spans="1:4" hidden="1" x14ac:dyDescent="0.3">
      <c r="A2543" s="187" t="e">
        <f>#REF!</f>
        <v>#REF!</v>
      </c>
      <c r="B2543" s="187" t="e">
        <f>#REF!</f>
        <v>#REF!</v>
      </c>
      <c r="C2543" s="191" t="e">
        <f>#REF!</f>
        <v>#REF!</v>
      </c>
      <c r="D2543" s="186" t="e">
        <f>COUNTIF('[5]Trial Balance'!$A:$A,A2543)</f>
        <v>#VALUE!</v>
      </c>
    </row>
    <row r="2544" spans="1:4" hidden="1" x14ac:dyDescent="0.3">
      <c r="A2544" s="187" t="e">
        <f>#REF!</f>
        <v>#REF!</v>
      </c>
      <c r="B2544" s="187" t="e">
        <f>#REF!</f>
        <v>#REF!</v>
      </c>
      <c r="C2544" s="191" t="e">
        <f>#REF!</f>
        <v>#REF!</v>
      </c>
      <c r="D2544" s="186" t="e">
        <f>COUNTIF('[5]Trial Balance'!$A:$A,A2544)</f>
        <v>#VALUE!</v>
      </c>
    </row>
    <row r="2545" spans="1:4" hidden="1" x14ac:dyDescent="0.3">
      <c r="A2545" s="187" t="e">
        <f>#REF!</f>
        <v>#REF!</v>
      </c>
      <c r="B2545" s="187" t="e">
        <f>#REF!</f>
        <v>#REF!</v>
      </c>
      <c r="C2545" s="191" t="e">
        <f>#REF!</f>
        <v>#REF!</v>
      </c>
      <c r="D2545" s="186" t="e">
        <f>COUNTIF('[5]Trial Balance'!$A:$A,A2545)</f>
        <v>#VALUE!</v>
      </c>
    </row>
    <row r="2546" spans="1:4" hidden="1" x14ac:dyDescent="0.3">
      <c r="A2546" s="187" t="e">
        <f>#REF!</f>
        <v>#REF!</v>
      </c>
      <c r="B2546" s="187" t="e">
        <f>#REF!</f>
        <v>#REF!</v>
      </c>
      <c r="C2546" s="191" t="e">
        <f>#REF!</f>
        <v>#REF!</v>
      </c>
      <c r="D2546" s="186" t="e">
        <f>COUNTIF('[5]Trial Balance'!$A:$A,A2546)</f>
        <v>#VALUE!</v>
      </c>
    </row>
    <row r="2547" spans="1:4" hidden="1" x14ac:dyDescent="0.3">
      <c r="A2547" s="187" t="e">
        <f>#REF!</f>
        <v>#REF!</v>
      </c>
      <c r="B2547" s="187" t="e">
        <f>#REF!</f>
        <v>#REF!</v>
      </c>
      <c r="C2547" s="191" t="e">
        <f>#REF!</f>
        <v>#REF!</v>
      </c>
      <c r="D2547" s="186" t="e">
        <f>COUNTIF('[5]Trial Balance'!$A:$A,A2547)</f>
        <v>#VALUE!</v>
      </c>
    </row>
    <row r="2548" spans="1:4" hidden="1" x14ac:dyDescent="0.3">
      <c r="A2548" s="187" t="e">
        <f>#REF!</f>
        <v>#REF!</v>
      </c>
      <c r="B2548" s="187" t="e">
        <f>#REF!</f>
        <v>#REF!</v>
      </c>
      <c r="C2548" s="191" t="e">
        <f>#REF!</f>
        <v>#REF!</v>
      </c>
      <c r="D2548" s="186" t="e">
        <f>COUNTIF('[5]Trial Balance'!$A:$A,A2548)</f>
        <v>#VALUE!</v>
      </c>
    </row>
    <row r="2549" spans="1:4" hidden="1" x14ac:dyDescent="0.3">
      <c r="A2549" s="187" t="e">
        <f>#REF!</f>
        <v>#REF!</v>
      </c>
      <c r="B2549" s="187" t="e">
        <f>#REF!</f>
        <v>#REF!</v>
      </c>
      <c r="C2549" s="191" t="e">
        <f>#REF!</f>
        <v>#REF!</v>
      </c>
      <c r="D2549" s="186" t="e">
        <f>COUNTIF('[5]Trial Balance'!$A:$A,A2549)</f>
        <v>#VALUE!</v>
      </c>
    </row>
    <row r="2550" spans="1:4" hidden="1" x14ac:dyDescent="0.3">
      <c r="A2550" s="187" t="e">
        <f>#REF!</f>
        <v>#REF!</v>
      </c>
      <c r="B2550" s="187" t="e">
        <f>#REF!</f>
        <v>#REF!</v>
      </c>
      <c r="C2550" s="191" t="e">
        <f>#REF!</f>
        <v>#REF!</v>
      </c>
      <c r="D2550" s="186" t="e">
        <f>COUNTIF('[5]Trial Balance'!$A:$A,A2550)</f>
        <v>#VALUE!</v>
      </c>
    </row>
    <row r="2551" spans="1:4" hidden="1" x14ac:dyDescent="0.3">
      <c r="A2551" s="187" t="e">
        <f>#REF!</f>
        <v>#REF!</v>
      </c>
      <c r="B2551" s="187" t="e">
        <f>#REF!</f>
        <v>#REF!</v>
      </c>
      <c r="C2551" s="191" t="e">
        <f>#REF!</f>
        <v>#REF!</v>
      </c>
      <c r="D2551" s="186" t="e">
        <f>COUNTIF('[5]Trial Balance'!$A:$A,A2551)</f>
        <v>#VALUE!</v>
      </c>
    </row>
    <row r="2552" spans="1:4" hidden="1" x14ac:dyDescent="0.3">
      <c r="A2552" s="187" t="e">
        <f>#REF!</f>
        <v>#REF!</v>
      </c>
      <c r="B2552" s="187" t="e">
        <f>#REF!</f>
        <v>#REF!</v>
      </c>
      <c r="C2552" s="191" t="e">
        <f>#REF!</f>
        <v>#REF!</v>
      </c>
      <c r="D2552" s="186" t="e">
        <f>COUNTIF('[5]Trial Balance'!$A:$A,A2552)</f>
        <v>#VALUE!</v>
      </c>
    </row>
    <row r="2553" spans="1:4" hidden="1" x14ac:dyDescent="0.3">
      <c r="A2553" s="187" t="e">
        <f>#REF!</f>
        <v>#REF!</v>
      </c>
      <c r="B2553" s="187" t="e">
        <f>#REF!</f>
        <v>#REF!</v>
      </c>
      <c r="C2553" s="191" t="e">
        <f>#REF!</f>
        <v>#REF!</v>
      </c>
      <c r="D2553" s="186" t="e">
        <f>COUNTIF('[5]Trial Balance'!$A:$A,A2553)</f>
        <v>#VALUE!</v>
      </c>
    </row>
    <row r="2554" spans="1:4" hidden="1" x14ac:dyDescent="0.3">
      <c r="A2554" s="187" t="e">
        <f>#REF!</f>
        <v>#REF!</v>
      </c>
      <c r="B2554" s="187" t="e">
        <f>#REF!</f>
        <v>#REF!</v>
      </c>
      <c r="C2554" s="191" t="e">
        <f>#REF!</f>
        <v>#REF!</v>
      </c>
      <c r="D2554" s="186" t="e">
        <f>COUNTIF('[5]Trial Balance'!$A:$A,A2554)</f>
        <v>#VALUE!</v>
      </c>
    </row>
    <row r="2555" spans="1:4" hidden="1" x14ac:dyDescent="0.3">
      <c r="A2555" s="187" t="e">
        <f>#REF!</f>
        <v>#REF!</v>
      </c>
      <c r="B2555" s="187" t="e">
        <f>#REF!</f>
        <v>#REF!</v>
      </c>
      <c r="C2555" s="191" t="e">
        <f>#REF!</f>
        <v>#REF!</v>
      </c>
      <c r="D2555" s="186" t="e">
        <f>COUNTIF('[5]Trial Balance'!$A:$A,A2555)</f>
        <v>#VALUE!</v>
      </c>
    </row>
    <row r="2556" spans="1:4" hidden="1" x14ac:dyDescent="0.3">
      <c r="A2556" s="187" t="e">
        <f>#REF!</f>
        <v>#REF!</v>
      </c>
      <c r="B2556" s="187" t="e">
        <f>#REF!</f>
        <v>#REF!</v>
      </c>
      <c r="C2556" s="191" t="e">
        <f>#REF!</f>
        <v>#REF!</v>
      </c>
      <c r="D2556" s="186" t="e">
        <f>COUNTIF('[5]Trial Balance'!$A:$A,A2556)</f>
        <v>#VALUE!</v>
      </c>
    </row>
    <row r="2557" spans="1:4" hidden="1" x14ac:dyDescent="0.3">
      <c r="A2557" s="187" t="e">
        <f>#REF!</f>
        <v>#REF!</v>
      </c>
      <c r="B2557" s="187" t="e">
        <f>#REF!</f>
        <v>#REF!</v>
      </c>
      <c r="C2557" s="191" t="e">
        <f>#REF!</f>
        <v>#REF!</v>
      </c>
      <c r="D2557" s="186" t="e">
        <f>COUNTIF('[5]Trial Balance'!$A:$A,A2557)</f>
        <v>#VALUE!</v>
      </c>
    </row>
    <row r="2558" spans="1:4" hidden="1" x14ac:dyDescent="0.3">
      <c r="A2558" s="187" t="e">
        <f>#REF!</f>
        <v>#REF!</v>
      </c>
      <c r="B2558" s="187" t="e">
        <f>#REF!</f>
        <v>#REF!</v>
      </c>
      <c r="C2558" s="191" t="e">
        <f>#REF!</f>
        <v>#REF!</v>
      </c>
      <c r="D2558" s="186" t="e">
        <f>COUNTIF('[5]Trial Balance'!$A:$A,A2558)</f>
        <v>#VALUE!</v>
      </c>
    </row>
    <row r="2559" spans="1:4" hidden="1" x14ac:dyDescent="0.3">
      <c r="A2559" s="187" t="e">
        <f>#REF!</f>
        <v>#REF!</v>
      </c>
      <c r="B2559" s="187" t="e">
        <f>#REF!</f>
        <v>#REF!</v>
      </c>
      <c r="C2559" s="191" t="e">
        <f>#REF!</f>
        <v>#REF!</v>
      </c>
      <c r="D2559" s="186" t="e">
        <f>COUNTIF('[5]Trial Balance'!$A:$A,A2559)</f>
        <v>#VALUE!</v>
      </c>
    </row>
    <row r="2560" spans="1:4" hidden="1" x14ac:dyDescent="0.3">
      <c r="A2560" s="187" t="e">
        <f>#REF!</f>
        <v>#REF!</v>
      </c>
      <c r="B2560" s="187" t="e">
        <f>#REF!</f>
        <v>#REF!</v>
      </c>
      <c r="C2560" s="191" t="e">
        <f>#REF!</f>
        <v>#REF!</v>
      </c>
      <c r="D2560" s="186" t="e">
        <f>COUNTIF('[5]Trial Balance'!$A:$A,A2560)</f>
        <v>#VALUE!</v>
      </c>
    </row>
    <row r="2561" spans="1:4" hidden="1" x14ac:dyDescent="0.3">
      <c r="A2561" s="187" t="e">
        <f>#REF!</f>
        <v>#REF!</v>
      </c>
      <c r="B2561" s="187" t="e">
        <f>#REF!</f>
        <v>#REF!</v>
      </c>
      <c r="C2561" s="191" t="e">
        <f>#REF!</f>
        <v>#REF!</v>
      </c>
      <c r="D2561" s="186" t="e">
        <f>COUNTIF('[5]Trial Balance'!$A:$A,A2561)</f>
        <v>#VALUE!</v>
      </c>
    </row>
    <row r="2562" spans="1:4" hidden="1" x14ac:dyDescent="0.3">
      <c r="A2562" s="187" t="e">
        <f>#REF!</f>
        <v>#REF!</v>
      </c>
      <c r="B2562" s="187" t="e">
        <f>#REF!</f>
        <v>#REF!</v>
      </c>
      <c r="C2562" s="191" t="e">
        <f>#REF!</f>
        <v>#REF!</v>
      </c>
      <c r="D2562" s="186" t="e">
        <f>COUNTIF('[5]Trial Balance'!$A:$A,A2562)</f>
        <v>#VALUE!</v>
      </c>
    </row>
    <row r="2563" spans="1:4" hidden="1" x14ac:dyDescent="0.3">
      <c r="A2563" s="187" t="e">
        <f>#REF!</f>
        <v>#REF!</v>
      </c>
      <c r="B2563" s="187" t="e">
        <f>#REF!</f>
        <v>#REF!</v>
      </c>
      <c r="C2563" s="191" t="e">
        <f>#REF!</f>
        <v>#REF!</v>
      </c>
      <c r="D2563" s="186" t="e">
        <f>COUNTIF('[5]Trial Balance'!$A:$A,A2563)</f>
        <v>#VALUE!</v>
      </c>
    </row>
    <row r="2564" spans="1:4" hidden="1" x14ac:dyDescent="0.3">
      <c r="A2564" s="187" t="e">
        <f>#REF!</f>
        <v>#REF!</v>
      </c>
      <c r="B2564" s="187" t="e">
        <f>#REF!</f>
        <v>#REF!</v>
      </c>
      <c r="C2564" s="191" t="e">
        <f>#REF!</f>
        <v>#REF!</v>
      </c>
      <c r="D2564" s="186" t="e">
        <f>COUNTIF('[5]Trial Balance'!$A:$A,A2564)</f>
        <v>#VALUE!</v>
      </c>
    </row>
    <row r="2565" spans="1:4" hidden="1" x14ac:dyDescent="0.3">
      <c r="A2565" s="187" t="e">
        <f>#REF!</f>
        <v>#REF!</v>
      </c>
      <c r="B2565" s="187" t="e">
        <f>#REF!</f>
        <v>#REF!</v>
      </c>
      <c r="C2565" s="191" t="e">
        <f>#REF!</f>
        <v>#REF!</v>
      </c>
      <c r="D2565" s="186" t="e">
        <f>COUNTIF('[5]Trial Balance'!$A:$A,A2565)</f>
        <v>#VALUE!</v>
      </c>
    </row>
    <row r="2566" spans="1:4" hidden="1" x14ac:dyDescent="0.3">
      <c r="A2566" s="187" t="e">
        <f>#REF!</f>
        <v>#REF!</v>
      </c>
      <c r="B2566" s="187" t="e">
        <f>#REF!</f>
        <v>#REF!</v>
      </c>
      <c r="C2566" s="191" t="e">
        <f>#REF!</f>
        <v>#REF!</v>
      </c>
      <c r="D2566" s="186" t="e">
        <f>COUNTIF('[5]Trial Balance'!$A:$A,A2566)</f>
        <v>#VALUE!</v>
      </c>
    </row>
    <row r="2567" spans="1:4" hidden="1" x14ac:dyDescent="0.3">
      <c r="A2567" s="187" t="e">
        <f>#REF!</f>
        <v>#REF!</v>
      </c>
      <c r="B2567" s="187" t="e">
        <f>#REF!</f>
        <v>#REF!</v>
      </c>
      <c r="C2567" s="191" t="e">
        <f>#REF!</f>
        <v>#REF!</v>
      </c>
      <c r="D2567" s="186" t="e">
        <f>COUNTIF('[5]Trial Balance'!$A:$A,A2567)</f>
        <v>#VALUE!</v>
      </c>
    </row>
    <row r="2568" spans="1:4" hidden="1" x14ac:dyDescent="0.3">
      <c r="A2568" s="187" t="e">
        <f>#REF!</f>
        <v>#REF!</v>
      </c>
      <c r="B2568" s="187" t="e">
        <f>#REF!</f>
        <v>#REF!</v>
      </c>
      <c r="C2568" s="191" t="e">
        <f>#REF!</f>
        <v>#REF!</v>
      </c>
      <c r="D2568" s="186" t="e">
        <f>COUNTIF('[5]Trial Balance'!$A:$A,A2568)</f>
        <v>#VALUE!</v>
      </c>
    </row>
    <row r="2569" spans="1:4" hidden="1" x14ac:dyDescent="0.3">
      <c r="A2569" s="187" t="e">
        <f>#REF!</f>
        <v>#REF!</v>
      </c>
      <c r="B2569" s="187" t="e">
        <f>#REF!</f>
        <v>#REF!</v>
      </c>
      <c r="C2569" s="191" t="e">
        <f>#REF!</f>
        <v>#REF!</v>
      </c>
      <c r="D2569" s="186" t="e">
        <f>COUNTIF('[5]Trial Balance'!$A:$A,A2569)</f>
        <v>#VALUE!</v>
      </c>
    </row>
    <row r="2570" spans="1:4" hidden="1" x14ac:dyDescent="0.3">
      <c r="A2570" s="187" t="e">
        <f>#REF!</f>
        <v>#REF!</v>
      </c>
      <c r="B2570" s="187" t="e">
        <f>#REF!</f>
        <v>#REF!</v>
      </c>
      <c r="C2570" s="191" t="e">
        <f>#REF!</f>
        <v>#REF!</v>
      </c>
      <c r="D2570" s="186" t="e">
        <f>COUNTIF('[5]Trial Balance'!$A:$A,A2570)</f>
        <v>#VALUE!</v>
      </c>
    </row>
    <row r="2571" spans="1:4" hidden="1" x14ac:dyDescent="0.3">
      <c r="A2571" s="187" t="e">
        <f>#REF!</f>
        <v>#REF!</v>
      </c>
      <c r="B2571" s="187" t="e">
        <f>#REF!</f>
        <v>#REF!</v>
      </c>
      <c r="C2571" s="191" t="e">
        <f>#REF!</f>
        <v>#REF!</v>
      </c>
      <c r="D2571" s="186" t="e">
        <f>COUNTIF('[5]Trial Balance'!$A:$A,A2571)</f>
        <v>#VALUE!</v>
      </c>
    </row>
    <row r="2572" spans="1:4" hidden="1" x14ac:dyDescent="0.3">
      <c r="A2572" s="187" t="e">
        <f>#REF!</f>
        <v>#REF!</v>
      </c>
      <c r="B2572" s="187" t="e">
        <f>#REF!</f>
        <v>#REF!</v>
      </c>
      <c r="C2572" s="191" t="e">
        <f>#REF!</f>
        <v>#REF!</v>
      </c>
      <c r="D2572" s="186" t="e">
        <f>COUNTIF('[5]Trial Balance'!$A:$A,A2572)</f>
        <v>#VALUE!</v>
      </c>
    </row>
    <row r="2573" spans="1:4" hidden="1" x14ac:dyDescent="0.3">
      <c r="A2573" s="187" t="e">
        <f>#REF!</f>
        <v>#REF!</v>
      </c>
      <c r="B2573" s="187" t="e">
        <f>#REF!</f>
        <v>#REF!</v>
      </c>
      <c r="C2573" s="191" t="e">
        <f>#REF!</f>
        <v>#REF!</v>
      </c>
      <c r="D2573" s="186" t="e">
        <f>COUNTIF('[5]Trial Balance'!$A:$A,A2573)</f>
        <v>#VALUE!</v>
      </c>
    </row>
    <row r="2574" spans="1:4" hidden="1" x14ac:dyDescent="0.3">
      <c r="A2574" s="187" t="e">
        <f>#REF!</f>
        <v>#REF!</v>
      </c>
      <c r="B2574" s="187" t="e">
        <f>#REF!</f>
        <v>#REF!</v>
      </c>
      <c r="C2574" s="191" t="e">
        <f>#REF!</f>
        <v>#REF!</v>
      </c>
      <c r="D2574" s="186" t="e">
        <f>COUNTIF('[5]Trial Balance'!$A:$A,A2574)</f>
        <v>#VALUE!</v>
      </c>
    </row>
    <row r="2575" spans="1:4" hidden="1" x14ac:dyDescent="0.3">
      <c r="A2575" s="187" t="e">
        <f>#REF!</f>
        <v>#REF!</v>
      </c>
      <c r="B2575" s="187" t="e">
        <f>#REF!</f>
        <v>#REF!</v>
      </c>
      <c r="C2575" s="191" t="e">
        <f>#REF!</f>
        <v>#REF!</v>
      </c>
      <c r="D2575" s="186" t="e">
        <f>COUNTIF('[5]Trial Balance'!$A:$A,A2575)</f>
        <v>#VALUE!</v>
      </c>
    </row>
    <row r="2576" spans="1:4" hidden="1" x14ac:dyDescent="0.3">
      <c r="A2576" s="187" t="e">
        <f>#REF!</f>
        <v>#REF!</v>
      </c>
      <c r="B2576" s="187" t="e">
        <f>#REF!</f>
        <v>#REF!</v>
      </c>
      <c r="C2576" s="191" t="e">
        <f>#REF!</f>
        <v>#REF!</v>
      </c>
      <c r="D2576" s="186" t="e">
        <f>COUNTIF('[5]Trial Balance'!$A:$A,A2576)</f>
        <v>#VALUE!</v>
      </c>
    </row>
    <row r="2577" spans="1:4" hidden="1" x14ac:dyDescent="0.3">
      <c r="A2577" s="187" t="e">
        <f>#REF!</f>
        <v>#REF!</v>
      </c>
      <c r="B2577" s="187" t="e">
        <f>#REF!</f>
        <v>#REF!</v>
      </c>
      <c r="C2577" s="191" t="e">
        <f>#REF!</f>
        <v>#REF!</v>
      </c>
      <c r="D2577" s="186" t="e">
        <f>COUNTIF('[5]Trial Balance'!$A:$A,A2577)</f>
        <v>#VALUE!</v>
      </c>
    </row>
    <row r="2578" spans="1:4" hidden="1" x14ac:dyDescent="0.3">
      <c r="A2578" s="187" t="e">
        <f>#REF!</f>
        <v>#REF!</v>
      </c>
      <c r="B2578" s="187" t="e">
        <f>#REF!</f>
        <v>#REF!</v>
      </c>
      <c r="C2578" s="191" t="e">
        <f>#REF!</f>
        <v>#REF!</v>
      </c>
      <c r="D2578" s="186" t="e">
        <f>COUNTIF('[5]Trial Balance'!$A:$A,A2578)</f>
        <v>#VALUE!</v>
      </c>
    </row>
    <row r="2579" spans="1:4" hidden="1" x14ac:dyDescent="0.3">
      <c r="A2579" s="187" t="e">
        <f>#REF!</f>
        <v>#REF!</v>
      </c>
      <c r="B2579" s="187" t="e">
        <f>#REF!</f>
        <v>#REF!</v>
      </c>
      <c r="C2579" s="191" t="e">
        <f>#REF!</f>
        <v>#REF!</v>
      </c>
      <c r="D2579" s="186" t="e">
        <f>COUNTIF('[5]Trial Balance'!$A:$A,A2579)</f>
        <v>#VALUE!</v>
      </c>
    </row>
    <row r="2580" spans="1:4" hidden="1" x14ac:dyDescent="0.3">
      <c r="A2580" s="187" t="e">
        <f>#REF!</f>
        <v>#REF!</v>
      </c>
      <c r="B2580" s="187" t="e">
        <f>#REF!</f>
        <v>#REF!</v>
      </c>
      <c r="C2580" s="191" t="e">
        <f>#REF!</f>
        <v>#REF!</v>
      </c>
      <c r="D2580" s="186" t="e">
        <f>COUNTIF('[5]Trial Balance'!$A:$A,A2580)</f>
        <v>#VALUE!</v>
      </c>
    </row>
    <row r="2581" spans="1:4" hidden="1" x14ac:dyDescent="0.3">
      <c r="A2581" s="187" t="e">
        <f>#REF!</f>
        <v>#REF!</v>
      </c>
      <c r="B2581" s="187" t="e">
        <f>#REF!</f>
        <v>#REF!</v>
      </c>
      <c r="C2581" s="191" t="e">
        <f>#REF!</f>
        <v>#REF!</v>
      </c>
      <c r="D2581" s="186" t="e">
        <f>COUNTIF('[5]Trial Balance'!$A:$A,A2581)</f>
        <v>#VALUE!</v>
      </c>
    </row>
    <row r="2582" spans="1:4" hidden="1" x14ac:dyDescent="0.3">
      <c r="A2582" s="187" t="e">
        <f>#REF!</f>
        <v>#REF!</v>
      </c>
      <c r="B2582" s="187" t="e">
        <f>#REF!</f>
        <v>#REF!</v>
      </c>
      <c r="C2582" s="191" t="e">
        <f>#REF!</f>
        <v>#REF!</v>
      </c>
      <c r="D2582" s="186" t="e">
        <f>COUNTIF('[5]Trial Balance'!$A:$A,A2582)</f>
        <v>#VALUE!</v>
      </c>
    </row>
    <row r="2583" spans="1:4" hidden="1" x14ac:dyDescent="0.3">
      <c r="A2583" s="187" t="e">
        <f>#REF!</f>
        <v>#REF!</v>
      </c>
      <c r="B2583" s="187" t="e">
        <f>#REF!</f>
        <v>#REF!</v>
      </c>
      <c r="C2583" s="191" t="e">
        <f>#REF!</f>
        <v>#REF!</v>
      </c>
      <c r="D2583" s="186" t="e">
        <f>COUNTIF('[5]Trial Balance'!$A:$A,A2583)</f>
        <v>#VALUE!</v>
      </c>
    </row>
    <row r="2584" spans="1:4" hidden="1" x14ac:dyDescent="0.3">
      <c r="A2584" s="187" t="e">
        <f>#REF!</f>
        <v>#REF!</v>
      </c>
      <c r="B2584" s="187" t="e">
        <f>#REF!</f>
        <v>#REF!</v>
      </c>
      <c r="C2584" s="191" t="e">
        <f>#REF!</f>
        <v>#REF!</v>
      </c>
      <c r="D2584" s="186" t="e">
        <f>COUNTIF('[5]Trial Balance'!$A:$A,A2584)</f>
        <v>#VALUE!</v>
      </c>
    </row>
    <row r="2585" spans="1:4" hidden="1" x14ac:dyDescent="0.3">
      <c r="A2585" s="187" t="e">
        <f>#REF!</f>
        <v>#REF!</v>
      </c>
      <c r="B2585" s="187" t="e">
        <f>#REF!</f>
        <v>#REF!</v>
      </c>
      <c r="C2585" s="191" t="e">
        <f>#REF!</f>
        <v>#REF!</v>
      </c>
      <c r="D2585" s="186" t="e">
        <f>COUNTIF('[5]Trial Balance'!$A:$A,A2585)</f>
        <v>#VALUE!</v>
      </c>
    </row>
    <row r="2586" spans="1:4" hidden="1" x14ac:dyDescent="0.3">
      <c r="A2586" s="187" t="e">
        <f>#REF!</f>
        <v>#REF!</v>
      </c>
      <c r="B2586" s="187" t="e">
        <f>#REF!</f>
        <v>#REF!</v>
      </c>
      <c r="C2586" s="191" t="e">
        <f>#REF!</f>
        <v>#REF!</v>
      </c>
      <c r="D2586" s="186" t="e">
        <f>COUNTIF('[5]Trial Balance'!$A:$A,A2586)</f>
        <v>#VALUE!</v>
      </c>
    </row>
    <row r="2587" spans="1:4" hidden="1" x14ac:dyDescent="0.3">
      <c r="A2587" s="187" t="e">
        <f>#REF!</f>
        <v>#REF!</v>
      </c>
      <c r="B2587" s="187" t="e">
        <f>#REF!</f>
        <v>#REF!</v>
      </c>
      <c r="C2587" s="191" t="e">
        <f>#REF!</f>
        <v>#REF!</v>
      </c>
      <c r="D2587" s="186" t="e">
        <f>COUNTIF('[5]Trial Balance'!$A:$A,A2587)</f>
        <v>#VALUE!</v>
      </c>
    </row>
    <row r="2588" spans="1:4" hidden="1" x14ac:dyDescent="0.3">
      <c r="A2588" s="187" t="e">
        <f>#REF!</f>
        <v>#REF!</v>
      </c>
      <c r="B2588" s="187" t="e">
        <f>#REF!</f>
        <v>#REF!</v>
      </c>
      <c r="C2588" s="191" t="e">
        <f>#REF!</f>
        <v>#REF!</v>
      </c>
      <c r="D2588" s="186" t="e">
        <f>COUNTIF('[5]Trial Balance'!$A:$A,A2588)</f>
        <v>#VALUE!</v>
      </c>
    </row>
    <row r="2589" spans="1:4" hidden="1" x14ac:dyDescent="0.3">
      <c r="A2589" s="187" t="e">
        <f>#REF!</f>
        <v>#REF!</v>
      </c>
      <c r="B2589" s="187" t="e">
        <f>#REF!</f>
        <v>#REF!</v>
      </c>
      <c r="C2589" s="191" t="e">
        <f>#REF!</f>
        <v>#REF!</v>
      </c>
      <c r="D2589" s="186" t="e">
        <f>COUNTIF('[5]Trial Balance'!$A:$A,A2589)</f>
        <v>#VALUE!</v>
      </c>
    </row>
    <row r="2590" spans="1:4" hidden="1" x14ac:dyDescent="0.3">
      <c r="A2590" s="187" t="e">
        <f>#REF!</f>
        <v>#REF!</v>
      </c>
      <c r="B2590" s="187" t="e">
        <f>#REF!</f>
        <v>#REF!</v>
      </c>
      <c r="C2590" s="191" t="e">
        <f>#REF!</f>
        <v>#REF!</v>
      </c>
      <c r="D2590" s="186" t="e">
        <f>COUNTIF('[5]Trial Balance'!$A:$A,A2590)</f>
        <v>#VALUE!</v>
      </c>
    </row>
    <row r="2591" spans="1:4" hidden="1" x14ac:dyDescent="0.3">
      <c r="A2591" s="187" t="e">
        <f>#REF!</f>
        <v>#REF!</v>
      </c>
      <c r="B2591" s="187" t="e">
        <f>#REF!</f>
        <v>#REF!</v>
      </c>
      <c r="C2591" s="191" t="e">
        <f>#REF!</f>
        <v>#REF!</v>
      </c>
      <c r="D2591" s="186" t="e">
        <f>COUNTIF('[5]Trial Balance'!$A:$A,A2591)</f>
        <v>#VALUE!</v>
      </c>
    </row>
    <row r="2592" spans="1:4" hidden="1" x14ac:dyDescent="0.3">
      <c r="A2592" s="187" t="e">
        <f>#REF!</f>
        <v>#REF!</v>
      </c>
      <c r="B2592" s="187" t="e">
        <f>#REF!</f>
        <v>#REF!</v>
      </c>
      <c r="C2592" s="191" t="e">
        <f>#REF!</f>
        <v>#REF!</v>
      </c>
      <c r="D2592" s="186" t="e">
        <f>COUNTIF('[5]Trial Balance'!$A:$A,A2592)</f>
        <v>#VALUE!</v>
      </c>
    </row>
    <row r="2593" spans="1:4" hidden="1" x14ac:dyDescent="0.3">
      <c r="A2593" s="187" t="e">
        <f>#REF!</f>
        <v>#REF!</v>
      </c>
      <c r="B2593" s="187" t="e">
        <f>#REF!</f>
        <v>#REF!</v>
      </c>
      <c r="C2593" s="191" t="e">
        <f>#REF!</f>
        <v>#REF!</v>
      </c>
      <c r="D2593" s="186" t="e">
        <f>COUNTIF('[5]Trial Balance'!$A:$A,A2593)</f>
        <v>#VALUE!</v>
      </c>
    </row>
    <row r="2594" spans="1:4" hidden="1" x14ac:dyDescent="0.3">
      <c r="A2594" s="187" t="e">
        <f>#REF!</f>
        <v>#REF!</v>
      </c>
      <c r="B2594" s="187" t="e">
        <f>#REF!</f>
        <v>#REF!</v>
      </c>
      <c r="C2594" s="191" t="e">
        <f>#REF!</f>
        <v>#REF!</v>
      </c>
      <c r="D2594" s="186" t="e">
        <f>COUNTIF('[5]Trial Balance'!$A:$A,A2594)</f>
        <v>#VALUE!</v>
      </c>
    </row>
    <row r="2595" spans="1:4" hidden="1" x14ac:dyDescent="0.3">
      <c r="A2595" s="187" t="e">
        <f>#REF!</f>
        <v>#REF!</v>
      </c>
      <c r="B2595" s="187" t="e">
        <f>#REF!</f>
        <v>#REF!</v>
      </c>
      <c r="C2595" s="191" t="e">
        <f>#REF!</f>
        <v>#REF!</v>
      </c>
      <c r="D2595" s="186" t="e">
        <f>COUNTIF('[5]Trial Balance'!$A:$A,A2595)</f>
        <v>#VALUE!</v>
      </c>
    </row>
    <row r="2596" spans="1:4" hidden="1" x14ac:dyDescent="0.3">
      <c r="A2596" s="187" t="e">
        <f>#REF!</f>
        <v>#REF!</v>
      </c>
      <c r="B2596" s="187" t="e">
        <f>#REF!</f>
        <v>#REF!</v>
      </c>
      <c r="C2596" s="191" t="e">
        <f>#REF!</f>
        <v>#REF!</v>
      </c>
      <c r="D2596" s="186" t="e">
        <f>COUNTIF('[5]Trial Balance'!$A:$A,A2596)</f>
        <v>#VALUE!</v>
      </c>
    </row>
    <row r="2597" spans="1:4" hidden="1" x14ac:dyDescent="0.3">
      <c r="A2597" s="187" t="e">
        <f>#REF!</f>
        <v>#REF!</v>
      </c>
      <c r="B2597" s="187" t="e">
        <f>#REF!</f>
        <v>#REF!</v>
      </c>
      <c r="C2597" s="191" t="e">
        <f>#REF!</f>
        <v>#REF!</v>
      </c>
      <c r="D2597" s="186" t="e">
        <f>COUNTIF('[5]Trial Balance'!$A:$A,A2597)</f>
        <v>#VALUE!</v>
      </c>
    </row>
    <row r="2598" spans="1:4" hidden="1" x14ac:dyDescent="0.3">
      <c r="A2598" s="187" t="e">
        <f>#REF!</f>
        <v>#REF!</v>
      </c>
      <c r="B2598" s="187" t="e">
        <f>#REF!</f>
        <v>#REF!</v>
      </c>
      <c r="C2598" s="191" t="e">
        <f>#REF!</f>
        <v>#REF!</v>
      </c>
      <c r="D2598" s="186" t="e">
        <f>COUNTIF('[5]Trial Balance'!$A:$A,A2598)</f>
        <v>#VALUE!</v>
      </c>
    </row>
    <row r="2599" spans="1:4" hidden="1" x14ac:dyDescent="0.3">
      <c r="A2599" s="187" t="e">
        <f>#REF!</f>
        <v>#REF!</v>
      </c>
      <c r="B2599" s="187" t="e">
        <f>#REF!</f>
        <v>#REF!</v>
      </c>
      <c r="C2599" s="191" t="e">
        <f>#REF!</f>
        <v>#REF!</v>
      </c>
      <c r="D2599" s="186" t="e">
        <f>COUNTIF('[5]Trial Balance'!$A:$A,A2599)</f>
        <v>#VALUE!</v>
      </c>
    </row>
    <row r="2600" spans="1:4" hidden="1" x14ac:dyDescent="0.3">
      <c r="A2600" s="187" t="e">
        <f>#REF!</f>
        <v>#REF!</v>
      </c>
      <c r="B2600" s="187" t="e">
        <f>#REF!</f>
        <v>#REF!</v>
      </c>
      <c r="C2600" s="191" t="e">
        <f>#REF!</f>
        <v>#REF!</v>
      </c>
      <c r="D2600" s="186" t="e">
        <f>COUNTIF('[5]Trial Balance'!$A:$A,A2600)</f>
        <v>#VALUE!</v>
      </c>
    </row>
    <row r="2601" spans="1:4" hidden="1" x14ac:dyDescent="0.3">
      <c r="A2601" s="187" t="e">
        <f>#REF!</f>
        <v>#REF!</v>
      </c>
      <c r="B2601" s="187" t="e">
        <f>#REF!</f>
        <v>#REF!</v>
      </c>
      <c r="C2601" s="191" t="e">
        <f>#REF!</f>
        <v>#REF!</v>
      </c>
      <c r="D2601" s="186" t="e">
        <f>COUNTIF('[5]Trial Balance'!$A:$A,A2601)</f>
        <v>#VALUE!</v>
      </c>
    </row>
    <row r="2602" spans="1:4" hidden="1" x14ac:dyDescent="0.3">
      <c r="A2602" s="187" t="e">
        <f>#REF!</f>
        <v>#REF!</v>
      </c>
      <c r="B2602" s="187" t="e">
        <f>#REF!</f>
        <v>#REF!</v>
      </c>
      <c r="C2602" s="191" t="e">
        <f>#REF!</f>
        <v>#REF!</v>
      </c>
      <c r="D2602" s="186" t="e">
        <f>COUNTIF('[5]Trial Balance'!$A:$A,A2602)</f>
        <v>#VALUE!</v>
      </c>
    </row>
    <row r="2603" spans="1:4" hidden="1" x14ac:dyDescent="0.3">
      <c r="A2603" s="187" t="e">
        <f>#REF!</f>
        <v>#REF!</v>
      </c>
      <c r="B2603" s="187" t="e">
        <f>#REF!</f>
        <v>#REF!</v>
      </c>
      <c r="C2603" s="191" t="e">
        <f>#REF!</f>
        <v>#REF!</v>
      </c>
      <c r="D2603" s="186" t="e">
        <f>COUNTIF('[5]Trial Balance'!$A:$A,A2603)</f>
        <v>#VALUE!</v>
      </c>
    </row>
    <row r="2604" spans="1:4" hidden="1" x14ac:dyDescent="0.3">
      <c r="A2604" s="187" t="e">
        <f>#REF!</f>
        <v>#REF!</v>
      </c>
      <c r="B2604" s="187" t="e">
        <f>#REF!</f>
        <v>#REF!</v>
      </c>
      <c r="C2604" s="191" t="e">
        <f>#REF!</f>
        <v>#REF!</v>
      </c>
      <c r="D2604" s="186" t="e">
        <f>COUNTIF('[5]Trial Balance'!$A:$A,A2604)</f>
        <v>#VALUE!</v>
      </c>
    </row>
    <row r="2605" spans="1:4" hidden="1" x14ac:dyDescent="0.3">
      <c r="A2605" s="187" t="e">
        <f>#REF!</f>
        <v>#REF!</v>
      </c>
      <c r="B2605" s="187" t="e">
        <f>#REF!</f>
        <v>#REF!</v>
      </c>
      <c r="C2605" s="191" t="e">
        <f>#REF!</f>
        <v>#REF!</v>
      </c>
      <c r="D2605" s="186" t="e">
        <f>COUNTIF('[5]Trial Balance'!$A:$A,A2605)</f>
        <v>#VALUE!</v>
      </c>
    </row>
    <row r="2606" spans="1:4" hidden="1" x14ac:dyDescent="0.3">
      <c r="A2606" s="187" t="e">
        <f>#REF!</f>
        <v>#REF!</v>
      </c>
      <c r="B2606" s="187" t="e">
        <f>#REF!</f>
        <v>#REF!</v>
      </c>
      <c r="C2606" s="191" t="e">
        <f>#REF!</f>
        <v>#REF!</v>
      </c>
      <c r="D2606" s="186" t="e">
        <f>COUNTIF('[5]Trial Balance'!$A:$A,A2606)</f>
        <v>#VALUE!</v>
      </c>
    </row>
    <row r="2607" spans="1:4" hidden="1" x14ac:dyDescent="0.3">
      <c r="A2607" s="187" t="e">
        <f>#REF!</f>
        <v>#REF!</v>
      </c>
      <c r="B2607" s="187" t="e">
        <f>#REF!</f>
        <v>#REF!</v>
      </c>
      <c r="C2607" s="191" t="e">
        <f>#REF!</f>
        <v>#REF!</v>
      </c>
      <c r="D2607" s="186" t="e">
        <f>COUNTIF('[5]Trial Balance'!$A:$A,A2607)</f>
        <v>#VALUE!</v>
      </c>
    </row>
    <row r="2608" spans="1:4" hidden="1" x14ac:dyDescent="0.3">
      <c r="A2608" s="187" t="e">
        <f>#REF!</f>
        <v>#REF!</v>
      </c>
      <c r="B2608" s="187" t="e">
        <f>#REF!</f>
        <v>#REF!</v>
      </c>
      <c r="C2608" s="191" t="e">
        <f>#REF!</f>
        <v>#REF!</v>
      </c>
      <c r="D2608" s="186" t="e">
        <f>COUNTIF('[5]Trial Balance'!$A:$A,A2608)</f>
        <v>#VALUE!</v>
      </c>
    </row>
    <row r="2609" spans="1:4" hidden="1" x14ac:dyDescent="0.3">
      <c r="A2609" s="187" t="e">
        <f>#REF!</f>
        <v>#REF!</v>
      </c>
      <c r="B2609" s="187" t="e">
        <f>#REF!</f>
        <v>#REF!</v>
      </c>
      <c r="C2609" s="191" t="e">
        <f>#REF!</f>
        <v>#REF!</v>
      </c>
      <c r="D2609" s="186" t="e">
        <f>COUNTIF('[5]Trial Balance'!$A:$A,A2609)</f>
        <v>#VALUE!</v>
      </c>
    </row>
    <row r="2610" spans="1:4" hidden="1" x14ac:dyDescent="0.3">
      <c r="A2610" s="187" t="e">
        <f>#REF!</f>
        <v>#REF!</v>
      </c>
      <c r="B2610" s="187" t="e">
        <f>#REF!</f>
        <v>#REF!</v>
      </c>
      <c r="C2610" s="191" t="e">
        <f>#REF!</f>
        <v>#REF!</v>
      </c>
      <c r="D2610" s="186" t="e">
        <f>COUNTIF('[5]Trial Balance'!$A:$A,A2610)</f>
        <v>#VALUE!</v>
      </c>
    </row>
    <row r="2611" spans="1:4" hidden="1" x14ac:dyDescent="0.3">
      <c r="A2611" s="187" t="e">
        <f>#REF!</f>
        <v>#REF!</v>
      </c>
      <c r="B2611" s="187" t="e">
        <f>#REF!</f>
        <v>#REF!</v>
      </c>
      <c r="C2611" s="191" t="e">
        <f>#REF!</f>
        <v>#REF!</v>
      </c>
      <c r="D2611" s="186" t="e">
        <f>COUNTIF('[5]Trial Balance'!$A:$A,A2611)</f>
        <v>#VALUE!</v>
      </c>
    </row>
    <row r="2612" spans="1:4" hidden="1" x14ac:dyDescent="0.3">
      <c r="A2612" s="187" t="e">
        <f>#REF!</f>
        <v>#REF!</v>
      </c>
      <c r="B2612" s="187" t="e">
        <f>#REF!</f>
        <v>#REF!</v>
      </c>
      <c r="C2612" s="191" t="e">
        <f>#REF!</f>
        <v>#REF!</v>
      </c>
      <c r="D2612" s="186" t="e">
        <f>COUNTIF('[5]Trial Balance'!$A:$A,A2612)</f>
        <v>#VALUE!</v>
      </c>
    </row>
    <row r="2613" spans="1:4" hidden="1" x14ac:dyDescent="0.3">
      <c r="A2613" s="187" t="e">
        <f>#REF!</f>
        <v>#REF!</v>
      </c>
      <c r="B2613" s="187" t="e">
        <f>#REF!</f>
        <v>#REF!</v>
      </c>
      <c r="C2613" s="191" t="e">
        <f>#REF!</f>
        <v>#REF!</v>
      </c>
      <c r="D2613" s="186" t="e">
        <f>COUNTIF('[5]Trial Balance'!$A:$A,A2613)</f>
        <v>#VALUE!</v>
      </c>
    </row>
    <row r="2614" spans="1:4" hidden="1" x14ac:dyDescent="0.3">
      <c r="A2614" s="187" t="e">
        <f>#REF!</f>
        <v>#REF!</v>
      </c>
      <c r="B2614" s="187" t="e">
        <f>#REF!</f>
        <v>#REF!</v>
      </c>
      <c r="C2614" s="191" t="e">
        <f>#REF!</f>
        <v>#REF!</v>
      </c>
      <c r="D2614" s="186" t="e">
        <f>COUNTIF('[5]Trial Balance'!$A:$A,A2614)</f>
        <v>#VALUE!</v>
      </c>
    </row>
    <row r="2615" spans="1:4" hidden="1" x14ac:dyDescent="0.3">
      <c r="A2615" s="187" t="e">
        <f>#REF!</f>
        <v>#REF!</v>
      </c>
      <c r="B2615" s="187" t="e">
        <f>#REF!</f>
        <v>#REF!</v>
      </c>
      <c r="C2615" s="191" t="e">
        <f>#REF!</f>
        <v>#REF!</v>
      </c>
      <c r="D2615" s="186" t="e">
        <f>COUNTIF('[5]Trial Balance'!$A:$A,A2615)</f>
        <v>#VALUE!</v>
      </c>
    </row>
    <row r="2616" spans="1:4" hidden="1" x14ac:dyDescent="0.3">
      <c r="A2616" s="187" t="e">
        <f>#REF!</f>
        <v>#REF!</v>
      </c>
      <c r="B2616" s="187" t="e">
        <f>#REF!</f>
        <v>#REF!</v>
      </c>
      <c r="C2616" s="191" t="e">
        <f>#REF!</f>
        <v>#REF!</v>
      </c>
      <c r="D2616" s="186" t="e">
        <f>COUNTIF('[5]Trial Balance'!$A:$A,A2616)</f>
        <v>#VALUE!</v>
      </c>
    </row>
    <row r="2617" spans="1:4" hidden="1" x14ac:dyDescent="0.3">
      <c r="A2617" s="187" t="e">
        <f>#REF!</f>
        <v>#REF!</v>
      </c>
      <c r="B2617" s="187" t="e">
        <f>#REF!</f>
        <v>#REF!</v>
      </c>
      <c r="C2617" s="191" t="e">
        <f>#REF!</f>
        <v>#REF!</v>
      </c>
      <c r="D2617" s="186" t="e">
        <f>COUNTIF('[5]Trial Balance'!$A:$A,A2617)</f>
        <v>#VALUE!</v>
      </c>
    </row>
    <row r="2618" spans="1:4" hidden="1" x14ac:dyDescent="0.3">
      <c r="A2618" s="187" t="e">
        <f>#REF!</f>
        <v>#REF!</v>
      </c>
      <c r="B2618" s="187" t="e">
        <f>#REF!</f>
        <v>#REF!</v>
      </c>
      <c r="C2618" s="191" t="e">
        <f>#REF!</f>
        <v>#REF!</v>
      </c>
      <c r="D2618" s="186" t="e">
        <f>COUNTIF('[5]Trial Balance'!$A:$A,A2618)</f>
        <v>#VALUE!</v>
      </c>
    </row>
    <row r="2619" spans="1:4" hidden="1" x14ac:dyDescent="0.3">
      <c r="A2619" s="187" t="e">
        <f>#REF!</f>
        <v>#REF!</v>
      </c>
      <c r="B2619" s="187" t="e">
        <f>#REF!</f>
        <v>#REF!</v>
      </c>
      <c r="C2619" s="191" t="e">
        <f>#REF!</f>
        <v>#REF!</v>
      </c>
      <c r="D2619" s="186" t="e">
        <f>COUNTIF('[5]Trial Balance'!$A:$A,A2619)</f>
        <v>#VALUE!</v>
      </c>
    </row>
    <row r="2620" spans="1:4" hidden="1" x14ac:dyDescent="0.3">
      <c r="A2620" s="187" t="e">
        <f>#REF!</f>
        <v>#REF!</v>
      </c>
      <c r="B2620" s="187" t="e">
        <f>#REF!</f>
        <v>#REF!</v>
      </c>
      <c r="C2620" s="191" t="e">
        <f>#REF!</f>
        <v>#REF!</v>
      </c>
      <c r="D2620" s="186" t="e">
        <f>COUNTIF('[5]Trial Balance'!$A:$A,A2620)</f>
        <v>#VALUE!</v>
      </c>
    </row>
    <row r="2621" spans="1:4" hidden="1" x14ac:dyDescent="0.3">
      <c r="A2621" s="187" t="e">
        <f>#REF!</f>
        <v>#REF!</v>
      </c>
      <c r="B2621" s="187" t="e">
        <f>#REF!</f>
        <v>#REF!</v>
      </c>
      <c r="C2621" s="191" t="e">
        <f>#REF!</f>
        <v>#REF!</v>
      </c>
      <c r="D2621" s="186" t="e">
        <f>COUNTIF('[5]Trial Balance'!$A:$A,A2621)</f>
        <v>#VALUE!</v>
      </c>
    </row>
    <row r="2622" spans="1:4" hidden="1" x14ac:dyDescent="0.3">
      <c r="A2622" s="187" t="e">
        <f>#REF!</f>
        <v>#REF!</v>
      </c>
      <c r="B2622" s="187" t="e">
        <f>#REF!</f>
        <v>#REF!</v>
      </c>
      <c r="C2622" s="191" t="e">
        <f>#REF!</f>
        <v>#REF!</v>
      </c>
      <c r="D2622" s="186" t="e">
        <f>COUNTIF('[5]Trial Balance'!$A:$A,A2622)</f>
        <v>#VALUE!</v>
      </c>
    </row>
    <row r="2623" spans="1:4" hidden="1" x14ac:dyDescent="0.3">
      <c r="A2623" s="187" t="e">
        <f>#REF!</f>
        <v>#REF!</v>
      </c>
      <c r="B2623" s="187" t="e">
        <f>#REF!</f>
        <v>#REF!</v>
      </c>
      <c r="C2623" s="191" t="e">
        <f>#REF!</f>
        <v>#REF!</v>
      </c>
      <c r="D2623" s="186" t="e">
        <f>COUNTIF('[5]Trial Balance'!$A:$A,A2623)</f>
        <v>#VALUE!</v>
      </c>
    </row>
    <row r="2624" spans="1:4" hidden="1" x14ac:dyDescent="0.3">
      <c r="A2624" s="187" t="e">
        <f>#REF!</f>
        <v>#REF!</v>
      </c>
      <c r="B2624" s="187" t="e">
        <f>#REF!</f>
        <v>#REF!</v>
      </c>
      <c r="C2624" s="191" t="e">
        <f>#REF!</f>
        <v>#REF!</v>
      </c>
      <c r="D2624" s="186" t="e">
        <f>COUNTIF('[5]Trial Balance'!$A:$A,A2624)</f>
        <v>#VALUE!</v>
      </c>
    </row>
    <row r="2625" spans="1:4" hidden="1" x14ac:dyDescent="0.3">
      <c r="A2625" s="187" t="e">
        <f>#REF!</f>
        <v>#REF!</v>
      </c>
      <c r="B2625" s="187" t="e">
        <f>#REF!</f>
        <v>#REF!</v>
      </c>
      <c r="C2625" s="191" t="e">
        <f>#REF!</f>
        <v>#REF!</v>
      </c>
      <c r="D2625" s="186" t="e">
        <f>COUNTIF('[5]Trial Balance'!$A:$A,A2625)</f>
        <v>#VALUE!</v>
      </c>
    </row>
    <row r="2626" spans="1:4" hidden="1" x14ac:dyDescent="0.3">
      <c r="A2626" s="187" t="e">
        <f>#REF!</f>
        <v>#REF!</v>
      </c>
      <c r="B2626" s="187" t="e">
        <f>#REF!</f>
        <v>#REF!</v>
      </c>
      <c r="C2626" s="191" t="e">
        <f>#REF!</f>
        <v>#REF!</v>
      </c>
      <c r="D2626" s="186" t="e">
        <f>COUNTIF('[5]Trial Balance'!$A:$A,A2626)</f>
        <v>#VALUE!</v>
      </c>
    </row>
    <row r="2627" spans="1:4" hidden="1" x14ac:dyDescent="0.3">
      <c r="A2627" s="187" t="e">
        <f>#REF!</f>
        <v>#REF!</v>
      </c>
      <c r="B2627" s="187" t="e">
        <f>#REF!</f>
        <v>#REF!</v>
      </c>
      <c r="C2627" s="191" t="e">
        <f>#REF!</f>
        <v>#REF!</v>
      </c>
      <c r="D2627" s="186" t="e">
        <f>COUNTIF('[5]Trial Balance'!$A:$A,A2627)</f>
        <v>#VALUE!</v>
      </c>
    </row>
    <row r="2628" spans="1:4" hidden="1" x14ac:dyDescent="0.3">
      <c r="A2628" s="187" t="e">
        <f>#REF!</f>
        <v>#REF!</v>
      </c>
      <c r="B2628" s="187" t="e">
        <f>#REF!</f>
        <v>#REF!</v>
      </c>
      <c r="C2628" s="191" t="e">
        <f>#REF!</f>
        <v>#REF!</v>
      </c>
      <c r="D2628" s="186" t="e">
        <f>COUNTIF('[5]Trial Balance'!$A:$A,A2628)</f>
        <v>#VALUE!</v>
      </c>
    </row>
    <row r="2629" spans="1:4" hidden="1" x14ac:dyDescent="0.3">
      <c r="A2629" s="187" t="e">
        <f>#REF!</f>
        <v>#REF!</v>
      </c>
      <c r="B2629" s="187" t="e">
        <f>#REF!</f>
        <v>#REF!</v>
      </c>
      <c r="C2629" s="191" t="e">
        <f>#REF!</f>
        <v>#REF!</v>
      </c>
      <c r="D2629" s="186" t="e">
        <f>COUNTIF('[5]Trial Balance'!$A:$A,A2629)</f>
        <v>#VALUE!</v>
      </c>
    </row>
    <row r="2630" spans="1:4" hidden="1" x14ac:dyDescent="0.3">
      <c r="A2630" s="187" t="e">
        <f>#REF!</f>
        <v>#REF!</v>
      </c>
      <c r="B2630" s="187" t="e">
        <f>#REF!</f>
        <v>#REF!</v>
      </c>
      <c r="C2630" s="191" t="e">
        <f>#REF!</f>
        <v>#REF!</v>
      </c>
      <c r="D2630" s="186" t="e">
        <f>COUNTIF('[5]Trial Balance'!$A:$A,A2630)</f>
        <v>#VALUE!</v>
      </c>
    </row>
    <row r="2631" spans="1:4" hidden="1" x14ac:dyDescent="0.3">
      <c r="A2631" s="187" t="e">
        <f>#REF!</f>
        <v>#REF!</v>
      </c>
      <c r="B2631" s="187" t="e">
        <f>#REF!</f>
        <v>#REF!</v>
      </c>
      <c r="C2631" s="191" t="e">
        <f>#REF!</f>
        <v>#REF!</v>
      </c>
      <c r="D2631" s="186" t="e">
        <f>COUNTIF('[5]Trial Balance'!$A:$A,A2631)</f>
        <v>#VALUE!</v>
      </c>
    </row>
    <row r="2632" spans="1:4" hidden="1" x14ac:dyDescent="0.3">
      <c r="A2632" s="187" t="e">
        <f>#REF!</f>
        <v>#REF!</v>
      </c>
      <c r="B2632" s="187" t="e">
        <f>#REF!</f>
        <v>#REF!</v>
      </c>
      <c r="C2632" s="191" t="e">
        <f>#REF!</f>
        <v>#REF!</v>
      </c>
      <c r="D2632" s="186" t="e">
        <f>COUNTIF('[5]Trial Balance'!$A:$A,A2632)</f>
        <v>#VALUE!</v>
      </c>
    </row>
    <row r="2633" spans="1:4" hidden="1" x14ac:dyDescent="0.3">
      <c r="A2633" s="187" t="e">
        <f>#REF!</f>
        <v>#REF!</v>
      </c>
      <c r="B2633" s="187" t="e">
        <f>#REF!</f>
        <v>#REF!</v>
      </c>
      <c r="C2633" s="191" t="e">
        <f>#REF!</f>
        <v>#REF!</v>
      </c>
      <c r="D2633" s="186" t="e">
        <f>COUNTIF('[5]Trial Balance'!$A:$A,A2633)</f>
        <v>#VALUE!</v>
      </c>
    </row>
    <row r="2634" spans="1:4" hidden="1" x14ac:dyDescent="0.3">
      <c r="A2634" s="187" t="e">
        <f>#REF!</f>
        <v>#REF!</v>
      </c>
      <c r="B2634" s="187" t="e">
        <f>#REF!</f>
        <v>#REF!</v>
      </c>
      <c r="C2634" s="191" t="e">
        <f>#REF!</f>
        <v>#REF!</v>
      </c>
      <c r="D2634" s="186" t="e">
        <f>COUNTIF('[5]Trial Balance'!$A:$A,A2634)</f>
        <v>#VALUE!</v>
      </c>
    </row>
    <row r="2635" spans="1:4" hidden="1" x14ac:dyDescent="0.3">
      <c r="A2635" s="187" t="e">
        <f>#REF!</f>
        <v>#REF!</v>
      </c>
      <c r="B2635" s="187" t="e">
        <f>#REF!</f>
        <v>#REF!</v>
      </c>
      <c r="C2635" s="191" t="e">
        <f>#REF!</f>
        <v>#REF!</v>
      </c>
      <c r="D2635" s="186" t="e">
        <f>COUNTIF('[5]Trial Balance'!$A:$A,A2635)</f>
        <v>#VALUE!</v>
      </c>
    </row>
    <row r="2636" spans="1:4" hidden="1" x14ac:dyDescent="0.3">
      <c r="A2636" s="187" t="e">
        <f>#REF!</f>
        <v>#REF!</v>
      </c>
      <c r="B2636" s="187" t="e">
        <f>#REF!</f>
        <v>#REF!</v>
      </c>
      <c r="C2636" s="191" t="e">
        <f>#REF!</f>
        <v>#REF!</v>
      </c>
      <c r="D2636" s="186" t="e">
        <f>COUNTIF('[5]Trial Balance'!$A:$A,A2636)</f>
        <v>#VALUE!</v>
      </c>
    </row>
    <row r="2637" spans="1:4" hidden="1" x14ac:dyDescent="0.3">
      <c r="A2637" s="187" t="e">
        <f>#REF!</f>
        <v>#REF!</v>
      </c>
      <c r="B2637" s="187" t="e">
        <f>#REF!</f>
        <v>#REF!</v>
      </c>
      <c r="C2637" s="191" t="e">
        <f>#REF!</f>
        <v>#REF!</v>
      </c>
      <c r="D2637" s="186" t="e">
        <f>COUNTIF('[5]Trial Balance'!$A:$A,A2637)</f>
        <v>#VALUE!</v>
      </c>
    </row>
    <row r="2638" spans="1:4" hidden="1" x14ac:dyDescent="0.3">
      <c r="A2638" s="187" t="e">
        <f>#REF!</f>
        <v>#REF!</v>
      </c>
      <c r="B2638" s="187" t="e">
        <f>#REF!</f>
        <v>#REF!</v>
      </c>
      <c r="C2638" s="191" t="e">
        <f>#REF!</f>
        <v>#REF!</v>
      </c>
      <c r="D2638" s="186" t="e">
        <f>COUNTIF('[5]Trial Balance'!$A:$A,A2638)</f>
        <v>#VALUE!</v>
      </c>
    </row>
    <row r="2639" spans="1:4" hidden="1" x14ac:dyDescent="0.3">
      <c r="A2639" s="187" t="e">
        <f>#REF!</f>
        <v>#REF!</v>
      </c>
      <c r="B2639" s="187" t="e">
        <f>#REF!</f>
        <v>#REF!</v>
      </c>
      <c r="C2639" s="191" t="e">
        <f>#REF!</f>
        <v>#REF!</v>
      </c>
      <c r="D2639" s="186" t="e">
        <f>COUNTIF('[5]Trial Balance'!$A:$A,A2639)</f>
        <v>#VALUE!</v>
      </c>
    </row>
    <row r="2640" spans="1:4" hidden="1" x14ac:dyDescent="0.3">
      <c r="A2640" s="187" t="e">
        <f>#REF!</f>
        <v>#REF!</v>
      </c>
      <c r="B2640" s="187" t="e">
        <f>#REF!</f>
        <v>#REF!</v>
      </c>
      <c r="C2640" s="191" t="e">
        <f>#REF!</f>
        <v>#REF!</v>
      </c>
      <c r="D2640" s="186" t="e">
        <f>COUNTIF('[5]Trial Balance'!$A:$A,A2640)</f>
        <v>#VALUE!</v>
      </c>
    </row>
    <row r="2641" spans="1:4" hidden="1" x14ac:dyDescent="0.3">
      <c r="A2641" s="187" t="e">
        <f>#REF!</f>
        <v>#REF!</v>
      </c>
      <c r="B2641" s="187" t="e">
        <f>#REF!</f>
        <v>#REF!</v>
      </c>
      <c r="C2641" s="191" t="e">
        <f>#REF!</f>
        <v>#REF!</v>
      </c>
      <c r="D2641" s="186" t="e">
        <f>COUNTIF('[5]Trial Balance'!$A:$A,A2641)</f>
        <v>#VALUE!</v>
      </c>
    </row>
    <row r="2642" spans="1:4" hidden="1" x14ac:dyDescent="0.3">
      <c r="A2642" s="187" t="e">
        <f>#REF!</f>
        <v>#REF!</v>
      </c>
      <c r="B2642" s="187" t="e">
        <f>#REF!</f>
        <v>#REF!</v>
      </c>
      <c r="C2642" s="191" t="e">
        <f>#REF!</f>
        <v>#REF!</v>
      </c>
      <c r="D2642" s="186" t="e">
        <f>COUNTIF('[5]Trial Balance'!$A:$A,A2642)</f>
        <v>#VALUE!</v>
      </c>
    </row>
    <row r="2643" spans="1:4" hidden="1" x14ac:dyDescent="0.3">
      <c r="A2643" s="187" t="e">
        <f>#REF!</f>
        <v>#REF!</v>
      </c>
      <c r="B2643" s="187" t="e">
        <f>#REF!</f>
        <v>#REF!</v>
      </c>
      <c r="C2643" s="191" t="e">
        <f>#REF!</f>
        <v>#REF!</v>
      </c>
      <c r="D2643" s="186" t="e">
        <f>COUNTIF('[5]Trial Balance'!$A:$A,A2643)</f>
        <v>#VALUE!</v>
      </c>
    </row>
    <row r="2644" spans="1:4" hidden="1" x14ac:dyDescent="0.3">
      <c r="A2644" s="187" t="e">
        <f>#REF!</f>
        <v>#REF!</v>
      </c>
      <c r="B2644" s="187" t="e">
        <f>#REF!</f>
        <v>#REF!</v>
      </c>
      <c r="C2644" s="191" t="e">
        <f>#REF!</f>
        <v>#REF!</v>
      </c>
      <c r="D2644" s="186" t="e">
        <f>COUNTIF('[5]Trial Balance'!$A:$A,A2644)</f>
        <v>#VALUE!</v>
      </c>
    </row>
    <row r="2645" spans="1:4" hidden="1" x14ac:dyDescent="0.3">
      <c r="A2645" s="187" t="e">
        <f>#REF!</f>
        <v>#REF!</v>
      </c>
      <c r="B2645" s="187" t="e">
        <f>#REF!</f>
        <v>#REF!</v>
      </c>
      <c r="C2645" s="191" t="e">
        <f>#REF!</f>
        <v>#REF!</v>
      </c>
      <c r="D2645" s="186" t="e">
        <f>COUNTIF('[5]Trial Balance'!$A:$A,A2645)</f>
        <v>#VALUE!</v>
      </c>
    </row>
    <row r="2646" spans="1:4" hidden="1" x14ac:dyDescent="0.3">
      <c r="A2646" s="187" t="e">
        <f>#REF!</f>
        <v>#REF!</v>
      </c>
      <c r="B2646" s="187" t="e">
        <f>#REF!</f>
        <v>#REF!</v>
      </c>
      <c r="C2646" s="191" t="e">
        <f>#REF!</f>
        <v>#REF!</v>
      </c>
      <c r="D2646" s="186" t="e">
        <f>COUNTIF('[5]Trial Balance'!$A:$A,A2646)</f>
        <v>#VALUE!</v>
      </c>
    </row>
    <row r="2647" spans="1:4" hidden="1" x14ac:dyDescent="0.3">
      <c r="A2647" s="187" t="e">
        <f>#REF!</f>
        <v>#REF!</v>
      </c>
      <c r="B2647" s="187" t="e">
        <f>#REF!</f>
        <v>#REF!</v>
      </c>
      <c r="C2647" s="191" t="e">
        <f>#REF!</f>
        <v>#REF!</v>
      </c>
      <c r="D2647" s="186" t="e">
        <f>COUNTIF('[5]Trial Balance'!$A:$A,A2647)</f>
        <v>#VALUE!</v>
      </c>
    </row>
    <row r="2648" spans="1:4" hidden="1" x14ac:dyDescent="0.3">
      <c r="A2648" s="187" t="e">
        <f>#REF!</f>
        <v>#REF!</v>
      </c>
      <c r="B2648" s="187" t="e">
        <f>#REF!</f>
        <v>#REF!</v>
      </c>
      <c r="C2648" s="191" t="e">
        <f>#REF!</f>
        <v>#REF!</v>
      </c>
      <c r="D2648" s="186" t="e">
        <f>COUNTIF('[5]Trial Balance'!$A:$A,A2648)</f>
        <v>#VALUE!</v>
      </c>
    </row>
    <row r="2649" spans="1:4" hidden="1" x14ac:dyDescent="0.3">
      <c r="A2649" s="187" t="e">
        <f>#REF!</f>
        <v>#REF!</v>
      </c>
      <c r="B2649" s="187" t="e">
        <f>#REF!</f>
        <v>#REF!</v>
      </c>
      <c r="C2649" s="191" t="e">
        <f>#REF!</f>
        <v>#REF!</v>
      </c>
      <c r="D2649" s="186" t="e">
        <f>COUNTIF('[5]Trial Balance'!$A:$A,A2649)</f>
        <v>#VALUE!</v>
      </c>
    </row>
    <row r="2650" spans="1:4" hidden="1" x14ac:dyDescent="0.3">
      <c r="A2650" s="187" t="e">
        <f>#REF!</f>
        <v>#REF!</v>
      </c>
      <c r="B2650" s="187" t="e">
        <f>#REF!</f>
        <v>#REF!</v>
      </c>
      <c r="C2650" s="191" t="e">
        <f>#REF!</f>
        <v>#REF!</v>
      </c>
      <c r="D2650" s="186" t="e">
        <f>COUNTIF('[5]Trial Balance'!$A:$A,A2650)</f>
        <v>#VALUE!</v>
      </c>
    </row>
    <row r="2651" spans="1:4" hidden="1" x14ac:dyDescent="0.3">
      <c r="A2651" s="187" t="e">
        <f>#REF!</f>
        <v>#REF!</v>
      </c>
      <c r="B2651" s="187" t="e">
        <f>#REF!</f>
        <v>#REF!</v>
      </c>
      <c r="C2651" s="191" t="e">
        <f>#REF!</f>
        <v>#REF!</v>
      </c>
      <c r="D2651" s="186" t="e">
        <f>COUNTIF('[5]Trial Balance'!$A:$A,A2651)</f>
        <v>#VALUE!</v>
      </c>
    </row>
    <row r="2652" spans="1:4" hidden="1" x14ac:dyDescent="0.3">
      <c r="A2652" s="187" t="e">
        <f>#REF!</f>
        <v>#REF!</v>
      </c>
      <c r="B2652" s="187" t="e">
        <f>#REF!</f>
        <v>#REF!</v>
      </c>
      <c r="C2652" s="191" t="e">
        <f>#REF!</f>
        <v>#REF!</v>
      </c>
      <c r="D2652" s="186" t="e">
        <f>COUNTIF('[5]Trial Balance'!$A:$A,A2652)</f>
        <v>#VALUE!</v>
      </c>
    </row>
    <row r="2653" spans="1:4" hidden="1" x14ac:dyDescent="0.3">
      <c r="A2653" s="187" t="e">
        <f>#REF!</f>
        <v>#REF!</v>
      </c>
      <c r="B2653" s="187" t="e">
        <f>#REF!</f>
        <v>#REF!</v>
      </c>
      <c r="C2653" s="191" t="e">
        <f>#REF!</f>
        <v>#REF!</v>
      </c>
      <c r="D2653" s="186" t="e">
        <f>COUNTIF('[5]Trial Balance'!$A:$A,A2653)</f>
        <v>#VALUE!</v>
      </c>
    </row>
    <row r="2654" spans="1:4" hidden="1" x14ac:dyDescent="0.3">
      <c r="A2654" s="187" t="e">
        <f>#REF!</f>
        <v>#REF!</v>
      </c>
      <c r="B2654" s="187" t="e">
        <f>#REF!</f>
        <v>#REF!</v>
      </c>
      <c r="C2654" s="191" t="e">
        <f>#REF!</f>
        <v>#REF!</v>
      </c>
      <c r="D2654" s="186" t="e">
        <f>COUNTIF('[5]Trial Balance'!$A:$A,A2654)</f>
        <v>#VALUE!</v>
      </c>
    </row>
    <row r="2655" spans="1:4" hidden="1" x14ac:dyDescent="0.3">
      <c r="A2655" s="187" t="e">
        <f>#REF!</f>
        <v>#REF!</v>
      </c>
      <c r="B2655" s="187" t="e">
        <f>#REF!</f>
        <v>#REF!</v>
      </c>
      <c r="C2655" s="191" t="e">
        <f>#REF!</f>
        <v>#REF!</v>
      </c>
      <c r="D2655" s="186" t="e">
        <f>COUNTIF('[5]Trial Balance'!$A:$A,A2655)</f>
        <v>#VALUE!</v>
      </c>
    </row>
    <row r="2656" spans="1:4" hidden="1" x14ac:dyDescent="0.3">
      <c r="A2656" s="187" t="e">
        <f>#REF!</f>
        <v>#REF!</v>
      </c>
      <c r="B2656" s="187" t="e">
        <f>#REF!</f>
        <v>#REF!</v>
      </c>
      <c r="C2656" s="191" t="e">
        <f>#REF!</f>
        <v>#REF!</v>
      </c>
      <c r="D2656" s="186" t="e">
        <f>COUNTIF('[5]Trial Balance'!$A:$A,A2656)</f>
        <v>#VALUE!</v>
      </c>
    </row>
    <row r="2657" spans="1:4" hidden="1" x14ac:dyDescent="0.3">
      <c r="A2657" s="187" t="e">
        <f>#REF!</f>
        <v>#REF!</v>
      </c>
      <c r="B2657" s="187" t="e">
        <f>#REF!</f>
        <v>#REF!</v>
      </c>
      <c r="C2657" s="191" t="e">
        <f>#REF!</f>
        <v>#REF!</v>
      </c>
      <c r="D2657" s="186" t="e">
        <f>COUNTIF('[5]Trial Balance'!$A:$A,A2657)</f>
        <v>#VALUE!</v>
      </c>
    </row>
    <row r="2658" spans="1:4" hidden="1" x14ac:dyDescent="0.3">
      <c r="A2658" s="187" t="e">
        <f>#REF!</f>
        <v>#REF!</v>
      </c>
      <c r="B2658" s="187" t="e">
        <f>#REF!</f>
        <v>#REF!</v>
      </c>
      <c r="C2658" s="191" t="e">
        <f>#REF!</f>
        <v>#REF!</v>
      </c>
      <c r="D2658" s="186" t="e">
        <f>COUNTIF('[5]Trial Balance'!$A:$A,A2658)</f>
        <v>#VALUE!</v>
      </c>
    </row>
    <row r="2659" spans="1:4" hidden="1" x14ac:dyDescent="0.3">
      <c r="A2659" s="187" t="e">
        <f>#REF!</f>
        <v>#REF!</v>
      </c>
      <c r="B2659" s="187" t="e">
        <f>#REF!</f>
        <v>#REF!</v>
      </c>
      <c r="C2659" s="191" t="e">
        <f>#REF!</f>
        <v>#REF!</v>
      </c>
      <c r="D2659" s="186" t="e">
        <f>COUNTIF('[5]Trial Balance'!$A:$A,A2659)</f>
        <v>#VALUE!</v>
      </c>
    </row>
    <row r="2660" spans="1:4" hidden="1" x14ac:dyDescent="0.3">
      <c r="A2660" s="187" t="e">
        <f>#REF!</f>
        <v>#REF!</v>
      </c>
      <c r="B2660" s="187" t="e">
        <f>#REF!</f>
        <v>#REF!</v>
      </c>
      <c r="C2660" s="191" t="e">
        <f>#REF!</f>
        <v>#REF!</v>
      </c>
      <c r="D2660" s="186" t="e">
        <f>COUNTIF('[5]Trial Balance'!$A:$A,A2660)</f>
        <v>#VALUE!</v>
      </c>
    </row>
    <row r="2661" spans="1:4" hidden="1" x14ac:dyDescent="0.3">
      <c r="A2661" s="187" t="e">
        <f>#REF!</f>
        <v>#REF!</v>
      </c>
      <c r="B2661" s="187" t="e">
        <f>#REF!</f>
        <v>#REF!</v>
      </c>
      <c r="C2661" s="191" t="e">
        <f>#REF!</f>
        <v>#REF!</v>
      </c>
      <c r="D2661" s="186" t="e">
        <f>COUNTIF('[5]Trial Balance'!$A:$A,A2661)</f>
        <v>#VALUE!</v>
      </c>
    </row>
    <row r="2662" spans="1:4" hidden="1" x14ac:dyDescent="0.3">
      <c r="A2662" s="187" t="e">
        <f>#REF!</f>
        <v>#REF!</v>
      </c>
      <c r="B2662" s="187" t="e">
        <f>#REF!</f>
        <v>#REF!</v>
      </c>
      <c r="C2662" s="191" t="e">
        <f>#REF!</f>
        <v>#REF!</v>
      </c>
      <c r="D2662" s="186" t="e">
        <f>COUNTIF('[5]Trial Balance'!$A:$A,A2662)</f>
        <v>#VALUE!</v>
      </c>
    </row>
    <row r="2663" spans="1:4" hidden="1" x14ac:dyDescent="0.3">
      <c r="A2663" s="187" t="e">
        <f>#REF!</f>
        <v>#REF!</v>
      </c>
      <c r="B2663" s="187" t="e">
        <f>#REF!</f>
        <v>#REF!</v>
      </c>
      <c r="C2663" s="191" t="e">
        <f>#REF!</f>
        <v>#REF!</v>
      </c>
      <c r="D2663" s="186" t="e">
        <f>COUNTIF('[5]Trial Balance'!$A:$A,A2663)</f>
        <v>#VALUE!</v>
      </c>
    </row>
    <row r="2664" spans="1:4" hidden="1" x14ac:dyDescent="0.3">
      <c r="A2664" s="187" t="e">
        <f>#REF!</f>
        <v>#REF!</v>
      </c>
      <c r="B2664" s="187" t="e">
        <f>#REF!</f>
        <v>#REF!</v>
      </c>
      <c r="C2664" s="191" t="e">
        <f>#REF!</f>
        <v>#REF!</v>
      </c>
      <c r="D2664" s="186" t="e">
        <f>COUNTIF('[5]Trial Balance'!$A:$A,A2664)</f>
        <v>#VALUE!</v>
      </c>
    </row>
    <row r="2665" spans="1:4" hidden="1" x14ac:dyDescent="0.3">
      <c r="A2665" s="187" t="e">
        <f>#REF!</f>
        <v>#REF!</v>
      </c>
      <c r="B2665" s="187" t="e">
        <f>#REF!</f>
        <v>#REF!</v>
      </c>
      <c r="C2665" s="191" t="e">
        <f>#REF!</f>
        <v>#REF!</v>
      </c>
      <c r="D2665" s="186" t="e">
        <f>COUNTIF('[5]Trial Balance'!$A:$A,A2665)</f>
        <v>#VALUE!</v>
      </c>
    </row>
    <row r="2666" spans="1:4" hidden="1" x14ac:dyDescent="0.3">
      <c r="A2666" s="187" t="e">
        <f>#REF!</f>
        <v>#REF!</v>
      </c>
      <c r="B2666" s="187" t="e">
        <f>#REF!</f>
        <v>#REF!</v>
      </c>
      <c r="C2666" s="191" t="e">
        <f>#REF!</f>
        <v>#REF!</v>
      </c>
      <c r="D2666" s="186" t="e">
        <f>COUNTIF('[5]Trial Balance'!$A:$A,A2666)</f>
        <v>#VALUE!</v>
      </c>
    </row>
    <row r="2667" spans="1:4" hidden="1" x14ac:dyDescent="0.3">
      <c r="A2667" s="187" t="e">
        <f>#REF!</f>
        <v>#REF!</v>
      </c>
      <c r="B2667" s="187" t="e">
        <f>#REF!</f>
        <v>#REF!</v>
      </c>
      <c r="C2667" s="191" t="e">
        <f>#REF!</f>
        <v>#REF!</v>
      </c>
      <c r="D2667" s="186" t="e">
        <f>COUNTIF('[5]Trial Balance'!$A:$A,A2667)</f>
        <v>#VALUE!</v>
      </c>
    </row>
    <row r="2668" spans="1:4" hidden="1" x14ac:dyDescent="0.3">
      <c r="A2668" s="187" t="e">
        <f>#REF!</f>
        <v>#REF!</v>
      </c>
      <c r="B2668" s="187" t="e">
        <f>#REF!</f>
        <v>#REF!</v>
      </c>
      <c r="C2668" s="191" t="e">
        <f>#REF!</f>
        <v>#REF!</v>
      </c>
      <c r="D2668" s="186" t="e">
        <f>COUNTIF('[5]Trial Balance'!$A:$A,A2668)</f>
        <v>#VALUE!</v>
      </c>
    </row>
    <row r="2669" spans="1:4" hidden="1" x14ac:dyDescent="0.3">
      <c r="A2669" s="187" t="e">
        <f>#REF!</f>
        <v>#REF!</v>
      </c>
      <c r="B2669" s="187" t="e">
        <f>#REF!</f>
        <v>#REF!</v>
      </c>
      <c r="C2669" s="191" t="e">
        <f>#REF!</f>
        <v>#REF!</v>
      </c>
      <c r="D2669" s="186" t="e">
        <f>COUNTIF('[5]Trial Balance'!$A:$A,A2669)</f>
        <v>#VALUE!</v>
      </c>
    </row>
    <row r="2670" spans="1:4" hidden="1" x14ac:dyDescent="0.3">
      <c r="A2670" s="187" t="e">
        <f>#REF!</f>
        <v>#REF!</v>
      </c>
      <c r="B2670" s="187" t="e">
        <f>#REF!</f>
        <v>#REF!</v>
      </c>
      <c r="C2670" s="191" t="e">
        <f>#REF!</f>
        <v>#REF!</v>
      </c>
      <c r="D2670" s="186" t="e">
        <f>COUNTIF('[5]Trial Balance'!$A:$A,A2670)</f>
        <v>#VALUE!</v>
      </c>
    </row>
    <row r="2671" spans="1:4" hidden="1" x14ac:dyDescent="0.3">
      <c r="A2671" s="187" t="e">
        <f>#REF!</f>
        <v>#REF!</v>
      </c>
      <c r="B2671" s="187" t="e">
        <f>#REF!</f>
        <v>#REF!</v>
      </c>
      <c r="C2671" s="191" t="e">
        <f>#REF!</f>
        <v>#REF!</v>
      </c>
      <c r="D2671" s="186" t="e">
        <f>COUNTIF('[5]Trial Balance'!$A:$A,A2671)</f>
        <v>#VALUE!</v>
      </c>
    </row>
    <row r="2672" spans="1:4" hidden="1" x14ac:dyDescent="0.3">
      <c r="A2672" s="187" t="e">
        <f>#REF!</f>
        <v>#REF!</v>
      </c>
      <c r="B2672" s="187" t="e">
        <f>#REF!</f>
        <v>#REF!</v>
      </c>
      <c r="C2672" s="191" t="e">
        <f>#REF!</f>
        <v>#REF!</v>
      </c>
      <c r="D2672" s="186" t="e">
        <f>COUNTIF('[5]Trial Balance'!$A:$A,A2672)</f>
        <v>#VALUE!</v>
      </c>
    </row>
    <row r="2673" spans="1:4" hidden="1" x14ac:dyDescent="0.3">
      <c r="A2673" s="187" t="e">
        <f>#REF!</f>
        <v>#REF!</v>
      </c>
      <c r="B2673" s="187" t="e">
        <f>#REF!</f>
        <v>#REF!</v>
      </c>
      <c r="C2673" s="191" t="e">
        <f>#REF!</f>
        <v>#REF!</v>
      </c>
      <c r="D2673" s="186" t="e">
        <f>COUNTIF('[5]Trial Balance'!$A:$A,A2673)</f>
        <v>#VALUE!</v>
      </c>
    </row>
    <row r="2674" spans="1:4" hidden="1" x14ac:dyDescent="0.3">
      <c r="A2674" s="187" t="e">
        <f>#REF!</f>
        <v>#REF!</v>
      </c>
      <c r="B2674" s="187" t="e">
        <f>#REF!</f>
        <v>#REF!</v>
      </c>
      <c r="C2674" s="191" t="e">
        <f>#REF!</f>
        <v>#REF!</v>
      </c>
      <c r="D2674" s="186" t="e">
        <f>COUNTIF('[5]Trial Balance'!$A:$A,A2674)</f>
        <v>#VALUE!</v>
      </c>
    </row>
    <row r="2675" spans="1:4" hidden="1" x14ac:dyDescent="0.3">
      <c r="A2675" s="187" t="e">
        <f>#REF!</f>
        <v>#REF!</v>
      </c>
      <c r="B2675" s="187" t="e">
        <f>#REF!</f>
        <v>#REF!</v>
      </c>
      <c r="C2675" s="191" t="e">
        <f>#REF!</f>
        <v>#REF!</v>
      </c>
      <c r="D2675" s="186" t="e">
        <f>COUNTIF('[5]Trial Balance'!$A:$A,A2675)</f>
        <v>#VALUE!</v>
      </c>
    </row>
    <row r="2676" spans="1:4" hidden="1" x14ac:dyDescent="0.3">
      <c r="A2676" s="187" t="e">
        <f>#REF!</f>
        <v>#REF!</v>
      </c>
      <c r="B2676" s="187" t="e">
        <f>#REF!</f>
        <v>#REF!</v>
      </c>
      <c r="C2676" s="191" t="e">
        <f>#REF!</f>
        <v>#REF!</v>
      </c>
      <c r="D2676" s="186" t="e">
        <f>COUNTIF('[5]Trial Balance'!$A:$A,A2676)</f>
        <v>#VALUE!</v>
      </c>
    </row>
    <row r="2677" spans="1:4" hidden="1" x14ac:dyDescent="0.3">
      <c r="A2677" s="187" t="e">
        <f>#REF!</f>
        <v>#REF!</v>
      </c>
      <c r="B2677" s="187" t="e">
        <f>#REF!</f>
        <v>#REF!</v>
      </c>
      <c r="C2677" s="191" t="e">
        <f>#REF!</f>
        <v>#REF!</v>
      </c>
      <c r="D2677" s="186" t="e">
        <f>COUNTIF('[5]Trial Balance'!$A:$A,A2677)</f>
        <v>#VALUE!</v>
      </c>
    </row>
    <row r="2678" spans="1:4" hidden="1" x14ac:dyDescent="0.3">
      <c r="A2678" s="187" t="e">
        <f>#REF!</f>
        <v>#REF!</v>
      </c>
      <c r="B2678" s="187" t="e">
        <f>#REF!</f>
        <v>#REF!</v>
      </c>
      <c r="C2678" s="191" t="e">
        <f>#REF!</f>
        <v>#REF!</v>
      </c>
      <c r="D2678" s="186" t="e">
        <f>COUNTIF('[5]Trial Balance'!$A:$A,A2678)</f>
        <v>#VALUE!</v>
      </c>
    </row>
    <row r="2679" spans="1:4" hidden="1" x14ac:dyDescent="0.3">
      <c r="A2679" s="187" t="e">
        <f>#REF!</f>
        <v>#REF!</v>
      </c>
      <c r="B2679" s="187" t="e">
        <f>#REF!</f>
        <v>#REF!</v>
      </c>
      <c r="C2679" s="191" t="e">
        <f>#REF!</f>
        <v>#REF!</v>
      </c>
      <c r="D2679" s="186" t="e">
        <f>COUNTIF('[5]Trial Balance'!$A:$A,A2679)</f>
        <v>#VALUE!</v>
      </c>
    </row>
    <row r="2680" spans="1:4" hidden="1" x14ac:dyDescent="0.3">
      <c r="A2680" s="187" t="e">
        <f>#REF!</f>
        <v>#REF!</v>
      </c>
      <c r="B2680" s="187" t="e">
        <f>#REF!</f>
        <v>#REF!</v>
      </c>
      <c r="C2680" s="191" t="e">
        <f>#REF!</f>
        <v>#REF!</v>
      </c>
      <c r="D2680" s="186" t="e">
        <f>COUNTIF('[5]Trial Balance'!$A:$A,A2680)</f>
        <v>#VALUE!</v>
      </c>
    </row>
    <row r="2681" spans="1:4" hidden="1" x14ac:dyDescent="0.3">
      <c r="A2681" s="187" t="e">
        <f>#REF!</f>
        <v>#REF!</v>
      </c>
      <c r="B2681" s="187" t="e">
        <f>#REF!</f>
        <v>#REF!</v>
      </c>
      <c r="C2681" s="191" t="e">
        <f>#REF!</f>
        <v>#REF!</v>
      </c>
      <c r="D2681" s="186" t="e">
        <f>COUNTIF('[5]Trial Balance'!$A:$A,A2681)</f>
        <v>#VALUE!</v>
      </c>
    </row>
    <row r="2682" spans="1:4" hidden="1" x14ac:dyDescent="0.3">
      <c r="A2682" s="187" t="e">
        <f>#REF!</f>
        <v>#REF!</v>
      </c>
      <c r="B2682" s="187" t="e">
        <f>#REF!</f>
        <v>#REF!</v>
      </c>
      <c r="C2682" s="191" t="e">
        <f>#REF!</f>
        <v>#REF!</v>
      </c>
      <c r="D2682" s="186" t="e">
        <f>COUNTIF('[5]Trial Balance'!$A:$A,A2682)</f>
        <v>#VALUE!</v>
      </c>
    </row>
    <row r="2683" spans="1:4" hidden="1" x14ac:dyDescent="0.3">
      <c r="A2683" s="187" t="e">
        <f>#REF!</f>
        <v>#REF!</v>
      </c>
      <c r="B2683" s="187" t="e">
        <f>#REF!</f>
        <v>#REF!</v>
      </c>
      <c r="C2683" s="191" t="e">
        <f>#REF!</f>
        <v>#REF!</v>
      </c>
      <c r="D2683" s="186" t="e">
        <f>COUNTIF('[5]Trial Balance'!$A:$A,A2683)</f>
        <v>#VALUE!</v>
      </c>
    </row>
    <row r="2684" spans="1:4" hidden="1" x14ac:dyDescent="0.3">
      <c r="A2684" s="187" t="e">
        <f>#REF!</f>
        <v>#REF!</v>
      </c>
      <c r="B2684" s="187" t="e">
        <f>#REF!</f>
        <v>#REF!</v>
      </c>
      <c r="C2684" s="191" t="e">
        <f>#REF!</f>
        <v>#REF!</v>
      </c>
      <c r="D2684" s="186" t="e">
        <f>COUNTIF('[5]Trial Balance'!$A:$A,A2684)</f>
        <v>#VALUE!</v>
      </c>
    </row>
    <row r="2685" spans="1:4" hidden="1" x14ac:dyDescent="0.3">
      <c r="A2685" s="187" t="e">
        <f>#REF!</f>
        <v>#REF!</v>
      </c>
      <c r="B2685" s="187" t="e">
        <f>#REF!</f>
        <v>#REF!</v>
      </c>
      <c r="C2685" s="191" t="e">
        <f>#REF!</f>
        <v>#REF!</v>
      </c>
      <c r="D2685" s="186" t="e">
        <f>COUNTIF('[5]Trial Balance'!$A:$A,A2685)</f>
        <v>#VALUE!</v>
      </c>
    </row>
    <row r="2686" spans="1:4" hidden="1" x14ac:dyDescent="0.3">
      <c r="A2686" s="187" t="e">
        <f>#REF!</f>
        <v>#REF!</v>
      </c>
      <c r="B2686" s="187" t="e">
        <f>#REF!</f>
        <v>#REF!</v>
      </c>
      <c r="C2686" s="191" t="e">
        <f>#REF!</f>
        <v>#REF!</v>
      </c>
      <c r="D2686" s="186" t="e">
        <f>COUNTIF('[5]Trial Balance'!$A:$A,A2686)</f>
        <v>#VALUE!</v>
      </c>
    </row>
    <row r="2687" spans="1:4" hidden="1" x14ac:dyDescent="0.3">
      <c r="A2687" s="187" t="e">
        <f>#REF!</f>
        <v>#REF!</v>
      </c>
      <c r="B2687" s="187" t="e">
        <f>#REF!</f>
        <v>#REF!</v>
      </c>
      <c r="C2687" s="191" t="e">
        <f>#REF!</f>
        <v>#REF!</v>
      </c>
      <c r="D2687" s="186" t="e">
        <f>COUNTIF('[5]Trial Balance'!$A:$A,A2687)</f>
        <v>#VALUE!</v>
      </c>
    </row>
    <row r="2688" spans="1:4" hidden="1" x14ac:dyDescent="0.3">
      <c r="A2688" s="187" t="e">
        <f>#REF!</f>
        <v>#REF!</v>
      </c>
      <c r="B2688" s="187" t="e">
        <f>#REF!</f>
        <v>#REF!</v>
      </c>
      <c r="C2688" s="191" t="e">
        <f>#REF!</f>
        <v>#REF!</v>
      </c>
      <c r="D2688" s="186" t="e">
        <f>COUNTIF('[5]Trial Balance'!$A:$A,A2688)</f>
        <v>#VALUE!</v>
      </c>
    </row>
    <row r="2689" spans="1:4" hidden="1" x14ac:dyDescent="0.3">
      <c r="A2689" s="187" t="e">
        <f>#REF!</f>
        <v>#REF!</v>
      </c>
      <c r="B2689" s="187" t="e">
        <f>#REF!</f>
        <v>#REF!</v>
      </c>
      <c r="C2689" s="191" t="e">
        <f>#REF!</f>
        <v>#REF!</v>
      </c>
      <c r="D2689" s="186" t="e">
        <f>COUNTIF('[5]Trial Balance'!$A:$A,A2689)</f>
        <v>#VALUE!</v>
      </c>
    </row>
    <row r="2690" spans="1:4" hidden="1" x14ac:dyDescent="0.3">
      <c r="A2690" s="187" t="e">
        <f>#REF!</f>
        <v>#REF!</v>
      </c>
      <c r="B2690" s="187" t="e">
        <f>#REF!</f>
        <v>#REF!</v>
      </c>
      <c r="C2690" s="191" t="e">
        <f>#REF!</f>
        <v>#REF!</v>
      </c>
      <c r="D2690" s="186" t="e">
        <f>COUNTIF('[5]Trial Balance'!$A:$A,A2690)</f>
        <v>#VALUE!</v>
      </c>
    </row>
    <row r="2691" spans="1:4" hidden="1" x14ac:dyDescent="0.3">
      <c r="A2691" s="187" t="e">
        <f>#REF!</f>
        <v>#REF!</v>
      </c>
      <c r="B2691" s="187" t="e">
        <f>#REF!</f>
        <v>#REF!</v>
      </c>
      <c r="C2691" s="191" t="e">
        <f>#REF!</f>
        <v>#REF!</v>
      </c>
      <c r="D2691" s="186" t="e">
        <f>COUNTIF('[5]Trial Balance'!$A:$A,A2691)</f>
        <v>#VALUE!</v>
      </c>
    </row>
    <row r="2692" spans="1:4" hidden="1" x14ac:dyDescent="0.3">
      <c r="A2692" s="187" t="e">
        <f>#REF!</f>
        <v>#REF!</v>
      </c>
      <c r="B2692" s="187" t="e">
        <f>#REF!</f>
        <v>#REF!</v>
      </c>
      <c r="C2692" s="191" t="e">
        <f>#REF!</f>
        <v>#REF!</v>
      </c>
      <c r="D2692" s="186" t="e">
        <f>COUNTIF('[5]Trial Balance'!$A:$A,A2692)</f>
        <v>#VALUE!</v>
      </c>
    </row>
    <row r="2693" spans="1:4" hidden="1" x14ac:dyDescent="0.3">
      <c r="A2693" s="187" t="e">
        <f>#REF!</f>
        <v>#REF!</v>
      </c>
      <c r="B2693" s="187" t="e">
        <f>#REF!</f>
        <v>#REF!</v>
      </c>
      <c r="C2693" s="191" t="e">
        <f>#REF!</f>
        <v>#REF!</v>
      </c>
      <c r="D2693" s="186" t="e">
        <f>COUNTIF('[5]Trial Balance'!$A:$A,A2693)</f>
        <v>#VALUE!</v>
      </c>
    </row>
    <row r="2694" spans="1:4" hidden="1" x14ac:dyDescent="0.3">
      <c r="A2694" s="187" t="e">
        <f>#REF!</f>
        <v>#REF!</v>
      </c>
      <c r="B2694" s="187" t="e">
        <f>#REF!</f>
        <v>#REF!</v>
      </c>
      <c r="C2694" s="191" t="e">
        <f>#REF!</f>
        <v>#REF!</v>
      </c>
      <c r="D2694" s="186" t="e">
        <f>COUNTIF('[5]Trial Balance'!$A:$A,A2694)</f>
        <v>#VALUE!</v>
      </c>
    </row>
    <row r="2695" spans="1:4" hidden="1" x14ac:dyDescent="0.3">
      <c r="A2695" s="187" t="e">
        <f>#REF!</f>
        <v>#REF!</v>
      </c>
      <c r="B2695" s="187" t="e">
        <f>#REF!</f>
        <v>#REF!</v>
      </c>
      <c r="C2695" s="191" t="e">
        <f>#REF!</f>
        <v>#REF!</v>
      </c>
      <c r="D2695" s="186" t="e">
        <f>COUNTIF('[5]Trial Balance'!$A:$A,A2695)</f>
        <v>#VALUE!</v>
      </c>
    </row>
    <row r="2696" spans="1:4" hidden="1" x14ac:dyDescent="0.3">
      <c r="A2696" s="187" t="e">
        <f>#REF!</f>
        <v>#REF!</v>
      </c>
      <c r="B2696" s="187" t="e">
        <f>#REF!</f>
        <v>#REF!</v>
      </c>
      <c r="C2696" s="191" t="e">
        <f>#REF!</f>
        <v>#REF!</v>
      </c>
      <c r="D2696" s="186" t="e">
        <f>COUNTIF('[5]Trial Balance'!$A:$A,A2696)</f>
        <v>#VALUE!</v>
      </c>
    </row>
    <row r="2697" spans="1:4" hidden="1" x14ac:dyDescent="0.3">
      <c r="A2697" s="187" t="e">
        <f>#REF!</f>
        <v>#REF!</v>
      </c>
      <c r="B2697" s="187" t="e">
        <f>#REF!</f>
        <v>#REF!</v>
      </c>
      <c r="C2697" s="191" t="e">
        <f>#REF!</f>
        <v>#REF!</v>
      </c>
      <c r="D2697" s="186" t="e">
        <f>COUNTIF('[5]Trial Balance'!$A:$A,A2697)</f>
        <v>#VALUE!</v>
      </c>
    </row>
    <row r="2698" spans="1:4" hidden="1" x14ac:dyDescent="0.3">
      <c r="A2698" s="187" t="e">
        <f>#REF!</f>
        <v>#REF!</v>
      </c>
      <c r="B2698" s="187" t="e">
        <f>#REF!</f>
        <v>#REF!</v>
      </c>
      <c r="C2698" s="191" t="e">
        <f>#REF!</f>
        <v>#REF!</v>
      </c>
      <c r="D2698" s="186" t="e">
        <f>COUNTIF('[5]Trial Balance'!$A:$A,A2698)</f>
        <v>#VALUE!</v>
      </c>
    </row>
    <row r="2699" spans="1:4" hidden="1" x14ac:dyDescent="0.3">
      <c r="A2699" s="187" t="e">
        <f>#REF!</f>
        <v>#REF!</v>
      </c>
      <c r="B2699" s="187" t="e">
        <f>#REF!</f>
        <v>#REF!</v>
      </c>
      <c r="C2699" s="191" t="e">
        <f>#REF!</f>
        <v>#REF!</v>
      </c>
      <c r="D2699" s="186" t="e">
        <f>COUNTIF('[5]Trial Balance'!$A:$A,A2699)</f>
        <v>#VALUE!</v>
      </c>
    </row>
    <row r="2700" spans="1:4" hidden="1" x14ac:dyDescent="0.3">
      <c r="A2700" s="187" t="e">
        <f>#REF!</f>
        <v>#REF!</v>
      </c>
      <c r="B2700" s="187" t="e">
        <f>#REF!</f>
        <v>#REF!</v>
      </c>
      <c r="C2700" s="191" t="e">
        <f>#REF!</f>
        <v>#REF!</v>
      </c>
      <c r="D2700" s="186" t="e">
        <f>COUNTIF('[5]Trial Balance'!$A:$A,A2700)</f>
        <v>#VALUE!</v>
      </c>
    </row>
    <row r="2701" spans="1:4" hidden="1" x14ac:dyDescent="0.3">
      <c r="A2701" s="187" t="e">
        <f>#REF!</f>
        <v>#REF!</v>
      </c>
      <c r="B2701" s="187" t="e">
        <f>#REF!</f>
        <v>#REF!</v>
      </c>
      <c r="C2701" s="191" t="e">
        <f>#REF!</f>
        <v>#REF!</v>
      </c>
      <c r="D2701" s="186" t="e">
        <f>COUNTIF('[5]Trial Balance'!$A:$A,A2701)</f>
        <v>#VALUE!</v>
      </c>
    </row>
    <row r="2702" spans="1:4" hidden="1" x14ac:dyDescent="0.3">
      <c r="A2702" s="187" t="e">
        <f>#REF!</f>
        <v>#REF!</v>
      </c>
      <c r="B2702" s="187" t="e">
        <f>#REF!</f>
        <v>#REF!</v>
      </c>
      <c r="C2702" s="191" t="e">
        <f>#REF!</f>
        <v>#REF!</v>
      </c>
      <c r="D2702" s="186" t="e">
        <f>COUNTIF('[5]Trial Balance'!$A:$A,A2702)</f>
        <v>#VALUE!</v>
      </c>
    </row>
    <row r="2703" spans="1:4" hidden="1" x14ac:dyDescent="0.3">
      <c r="A2703" s="187" t="e">
        <f>#REF!</f>
        <v>#REF!</v>
      </c>
      <c r="B2703" s="187" t="e">
        <f>#REF!</f>
        <v>#REF!</v>
      </c>
      <c r="C2703" s="191" t="e">
        <f>#REF!</f>
        <v>#REF!</v>
      </c>
      <c r="D2703" s="186" t="e">
        <f>COUNTIF('[5]Trial Balance'!$A:$A,A2703)</f>
        <v>#VALUE!</v>
      </c>
    </row>
    <row r="2704" spans="1:4" hidden="1" x14ac:dyDescent="0.3">
      <c r="A2704" s="187" t="e">
        <f>#REF!</f>
        <v>#REF!</v>
      </c>
      <c r="B2704" s="187" t="e">
        <f>#REF!</f>
        <v>#REF!</v>
      </c>
      <c r="C2704" s="191" t="e">
        <f>#REF!</f>
        <v>#REF!</v>
      </c>
      <c r="D2704" s="186" t="e">
        <f>COUNTIF('[5]Trial Balance'!$A:$A,A2704)</f>
        <v>#VALUE!</v>
      </c>
    </row>
    <row r="2705" spans="1:4" hidden="1" x14ac:dyDescent="0.3">
      <c r="A2705" s="187" t="e">
        <f>#REF!</f>
        <v>#REF!</v>
      </c>
      <c r="B2705" s="187" t="e">
        <f>#REF!</f>
        <v>#REF!</v>
      </c>
      <c r="C2705" s="191" t="e">
        <f>#REF!</f>
        <v>#REF!</v>
      </c>
      <c r="D2705" s="186" t="e">
        <f>COUNTIF('[5]Trial Balance'!$A:$A,A2705)</f>
        <v>#VALUE!</v>
      </c>
    </row>
    <row r="2706" spans="1:4" hidden="1" x14ac:dyDescent="0.3">
      <c r="A2706" s="187" t="e">
        <f>#REF!</f>
        <v>#REF!</v>
      </c>
      <c r="B2706" s="187" t="e">
        <f>#REF!</f>
        <v>#REF!</v>
      </c>
      <c r="C2706" s="191" t="e">
        <f>#REF!</f>
        <v>#REF!</v>
      </c>
      <c r="D2706" s="186" t="e">
        <f>COUNTIF('[5]Trial Balance'!$A:$A,A2706)</f>
        <v>#VALUE!</v>
      </c>
    </row>
    <row r="2707" spans="1:4" hidden="1" x14ac:dyDescent="0.3">
      <c r="A2707" s="187" t="e">
        <f>#REF!</f>
        <v>#REF!</v>
      </c>
      <c r="B2707" s="187" t="e">
        <f>#REF!</f>
        <v>#REF!</v>
      </c>
      <c r="C2707" s="191" t="e">
        <f>#REF!</f>
        <v>#REF!</v>
      </c>
      <c r="D2707" s="186" t="e">
        <f>COUNTIF('[5]Trial Balance'!$A:$A,A2707)</f>
        <v>#VALUE!</v>
      </c>
    </row>
    <row r="2708" spans="1:4" hidden="1" x14ac:dyDescent="0.3">
      <c r="A2708" s="187" t="e">
        <f>#REF!</f>
        <v>#REF!</v>
      </c>
      <c r="B2708" s="187" t="e">
        <f>#REF!</f>
        <v>#REF!</v>
      </c>
      <c r="C2708" s="191" t="e">
        <f>#REF!</f>
        <v>#REF!</v>
      </c>
      <c r="D2708" s="186" t="e">
        <f>COUNTIF('[5]Trial Balance'!$A:$A,A2708)</f>
        <v>#VALUE!</v>
      </c>
    </row>
    <row r="2709" spans="1:4" hidden="1" x14ac:dyDescent="0.3">
      <c r="A2709" s="187" t="e">
        <f>#REF!</f>
        <v>#REF!</v>
      </c>
      <c r="B2709" s="187" t="e">
        <f>#REF!</f>
        <v>#REF!</v>
      </c>
      <c r="C2709" s="191" t="e">
        <f>#REF!</f>
        <v>#REF!</v>
      </c>
      <c r="D2709" s="186" t="e">
        <f>COUNTIF('[5]Trial Balance'!$A:$A,A2709)</f>
        <v>#VALUE!</v>
      </c>
    </row>
    <row r="2710" spans="1:4" hidden="1" x14ac:dyDescent="0.3">
      <c r="A2710" s="187" t="e">
        <f>#REF!</f>
        <v>#REF!</v>
      </c>
      <c r="B2710" s="187" t="e">
        <f>#REF!</f>
        <v>#REF!</v>
      </c>
      <c r="C2710" s="191" t="e">
        <f>#REF!</f>
        <v>#REF!</v>
      </c>
      <c r="D2710" s="186" t="e">
        <f>COUNTIF('[5]Trial Balance'!$A:$A,A2710)</f>
        <v>#VALUE!</v>
      </c>
    </row>
    <row r="2711" spans="1:4" hidden="1" x14ac:dyDescent="0.3">
      <c r="A2711" s="187" t="e">
        <f>#REF!</f>
        <v>#REF!</v>
      </c>
      <c r="B2711" s="187" t="e">
        <f>#REF!</f>
        <v>#REF!</v>
      </c>
      <c r="C2711" s="191" t="e">
        <f>#REF!</f>
        <v>#REF!</v>
      </c>
      <c r="D2711" s="186" t="e">
        <f>COUNTIF('[5]Trial Balance'!$A:$A,A2711)</f>
        <v>#VALUE!</v>
      </c>
    </row>
    <row r="2712" spans="1:4" hidden="1" x14ac:dyDescent="0.3">
      <c r="A2712" s="187" t="e">
        <f>#REF!</f>
        <v>#REF!</v>
      </c>
      <c r="B2712" s="187" t="e">
        <f>#REF!</f>
        <v>#REF!</v>
      </c>
      <c r="C2712" s="191" t="e">
        <f>#REF!</f>
        <v>#REF!</v>
      </c>
      <c r="D2712" s="186" t="e">
        <f>COUNTIF('[5]Trial Balance'!$A:$A,A2712)</f>
        <v>#VALUE!</v>
      </c>
    </row>
    <row r="2713" spans="1:4" hidden="1" x14ac:dyDescent="0.3">
      <c r="A2713" s="187" t="e">
        <f>#REF!</f>
        <v>#REF!</v>
      </c>
      <c r="B2713" s="187" t="e">
        <f>#REF!</f>
        <v>#REF!</v>
      </c>
      <c r="C2713" s="191" t="e">
        <f>#REF!</f>
        <v>#REF!</v>
      </c>
      <c r="D2713" s="186" t="e">
        <f>COUNTIF('[5]Trial Balance'!$A:$A,A2713)</f>
        <v>#VALUE!</v>
      </c>
    </row>
    <row r="2714" spans="1:4" hidden="1" x14ac:dyDescent="0.3">
      <c r="A2714" s="187" t="e">
        <f>#REF!</f>
        <v>#REF!</v>
      </c>
      <c r="B2714" s="187" t="e">
        <f>#REF!</f>
        <v>#REF!</v>
      </c>
      <c r="C2714" s="191" t="e">
        <f>#REF!</f>
        <v>#REF!</v>
      </c>
      <c r="D2714" s="186" t="e">
        <f>COUNTIF('[5]Trial Balance'!$A:$A,A2714)</f>
        <v>#VALUE!</v>
      </c>
    </row>
    <row r="2715" spans="1:4" hidden="1" x14ac:dyDescent="0.3">
      <c r="A2715" s="187" t="e">
        <f>#REF!</f>
        <v>#REF!</v>
      </c>
      <c r="B2715" s="187" t="e">
        <f>#REF!</f>
        <v>#REF!</v>
      </c>
      <c r="C2715" s="191" t="e">
        <f>#REF!</f>
        <v>#REF!</v>
      </c>
      <c r="D2715" s="186" t="e">
        <f>COUNTIF('[5]Trial Balance'!$A:$A,A2715)</f>
        <v>#VALUE!</v>
      </c>
    </row>
    <row r="2716" spans="1:4" hidden="1" x14ac:dyDescent="0.3">
      <c r="A2716" s="187" t="e">
        <f>#REF!</f>
        <v>#REF!</v>
      </c>
      <c r="B2716" s="187" t="e">
        <f>#REF!</f>
        <v>#REF!</v>
      </c>
      <c r="C2716" s="191" t="e">
        <f>#REF!</f>
        <v>#REF!</v>
      </c>
      <c r="D2716" s="186" t="e">
        <f>COUNTIF('[5]Trial Balance'!$A:$A,A2716)</f>
        <v>#VALUE!</v>
      </c>
    </row>
    <row r="2717" spans="1:4" hidden="1" x14ac:dyDescent="0.3">
      <c r="A2717" s="187" t="e">
        <f>#REF!</f>
        <v>#REF!</v>
      </c>
      <c r="B2717" s="187" t="e">
        <f>#REF!</f>
        <v>#REF!</v>
      </c>
      <c r="C2717" s="191" t="e">
        <f>#REF!</f>
        <v>#REF!</v>
      </c>
      <c r="D2717" s="186" t="e">
        <f>COUNTIF('[5]Trial Balance'!$A:$A,A2717)</f>
        <v>#VALUE!</v>
      </c>
    </row>
    <row r="2718" spans="1:4" hidden="1" x14ac:dyDescent="0.3">
      <c r="A2718" s="187" t="e">
        <f>#REF!</f>
        <v>#REF!</v>
      </c>
      <c r="B2718" s="187" t="e">
        <f>#REF!</f>
        <v>#REF!</v>
      </c>
      <c r="C2718" s="191" t="e">
        <f>#REF!</f>
        <v>#REF!</v>
      </c>
      <c r="D2718" s="186" t="e">
        <f>COUNTIF('[5]Trial Balance'!$A:$A,A2718)</f>
        <v>#VALUE!</v>
      </c>
    </row>
    <row r="2719" spans="1:4" hidden="1" x14ac:dyDescent="0.3">
      <c r="A2719" s="187" t="e">
        <f>#REF!</f>
        <v>#REF!</v>
      </c>
      <c r="B2719" s="187" t="e">
        <f>#REF!</f>
        <v>#REF!</v>
      </c>
      <c r="C2719" s="191" t="e">
        <f>#REF!</f>
        <v>#REF!</v>
      </c>
      <c r="D2719" s="186" t="e">
        <f>COUNTIF('[5]Trial Balance'!$A:$A,A2719)</f>
        <v>#VALUE!</v>
      </c>
    </row>
    <row r="2720" spans="1:4" hidden="1" x14ac:dyDescent="0.3">
      <c r="A2720" s="187" t="e">
        <f>#REF!</f>
        <v>#REF!</v>
      </c>
      <c r="B2720" s="187" t="e">
        <f>#REF!</f>
        <v>#REF!</v>
      </c>
      <c r="C2720" s="191" t="e">
        <f>#REF!</f>
        <v>#REF!</v>
      </c>
      <c r="D2720" s="186" t="e">
        <f>COUNTIF('[5]Trial Balance'!$A:$A,A2720)</f>
        <v>#VALUE!</v>
      </c>
    </row>
    <row r="2721" spans="1:4" hidden="1" x14ac:dyDescent="0.3">
      <c r="A2721" s="187" t="e">
        <f>#REF!</f>
        <v>#REF!</v>
      </c>
      <c r="B2721" s="187" t="e">
        <f>#REF!</f>
        <v>#REF!</v>
      </c>
      <c r="C2721" s="191" t="e">
        <f>#REF!</f>
        <v>#REF!</v>
      </c>
      <c r="D2721" s="186" t="e">
        <f>COUNTIF('[5]Trial Balance'!$A:$A,A2721)</f>
        <v>#VALUE!</v>
      </c>
    </row>
    <row r="2722" spans="1:4" hidden="1" x14ac:dyDescent="0.3">
      <c r="A2722" s="187" t="e">
        <f>#REF!</f>
        <v>#REF!</v>
      </c>
      <c r="B2722" s="187" t="e">
        <f>#REF!</f>
        <v>#REF!</v>
      </c>
      <c r="C2722" s="191" t="e">
        <f>#REF!</f>
        <v>#REF!</v>
      </c>
      <c r="D2722" s="186" t="e">
        <f>COUNTIF('[5]Trial Balance'!$A:$A,A2722)</f>
        <v>#VALUE!</v>
      </c>
    </row>
    <row r="2723" spans="1:4" hidden="1" x14ac:dyDescent="0.3">
      <c r="A2723" s="187" t="e">
        <f>#REF!</f>
        <v>#REF!</v>
      </c>
      <c r="B2723" s="187" t="e">
        <f>#REF!</f>
        <v>#REF!</v>
      </c>
      <c r="C2723" s="191" t="e">
        <f>#REF!</f>
        <v>#REF!</v>
      </c>
      <c r="D2723" s="186" t="e">
        <f>COUNTIF('[5]Trial Balance'!$A:$A,A2723)</f>
        <v>#VALUE!</v>
      </c>
    </row>
    <row r="2724" spans="1:4" hidden="1" x14ac:dyDescent="0.3">
      <c r="A2724" s="187" t="e">
        <f>#REF!</f>
        <v>#REF!</v>
      </c>
      <c r="B2724" s="187" t="e">
        <f>#REF!</f>
        <v>#REF!</v>
      </c>
      <c r="C2724" s="191" t="e">
        <f>#REF!</f>
        <v>#REF!</v>
      </c>
      <c r="D2724" s="186" t="e">
        <f>COUNTIF('[5]Trial Balance'!$A:$A,A2724)</f>
        <v>#VALUE!</v>
      </c>
    </row>
    <row r="2725" spans="1:4" hidden="1" x14ac:dyDescent="0.3">
      <c r="A2725" s="187" t="e">
        <f>#REF!</f>
        <v>#REF!</v>
      </c>
      <c r="B2725" s="187" t="e">
        <f>#REF!</f>
        <v>#REF!</v>
      </c>
      <c r="C2725" s="191" t="e">
        <f>#REF!</f>
        <v>#REF!</v>
      </c>
      <c r="D2725" s="186" t="e">
        <f>COUNTIF('[5]Trial Balance'!$A:$A,A2725)</f>
        <v>#VALUE!</v>
      </c>
    </row>
    <row r="2726" spans="1:4" hidden="1" x14ac:dyDescent="0.3">
      <c r="A2726" s="187" t="e">
        <f>#REF!</f>
        <v>#REF!</v>
      </c>
      <c r="B2726" s="187" t="e">
        <f>#REF!</f>
        <v>#REF!</v>
      </c>
      <c r="C2726" s="191" t="e">
        <f>#REF!</f>
        <v>#REF!</v>
      </c>
      <c r="D2726" s="186" t="e">
        <f>COUNTIF('[5]Trial Balance'!$A:$A,A2726)</f>
        <v>#VALUE!</v>
      </c>
    </row>
    <row r="2727" spans="1:4" hidden="1" x14ac:dyDescent="0.3">
      <c r="A2727" s="187" t="e">
        <f>#REF!</f>
        <v>#REF!</v>
      </c>
      <c r="B2727" s="187" t="e">
        <f>#REF!</f>
        <v>#REF!</v>
      </c>
      <c r="C2727" s="191" t="e">
        <f>#REF!</f>
        <v>#REF!</v>
      </c>
      <c r="D2727" s="186" t="e">
        <f>COUNTIF('[5]Trial Balance'!$A:$A,A2727)</f>
        <v>#VALUE!</v>
      </c>
    </row>
    <row r="2728" spans="1:4" hidden="1" x14ac:dyDescent="0.3">
      <c r="A2728" s="187" t="e">
        <f>#REF!</f>
        <v>#REF!</v>
      </c>
      <c r="B2728" s="187" t="e">
        <f>#REF!</f>
        <v>#REF!</v>
      </c>
      <c r="C2728" s="191" t="e">
        <f>#REF!</f>
        <v>#REF!</v>
      </c>
      <c r="D2728" s="186" t="e">
        <f>COUNTIF('[5]Trial Balance'!$A:$A,A2728)</f>
        <v>#VALUE!</v>
      </c>
    </row>
    <row r="2729" spans="1:4" hidden="1" x14ac:dyDescent="0.3">
      <c r="A2729" s="187" t="e">
        <f>#REF!</f>
        <v>#REF!</v>
      </c>
      <c r="B2729" s="187" t="e">
        <f>#REF!</f>
        <v>#REF!</v>
      </c>
      <c r="C2729" s="191" t="e">
        <f>#REF!</f>
        <v>#REF!</v>
      </c>
      <c r="D2729" s="186" t="e">
        <f>COUNTIF('[5]Trial Balance'!$A:$A,A2729)</f>
        <v>#VALUE!</v>
      </c>
    </row>
    <row r="2730" spans="1:4" hidden="1" x14ac:dyDescent="0.3">
      <c r="A2730" s="187" t="e">
        <f>#REF!</f>
        <v>#REF!</v>
      </c>
      <c r="B2730" s="187" t="e">
        <f>#REF!</f>
        <v>#REF!</v>
      </c>
      <c r="C2730" s="191" t="e">
        <f>#REF!</f>
        <v>#REF!</v>
      </c>
      <c r="D2730" s="186" t="e">
        <f>COUNTIF('[5]Trial Balance'!$A:$A,A2730)</f>
        <v>#VALUE!</v>
      </c>
    </row>
    <row r="2731" spans="1:4" hidden="1" x14ac:dyDescent="0.3">
      <c r="A2731" s="187" t="e">
        <f>#REF!</f>
        <v>#REF!</v>
      </c>
      <c r="B2731" s="187" t="e">
        <f>#REF!</f>
        <v>#REF!</v>
      </c>
      <c r="C2731" s="191" t="e">
        <f>#REF!</f>
        <v>#REF!</v>
      </c>
      <c r="D2731" s="186" t="e">
        <f>COUNTIF('[5]Trial Balance'!$A:$A,A2731)</f>
        <v>#VALUE!</v>
      </c>
    </row>
    <row r="2732" spans="1:4" hidden="1" x14ac:dyDescent="0.3">
      <c r="A2732" s="187" t="e">
        <f>#REF!</f>
        <v>#REF!</v>
      </c>
      <c r="B2732" s="187" t="e">
        <f>#REF!</f>
        <v>#REF!</v>
      </c>
      <c r="C2732" s="191" t="e">
        <f>#REF!</f>
        <v>#REF!</v>
      </c>
      <c r="D2732" s="186" t="e">
        <f>COUNTIF('[5]Trial Balance'!$A:$A,A2732)</f>
        <v>#VALUE!</v>
      </c>
    </row>
    <row r="2733" spans="1:4" hidden="1" x14ac:dyDescent="0.3">
      <c r="A2733" s="187" t="e">
        <f>#REF!</f>
        <v>#REF!</v>
      </c>
      <c r="B2733" s="187" t="e">
        <f>#REF!</f>
        <v>#REF!</v>
      </c>
      <c r="C2733" s="191" t="e">
        <f>#REF!</f>
        <v>#REF!</v>
      </c>
      <c r="D2733" s="186" t="e">
        <f>COUNTIF('[5]Trial Balance'!$A:$A,A2733)</f>
        <v>#VALUE!</v>
      </c>
    </row>
    <row r="2734" spans="1:4" hidden="1" x14ac:dyDescent="0.3">
      <c r="A2734" s="187" t="e">
        <f>#REF!</f>
        <v>#REF!</v>
      </c>
      <c r="B2734" s="187" t="e">
        <f>#REF!</f>
        <v>#REF!</v>
      </c>
      <c r="C2734" s="191" t="e">
        <f>#REF!</f>
        <v>#REF!</v>
      </c>
      <c r="D2734" s="186" t="e">
        <f>COUNTIF('[5]Trial Balance'!$A:$A,A2734)</f>
        <v>#VALUE!</v>
      </c>
    </row>
    <row r="2735" spans="1:4" hidden="1" x14ac:dyDescent="0.3">
      <c r="A2735" s="187" t="e">
        <f>#REF!</f>
        <v>#REF!</v>
      </c>
      <c r="B2735" s="187" t="e">
        <f>#REF!</f>
        <v>#REF!</v>
      </c>
      <c r="C2735" s="191" t="e">
        <f>#REF!</f>
        <v>#REF!</v>
      </c>
      <c r="D2735" s="186" t="e">
        <f>COUNTIF('[5]Trial Balance'!$A:$A,A2735)</f>
        <v>#VALUE!</v>
      </c>
    </row>
    <row r="2736" spans="1:4" hidden="1" x14ac:dyDescent="0.3">
      <c r="A2736" s="187" t="e">
        <f>#REF!</f>
        <v>#REF!</v>
      </c>
      <c r="B2736" s="187" t="e">
        <f>#REF!</f>
        <v>#REF!</v>
      </c>
      <c r="C2736" s="191" t="e">
        <f>#REF!</f>
        <v>#REF!</v>
      </c>
      <c r="D2736" s="186" t="e">
        <f>COUNTIF('[5]Trial Balance'!$A:$A,A2736)</f>
        <v>#VALUE!</v>
      </c>
    </row>
    <row r="2737" spans="1:4" hidden="1" x14ac:dyDescent="0.3">
      <c r="A2737" s="187" t="e">
        <f>#REF!</f>
        <v>#REF!</v>
      </c>
      <c r="B2737" s="187" t="e">
        <f>#REF!</f>
        <v>#REF!</v>
      </c>
      <c r="C2737" s="191" t="e">
        <f>#REF!</f>
        <v>#REF!</v>
      </c>
      <c r="D2737" s="186" t="e">
        <f>COUNTIF('[5]Trial Balance'!$A:$A,A2737)</f>
        <v>#VALUE!</v>
      </c>
    </row>
    <row r="2738" spans="1:4" hidden="1" x14ac:dyDescent="0.3">
      <c r="A2738" s="187" t="e">
        <f>#REF!</f>
        <v>#REF!</v>
      </c>
      <c r="B2738" s="187" t="e">
        <f>#REF!</f>
        <v>#REF!</v>
      </c>
      <c r="C2738" s="191" t="e">
        <f>#REF!</f>
        <v>#REF!</v>
      </c>
      <c r="D2738" s="186" t="e">
        <f>COUNTIF('[5]Trial Balance'!$A:$A,A2738)</f>
        <v>#VALUE!</v>
      </c>
    </row>
    <row r="2739" spans="1:4" hidden="1" x14ac:dyDescent="0.3">
      <c r="A2739" s="187" t="e">
        <f>#REF!</f>
        <v>#REF!</v>
      </c>
      <c r="B2739" s="187" t="e">
        <f>#REF!</f>
        <v>#REF!</v>
      </c>
      <c r="C2739" s="191" t="e">
        <f>#REF!</f>
        <v>#REF!</v>
      </c>
      <c r="D2739" s="186" t="e">
        <f>COUNTIF('[5]Trial Balance'!$A:$A,A2739)</f>
        <v>#VALUE!</v>
      </c>
    </row>
    <row r="2740" spans="1:4" hidden="1" x14ac:dyDescent="0.3">
      <c r="A2740" s="187" t="e">
        <f>#REF!</f>
        <v>#REF!</v>
      </c>
      <c r="B2740" s="187" t="e">
        <f>#REF!</f>
        <v>#REF!</v>
      </c>
      <c r="C2740" s="191" t="e">
        <f>#REF!</f>
        <v>#REF!</v>
      </c>
      <c r="D2740" s="186" t="e">
        <f>COUNTIF('[5]Trial Balance'!$A:$A,A2740)</f>
        <v>#VALUE!</v>
      </c>
    </row>
    <row r="2741" spans="1:4" hidden="1" x14ac:dyDescent="0.3">
      <c r="A2741" s="187" t="e">
        <f>#REF!</f>
        <v>#REF!</v>
      </c>
      <c r="B2741" s="187" t="e">
        <f>#REF!</f>
        <v>#REF!</v>
      </c>
      <c r="C2741" s="191" t="e">
        <f>#REF!</f>
        <v>#REF!</v>
      </c>
      <c r="D2741" s="186" t="e">
        <f>COUNTIF('[5]Trial Balance'!$A:$A,A2741)</f>
        <v>#VALUE!</v>
      </c>
    </row>
    <row r="2742" spans="1:4" hidden="1" x14ac:dyDescent="0.3">
      <c r="A2742" s="187" t="e">
        <f>#REF!</f>
        <v>#REF!</v>
      </c>
      <c r="B2742" s="187" t="e">
        <f>#REF!</f>
        <v>#REF!</v>
      </c>
      <c r="C2742" s="191" t="e">
        <f>#REF!</f>
        <v>#REF!</v>
      </c>
      <c r="D2742" s="186" t="e">
        <f>COUNTIF('[5]Trial Balance'!$A:$A,A2742)</f>
        <v>#VALUE!</v>
      </c>
    </row>
    <row r="2743" spans="1:4" hidden="1" x14ac:dyDescent="0.3">
      <c r="A2743" s="187" t="e">
        <f>#REF!</f>
        <v>#REF!</v>
      </c>
      <c r="B2743" s="187" t="e">
        <f>#REF!</f>
        <v>#REF!</v>
      </c>
      <c r="C2743" s="191" t="e">
        <f>#REF!</f>
        <v>#REF!</v>
      </c>
      <c r="D2743" s="186" t="e">
        <f>COUNTIF('[5]Trial Balance'!$A:$A,A2743)</f>
        <v>#VALUE!</v>
      </c>
    </row>
    <row r="2744" spans="1:4" hidden="1" x14ac:dyDescent="0.3">
      <c r="A2744" s="187" t="e">
        <f>#REF!</f>
        <v>#REF!</v>
      </c>
      <c r="B2744" s="187" t="e">
        <f>#REF!</f>
        <v>#REF!</v>
      </c>
      <c r="C2744" s="191" t="e">
        <f>#REF!</f>
        <v>#REF!</v>
      </c>
      <c r="D2744" s="186" t="e">
        <f>COUNTIF('[5]Trial Balance'!$A:$A,A2744)</f>
        <v>#VALUE!</v>
      </c>
    </row>
    <row r="2745" spans="1:4" hidden="1" x14ac:dyDescent="0.3">
      <c r="A2745" s="187" t="e">
        <f>#REF!</f>
        <v>#REF!</v>
      </c>
      <c r="B2745" s="187" t="e">
        <f>#REF!</f>
        <v>#REF!</v>
      </c>
      <c r="C2745" s="191" t="e">
        <f>#REF!</f>
        <v>#REF!</v>
      </c>
      <c r="D2745" s="186" t="e">
        <f>COUNTIF('[5]Trial Balance'!$A:$A,A2745)</f>
        <v>#VALUE!</v>
      </c>
    </row>
    <row r="2746" spans="1:4" hidden="1" x14ac:dyDescent="0.3">
      <c r="A2746" s="187" t="e">
        <f>#REF!</f>
        <v>#REF!</v>
      </c>
      <c r="B2746" s="187" t="e">
        <f>#REF!</f>
        <v>#REF!</v>
      </c>
      <c r="C2746" s="191" t="e">
        <f>#REF!</f>
        <v>#REF!</v>
      </c>
      <c r="D2746" s="186" t="e">
        <f>COUNTIF('[5]Trial Balance'!$A:$A,A2746)</f>
        <v>#VALUE!</v>
      </c>
    </row>
    <row r="2747" spans="1:4" hidden="1" x14ac:dyDescent="0.3">
      <c r="A2747" s="187" t="e">
        <f>#REF!</f>
        <v>#REF!</v>
      </c>
      <c r="B2747" s="187" t="e">
        <f>#REF!</f>
        <v>#REF!</v>
      </c>
      <c r="C2747" s="191" t="e">
        <f>#REF!</f>
        <v>#REF!</v>
      </c>
      <c r="D2747" s="186" t="e">
        <f>COUNTIF('[5]Trial Balance'!$A:$A,A2747)</f>
        <v>#VALUE!</v>
      </c>
    </row>
    <row r="2748" spans="1:4" hidden="1" x14ac:dyDescent="0.3">
      <c r="A2748" s="187" t="e">
        <f>#REF!</f>
        <v>#REF!</v>
      </c>
      <c r="B2748" s="187" t="e">
        <f>#REF!</f>
        <v>#REF!</v>
      </c>
      <c r="C2748" s="191" t="e">
        <f>#REF!</f>
        <v>#REF!</v>
      </c>
      <c r="D2748" s="186" t="e">
        <f>COUNTIF('[5]Trial Balance'!$A:$A,A2748)</f>
        <v>#VALUE!</v>
      </c>
    </row>
    <row r="2749" spans="1:4" hidden="1" x14ac:dyDescent="0.3">
      <c r="A2749" s="187" t="e">
        <f>#REF!</f>
        <v>#REF!</v>
      </c>
      <c r="B2749" s="187" t="e">
        <f>#REF!</f>
        <v>#REF!</v>
      </c>
      <c r="C2749" s="191" t="e">
        <f>#REF!</f>
        <v>#REF!</v>
      </c>
      <c r="D2749" s="186" t="e">
        <f>COUNTIF('[5]Trial Balance'!$A:$A,A2749)</f>
        <v>#VALUE!</v>
      </c>
    </row>
    <row r="2750" spans="1:4" hidden="1" x14ac:dyDescent="0.3">
      <c r="A2750" s="187" t="e">
        <f>#REF!</f>
        <v>#REF!</v>
      </c>
      <c r="B2750" s="187" t="e">
        <f>#REF!</f>
        <v>#REF!</v>
      </c>
      <c r="C2750" s="191" t="e">
        <f>#REF!</f>
        <v>#REF!</v>
      </c>
      <c r="D2750" s="186" t="e">
        <f>COUNTIF('[5]Trial Balance'!$A:$A,A2750)</f>
        <v>#VALUE!</v>
      </c>
    </row>
    <row r="2751" spans="1:4" hidden="1" x14ac:dyDescent="0.3">
      <c r="A2751" s="187" t="e">
        <f>#REF!</f>
        <v>#REF!</v>
      </c>
      <c r="B2751" s="187" t="e">
        <f>#REF!</f>
        <v>#REF!</v>
      </c>
      <c r="C2751" s="191" t="e">
        <f>#REF!</f>
        <v>#REF!</v>
      </c>
      <c r="D2751" s="186" t="e">
        <f>COUNTIF('[5]Trial Balance'!$A:$A,A2751)</f>
        <v>#VALUE!</v>
      </c>
    </row>
    <row r="2752" spans="1:4" hidden="1" x14ac:dyDescent="0.3">
      <c r="A2752" s="187" t="e">
        <f>#REF!</f>
        <v>#REF!</v>
      </c>
      <c r="B2752" s="187" t="e">
        <f>#REF!</f>
        <v>#REF!</v>
      </c>
      <c r="C2752" s="191" t="e">
        <f>#REF!</f>
        <v>#REF!</v>
      </c>
      <c r="D2752" s="186" t="e">
        <f>COUNTIF('[5]Trial Balance'!$A:$A,A2752)</f>
        <v>#VALUE!</v>
      </c>
    </row>
    <row r="2753" spans="1:4" hidden="1" x14ac:dyDescent="0.3">
      <c r="A2753" s="187" t="e">
        <f>#REF!</f>
        <v>#REF!</v>
      </c>
      <c r="B2753" s="187" t="e">
        <f>#REF!</f>
        <v>#REF!</v>
      </c>
      <c r="C2753" s="191" t="e">
        <f>#REF!</f>
        <v>#REF!</v>
      </c>
      <c r="D2753" s="186" t="e">
        <f>COUNTIF('[5]Trial Balance'!$A:$A,A2753)</f>
        <v>#VALUE!</v>
      </c>
    </row>
    <row r="2754" spans="1:4" hidden="1" x14ac:dyDescent="0.3">
      <c r="A2754" s="187" t="e">
        <f>#REF!</f>
        <v>#REF!</v>
      </c>
      <c r="B2754" s="187" t="e">
        <f>#REF!</f>
        <v>#REF!</v>
      </c>
      <c r="C2754" s="191" t="e">
        <f>#REF!</f>
        <v>#REF!</v>
      </c>
      <c r="D2754" s="186" t="e">
        <f>COUNTIF('[5]Trial Balance'!$A:$A,A2754)</f>
        <v>#VALUE!</v>
      </c>
    </row>
    <row r="2755" spans="1:4" hidden="1" x14ac:dyDescent="0.3">
      <c r="A2755" s="187" t="e">
        <f>#REF!</f>
        <v>#REF!</v>
      </c>
      <c r="B2755" s="187" t="e">
        <f>#REF!</f>
        <v>#REF!</v>
      </c>
      <c r="C2755" s="191" t="e">
        <f>#REF!</f>
        <v>#REF!</v>
      </c>
      <c r="D2755" s="186" t="e">
        <f>COUNTIF('[5]Trial Balance'!$A:$A,A2755)</f>
        <v>#VALUE!</v>
      </c>
    </row>
    <row r="2756" spans="1:4" hidden="1" x14ac:dyDescent="0.3">
      <c r="A2756" s="187" t="e">
        <f>#REF!</f>
        <v>#REF!</v>
      </c>
      <c r="B2756" s="187" t="e">
        <f>#REF!</f>
        <v>#REF!</v>
      </c>
      <c r="C2756" s="191" t="e">
        <f>#REF!</f>
        <v>#REF!</v>
      </c>
      <c r="D2756" s="186" t="e">
        <f>COUNTIF('[5]Trial Balance'!$A:$A,A2756)</f>
        <v>#VALUE!</v>
      </c>
    </row>
    <row r="2757" spans="1:4" hidden="1" x14ac:dyDescent="0.3">
      <c r="A2757" s="187" t="e">
        <f>#REF!</f>
        <v>#REF!</v>
      </c>
      <c r="B2757" s="187" t="e">
        <f>#REF!</f>
        <v>#REF!</v>
      </c>
      <c r="C2757" s="191" t="e">
        <f>#REF!</f>
        <v>#REF!</v>
      </c>
      <c r="D2757" s="186" t="e">
        <f>COUNTIF('[5]Trial Balance'!$A:$A,A2757)</f>
        <v>#VALUE!</v>
      </c>
    </row>
    <row r="2758" spans="1:4" hidden="1" x14ac:dyDescent="0.3">
      <c r="A2758" s="187" t="e">
        <f>#REF!</f>
        <v>#REF!</v>
      </c>
      <c r="B2758" s="187" t="e">
        <f>#REF!</f>
        <v>#REF!</v>
      </c>
      <c r="C2758" s="191" t="e">
        <f>#REF!</f>
        <v>#REF!</v>
      </c>
      <c r="D2758" s="186" t="e">
        <f>COUNTIF('[5]Trial Balance'!$A:$A,A2758)</f>
        <v>#VALUE!</v>
      </c>
    </row>
    <row r="2759" spans="1:4" hidden="1" x14ac:dyDescent="0.3">
      <c r="A2759" s="187" t="e">
        <f>#REF!</f>
        <v>#REF!</v>
      </c>
      <c r="B2759" s="187" t="e">
        <f>#REF!</f>
        <v>#REF!</v>
      </c>
      <c r="C2759" s="191" t="e">
        <f>#REF!</f>
        <v>#REF!</v>
      </c>
      <c r="D2759" s="186" t="e">
        <f>COUNTIF('[5]Trial Balance'!$A:$A,A2759)</f>
        <v>#VALUE!</v>
      </c>
    </row>
    <row r="2760" spans="1:4" hidden="1" x14ac:dyDescent="0.3">
      <c r="A2760" s="187" t="e">
        <f>#REF!</f>
        <v>#REF!</v>
      </c>
      <c r="B2760" s="187" t="e">
        <f>#REF!</f>
        <v>#REF!</v>
      </c>
      <c r="C2760" s="191" t="e">
        <f>#REF!</f>
        <v>#REF!</v>
      </c>
      <c r="D2760" s="186" t="e">
        <f>COUNTIF('[5]Trial Balance'!$A:$A,A2760)</f>
        <v>#VALUE!</v>
      </c>
    </row>
    <row r="2761" spans="1:4" hidden="1" x14ac:dyDescent="0.3">
      <c r="A2761" s="187" t="e">
        <f>#REF!</f>
        <v>#REF!</v>
      </c>
      <c r="B2761" s="187" t="e">
        <f>#REF!</f>
        <v>#REF!</v>
      </c>
      <c r="C2761" s="191" t="e">
        <f>#REF!</f>
        <v>#REF!</v>
      </c>
      <c r="D2761" s="186" t="e">
        <f>COUNTIF('[5]Trial Balance'!$A:$A,A2761)</f>
        <v>#VALUE!</v>
      </c>
    </row>
    <row r="2762" spans="1:4" hidden="1" x14ac:dyDescent="0.3">
      <c r="A2762" s="187" t="e">
        <f>#REF!</f>
        <v>#REF!</v>
      </c>
      <c r="B2762" s="187" t="e">
        <f>#REF!</f>
        <v>#REF!</v>
      </c>
      <c r="C2762" s="191" t="e">
        <f>#REF!</f>
        <v>#REF!</v>
      </c>
      <c r="D2762" s="186" t="e">
        <f>COUNTIF('[5]Trial Balance'!$A:$A,A2762)</f>
        <v>#VALUE!</v>
      </c>
    </row>
    <row r="2763" spans="1:4" hidden="1" x14ac:dyDescent="0.3">
      <c r="A2763" s="187" t="e">
        <f>#REF!</f>
        <v>#REF!</v>
      </c>
      <c r="B2763" s="187" t="e">
        <f>#REF!</f>
        <v>#REF!</v>
      </c>
      <c r="C2763" s="191" t="e">
        <f>#REF!</f>
        <v>#REF!</v>
      </c>
      <c r="D2763" s="186" t="e">
        <f>COUNTIF('[5]Trial Balance'!$A:$A,A2763)</f>
        <v>#VALUE!</v>
      </c>
    </row>
    <row r="2764" spans="1:4" hidden="1" x14ac:dyDescent="0.3">
      <c r="A2764" s="187" t="e">
        <f>#REF!</f>
        <v>#REF!</v>
      </c>
      <c r="B2764" s="187" t="e">
        <f>#REF!</f>
        <v>#REF!</v>
      </c>
      <c r="C2764" s="191" t="e">
        <f>#REF!</f>
        <v>#REF!</v>
      </c>
      <c r="D2764" s="186" t="e">
        <f>COUNTIF('[5]Trial Balance'!$A:$A,A2764)</f>
        <v>#VALUE!</v>
      </c>
    </row>
    <row r="2765" spans="1:4" hidden="1" x14ac:dyDescent="0.3">
      <c r="A2765" s="187" t="e">
        <f>#REF!</f>
        <v>#REF!</v>
      </c>
      <c r="B2765" s="187" t="e">
        <f>#REF!</f>
        <v>#REF!</v>
      </c>
      <c r="C2765" s="191" t="e">
        <f>#REF!</f>
        <v>#REF!</v>
      </c>
      <c r="D2765" s="186" t="e">
        <f>COUNTIF('[5]Trial Balance'!$A:$A,A2765)</f>
        <v>#VALUE!</v>
      </c>
    </row>
    <row r="2766" spans="1:4" hidden="1" x14ac:dyDescent="0.3">
      <c r="A2766" s="187" t="e">
        <f>#REF!</f>
        <v>#REF!</v>
      </c>
      <c r="B2766" s="187" t="e">
        <f>#REF!</f>
        <v>#REF!</v>
      </c>
      <c r="C2766" s="191" t="e">
        <f>#REF!</f>
        <v>#REF!</v>
      </c>
      <c r="D2766" s="186" t="e">
        <f>COUNTIF('[5]Trial Balance'!$A:$A,A2766)</f>
        <v>#VALUE!</v>
      </c>
    </row>
    <row r="2767" spans="1:4" hidden="1" x14ac:dyDescent="0.3">
      <c r="A2767" s="187" t="e">
        <f>#REF!</f>
        <v>#REF!</v>
      </c>
      <c r="B2767" s="187" t="e">
        <f>#REF!</f>
        <v>#REF!</v>
      </c>
      <c r="C2767" s="191" t="e">
        <f>#REF!</f>
        <v>#REF!</v>
      </c>
      <c r="D2767" s="186" t="e">
        <f>COUNTIF('[5]Trial Balance'!$A:$A,A2767)</f>
        <v>#VALUE!</v>
      </c>
    </row>
    <row r="2768" spans="1:4" hidden="1" x14ac:dyDescent="0.3">
      <c r="A2768" s="187" t="e">
        <f>#REF!</f>
        <v>#REF!</v>
      </c>
      <c r="B2768" s="187" t="e">
        <f>#REF!</f>
        <v>#REF!</v>
      </c>
      <c r="C2768" s="191" t="e">
        <f>#REF!</f>
        <v>#REF!</v>
      </c>
      <c r="D2768" s="186" t="e">
        <f>COUNTIF('[5]Trial Balance'!$A:$A,A2768)</f>
        <v>#VALUE!</v>
      </c>
    </row>
    <row r="2769" spans="1:4" hidden="1" x14ac:dyDescent="0.3">
      <c r="A2769" s="187" t="e">
        <f>#REF!</f>
        <v>#REF!</v>
      </c>
      <c r="B2769" s="187" t="e">
        <f>#REF!</f>
        <v>#REF!</v>
      </c>
      <c r="C2769" s="191" t="e">
        <f>#REF!</f>
        <v>#REF!</v>
      </c>
      <c r="D2769" s="186" t="e">
        <f>COUNTIF('[5]Trial Balance'!$A:$A,A2769)</f>
        <v>#VALUE!</v>
      </c>
    </row>
    <row r="2770" spans="1:4" hidden="1" x14ac:dyDescent="0.3">
      <c r="A2770" s="187" t="e">
        <f>#REF!</f>
        <v>#REF!</v>
      </c>
      <c r="B2770" s="187" t="e">
        <f>#REF!</f>
        <v>#REF!</v>
      </c>
      <c r="C2770" s="191" t="e">
        <f>#REF!</f>
        <v>#REF!</v>
      </c>
      <c r="D2770" s="186" t="e">
        <f>COUNTIF('[5]Trial Balance'!$A:$A,A2770)</f>
        <v>#VALUE!</v>
      </c>
    </row>
    <row r="2771" spans="1:4" hidden="1" x14ac:dyDescent="0.3">
      <c r="A2771" s="187" t="e">
        <f>#REF!</f>
        <v>#REF!</v>
      </c>
      <c r="B2771" s="187" t="e">
        <f>#REF!</f>
        <v>#REF!</v>
      </c>
      <c r="C2771" s="191" t="e">
        <f>#REF!</f>
        <v>#REF!</v>
      </c>
      <c r="D2771" s="186" t="e">
        <f>COUNTIF('[5]Trial Balance'!$A:$A,A2771)</f>
        <v>#VALUE!</v>
      </c>
    </row>
    <row r="2772" spans="1:4" hidden="1" x14ac:dyDescent="0.3">
      <c r="A2772" s="187" t="e">
        <f>#REF!</f>
        <v>#REF!</v>
      </c>
      <c r="B2772" s="187" t="e">
        <f>#REF!</f>
        <v>#REF!</v>
      </c>
      <c r="C2772" s="191" t="e">
        <f>#REF!</f>
        <v>#REF!</v>
      </c>
      <c r="D2772" s="186" t="e">
        <f>COUNTIF('[5]Trial Balance'!$A:$A,A2772)</f>
        <v>#VALUE!</v>
      </c>
    </row>
    <row r="2773" spans="1:4" hidden="1" x14ac:dyDescent="0.3">
      <c r="A2773" s="187" t="e">
        <f>#REF!</f>
        <v>#REF!</v>
      </c>
      <c r="B2773" s="187" t="e">
        <f>#REF!</f>
        <v>#REF!</v>
      </c>
      <c r="C2773" s="191" t="e">
        <f>#REF!</f>
        <v>#REF!</v>
      </c>
      <c r="D2773" s="186" t="e">
        <f>COUNTIF('[5]Trial Balance'!$A:$A,A2773)</f>
        <v>#VALUE!</v>
      </c>
    </row>
    <row r="2774" spans="1:4" hidden="1" x14ac:dyDescent="0.3">
      <c r="A2774" s="187" t="e">
        <f>#REF!</f>
        <v>#REF!</v>
      </c>
      <c r="B2774" s="187" t="e">
        <f>#REF!</f>
        <v>#REF!</v>
      </c>
      <c r="C2774" s="191" t="e">
        <f>#REF!</f>
        <v>#REF!</v>
      </c>
      <c r="D2774" s="186" t="e">
        <f>COUNTIF('[5]Trial Balance'!$A:$A,A2774)</f>
        <v>#VALUE!</v>
      </c>
    </row>
    <row r="2775" spans="1:4" hidden="1" x14ac:dyDescent="0.3">
      <c r="A2775" s="187" t="e">
        <f>#REF!</f>
        <v>#REF!</v>
      </c>
      <c r="B2775" s="187" t="e">
        <f>#REF!</f>
        <v>#REF!</v>
      </c>
      <c r="C2775" s="191" t="e">
        <f>#REF!</f>
        <v>#REF!</v>
      </c>
      <c r="D2775" s="186" t="e">
        <f>COUNTIF('[5]Trial Balance'!$A:$A,A2775)</f>
        <v>#VALUE!</v>
      </c>
    </row>
    <row r="2776" spans="1:4" hidden="1" x14ac:dyDescent="0.3">
      <c r="A2776" s="187" t="e">
        <f>#REF!</f>
        <v>#REF!</v>
      </c>
      <c r="B2776" s="187" t="e">
        <f>#REF!</f>
        <v>#REF!</v>
      </c>
      <c r="C2776" s="191" t="e">
        <f>#REF!</f>
        <v>#REF!</v>
      </c>
      <c r="D2776" s="186" t="e">
        <f>COUNTIF('[5]Trial Balance'!$A:$A,A2776)</f>
        <v>#VALUE!</v>
      </c>
    </row>
    <row r="2777" spans="1:4" hidden="1" x14ac:dyDescent="0.3">
      <c r="A2777" s="187" t="e">
        <f>#REF!</f>
        <v>#REF!</v>
      </c>
      <c r="B2777" s="187" t="e">
        <f>#REF!</f>
        <v>#REF!</v>
      </c>
      <c r="C2777" s="191" t="e">
        <f>#REF!</f>
        <v>#REF!</v>
      </c>
      <c r="D2777" s="186" t="e">
        <f>COUNTIF('[5]Trial Balance'!$A:$A,A2777)</f>
        <v>#VALUE!</v>
      </c>
    </row>
    <row r="2778" spans="1:4" hidden="1" x14ac:dyDescent="0.3">
      <c r="A2778" s="187" t="e">
        <f>#REF!</f>
        <v>#REF!</v>
      </c>
      <c r="B2778" s="187" t="e">
        <f>#REF!</f>
        <v>#REF!</v>
      </c>
      <c r="C2778" s="191" t="e">
        <f>#REF!</f>
        <v>#REF!</v>
      </c>
      <c r="D2778" s="186" t="e">
        <f>COUNTIF('[5]Trial Balance'!$A:$A,A2778)</f>
        <v>#VALUE!</v>
      </c>
    </row>
    <row r="2779" spans="1:4" hidden="1" x14ac:dyDescent="0.3">
      <c r="A2779" s="187" t="e">
        <f>#REF!</f>
        <v>#REF!</v>
      </c>
      <c r="B2779" s="187" t="e">
        <f>#REF!</f>
        <v>#REF!</v>
      </c>
      <c r="C2779" s="191" t="e">
        <f>#REF!</f>
        <v>#REF!</v>
      </c>
      <c r="D2779" s="186" t="e">
        <f>COUNTIF('[5]Trial Balance'!$A:$A,A2779)</f>
        <v>#VALUE!</v>
      </c>
    </row>
    <row r="2780" spans="1:4" hidden="1" x14ac:dyDescent="0.3">
      <c r="A2780" s="187" t="e">
        <f>#REF!</f>
        <v>#REF!</v>
      </c>
      <c r="B2780" s="187" t="e">
        <f>#REF!</f>
        <v>#REF!</v>
      </c>
      <c r="C2780" s="191" t="e">
        <f>#REF!</f>
        <v>#REF!</v>
      </c>
      <c r="D2780" s="186" t="e">
        <f>COUNTIF('[5]Trial Balance'!$A:$A,A2780)</f>
        <v>#VALUE!</v>
      </c>
    </row>
    <row r="2781" spans="1:4" hidden="1" x14ac:dyDescent="0.3">
      <c r="A2781" s="187" t="e">
        <f>#REF!</f>
        <v>#REF!</v>
      </c>
      <c r="B2781" s="187" t="e">
        <f>#REF!</f>
        <v>#REF!</v>
      </c>
      <c r="C2781" s="191" t="e">
        <f>#REF!</f>
        <v>#REF!</v>
      </c>
      <c r="D2781" s="186" t="e">
        <f>COUNTIF('[5]Trial Balance'!$A:$A,A2781)</f>
        <v>#VALUE!</v>
      </c>
    </row>
    <row r="2782" spans="1:4" hidden="1" x14ac:dyDescent="0.3">
      <c r="A2782" s="187" t="e">
        <f>#REF!</f>
        <v>#REF!</v>
      </c>
      <c r="B2782" s="187" t="e">
        <f>#REF!</f>
        <v>#REF!</v>
      </c>
      <c r="C2782" s="191" t="e">
        <f>#REF!</f>
        <v>#REF!</v>
      </c>
      <c r="D2782" s="186" t="e">
        <f>COUNTIF('[5]Trial Balance'!$A:$A,A2782)</f>
        <v>#VALUE!</v>
      </c>
    </row>
    <row r="2783" spans="1:4" hidden="1" x14ac:dyDescent="0.3">
      <c r="A2783" s="187" t="e">
        <f>#REF!</f>
        <v>#REF!</v>
      </c>
      <c r="B2783" s="187" t="e">
        <f>#REF!</f>
        <v>#REF!</v>
      </c>
      <c r="C2783" s="191" t="e">
        <f>#REF!</f>
        <v>#REF!</v>
      </c>
      <c r="D2783" s="186" t="e">
        <f>COUNTIF('[5]Trial Balance'!$A:$A,A2783)</f>
        <v>#VALUE!</v>
      </c>
    </row>
    <row r="2784" spans="1:4" hidden="1" x14ac:dyDescent="0.3">
      <c r="A2784" s="187" t="e">
        <f>#REF!</f>
        <v>#REF!</v>
      </c>
      <c r="B2784" s="187" t="e">
        <f>#REF!</f>
        <v>#REF!</v>
      </c>
      <c r="C2784" s="191" t="e">
        <f>#REF!</f>
        <v>#REF!</v>
      </c>
      <c r="D2784" s="186" t="e">
        <f>COUNTIF('[5]Trial Balance'!$A:$A,A2784)</f>
        <v>#VALUE!</v>
      </c>
    </row>
    <row r="2785" spans="1:4" hidden="1" x14ac:dyDescent="0.3">
      <c r="A2785" s="187" t="e">
        <f>#REF!</f>
        <v>#REF!</v>
      </c>
      <c r="B2785" s="187" t="e">
        <f>#REF!</f>
        <v>#REF!</v>
      </c>
      <c r="C2785" s="191" t="e">
        <f>#REF!</f>
        <v>#REF!</v>
      </c>
      <c r="D2785" s="186" t="e">
        <f>COUNTIF('[5]Trial Balance'!$A:$A,A2785)</f>
        <v>#VALUE!</v>
      </c>
    </row>
    <row r="2786" spans="1:4" hidden="1" x14ac:dyDescent="0.3">
      <c r="A2786" s="187" t="e">
        <f>#REF!</f>
        <v>#REF!</v>
      </c>
      <c r="B2786" s="187" t="e">
        <f>#REF!</f>
        <v>#REF!</v>
      </c>
      <c r="C2786" s="191" t="e">
        <f>#REF!</f>
        <v>#REF!</v>
      </c>
      <c r="D2786" s="186" t="e">
        <f>COUNTIF('[5]Trial Balance'!$A:$A,A2786)</f>
        <v>#VALUE!</v>
      </c>
    </row>
    <row r="2787" spans="1:4" hidden="1" x14ac:dyDescent="0.3">
      <c r="A2787" s="187" t="e">
        <f>#REF!</f>
        <v>#REF!</v>
      </c>
      <c r="B2787" s="187" t="e">
        <f>#REF!</f>
        <v>#REF!</v>
      </c>
      <c r="C2787" s="191" t="e">
        <f>#REF!</f>
        <v>#REF!</v>
      </c>
      <c r="D2787" s="186" t="e">
        <f>COUNTIF('[5]Trial Balance'!$A:$A,A2787)</f>
        <v>#VALUE!</v>
      </c>
    </row>
    <row r="2788" spans="1:4" hidden="1" x14ac:dyDescent="0.3">
      <c r="A2788" s="187" t="e">
        <f>#REF!</f>
        <v>#REF!</v>
      </c>
      <c r="B2788" s="187" t="e">
        <f>#REF!</f>
        <v>#REF!</v>
      </c>
      <c r="C2788" s="191" t="e">
        <f>#REF!</f>
        <v>#REF!</v>
      </c>
      <c r="D2788" s="186" t="e">
        <f>COUNTIF('[5]Trial Balance'!$A:$A,A2788)</f>
        <v>#VALUE!</v>
      </c>
    </row>
    <row r="2789" spans="1:4" hidden="1" x14ac:dyDescent="0.3">
      <c r="A2789" s="187" t="e">
        <f>#REF!</f>
        <v>#REF!</v>
      </c>
      <c r="B2789" s="187" t="e">
        <f>#REF!</f>
        <v>#REF!</v>
      </c>
      <c r="C2789" s="191" t="e">
        <f>#REF!</f>
        <v>#REF!</v>
      </c>
      <c r="D2789" s="186" t="e">
        <f>COUNTIF('[5]Trial Balance'!$A:$A,A2789)</f>
        <v>#VALUE!</v>
      </c>
    </row>
    <row r="2790" spans="1:4" hidden="1" x14ac:dyDescent="0.3">
      <c r="A2790" s="187" t="e">
        <f>#REF!</f>
        <v>#REF!</v>
      </c>
      <c r="B2790" s="187" t="e">
        <f>#REF!</f>
        <v>#REF!</v>
      </c>
      <c r="C2790" s="191" t="e">
        <f>#REF!</f>
        <v>#REF!</v>
      </c>
      <c r="D2790" s="186" t="e">
        <f>COUNTIF('[5]Trial Balance'!$A:$A,A2790)</f>
        <v>#VALUE!</v>
      </c>
    </row>
    <row r="2791" spans="1:4" hidden="1" x14ac:dyDescent="0.3">
      <c r="A2791" s="187" t="e">
        <f>#REF!</f>
        <v>#REF!</v>
      </c>
      <c r="B2791" s="187" t="e">
        <f>#REF!</f>
        <v>#REF!</v>
      </c>
      <c r="C2791" s="191" t="e">
        <f>#REF!</f>
        <v>#REF!</v>
      </c>
      <c r="D2791" s="186" t="e">
        <f>COUNTIF('[5]Trial Balance'!$A:$A,A2791)</f>
        <v>#VALUE!</v>
      </c>
    </row>
    <row r="2792" spans="1:4" hidden="1" x14ac:dyDescent="0.3">
      <c r="A2792" s="187" t="e">
        <f>#REF!</f>
        <v>#REF!</v>
      </c>
      <c r="B2792" s="187" t="e">
        <f>#REF!</f>
        <v>#REF!</v>
      </c>
      <c r="C2792" s="191" t="e">
        <f>#REF!</f>
        <v>#REF!</v>
      </c>
      <c r="D2792" s="186" t="e">
        <f>COUNTIF('[5]Trial Balance'!$A:$A,A2792)</f>
        <v>#VALUE!</v>
      </c>
    </row>
    <row r="2793" spans="1:4" hidden="1" x14ac:dyDescent="0.3">
      <c r="A2793" s="187" t="e">
        <f>#REF!</f>
        <v>#REF!</v>
      </c>
      <c r="B2793" s="187" t="e">
        <f>#REF!</f>
        <v>#REF!</v>
      </c>
      <c r="C2793" s="191" t="e">
        <f>#REF!</f>
        <v>#REF!</v>
      </c>
      <c r="D2793" s="186" t="e">
        <f>COUNTIF('[5]Trial Balance'!$A:$A,A2793)</f>
        <v>#VALUE!</v>
      </c>
    </row>
    <row r="2794" spans="1:4" hidden="1" x14ac:dyDescent="0.3">
      <c r="A2794" s="187" t="e">
        <f>#REF!</f>
        <v>#REF!</v>
      </c>
      <c r="B2794" s="187" t="e">
        <f>#REF!</f>
        <v>#REF!</v>
      </c>
      <c r="C2794" s="191" t="e">
        <f>#REF!</f>
        <v>#REF!</v>
      </c>
      <c r="D2794" s="186" t="e">
        <f>COUNTIF('[5]Trial Balance'!$A:$A,A2794)</f>
        <v>#VALUE!</v>
      </c>
    </row>
    <row r="2795" spans="1:4" hidden="1" x14ac:dyDescent="0.3">
      <c r="A2795" s="187" t="e">
        <f>#REF!</f>
        <v>#REF!</v>
      </c>
      <c r="B2795" s="187" t="e">
        <f>#REF!</f>
        <v>#REF!</v>
      </c>
      <c r="C2795" s="191" t="e">
        <f>#REF!</f>
        <v>#REF!</v>
      </c>
      <c r="D2795" s="186" t="e">
        <f>COUNTIF('[5]Trial Balance'!$A:$A,A2795)</f>
        <v>#VALUE!</v>
      </c>
    </row>
    <row r="2796" spans="1:4" hidden="1" x14ac:dyDescent="0.3">
      <c r="A2796" s="187" t="e">
        <f>#REF!</f>
        <v>#REF!</v>
      </c>
      <c r="B2796" s="187" t="e">
        <f>#REF!</f>
        <v>#REF!</v>
      </c>
      <c r="C2796" s="191" t="e">
        <f>#REF!</f>
        <v>#REF!</v>
      </c>
      <c r="D2796" s="186" t="e">
        <f>COUNTIF('[5]Trial Balance'!$A:$A,A2796)</f>
        <v>#VALUE!</v>
      </c>
    </row>
    <row r="2797" spans="1:4" hidden="1" x14ac:dyDescent="0.3">
      <c r="A2797" s="187" t="e">
        <f>#REF!</f>
        <v>#REF!</v>
      </c>
      <c r="B2797" s="187" t="e">
        <f>#REF!</f>
        <v>#REF!</v>
      </c>
      <c r="C2797" s="191" t="e">
        <f>#REF!</f>
        <v>#REF!</v>
      </c>
      <c r="D2797" s="186" t="e">
        <f>COUNTIF('[5]Trial Balance'!$A:$A,A2797)</f>
        <v>#VALUE!</v>
      </c>
    </row>
    <row r="2798" spans="1:4" hidden="1" x14ac:dyDescent="0.3">
      <c r="A2798" s="187" t="e">
        <f>#REF!</f>
        <v>#REF!</v>
      </c>
      <c r="B2798" s="187" t="e">
        <f>#REF!</f>
        <v>#REF!</v>
      </c>
      <c r="C2798" s="191" t="e">
        <f>#REF!</f>
        <v>#REF!</v>
      </c>
      <c r="D2798" s="186" t="e">
        <f>COUNTIF('[5]Trial Balance'!$A:$A,A2798)</f>
        <v>#VALUE!</v>
      </c>
    </row>
    <row r="2799" spans="1:4" hidden="1" x14ac:dyDescent="0.3">
      <c r="A2799" s="187" t="e">
        <f>#REF!</f>
        <v>#REF!</v>
      </c>
      <c r="B2799" s="187" t="e">
        <f>#REF!</f>
        <v>#REF!</v>
      </c>
      <c r="C2799" s="191" t="e">
        <f>#REF!</f>
        <v>#REF!</v>
      </c>
      <c r="D2799" s="186" t="e">
        <f>COUNTIF('[5]Trial Balance'!$A:$A,A2799)</f>
        <v>#VALUE!</v>
      </c>
    </row>
    <row r="2800" spans="1:4" hidden="1" x14ac:dyDescent="0.3">
      <c r="A2800" s="187" t="e">
        <f>#REF!</f>
        <v>#REF!</v>
      </c>
      <c r="B2800" s="187" t="e">
        <f>#REF!</f>
        <v>#REF!</v>
      </c>
      <c r="C2800" s="191" t="e">
        <f>#REF!</f>
        <v>#REF!</v>
      </c>
      <c r="D2800" s="186" t="e">
        <f>COUNTIF('[5]Trial Balance'!$A:$A,A2800)</f>
        <v>#VALUE!</v>
      </c>
    </row>
    <row r="2801" spans="1:4" hidden="1" x14ac:dyDescent="0.3">
      <c r="A2801" s="187" t="e">
        <f>#REF!</f>
        <v>#REF!</v>
      </c>
      <c r="B2801" s="187" t="e">
        <f>#REF!</f>
        <v>#REF!</v>
      </c>
      <c r="C2801" s="191" t="e">
        <f>#REF!</f>
        <v>#REF!</v>
      </c>
      <c r="D2801" s="186" t="e">
        <f>COUNTIF('[5]Trial Balance'!$A:$A,A2801)</f>
        <v>#VALUE!</v>
      </c>
    </row>
    <row r="2802" spans="1:4" hidden="1" x14ac:dyDescent="0.3">
      <c r="A2802" s="187" t="e">
        <f>#REF!</f>
        <v>#REF!</v>
      </c>
      <c r="B2802" s="187" t="e">
        <f>#REF!</f>
        <v>#REF!</v>
      </c>
      <c r="C2802" s="191" t="e">
        <f>#REF!</f>
        <v>#REF!</v>
      </c>
      <c r="D2802" s="186" t="e">
        <f>COUNTIF('[5]Trial Balance'!$A:$A,A2802)</f>
        <v>#VALUE!</v>
      </c>
    </row>
    <row r="2803" spans="1:4" hidden="1" x14ac:dyDescent="0.3">
      <c r="A2803" s="187" t="e">
        <f>#REF!</f>
        <v>#REF!</v>
      </c>
      <c r="B2803" s="187" t="e">
        <f>#REF!</f>
        <v>#REF!</v>
      </c>
      <c r="C2803" s="191" t="e">
        <f>#REF!</f>
        <v>#REF!</v>
      </c>
      <c r="D2803" s="186" t="e">
        <f>COUNTIF('[5]Trial Balance'!$A:$A,A2803)</f>
        <v>#VALUE!</v>
      </c>
    </row>
    <row r="2804" spans="1:4" hidden="1" x14ac:dyDescent="0.3">
      <c r="A2804" s="187" t="e">
        <f>#REF!</f>
        <v>#REF!</v>
      </c>
      <c r="B2804" s="187" t="e">
        <f>#REF!</f>
        <v>#REF!</v>
      </c>
      <c r="C2804" s="191" t="e">
        <f>#REF!</f>
        <v>#REF!</v>
      </c>
      <c r="D2804" s="186" t="e">
        <f>COUNTIF('[5]Trial Balance'!$A:$A,A2804)</f>
        <v>#VALUE!</v>
      </c>
    </row>
    <row r="2805" spans="1:4" hidden="1" x14ac:dyDescent="0.3">
      <c r="A2805" s="187" t="e">
        <f>#REF!</f>
        <v>#REF!</v>
      </c>
      <c r="B2805" s="187" t="e">
        <f>#REF!</f>
        <v>#REF!</v>
      </c>
      <c r="C2805" s="191" t="e">
        <f>#REF!</f>
        <v>#REF!</v>
      </c>
      <c r="D2805" s="186" t="e">
        <f>COUNTIF('[5]Trial Balance'!$A:$A,A2805)</f>
        <v>#VALUE!</v>
      </c>
    </row>
    <row r="2806" spans="1:4" hidden="1" x14ac:dyDescent="0.3">
      <c r="A2806" s="187" t="e">
        <f>#REF!</f>
        <v>#REF!</v>
      </c>
      <c r="B2806" s="187" t="e">
        <f>#REF!</f>
        <v>#REF!</v>
      </c>
      <c r="C2806" s="191" t="e">
        <f>#REF!</f>
        <v>#REF!</v>
      </c>
      <c r="D2806" s="186" t="e">
        <f>COUNTIF('[5]Trial Balance'!$A:$A,A2806)</f>
        <v>#VALUE!</v>
      </c>
    </row>
    <row r="2807" spans="1:4" hidden="1" x14ac:dyDescent="0.3">
      <c r="A2807" s="187" t="e">
        <f>#REF!</f>
        <v>#REF!</v>
      </c>
      <c r="B2807" s="187" t="e">
        <f>#REF!</f>
        <v>#REF!</v>
      </c>
      <c r="C2807" s="191" t="e">
        <f>#REF!</f>
        <v>#REF!</v>
      </c>
      <c r="D2807" s="186" t="e">
        <f>COUNTIF('[5]Trial Balance'!$A:$A,A2807)</f>
        <v>#VALUE!</v>
      </c>
    </row>
    <row r="2808" spans="1:4" hidden="1" x14ac:dyDescent="0.3">
      <c r="A2808" s="187" t="e">
        <f>#REF!</f>
        <v>#REF!</v>
      </c>
      <c r="B2808" s="187" t="e">
        <f>#REF!</f>
        <v>#REF!</v>
      </c>
      <c r="C2808" s="191" t="e">
        <f>#REF!</f>
        <v>#REF!</v>
      </c>
      <c r="D2808" s="186" t="e">
        <f>COUNTIF('[5]Trial Balance'!$A:$A,A2808)</f>
        <v>#VALUE!</v>
      </c>
    </row>
    <row r="2809" spans="1:4" hidden="1" x14ac:dyDescent="0.3">
      <c r="A2809" s="187" t="e">
        <f>#REF!</f>
        <v>#REF!</v>
      </c>
      <c r="B2809" s="187" t="e">
        <f>#REF!</f>
        <v>#REF!</v>
      </c>
      <c r="C2809" s="191" t="e">
        <f>#REF!</f>
        <v>#REF!</v>
      </c>
      <c r="D2809" s="186" t="e">
        <f>COUNTIF('[5]Trial Balance'!$A:$A,A2809)</f>
        <v>#VALUE!</v>
      </c>
    </row>
    <row r="2810" spans="1:4" hidden="1" x14ac:dyDescent="0.3">
      <c r="A2810" s="187" t="e">
        <f>#REF!</f>
        <v>#REF!</v>
      </c>
      <c r="B2810" s="187" t="e">
        <f>#REF!</f>
        <v>#REF!</v>
      </c>
      <c r="C2810" s="191" t="e">
        <f>#REF!</f>
        <v>#REF!</v>
      </c>
      <c r="D2810" s="186" t="e">
        <f>COUNTIF('[5]Trial Balance'!$A:$A,A2810)</f>
        <v>#VALUE!</v>
      </c>
    </row>
    <row r="2811" spans="1:4" hidden="1" x14ac:dyDescent="0.3">
      <c r="A2811" s="187" t="e">
        <f>#REF!</f>
        <v>#REF!</v>
      </c>
      <c r="B2811" s="187" t="e">
        <f>#REF!</f>
        <v>#REF!</v>
      </c>
      <c r="C2811" s="191" t="e">
        <f>#REF!</f>
        <v>#REF!</v>
      </c>
      <c r="D2811" s="186" t="e">
        <f>COUNTIF('[5]Trial Balance'!$A:$A,A2811)</f>
        <v>#VALUE!</v>
      </c>
    </row>
    <row r="2812" spans="1:4" hidden="1" x14ac:dyDescent="0.3">
      <c r="A2812" s="187" t="e">
        <f>#REF!</f>
        <v>#REF!</v>
      </c>
      <c r="B2812" s="187" t="e">
        <f>#REF!</f>
        <v>#REF!</v>
      </c>
      <c r="C2812" s="191" t="e">
        <f>#REF!</f>
        <v>#REF!</v>
      </c>
      <c r="D2812" s="186" t="e">
        <f>COUNTIF('[5]Trial Balance'!$A:$A,A2812)</f>
        <v>#VALUE!</v>
      </c>
    </row>
    <row r="2813" spans="1:4" hidden="1" x14ac:dyDescent="0.3">
      <c r="A2813" s="187" t="e">
        <f>#REF!</f>
        <v>#REF!</v>
      </c>
      <c r="B2813" s="187" t="e">
        <f>#REF!</f>
        <v>#REF!</v>
      </c>
      <c r="C2813" s="191" t="e">
        <f>#REF!</f>
        <v>#REF!</v>
      </c>
      <c r="D2813" s="186" t="e">
        <f>COUNTIF('[5]Trial Balance'!$A:$A,A2813)</f>
        <v>#VALUE!</v>
      </c>
    </row>
    <row r="2814" spans="1:4" hidden="1" x14ac:dyDescent="0.3">
      <c r="A2814" s="187" t="e">
        <f>#REF!</f>
        <v>#REF!</v>
      </c>
      <c r="B2814" s="187" t="e">
        <f>#REF!</f>
        <v>#REF!</v>
      </c>
      <c r="C2814" s="191" t="e">
        <f>#REF!</f>
        <v>#REF!</v>
      </c>
      <c r="D2814" s="186" t="e">
        <f>COUNTIF('[5]Trial Balance'!$A:$A,A2814)</f>
        <v>#VALUE!</v>
      </c>
    </row>
    <row r="2815" spans="1:4" hidden="1" x14ac:dyDescent="0.3">
      <c r="A2815" s="187" t="e">
        <f>#REF!</f>
        <v>#REF!</v>
      </c>
      <c r="B2815" s="187" t="e">
        <f>#REF!</f>
        <v>#REF!</v>
      </c>
      <c r="C2815" s="191" t="e">
        <f>#REF!</f>
        <v>#REF!</v>
      </c>
      <c r="D2815" s="186" t="e">
        <f>COUNTIF('[5]Trial Balance'!$A:$A,A2815)</f>
        <v>#VALUE!</v>
      </c>
    </row>
    <row r="2816" spans="1:4" hidden="1" x14ac:dyDescent="0.3">
      <c r="A2816" s="187" t="e">
        <f>#REF!</f>
        <v>#REF!</v>
      </c>
      <c r="B2816" s="187" t="e">
        <f>#REF!</f>
        <v>#REF!</v>
      </c>
      <c r="C2816" s="191" t="e">
        <f>#REF!</f>
        <v>#REF!</v>
      </c>
      <c r="D2816" s="186" t="e">
        <f>COUNTIF('[5]Trial Balance'!$A:$A,A2816)</f>
        <v>#VALUE!</v>
      </c>
    </row>
    <row r="2817" spans="1:4" hidden="1" x14ac:dyDescent="0.3">
      <c r="A2817" s="187" t="e">
        <f>#REF!</f>
        <v>#REF!</v>
      </c>
      <c r="B2817" s="187" t="e">
        <f>#REF!</f>
        <v>#REF!</v>
      </c>
      <c r="C2817" s="191" t="e">
        <f>#REF!</f>
        <v>#REF!</v>
      </c>
      <c r="D2817" s="186" t="e">
        <f>COUNTIF('[5]Trial Balance'!$A:$A,A2817)</f>
        <v>#VALUE!</v>
      </c>
    </row>
    <row r="2818" spans="1:4" hidden="1" x14ac:dyDescent="0.3">
      <c r="A2818" s="187" t="e">
        <f>#REF!</f>
        <v>#REF!</v>
      </c>
      <c r="B2818" s="187" t="e">
        <f>#REF!</f>
        <v>#REF!</v>
      </c>
      <c r="C2818" s="191" t="e">
        <f>#REF!</f>
        <v>#REF!</v>
      </c>
      <c r="D2818" s="186" t="e">
        <f>COUNTIF('[5]Trial Balance'!$A:$A,A2818)</f>
        <v>#VALUE!</v>
      </c>
    </row>
    <row r="2819" spans="1:4" hidden="1" x14ac:dyDescent="0.3">
      <c r="A2819" s="187" t="e">
        <f>#REF!</f>
        <v>#REF!</v>
      </c>
      <c r="B2819" s="187" t="e">
        <f>#REF!</f>
        <v>#REF!</v>
      </c>
      <c r="C2819" s="191" t="e">
        <f>#REF!</f>
        <v>#REF!</v>
      </c>
      <c r="D2819" s="186" t="e">
        <f>COUNTIF('[5]Trial Balance'!$A:$A,A2819)</f>
        <v>#VALUE!</v>
      </c>
    </row>
    <row r="2820" spans="1:4" hidden="1" x14ac:dyDescent="0.3">
      <c r="A2820" s="187" t="e">
        <f>#REF!</f>
        <v>#REF!</v>
      </c>
      <c r="B2820" s="187" t="e">
        <f>#REF!</f>
        <v>#REF!</v>
      </c>
      <c r="C2820" s="191" t="e">
        <f>#REF!</f>
        <v>#REF!</v>
      </c>
      <c r="D2820" s="186" t="e">
        <f>COUNTIF('[5]Trial Balance'!$A:$A,A2820)</f>
        <v>#VALUE!</v>
      </c>
    </row>
    <row r="2821" spans="1:4" hidden="1" x14ac:dyDescent="0.3">
      <c r="A2821" s="187" t="e">
        <f>#REF!</f>
        <v>#REF!</v>
      </c>
      <c r="B2821" s="187" t="e">
        <f>#REF!</f>
        <v>#REF!</v>
      </c>
      <c r="C2821" s="191" t="e">
        <f>#REF!</f>
        <v>#REF!</v>
      </c>
      <c r="D2821" s="186" t="e">
        <f>COUNTIF('[5]Trial Balance'!$A:$A,A2821)</f>
        <v>#VALUE!</v>
      </c>
    </row>
    <row r="2822" spans="1:4" hidden="1" x14ac:dyDescent="0.3">
      <c r="A2822" s="187" t="e">
        <f>#REF!</f>
        <v>#REF!</v>
      </c>
      <c r="B2822" s="187" t="e">
        <f>#REF!</f>
        <v>#REF!</v>
      </c>
      <c r="C2822" s="191" t="e">
        <f>#REF!</f>
        <v>#REF!</v>
      </c>
      <c r="D2822" s="186" t="e">
        <f>COUNTIF('[5]Trial Balance'!$A:$A,A2822)</f>
        <v>#VALUE!</v>
      </c>
    </row>
    <row r="2823" spans="1:4" hidden="1" x14ac:dyDescent="0.3">
      <c r="A2823" s="187" t="e">
        <f>#REF!</f>
        <v>#REF!</v>
      </c>
      <c r="B2823" s="187" t="e">
        <f>#REF!</f>
        <v>#REF!</v>
      </c>
      <c r="C2823" s="191" t="e">
        <f>#REF!</f>
        <v>#REF!</v>
      </c>
      <c r="D2823" s="186" t="e">
        <f>COUNTIF('[5]Trial Balance'!$A:$A,A2823)</f>
        <v>#VALUE!</v>
      </c>
    </row>
    <row r="2824" spans="1:4" hidden="1" x14ac:dyDescent="0.3">
      <c r="A2824" s="187" t="e">
        <f>#REF!</f>
        <v>#REF!</v>
      </c>
      <c r="B2824" s="187" t="e">
        <f>#REF!</f>
        <v>#REF!</v>
      </c>
      <c r="C2824" s="191" t="e">
        <f>#REF!</f>
        <v>#REF!</v>
      </c>
      <c r="D2824" s="186" t="e">
        <f>COUNTIF('[5]Trial Balance'!$A:$A,A2824)</f>
        <v>#VALUE!</v>
      </c>
    </row>
    <row r="2825" spans="1:4" hidden="1" x14ac:dyDescent="0.3">
      <c r="A2825" s="187" t="e">
        <f>#REF!</f>
        <v>#REF!</v>
      </c>
      <c r="B2825" s="187" t="e">
        <f>#REF!</f>
        <v>#REF!</v>
      </c>
      <c r="C2825" s="191" t="e">
        <f>#REF!</f>
        <v>#REF!</v>
      </c>
      <c r="D2825" s="186" t="e">
        <f>COUNTIF('[5]Trial Balance'!$A:$A,A2825)</f>
        <v>#VALUE!</v>
      </c>
    </row>
    <row r="2826" spans="1:4" hidden="1" x14ac:dyDescent="0.3">
      <c r="A2826" s="187" t="e">
        <f>#REF!</f>
        <v>#REF!</v>
      </c>
      <c r="B2826" s="187" t="e">
        <f>#REF!</f>
        <v>#REF!</v>
      </c>
      <c r="C2826" s="191" t="e">
        <f>#REF!</f>
        <v>#REF!</v>
      </c>
      <c r="D2826" s="186" t="e">
        <f>COUNTIF('[5]Trial Balance'!$A:$A,A2826)</f>
        <v>#VALUE!</v>
      </c>
    </row>
    <row r="2827" spans="1:4" hidden="1" x14ac:dyDescent="0.3">
      <c r="A2827" s="187" t="e">
        <f>#REF!</f>
        <v>#REF!</v>
      </c>
      <c r="B2827" s="187" t="e">
        <f>#REF!</f>
        <v>#REF!</v>
      </c>
      <c r="C2827" s="191" t="e">
        <f>#REF!</f>
        <v>#REF!</v>
      </c>
      <c r="D2827" s="186" t="e">
        <f>COUNTIF('[5]Trial Balance'!$A:$A,A2827)</f>
        <v>#VALUE!</v>
      </c>
    </row>
    <row r="2828" spans="1:4" hidden="1" x14ac:dyDescent="0.3">
      <c r="A2828" s="187" t="e">
        <f>#REF!</f>
        <v>#REF!</v>
      </c>
      <c r="B2828" s="187" t="e">
        <f>#REF!</f>
        <v>#REF!</v>
      </c>
      <c r="C2828" s="191" t="e">
        <f>#REF!</f>
        <v>#REF!</v>
      </c>
      <c r="D2828" s="186" t="e">
        <f>COUNTIF('[5]Trial Balance'!$A:$A,A2828)</f>
        <v>#VALUE!</v>
      </c>
    </row>
    <row r="2829" spans="1:4" hidden="1" x14ac:dyDescent="0.3">
      <c r="A2829" s="187" t="e">
        <f>#REF!</f>
        <v>#REF!</v>
      </c>
      <c r="B2829" s="187" t="e">
        <f>#REF!</f>
        <v>#REF!</v>
      </c>
      <c r="C2829" s="191" t="e">
        <f>#REF!</f>
        <v>#REF!</v>
      </c>
      <c r="D2829" s="186" t="e">
        <f>COUNTIF('[5]Trial Balance'!$A:$A,A2829)</f>
        <v>#VALUE!</v>
      </c>
    </row>
    <row r="2830" spans="1:4" hidden="1" x14ac:dyDescent="0.3">
      <c r="A2830" s="187" t="e">
        <f>#REF!</f>
        <v>#REF!</v>
      </c>
      <c r="B2830" s="187" t="e">
        <f>#REF!</f>
        <v>#REF!</v>
      </c>
      <c r="C2830" s="191" t="e">
        <f>#REF!</f>
        <v>#REF!</v>
      </c>
      <c r="D2830" s="186" t="e">
        <f>COUNTIF('[5]Trial Balance'!$A:$A,A2830)</f>
        <v>#VALUE!</v>
      </c>
    </row>
    <row r="2831" spans="1:4" hidden="1" x14ac:dyDescent="0.3">
      <c r="A2831" s="187" t="e">
        <f>#REF!</f>
        <v>#REF!</v>
      </c>
      <c r="B2831" s="187" t="e">
        <f>#REF!</f>
        <v>#REF!</v>
      </c>
      <c r="C2831" s="191" t="e">
        <f>#REF!</f>
        <v>#REF!</v>
      </c>
      <c r="D2831" s="186" t="e">
        <f>COUNTIF('[5]Trial Balance'!$A:$A,A2831)</f>
        <v>#VALUE!</v>
      </c>
    </row>
    <row r="2832" spans="1:4" hidden="1" x14ac:dyDescent="0.3">
      <c r="A2832" s="187" t="e">
        <f>#REF!</f>
        <v>#REF!</v>
      </c>
      <c r="B2832" s="187" t="e">
        <f>#REF!</f>
        <v>#REF!</v>
      </c>
      <c r="C2832" s="191" t="e">
        <f>#REF!</f>
        <v>#REF!</v>
      </c>
      <c r="D2832" s="186" t="e">
        <f>COUNTIF('[5]Trial Balance'!$A:$A,A2832)</f>
        <v>#VALUE!</v>
      </c>
    </row>
    <row r="2833" spans="1:4" hidden="1" x14ac:dyDescent="0.3">
      <c r="A2833" s="187" t="e">
        <f>#REF!</f>
        <v>#REF!</v>
      </c>
      <c r="B2833" s="187" t="e">
        <f>#REF!</f>
        <v>#REF!</v>
      </c>
      <c r="C2833" s="191" t="e">
        <f>#REF!</f>
        <v>#REF!</v>
      </c>
      <c r="D2833" s="186" t="e">
        <f>COUNTIF('[5]Trial Balance'!$A:$A,A2833)</f>
        <v>#VALUE!</v>
      </c>
    </row>
    <row r="2834" spans="1:4" hidden="1" x14ac:dyDescent="0.3">
      <c r="A2834" s="187" t="e">
        <f>#REF!</f>
        <v>#REF!</v>
      </c>
      <c r="B2834" s="187" t="e">
        <f>#REF!</f>
        <v>#REF!</v>
      </c>
      <c r="C2834" s="191" t="e">
        <f>#REF!</f>
        <v>#REF!</v>
      </c>
      <c r="D2834" s="186" t="e">
        <f>COUNTIF('[5]Trial Balance'!$A:$A,A2834)</f>
        <v>#VALUE!</v>
      </c>
    </row>
    <row r="2835" spans="1:4" hidden="1" x14ac:dyDescent="0.3">
      <c r="A2835" s="187" t="e">
        <f>#REF!</f>
        <v>#REF!</v>
      </c>
      <c r="B2835" s="187" t="e">
        <f>#REF!</f>
        <v>#REF!</v>
      </c>
      <c r="C2835" s="191" t="e">
        <f>#REF!</f>
        <v>#REF!</v>
      </c>
      <c r="D2835" s="186" t="e">
        <f>COUNTIF('[5]Trial Balance'!$A:$A,A2835)</f>
        <v>#VALUE!</v>
      </c>
    </row>
    <row r="2836" spans="1:4" hidden="1" x14ac:dyDescent="0.3">
      <c r="A2836" s="187" t="e">
        <f>#REF!</f>
        <v>#REF!</v>
      </c>
      <c r="B2836" s="187" t="e">
        <f>#REF!</f>
        <v>#REF!</v>
      </c>
      <c r="C2836" s="191" t="e">
        <f>#REF!</f>
        <v>#REF!</v>
      </c>
      <c r="D2836" s="186" t="e">
        <f>COUNTIF('[5]Trial Balance'!$A:$A,A2836)</f>
        <v>#VALUE!</v>
      </c>
    </row>
    <row r="2837" spans="1:4" hidden="1" x14ac:dyDescent="0.3">
      <c r="A2837" s="187" t="e">
        <f>#REF!</f>
        <v>#REF!</v>
      </c>
      <c r="B2837" s="187" t="e">
        <f>#REF!</f>
        <v>#REF!</v>
      </c>
      <c r="C2837" s="191" t="e">
        <f>#REF!</f>
        <v>#REF!</v>
      </c>
      <c r="D2837" s="186" t="e">
        <f>COUNTIF('[5]Trial Balance'!$A:$A,A2837)</f>
        <v>#VALUE!</v>
      </c>
    </row>
    <row r="2838" spans="1:4" hidden="1" x14ac:dyDescent="0.3">
      <c r="A2838" s="187" t="e">
        <f>#REF!</f>
        <v>#REF!</v>
      </c>
      <c r="B2838" s="187" t="e">
        <f>#REF!</f>
        <v>#REF!</v>
      </c>
      <c r="C2838" s="191" t="e">
        <f>#REF!</f>
        <v>#REF!</v>
      </c>
      <c r="D2838" s="186" t="e">
        <f>COUNTIF('[5]Trial Balance'!$A:$A,A2838)</f>
        <v>#VALUE!</v>
      </c>
    </row>
    <row r="2839" spans="1:4" hidden="1" x14ac:dyDescent="0.3">
      <c r="A2839" s="187" t="e">
        <f>#REF!</f>
        <v>#REF!</v>
      </c>
      <c r="B2839" s="187" t="e">
        <f>#REF!</f>
        <v>#REF!</v>
      </c>
      <c r="C2839" s="191" t="e">
        <f>#REF!</f>
        <v>#REF!</v>
      </c>
      <c r="D2839" s="186" t="e">
        <f>COUNTIF('[5]Trial Balance'!$A:$A,A2839)</f>
        <v>#VALUE!</v>
      </c>
    </row>
    <row r="2840" spans="1:4" hidden="1" x14ac:dyDescent="0.3">
      <c r="A2840" s="187" t="e">
        <f>#REF!</f>
        <v>#REF!</v>
      </c>
      <c r="B2840" s="187" t="e">
        <f>#REF!</f>
        <v>#REF!</v>
      </c>
      <c r="C2840" s="191" t="e">
        <f>#REF!</f>
        <v>#REF!</v>
      </c>
      <c r="D2840" s="186" t="e">
        <f>COUNTIF('[5]Trial Balance'!$A:$A,A2840)</f>
        <v>#VALUE!</v>
      </c>
    </row>
    <row r="2841" spans="1:4" hidden="1" x14ac:dyDescent="0.3">
      <c r="A2841" s="187" t="e">
        <f>#REF!</f>
        <v>#REF!</v>
      </c>
      <c r="B2841" s="187" t="e">
        <f>#REF!</f>
        <v>#REF!</v>
      </c>
      <c r="C2841" s="191" t="e">
        <f>#REF!</f>
        <v>#REF!</v>
      </c>
      <c r="D2841" s="186" t="e">
        <f>COUNTIF('[5]Trial Balance'!$A:$A,A2841)</f>
        <v>#VALUE!</v>
      </c>
    </row>
    <row r="2842" spans="1:4" hidden="1" x14ac:dyDescent="0.3">
      <c r="A2842" s="187" t="e">
        <f>#REF!</f>
        <v>#REF!</v>
      </c>
      <c r="B2842" s="187" t="e">
        <f>#REF!</f>
        <v>#REF!</v>
      </c>
      <c r="C2842" s="191" t="e">
        <f>#REF!</f>
        <v>#REF!</v>
      </c>
      <c r="D2842" s="186" t="e">
        <f>COUNTIF('[5]Trial Balance'!$A:$A,A2842)</f>
        <v>#VALUE!</v>
      </c>
    </row>
    <row r="2843" spans="1:4" hidden="1" x14ac:dyDescent="0.3">
      <c r="A2843" s="187" t="e">
        <f>#REF!</f>
        <v>#REF!</v>
      </c>
      <c r="B2843" s="187" t="e">
        <f>#REF!</f>
        <v>#REF!</v>
      </c>
      <c r="C2843" s="191" t="e">
        <f>#REF!</f>
        <v>#REF!</v>
      </c>
      <c r="D2843" s="186" t="e">
        <f>COUNTIF('[5]Trial Balance'!$A:$A,A2843)</f>
        <v>#VALUE!</v>
      </c>
    </row>
    <row r="2844" spans="1:4" hidden="1" x14ac:dyDescent="0.3">
      <c r="A2844" s="187" t="e">
        <f>#REF!</f>
        <v>#REF!</v>
      </c>
      <c r="B2844" s="187" t="e">
        <f>#REF!</f>
        <v>#REF!</v>
      </c>
      <c r="C2844" s="191" t="e">
        <f>#REF!</f>
        <v>#REF!</v>
      </c>
      <c r="D2844" s="186" t="e">
        <f>COUNTIF('[5]Trial Balance'!$A:$A,A2844)</f>
        <v>#VALUE!</v>
      </c>
    </row>
    <row r="2845" spans="1:4" hidden="1" x14ac:dyDescent="0.3">
      <c r="A2845" s="187" t="e">
        <f>#REF!</f>
        <v>#REF!</v>
      </c>
      <c r="B2845" s="187" t="e">
        <f>#REF!</f>
        <v>#REF!</v>
      </c>
      <c r="C2845" s="191" t="e">
        <f>#REF!</f>
        <v>#REF!</v>
      </c>
      <c r="D2845" s="186" t="e">
        <f>COUNTIF('[5]Trial Balance'!$A:$A,A2845)</f>
        <v>#VALUE!</v>
      </c>
    </row>
    <row r="2846" spans="1:4" hidden="1" x14ac:dyDescent="0.3">
      <c r="A2846" s="187" t="e">
        <f>#REF!</f>
        <v>#REF!</v>
      </c>
      <c r="B2846" s="187" t="e">
        <f>#REF!</f>
        <v>#REF!</v>
      </c>
      <c r="C2846" s="191" t="e">
        <f>#REF!</f>
        <v>#REF!</v>
      </c>
      <c r="D2846" s="186" t="e">
        <f>COUNTIF('[5]Trial Balance'!$A:$A,A2846)</f>
        <v>#VALUE!</v>
      </c>
    </row>
    <row r="2847" spans="1:4" hidden="1" x14ac:dyDescent="0.3">
      <c r="A2847" s="187" t="e">
        <f>#REF!</f>
        <v>#REF!</v>
      </c>
      <c r="B2847" s="187" t="e">
        <f>#REF!</f>
        <v>#REF!</v>
      </c>
      <c r="C2847" s="191" t="e">
        <f>#REF!</f>
        <v>#REF!</v>
      </c>
      <c r="D2847" s="186" t="e">
        <f>COUNTIF('[5]Trial Balance'!$A:$A,A2847)</f>
        <v>#VALUE!</v>
      </c>
    </row>
    <row r="2848" spans="1:4" hidden="1" x14ac:dyDescent="0.3">
      <c r="A2848" s="187" t="e">
        <f>#REF!</f>
        <v>#REF!</v>
      </c>
      <c r="B2848" s="187" t="e">
        <f>#REF!</f>
        <v>#REF!</v>
      </c>
      <c r="C2848" s="191" t="e">
        <f>#REF!</f>
        <v>#REF!</v>
      </c>
      <c r="D2848" s="186" t="e">
        <f>COUNTIF('[5]Trial Balance'!$A:$A,A2848)</f>
        <v>#VALUE!</v>
      </c>
    </row>
    <row r="2849" spans="1:4" hidden="1" x14ac:dyDescent="0.3">
      <c r="A2849" s="187" t="e">
        <f>#REF!</f>
        <v>#REF!</v>
      </c>
      <c r="B2849" s="187" t="e">
        <f>#REF!</f>
        <v>#REF!</v>
      </c>
      <c r="C2849" s="191" t="e">
        <f>#REF!</f>
        <v>#REF!</v>
      </c>
      <c r="D2849" s="186" t="e">
        <f>COUNTIF('[5]Trial Balance'!$A:$A,A2849)</f>
        <v>#VALUE!</v>
      </c>
    </row>
    <row r="2850" spans="1:4" hidden="1" x14ac:dyDescent="0.3">
      <c r="A2850" s="187" t="e">
        <f>#REF!</f>
        <v>#REF!</v>
      </c>
      <c r="B2850" s="187" t="e">
        <f>#REF!</f>
        <v>#REF!</v>
      </c>
      <c r="C2850" s="191" t="e">
        <f>#REF!</f>
        <v>#REF!</v>
      </c>
      <c r="D2850" s="186" t="e">
        <f>COUNTIF('[5]Trial Balance'!$A:$A,A2850)</f>
        <v>#VALUE!</v>
      </c>
    </row>
    <row r="2851" spans="1:4" hidden="1" x14ac:dyDescent="0.3">
      <c r="A2851" s="187" t="e">
        <f>#REF!</f>
        <v>#REF!</v>
      </c>
      <c r="B2851" s="187" t="e">
        <f>#REF!</f>
        <v>#REF!</v>
      </c>
      <c r="C2851" s="191" t="e">
        <f>#REF!</f>
        <v>#REF!</v>
      </c>
      <c r="D2851" s="186" t="e">
        <f>COUNTIF('[5]Trial Balance'!$A:$A,A2851)</f>
        <v>#VALUE!</v>
      </c>
    </row>
    <row r="2852" spans="1:4" hidden="1" x14ac:dyDescent="0.3">
      <c r="A2852" s="187" t="e">
        <f>#REF!</f>
        <v>#REF!</v>
      </c>
      <c r="B2852" s="187" t="e">
        <f>#REF!</f>
        <v>#REF!</v>
      </c>
      <c r="C2852" s="191" t="e">
        <f>#REF!</f>
        <v>#REF!</v>
      </c>
      <c r="D2852" s="186" t="e">
        <f>COUNTIF('[5]Trial Balance'!$A:$A,A2852)</f>
        <v>#VALUE!</v>
      </c>
    </row>
    <row r="2853" spans="1:4" hidden="1" x14ac:dyDescent="0.3">
      <c r="A2853" s="187" t="e">
        <f>#REF!</f>
        <v>#REF!</v>
      </c>
      <c r="B2853" s="187" t="e">
        <f>#REF!</f>
        <v>#REF!</v>
      </c>
      <c r="C2853" s="191" t="e">
        <f>#REF!</f>
        <v>#REF!</v>
      </c>
      <c r="D2853" s="186" t="e">
        <f>COUNTIF('[5]Trial Balance'!$A:$A,A2853)</f>
        <v>#VALUE!</v>
      </c>
    </row>
    <row r="2854" spans="1:4" hidden="1" x14ac:dyDescent="0.3">
      <c r="A2854" s="187" t="e">
        <f>#REF!</f>
        <v>#REF!</v>
      </c>
      <c r="B2854" s="187" t="e">
        <f>#REF!</f>
        <v>#REF!</v>
      </c>
      <c r="C2854" s="191" t="e">
        <f>#REF!</f>
        <v>#REF!</v>
      </c>
      <c r="D2854" s="186" t="e">
        <f>COUNTIF('[5]Trial Balance'!$A:$A,A2854)</f>
        <v>#VALUE!</v>
      </c>
    </row>
    <row r="2855" spans="1:4" hidden="1" x14ac:dyDescent="0.3">
      <c r="A2855" s="187" t="e">
        <f>#REF!</f>
        <v>#REF!</v>
      </c>
      <c r="B2855" s="187" t="e">
        <f>#REF!</f>
        <v>#REF!</v>
      </c>
      <c r="C2855" s="191" t="e">
        <f>#REF!</f>
        <v>#REF!</v>
      </c>
      <c r="D2855" s="186" t="e">
        <f>COUNTIF('[5]Trial Balance'!$A:$A,A2855)</f>
        <v>#VALUE!</v>
      </c>
    </row>
    <row r="2856" spans="1:4" hidden="1" x14ac:dyDescent="0.3">
      <c r="A2856" s="187" t="e">
        <f>#REF!</f>
        <v>#REF!</v>
      </c>
      <c r="B2856" s="187" t="e">
        <f>#REF!</f>
        <v>#REF!</v>
      </c>
      <c r="C2856" s="191" t="e">
        <f>#REF!</f>
        <v>#REF!</v>
      </c>
      <c r="D2856" s="186" t="e">
        <f>COUNTIF('[5]Trial Balance'!$A:$A,A2856)</f>
        <v>#VALUE!</v>
      </c>
    </row>
    <row r="2857" spans="1:4" hidden="1" x14ac:dyDescent="0.3">
      <c r="A2857" s="187" t="e">
        <f>#REF!</f>
        <v>#REF!</v>
      </c>
      <c r="B2857" s="187" t="e">
        <f>#REF!</f>
        <v>#REF!</v>
      </c>
      <c r="C2857" s="191" t="e">
        <f>#REF!</f>
        <v>#REF!</v>
      </c>
      <c r="D2857" s="186" t="e">
        <f>COUNTIF('[5]Trial Balance'!$A:$A,A2857)</f>
        <v>#VALUE!</v>
      </c>
    </row>
    <row r="2858" spans="1:4" hidden="1" x14ac:dyDescent="0.3">
      <c r="A2858" s="187" t="e">
        <f>#REF!</f>
        <v>#REF!</v>
      </c>
      <c r="B2858" s="187" t="e">
        <f>#REF!</f>
        <v>#REF!</v>
      </c>
      <c r="C2858" s="191" t="e">
        <f>#REF!</f>
        <v>#REF!</v>
      </c>
      <c r="D2858" s="186" t="e">
        <f>COUNTIF('[5]Trial Balance'!$A:$A,A2858)</f>
        <v>#VALUE!</v>
      </c>
    </row>
    <row r="2859" spans="1:4" hidden="1" x14ac:dyDescent="0.3">
      <c r="A2859" s="187" t="e">
        <f>#REF!</f>
        <v>#REF!</v>
      </c>
      <c r="B2859" s="187" t="e">
        <f>#REF!</f>
        <v>#REF!</v>
      </c>
      <c r="C2859" s="191" t="e">
        <f>#REF!</f>
        <v>#REF!</v>
      </c>
      <c r="D2859" s="186" t="e">
        <f>COUNTIF('[5]Trial Balance'!$A:$A,A2859)</f>
        <v>#VALUE!</v>
      </c>
    </row>
    <row r="2860" spans="1:4" hidden="1" x14ac:dyDescent="0.3">
      <c r="A2860" s="187" t="e">
        <f>#REF!</f>
        <v>#REF!</v>
      </c>
      <c r="B2860" s="187" t="e">
        <f>#REF!</f>
        <v>#REF!</v>
      </c>
      <c r="C2860" s="191" t="e">
        <f>#REF!</f>
        <v>#REF!</v>
      </c>
      <c r="D2860" s="186" t="e">
        <f>COUNTIF('[5]Trial Balance'!$A:$A,A2860)</f>
        <v>#VALUE!</v>
      </c>
    </row>
    <row r="2861" spans="1:4" hidden="1" x14ac:dyDescent="0.3">
      <c r="A2861" s="187" t="e">
        <f>#REF!</f>
        <v>#REF!</v>
      </c>
      <c r="B2861" s="187" t="e">
        <f>#REF!</f>
        <v>#REF!</v>
      </c>
      <c r="C2861" s="191" t="e">
        <f>#REF!</f>
        <v>#REF!</v>
      </c>
      <c r="D2861" s="186" t="e">
        <f>COUNTIF('[5]Trial Balance'!$A:$A,A2861)</f>
        <v>#VALUE!</v>
      </c>
    </row>
    <row r="2862" spans="1:4" hidden="1" x14ac:dyDescent="0.3">
      <c r="A2862" s="187" t="e">
        <f>#REF!</f>
        <v>#REF!</v>
      </c>
      <c r="B2862" s="187" t="e">
        <f>#REF!</f>
        <v>#REF!</v>
      </c>
      <c r="C2862" s="191" t="e">
        <f>#REF!</f>
        <v>#REF!</v>
      </c>
      <c r="D2862" s="186" t="e">
        <f>COUNTIF('[5]Trial Balance'!$A:$A,A2862)</f>
        <v>#VALUE!</v>
      </c>
    </row>
    <row r="2863" spans="1:4" hidden="1" x14ac:dyDescent="0.3">
      <c r="A2863" s="187" t="e">
        <f>#REF!</f>
        <v>#REF!</v>
      </c>
      <c r="B2863" s="187" t="e">
        <f>#REF!</f>
        <v>#REF!</v>
      </c>
      <c r="C2863" s="191" t="e">
        <f>#REF!</f>
        <v>#REF!</v>
      </c>
      <c r="D2863" s="186" t="e">
        <f>COUNTIF('[5]Trial Balance'!$A:$A,A2863)</f>
        <v>#VALUE!</v>
      </c>
    </row>
    <row r="2864" spans="1:4" hidden="1" x14ac:dyDescent="0.3">
      <c r="A2864" s="187" t="e">
        <f>#REF!</f>
        <v>#REF!</v>
      </c>
      <c r="B2864" s="187" t="e">
        <f>#REF!</f>
        <v>#REF!</v>
      </c>
      <c r="C2864" s="191" t="e">
        <f>#REF!</f>
        <v>#REF!</v>
      </c>
      <c r="D2864" s="186" t="e">
        <f>COUNTIF('[5]Trial Balance'!$A:$A,A2864)</f>
        <v>#VALUE!</v>
      </c>
    </row>
    <row r="2865" spans="1:4" hidden="1" x14ac:dyDescent="0.3">
      <c r="A2865" s="187" t="e">
        <f>#REF!</f>
        <v>#REF!</v>
      </c>
      <c r="B2865" s="187" t="e">
        <f>#REF!</f>
        <v>#REF!</v>
      </c>
      <c r="C2865" s="191" t="e">
        <f>#REF!</f>
        <v>#REF!</v>
      </c>
      <c r="D2865" s="186" t="e">
        <f>COUNTIF('[5]Trial Balance'!$A:$A,A2865)</f>
        <v>#VALUE!</v>
      </c>
    </row>
    <row r="2866" spans="1:4" hidden="1" x14ac:dyDescent="0.3">
      <c r="A2866" s="187" t="e">
        <f>#REF!</f>
        <v>#REF!</v>
      </c>
      <c r="B2866" s="187" t="e">
        <f>#REF!</f>
        <v>#REF!</v>
      </c>
      <c r="C2866" s="191" t="e">
        <f>#REF!</f>
        <v>#REF!</v>
      </c>
      <c r="D2866" s="186" t="e">
        <f>COUNTIF('[5]Trial Balance'!$A:$A,A2866)</f>
        <v>#VALUE!</v>
      </c>
    </row>
    <row r="2867" spans="1:4" hidden="1" x14ac:dyDescent="0.3">
      <c r="A2867" s="187" t="e">
        <f>#REF!</f>
        <v>#REF!</v>
      </c>
      <c r="B2867" s="187" t="e">
        <f>#REF!</f>
        <v>#REF!</v>
      </c>
      <c r="C2867" s="191" t="e">
        <f>#REF!</f>
        <v>#REF!</v>
      </c>
      <c r="D2867" s="186" t="e">
        <f>COUNTIF('[5]Trial Balance'!$A:$A,A2867)</f>
        <v>#VALUE!</v>
      </c>
    </row>
    <row r="2868" spans="1:4" hidden="1" x14ac:dyDescent="0.3">
      <c r="A2868" s="187" t="e">
        <f>#REF!</f>
        <v>#REF!</v>
      </c>
      <c r="B2868" s="187" t="e">
        <f>#REF!</f>
        <v>#REF!</v>
      </c>
      <c r="C2868" s="191" t="e">
        <f>#REF!</f>
        <v>#REF!</v>
      </c>
      <c r="D2868" s="186" t="e">
        <f>COUNTIF('[5]Trial Balance'!$A:$A,A2868)</f>
        <v>#VALUE!</v>
      </c>
    </row>
    <row r="2869" spans="1:4" hidden="1" x14ac:dyDescent="0.3">
      <c r="A2869" s="187" t="e">
        <f>#REF!</f>
        <v>#REF!</v>
      </c>
      <c r="B2869" s="187" t="e">
        <f>#REF!</f>
        <v>#REF!</v>
      </c>
      <c r="C2869" s="191" t="e">
        <f>#REF!</f>
        <v>#REF!</v>
      </c>
      <c r="D2869" s="186" t="e">
        <f>COUNTIF('[5]Trial Balance'!$A:$A,A2869)</f>
        <v>#VALUE!</v>
      </c>
    </row>
    <row r="2870" spans="1:4" hidden="1" x14ac:dyDescent="0.3">
      <c r="A2870" s="187" t="e">
        <f>#REF!</f>
        <v>#REF!</v>
      </c>
      <c r="B2870" s="187" t="e">
        <f>#REF!</f>
        <v>#REF!</v>
      </c>
      <c r="C2870" s="191" t="e">
        <f>#REF!</f>
        <v>#REF!</v>
      </c>
      <c r="D2870" s="186" t="e">
        <f>COUNTIF('[5]Trial Balance'!$A:$A,A2870)</f>
        <v>#VALUE!</v>
      </c>
    </row>
    <row r="2871" spans="1:4" hidden="1" x14ac:dyDescent="0.3">
      <c r="A2871" s="187" t="e">
        <f>#REF!</f>
        <v>#REF!</v>
      </c>
      <c r="B2871" s="187" t="e">
        <f>#REF!</f>
        <v>#REF!</v>
      </c>
      <c r="C2871" s="191" t="e">
        <f>#REF!</f>
        <v>#REF!</v>
      </c>
      <c r="D2871" s="186" t="e">
        <f>COUNTIF('[5]Trial Balance'!$A:$A,A2871)</f>
        <v>#VALUE!</v>
      </c>
    </row>
    <row r="2872" spans="1:4" hidden="1" x14ac:dyDescent="0.3">
      <c r="A2872" s="187" t="e">
        <f>#REF!</f>
        <v>#REF!</v>
      </c>
      <c r="B2872" s="187" t="e">
        <f>#REF!</f>
        <v>#REF!</v>
      </c>
      <c r="C2872" s="191" t="e">
        <f>#REF!</f>
        <v>#REF!</v>
      </c>
      <c r="D2872" s="186" t="e">
        <f>COUNTIF('[5]Trial Balance'!$A:$A,A2872)</f>
        <v>#VALUE!</v>
      </c>
    </row>
    <row r="2873" spans="1:4" hidden="1" x14ac:dyDescent="0.3">
      <c r="A2873" s="187" t="e">
        <f>#REF!</f>
        <v>#REF!</v>
      </c>
      <c r="B2873" s="187" t="e">
        <f>#REF!</f>
        <v>#REF!</v>
      </c>
      <c r="C2873" s="191" t="e">
        <f>#REF!</f>
        <v>#REF!</v>
      </c>
      <c r="D2873" s="186" t="e">
        <f>COUNTIF('[5]Trial Balance'!$A:$A,A2873)</f>
        <v>#VALUE!</v>
      </c>
    </row>
    <row r="2874" spans="1:4" hidden="1" x14ac:dyDescent="0.3">
      <c r="A2874" s="187" t="e">
        <f>#REF!</f>
        <v>#REF!</v>
      </c>
      <c r="B2874" s="187" t="e">
        <f>#REF!</f>
        <v>#REF!</v>
      </c>
      <c r="C2874" s="191" t="e">
        <f>#REF!</f>
        <v>#REF!</v>
      </c>
      <c r="D2874" s="186" t="e">
        <f>COUNTIF('[5]Trial Balance'!$A:$A,A2874)</f>
        <v>#VALUE!</v>
      </c>
    </row>
    <row r="2875" spans="1:4" hidden="1" x14ac:dyDescent="0.3">
      <c r="A2875" s="187" t="e">
        <f>#REF!</f>
        <v>#REF!</v>
      </c>
      <c r="B2875" s="187" t="e">
        <f>#REF!</f>
        <v>#REF!</v>
      </c>
      <c r="C2875" s="191" t="e">
        <f>#REF!</f>
        <v>#REF!</v>
      </c>
      <c r="D2875" s="186" t="e">
        <f>COUNTIF('[5]Trial Balance'!$A:$A,A2875)</f>
        <v>#VALUE!</v>
      </c>
    </row>
    <row r="2876" spans="1:4" hidden="1" x14ac:dyDescent="0.3">
      <c r="A2876" s="187" t="e">
        <f>#REF!</f>
        <v>#REF!</v>
      </c>
      <c r="B2876" s="187" t="e">
        <f>#REF!</f>
        <v>#REF!</v>
      </c>
      <c r="C2876" s="191" t="e">
        <f>#REF!</f>
        <v>#REF!</v>
      </c>
      <c r="D2876" s="186" t="e">
        <f>COUNTIF('[5]Trial Balance'!$A:$A,A2876)</f>
        <v>#VALUE!</v>
      </c>
    </row>
    <row r="2877" spans="1:4" hidden="1" x14ac:dyDescent="0.3">
      <c r="A2877" s="187" t="e">
        <f>#REF!</f>
        <v>#REF!</v>
      </c>
      <c r="B2877" s="187" t="e">
        <f>#REF!</f>
        <v>#REF!</v>
      </c>
      <c r="C2877" s="191" t="e">
        <f>#REF!</f>
        <v>#REF!</v>
      </c>
      <c r="D2877" s="186" t="e">
        <f>COUNTIF('[5]Trial Balance'!$A:$A,A2877)</f>
        <v>#VALUE!</v>
      </c>
    </row>
    <row r="2878" spans="1:4" hidden="1" x14ac:dyDescent="0.3">
      <c r="A2878" s="187" t="e">
        <f>#REF!</f>
        <v>#REF!</v>
      </c>
      <c r="B2878" s="187" t="e">
        <f>#REF!</f>
        <v>#REF!</v>
      </c>
      <c r="C2878" s="191" t="e">
        <f>#REF!</f>
        <v>#REF!</v>
      </c>
      <c r="D2878" s="186" t="e">
        <f>COUNTIF('[5]Trial Balance'!$A:$A,A2878)</f>
        <v>#VALUE!</v>
      </c>
    </row>
    <row r="2879" spans="1:4" hidden="1" x14ac:dyDescent="0.3">
      <c r="A2879" s="187" t="e">
        <f>#REF!</f>
        <v>#REF!</v>
      </c>
      <c r="B2879" s="187" t="e">
        <f>#REF!</f>
        <v>#REF!</v>
      </c>
      <c r="C2879" s="191" t="e">
        <f>#REF!</f>
        <v>#REF!</v>
      </c>
      <c r="D2879" s="186" t="e">
        <f>COUNTIF('[5]Trial Balance'!$A:$A,A2879)</f>
        <v>#VALUE!</v>
      </c>
    </row>
    <row r="2880" spans="1:4" hidden="1" x14ac:dyDescent="0.3">
      <c r="A2880" s="187" t="e">
        <f>#REF!</f>
        <v>#REF!</v>
      </c>
      <c r="B2880" s="187" t="e">
        <f>#REF!</f>
        <v>#REF!</v>
      </c>
      <c r="C2880" s="191" t="e">
        <f>#REF!</f>
        <v>#REF!</v>
      </c>
      <c r="D2880" s="186" t="e">
        <f>COUNTIF('[5]Trial Balance'!$A:$A,A2880)</f>
        <v>#VALUE!</v>
      </c>
    </row>
    <row r="2881" spans="1:4" hidden="1" x14ac:dyDescent="0.3">
      <c r="A2881" s="187" t="e">
        <f>#REF!</f>
        <v>#REF!</v>
      </c>
      <c r="B2881" s="187" t="e">
        <f>#REF!</f>
        <v>#REF!</v>
      </c>
      <c r="C2881" s="191" t="e">
        <f>#REF!</f>
        <v>#REF!</v>
      </c>
      <c r="D2881" s="186" t="e">
        <f>COUNTIF('[5]Trial Balance'!$A:$A,A2881)</f>
        <v>#VALUE!</v>
      </c>
    </row>
    <row r="2882" spans="1:4" hidden="1" x14ac:dyDescent="0.3">
      <c r="A2882" s="187" t="e">
        <f>#REF!</f>
        <v>#REF!</v>
      </c>
      <c r="B2882" s="187" t="e">
        <f>#REF!</f>
        <v>#REF!</v>
      </c>
      <c r="C2882" s="191" t="e">
        <f>#REF!</f>
        <v>#REF!</v>
      </c>
      <c r="D2882" s="186" t="e">
        <f>COUNTIF('[5]Trial Balance'!$A:$A,A2882)</f>
        <v>#VALUE!</v>
      </c>
    </row>
    <row r="2883" spans="1:4" hidden="1" x14ac:dyDescent="0.3">
      <c r="A2883" s="187" t="e">
        <f>#REF!</f>
        <v>#REF!</v>
      </c>
      <c r="B2883" s="187" t="e">
        <f>#REF!</f>
        <v>#REF!</v>
      </c>
      <c r="C2883" s="191" t="e">
        <f>#REF!</f>
        <v>#REF!</v>
      </c>
      <c r="D2883" s="186" t="e">
        <f>COUNTIF('[5]Trial Balance'!$A:$A,A2883)</f>
        <v>#VALUE!</v>
      </c>
    </row>
    <row r="2884" spans="1:4" hidden="1" x14ac:dyDescent="0.3">
      <c r="A2884" s="187" t="e">
        <f>#REF!</f>
        <v>#REF!</v>
      </c>
      <c r="B2884" s="187" t="e">
        <f>#REF!</f>
        <v>#REF!</v>
      </c>
      <c r="C2884" s="191" t="e">
        <f>#REF!</f>
        <v>#REF!</v>
      </c>
      <c r="D2884" s="186" t="e">
        <f>COUNTIF('[5]Trial Balance'!$A:$A,A2884)</f>
        <v>#VALUE!</v>
      </c>
    </row>
    <row r="2885" spans="1:4" hidden="1" x14ac:dyDescent="0.3">
      <c r="A2885" s="187" t="e">
        <f>#REF!</f>
        <v>#REF!</v>
      </c>
      <c r="B2885" s="187" t="e">
        <f>#REF!</f>
        <v>#REF!</v>
      </c>
      <c r="C2885" s="191" t="e">
        <f>#REF!</f>
        <v>#REF!</v>
      </c>
      <c r="D2885" s="186" t="e">
        <f>COUNTIF('[5]Trial Balance'!$A:$A,A2885)</f>
        <v>#VALUE!</v>
      </c>
    </row>
    <row r="2886" spans="1:4" hidden="1" x14ac:dyDescent="0.3">
      <c r="A2886" s="187" t="e">
        <f>#REF!</f>
        <v>#REF!</v>
      </c>
      <c r="B2886" s="187" t="e">
        <f>#REF!</f>
        <v>#REF!</v>
      </c>
      <c r="C2886" s="191" t="e">
        <f>#REF!</f>
        <v>#REF!</v>
      </c>
      <c r="D2886" s="186" t="e">
        <f>COUNTIF('[5]Trial Balance'!$A:$A,A2886)</f>
        <v>#VALUE!</v>
      </c>
    </row>
    <row r="2887" spans="1:4" hidden="1" x14ac:dyDescent="0.3">
      <c r="A2887" s="187" t="e">
        <f>#REF!</f>
        <v>#REF!</v>
      </c>
      <c r="B2887" s="187" t="e">
        <f>#REF!</f>
        <v>#REF!</v>
      </c>
      <c r="C2887" s="191" t="e">
        <f>#REF!</f>
        <v>#REF!</v>
      </c>
      <c r="D2887" s="186" t="e">
        <f>COUNTIF('[5]Trial Balance'!$A:$A,A2887)</f>
        <v>#VALUE!</v>
      </c>
    </row>
    <row r="2888" spans="1:4" hidden="1" x14ac:dyDescent="0.3">
      <c r="A2888" s="187" t="e">
        <f>#REF!</f>
        <v>#REF!</v>
      </c>
      <c r="B2888" s="187" t="e">
        <f>#REF!</f>
        <v>#REF!</v>
      </c>
      <c r="C2888" s="191" t="e">
        <f>#REF!</f>
        <v>#REF!</v>
      </c>
      <c r="D2888" s="186" t="e">
        <f>COUNTIF('[5]Trial Balance'!$A:$A,A2888)</f>
        <v>#VALUE!</v>
      </c>
    </row>
    <row r="2889" spans="1:4" hidden="1" x14ac:dyDescent="0.3">
      <c r="A2889" s="187" t="e">
        <f>#REF!</f>
        <v>#REF!</v>
      </c>
      <c r="B2889" s="187" t="e">
        <f>#REF!</f>
        <v>#REF!</v>
      </c>
      <c r="C2889" s="191" t="e">
        <f>#REF!</f>
        <v>#REF!</v>
      </c>
      <c r="D2889" s="186" t="e">
        <f>COUNTIF('[5]Trial Balance'!$A:$A,A2889)</f>
        <v>#VALUE!</v>
      </c>
    </row>
    <row r="2890" spans="1:4" hidden="1" x14ac:dyDescent="0.3">
      <c r="A2890" s="187" t="e">
        <f>#REF!</f>
        <v>#REF!</v>
      </c>
      <c r="B2890" s="187" t="e">
        <f>#REF!</f>
        <v>#REF!</v>
      </c>
      <c r="C2890" s="191" t="e">
        <f>#REF!</f>
        <v>#REF!</v>
      </c>
      <c r="D2890" s="186" t="e">
        <f>COUNTIF('[5]Trial Balance'!$A:$A,A2890)</f>
        <v>#VALUE!</v>
      </c>
    </row>
    <row r="2891" spans="1:4" hidden="1" x14ac:dyDescent="0.3">
      <c r="A2891" s="187" t="e">
        <f>#REF!</f>
        <v>#REF!</v>
      </c>
      <c r="B2891" s="187" t="e">
        <f>#REF!</f>
        <v>#REF!</v>
      </c>
      <c r="C2891" s="191" t="e">
        <f>#REF!</f>
        <v>#REF!</v>
      </c>
      <c r="D2891" s="186" t="e">
        <f>COUNTIF('[5]Trial Balance'!$A:$A,A2891)</f>
        <v>#VALUE!</v>
      </c>
    </row>
    <row r="2892" spans="1:4" hidden="1" x14ac:dyDescent="0.3">
      <c r="A2892" s="187" t="e">
        <f>#REF!</f>
        <v>#REF!</v>
      </c>
      <c r="B2892" s="187" t="e">
        <f>#REF!</f>
        <v>#REF!</v>
      </c>
      <c r="C2892" s="191" t="e">
        <f>#REF!</f>
        <v>#REF!</v>
      </c>
      <c r="D2892" s="186" t="e">
        <f>COUNTIF('[5]Trial Balance'!$A:$A,A2892)</f>
        <v>#VALUE!</v>
      </c>
    </row>
    <row r="2893" spans="1:4" hidden="1" x14ac:dyDescent="0.3">
      <c r="A2893" s="187" t="e">
        <f>#REF!</f>
        <v>#REF!</v>
      </c>
      <c r="B2893" s="187" t="e">
        <f>#REF!</f>
        <v>#REF!</v>
      </c>
      <c r="C2893" s="191" t="e">
        <f>#REF!</f>
        <v>#REF!</v>
      </c>
      <c r="D2893" s="186" t="e">
        <f>COUNTIF('[5]Trial Balance'!$A:$A,A2893)</f>
        <v>#VALUE!</v>
      </c>
    </row>
    <row r="2894" spans="1:4" hidden="1" x14ac:dyDescent="0.3">
      <c r="A2894" s="187" t="e">
        <f>#REF!</f>
        <v>#REF!</v>
      </c>
      <c r="B2894" s="187" t="e">
        <f>#REF!</f>
        <v>#REF!</v>
      </c>
      <c r="C2894" s="191" t="e">
        <f>#REF!</f>
        <v>#REF!</v>
      </c>
      <c r="D2894" s="186" t="e">
        <f>COUNTIF('[5]Trial Balance'!$A:$A,A2894)</f>
        <v>#VALUE!</v>
      </c>
    </row>
    <row r="2895" spans="1:4" hidden="1" x14ac:dyDescent="0.3">
      <c r="A2895" s="187" t="e">
        <f>#REF!</f>
        <v>#REF!</v>
      </c>
      <c r="B2895" s="187" t="e">
        <f>#REF!</f>
        <v>#REF!</v>
      </c>
      <c r="C2895" s="191" t="e">
        <f>#REF!</f>
        <v>#REF!</v>
      </c>
      <c r="D2895" s="186" t="e">
        <f>COUNTIF('[5]Trial Balance'!$A:$A,A2895)</f>
        <v>#VALUE!</v>
      </c>
    </row>
    <row r="2896" spans="1:4" hidden="1" x14ac:dyDescent="0.3">
      <c r="A2896" s="187" t="e">
        <f>#REF!</f>
        <v>#REF!</v>
      </c>
      <c r="B2896" s="187" t="e">
        <f>#REF!</f>
        <v>#REF!</v>
      </c>
      <c r="C2896" s="191" t="e">
        <f>#REF!</f>
        <v>#REF!</v>
      </c>
      <c r="D2896" s="186" t="e">
        <f>COUNTIF('[5]Trial Balance'!$A:$A,A2896)</f>
        <v>#VALUE!</v>
      </c>
    </row>
    <row r="2897" spans="1:4" hidden="1" x14ac:dyDescent="0.3">
      <c r="A2897" s="187" t="e">
        <f>#REF!</f>
        <v>#REF!</v>
      </c>
      <c r="B2897" s="187" t="e">
        <f>#REF!</f>
        <v>#REF!</v>
      </c>
      <c r="C2897" s="191" t="e">
        <f>#REF!</f>
        <v>#REF!</v>
      </c>
      <c r="D2897" s="186" t="e">
        <f>COUNTIF('[5]Trial Balance'!$A:$A,A2897)</f>
        <v>#VALUE!</v>
      </c>
    </row>
    <row r="2898" spans="1:4" hidden="1" x14ac:dyDescent="0.3">
      <c r="A2898" s="187" t="e">
        <f>#REF!</f>
        <v>#REF!</v>
      </c>
      <c r="B2898" s="187" t="e">
        <f>#REF!</f>
        <v>#REF!</v>
      </c>
      <c r="C2898" s="191" t="e">
        <f>#REF!</f>
        <v>#REF!</v>
      </c>
      <c r="D2898" s="186" t="e">
        <f>COUNTIF('[5]Trial Balance'!$A:$A,A2898)</f>
        <v>#VALUE!</v>
      </c>
    </row>
    <row r="2899" spans="1:4" hidden="1" x14ac:dyDescent="0.3">
      <c r="A2899" s="187" t="e">
        <f>#REF!</f>
        <v>#REF!</v>
      </c>
      <c r="B2899" s="187" t="e">
        <f>#REF!</f>
        <v>#REF!</v>
      </c>
      <c r="C2899" s="191" t="e">
        <f>#REF!</f>
        <v>#REF!</v>
      </c>
      <c r="D2899" s="186" t="e">
        <f>COUNTIF('[5]Trial Balance'!$A:$A,A2899)</f>
        <v>#VALUE!</v>
      </c>
    </row>
    <row r="2900" spans="1:4" hidden="1" x14ac:dyDescent="0.3">
      <c r="A2900" s="187" t="e">
        <f>#REF!</f>
        <v>#REF!</v>
      </c>
      <c r="B2900" s="187" t="e">
        <f>#REF!</f>
        <v>#REF!</v>
      </c>
      <c r="C2900" s="191" t="e">
        <f>#REF!</f>
        <v>#REF!</v>
      </c>
      <c r="D2900" s="186" t="e">
        <f>COUNTIF('[5]Trial Balance'!$A:$A,A2900)</f>
        <v>#VALUE!</v>
      </c>
    </row>
    <row r="2901" spans="1:4" hidden="1" x14ac:dyDescent="0.3">
      <c r="A2901" s="187" t="e">
        <f>#REF!</f>
        <v>#REF!</v>
      </c>
      <c r="B2901" s="187" t="e">
        <f>#REF!</f>
        <v>#REF!</v>
      </c>
      <c r="C2901" s="191" t="e">
        <f>#REF!</f>
        <v>#REF!</v>
      </c>
      <c r="D2901" s="186" t="e">
        <f>COUNTIF('[5]Trial Balance'!$A:$A,A2901)</f>
        <v>#VALUE!</v>
      </c>
    </row>
    <row r="2902" spans="1:4" hidden="1" x14ac:dyDescent="0.3">
      <c r="A2902" s="187" t="e">
        <f>#REF!</f>
        <v>#REF!</v>
      </c>
      <c r="B2902" s="187" t="e">
        <f>#REF!</f>
        <v>#REF!</v>
      </c>
      <c r="C2902" s="191" t="e">
        <f>#REF!</f>
        <v>#REF!</v>
      </c>
      <c r="D2902" s="186" t="e">
        <f>COUNTIF('[5]Trial Balance'!$A:$A,A2902)</f>
        <v>#VALUE!</v>
      </c>
    </row>
    <row r="2903" spans="1:4" hidden="1" x14ac:dyDescent="0.3">
      <c r="A2903" s="187" t="e">
        <f>#REF!</f>
        <v>#REF!</v>
      </c>
      <c r="B2903" s="187" t="e">
        <f>#REF!</f>
        <v>#REF!</v>
      </c>
      <c r="C2903" s="191" t="e">
        <f>#REF!</f>
        <v>#REF!</v>
      </c>
      <c r="D2903" s="186" t="e">
        <f>COUNTIF('[5]Trial Balance'!$A:$A,A2903)</f>
        <v>#VALUE!</v>
      </c>
    </row>
    <row r="2904" spans="1:4" hidden="1" x14ac:dyDescent="0.3">
      <c r="A2904" s="187" t="e">
        <f>#REF!</f>
        <v>#REF!</v>
      </c>
      <c r="B2904" s="187" t="e">
        <f>#REF!</f>
        <v>#REF!</v>
      </c>
      <c r="C2904" s="191" t="e">
        <f>#REF!</f>
        <v>#REF!</v>
      </c>
      <c r="D2904" s="186" t="e">
        <f>COUNTIF('[5]Trial Balance'!$A:$A,A2904)</f>
        <v>#VALUE!</v>
      </c>
    </row>
    <row r="2905" spans="1:4" hidden="1" x14ac:dyDescent="0.3">
      <c r="A2905" s="187" t="e">
        <f>#REF!</f>
        <v>#REF!</v>
      </c>
      <c r="B2905" s="187" t="e">
        <f>#REF!</f>
        <v>#REF!</v>
      </c>
      <c r="C2905" s="191" t="e">
        <f>#REF!</f>
        <v>#REF!</v>
      </c>
      <c r="D2905" s="186" t="e">
        <f>COUNTIF('[5]Trial Balance'!$A:$A,A2905)</f>
        <v>#VALUE!</v>
      </c>
    </row>
    <row r="2906" spans="1:4" hidden="1" x14ac:dyDescent="0.3">
      <c r="A2906" s="187" t="e">
        <f>#REF!</f>
        <v>#REF!</v>
      </c>
      <c r="B2906" s="187" t="e">
        <f>#REF!</f>
        <v>#REF!</v>
      </c>
      <c r="C2906" s="191" t="e">
        <f>#REF!</f>
        <v>#REF!</v>
      </c>
      <c r="D2906" s="186" t="e">
        <f>COUNTIF('[5]Trial Balance'!$A:$A,A2906)</f>
        <v>#VALUE!</v>
      </c>
    </row>
    <row r="2907" spans="1:4" hidden="1" x14ac:dyDescent="0.3">
      <c r="A2907" s="187" t="e">
        <f>#REF!</f>
        <v>#REF!</v>
      </c>
      <c r="B2907" s="187" t="e">
        <f>#REF!</f>
        <v>#REF!</v>
      </c>
      <c r="C2907" s="191" t="e">
        <f>#REF!</f>
        <v>#REF!</v>
      </c>
      <c r="D2907" s="186" t="e">
        <f>COUNTIF('[5]Trial Balance'!$A:$A,A2907)</f>
        <v>#VALUE!</v>
      </c>
    </row>
    <row r="2908" spans="1:4" hidden="1" x14ac:dyDescent="0.3">
      <c r="A2908" s="187" t="e">
        <f>#REF!</f>
        <v>#REF!</v>
      </c>
      <c r="B2908" s="187" t="e">
        <f>#REF!</f>
        <v>#REF!</v>
      </c>
      <c r="C2908" s="191" t="e">
        <f>#REF!</f>
        <v>#REF!</v>
      </c>
      <c r="D2908" s="186" t="e">
        <f>COUNTIF('[5]Trial Balance'!$A:$A,A2908)</f>
        <v>#VALUE!</v>
      </c>
    </row>
    <row r="2909" spans="1:4" hidden="1" x14ac:dyDescent="0.3">
      <c r="A2909" s="187" t="e">
        <f>#REF!</f>
        <v>#REF!</v>
      </c>
      <c r="B2909" s="187" t="e">
        <f>#REF!</f>
        <v>#REF!</v>
      </c>
      <c r="C2909" s="191" t="e">
        <f>#REF!</f>
        <v>#REF!</v>
      </c>
      <c r="D2909" s="186" t="e">
        <f>COUNTIF('[5]Trial Balance'!$A:$A,A2909)</f>
        <v>#VALUE!</v>
      </c>
    </row>
    <row r="2910" spans="1:4" hidden="1" x14ac:dyDescent="0.3">
      <c r="A2910" s="187" t="e">
        <f>#REF!</f>
        <v>#REF!</v>
      </c>
      <c r="B2910" s="187" t="e">
        <f>#REF!</f>
        <v>#REF!</v>
      </c>
      <c r="C2910" s="191" t="e">
        <f>#REF!</f>
        <v>#REF!</v>
      </c>
      <c r="D2910" s="186" t="e">
        <f>COUNTIF('[5]Trial Balance'!$A:$A,A2910)</f>
        <v>#VALUE!</v>
      </c>
    </row>
    <row r="2911" spans="1:4" hidden="1" x14ac:dyDescent="0.3">
      <c r="A2911" s="187" t="e">
        <f>#REF!</f>
        <v>#REF!</v>
      </c>
      <c r="B2911" s="187" t="e">
        <f>#REF!</f>
        <v>#REF!</v>
      </c>
      <c r="C2911" s="191" t="e">
        <f>#REF!</f>
        <v>#REF!</v>
      </c>
      <c r="D2911" s="186" t="e">
        <f>COUNTIF('[5]Trial Balance'!$A:$A,A2911)</f>
        <v>#VALUE!</v>
      </c>
    </row>
    <row r="2912" spans="1:4" hidden="1" x14ac:dyDescent="0.3">
      <c r="A2912" s="187" t="e">
        <f>#REF!</f>
        <v>#REF!</v>
      </c>
      <c r="B2912" s="187" t="e">
        <f>#REF!</f>
        <v>#REF!</v>
      </c>
      <c r="C2912" s="191" t="e">
        <f>#REF!</f>
        <v>#REF!</v>
      </c>
      <c r="D2912" s="186" t="e">
        <f>COUNTIF('[5]Trial Balance'!$A:$A,A2912)</f>
        <v>#VALUE!</v>
      </c>
    </row>
    <row r="2913" spans="1:4" hidden="1" x14ac:dyDescent="0.3">
      <c r="A2913" s="187" t="e">
        <f>#REF!</f>
        <v>#REF!</v>
      </c>
      <c r="B2913" s="187" t="e">
        <f>#REF!</f>
        <v>#REF!</v>
      </c>
      <c r="C2913" s="191" t="e">
        <f>#REF!</f>
        <v>#REF!</v>
      </c>
      <c r="D2913" s="186" t="e">
        <f>COUNTIF('[5]Trial Balance'!$A:$A,A2913)</f>
        <v>#VALUE!</v>
      </c>
    </row>
    <row r="2914" spans="1:4" hidden="1" x14ac:dyDescent="0.3">
      <c r="A2914" s="187" t="e">
        <f>#REF!</f>
        <v>#REF!</v>
      </c>
      <c r="B2914" s="187" t="e">
        <f>#REF!</f>
        <v>#REF!</v>
      </c>
      <c r="C2914" s="191" t="e">
        <f>#REF!</f>
        <v>#REF!</v>
      </c>
      <c r="D2914" s="186" t="e">
        <f>COUNTIF('[5]Trial Balance'!$A:$A,A2914)</f>
        <v>#VALUE!</v>
      </c>
    </row>
    <row r="2915" spans="1:4" hidden="1" x14ac:dyDescent="0.3">
      <c r="A2915" s="187" t="e">
        <f>#REF!</f>
        <v>#REF!</v>
      </c>
      <c r="B2915" s="187" t="e">
        <f>#REF!</f>
        <v>#REF!</v>
      </c>
      <c r="C2915" s="191" t="e">
        <f>#REF!</f>
        <v>#REF!</v>
      </c>
      <c r="D2915" s="186" t="e">
        <f>COUNTIF('[5]Trial Balance'!$A:$A,A2915)</f>
        <v>#VALUE!</v>
      </c>
    </row>
    <row r="2916" spans="1:4" hidden="1" x14ac:dyDescent="0.3">
      <c r="A2916" s="187" t="e">
        <f>#REF!</f>
        <v>#REF!</v>
      </c>
      <c r="B2916" s="187" t="e">
        <f>#REF!</f>
        <v>#REF!</v>
      </c>
      <c r="C2916" s="191" t="e">
        <f>#REF!</f>
        <v>#REF!</v>
      </c>
      <c r="D2916" s="186" t="e">
        <f>COUNTIF('[5]Trial Balance'!$A:$A,A2916)</f>
        <v>#VALUE!</v>
      </c>
    </row>
    <row r="2917" spans="1:4" hidden="1" x14ac:dyDescent="0.3">
      <c r="A2917" s="187" t="e">
        <f>#REF!</f>
        <v>#REF!</v>
      </c>
      <c r="B2917" s="187" t="e">
        <f>#REF!</f>
        <v>#REF!</v>
      </c>
      <c r="C2917" s="191" t="e">
        <f>#REF!</f>
        <v>#REF!</v>
      </c>
      <c r="D2917" s="186" t="e">
        <f>COUNTIF('[5]Trial Balance'!$A:$A,A2917)</f>
        <v>#VALUE!</v>
      </c>
    </row>
    <row r="2918" spans="1:4" hidden="1" x14ac:dyDescent="0.3">
      <c r="A2918" s="187" t="e">
        <f>#REF!</f>
        <v>#REF!</v>
      </c>
      <c r="B2918" s="187" t="e">
        <f>#REF!</f>
        <v>#REF!</v>
      </c>
      <c r="C2918" s="191" t="e">
        <f>#REF!</f>
        <v>#REF!</v>
      </c>
      <c r="D2918" s="186" t="e">
        <f>COUNTIF('[5]Trial Balance'!$A:$A,A2918)</f>
        <v>#VALUE!</v>
      </c>
    </row>
    <row r="2919" spans="1:4" hidden="1" x14ac:dyDescent="0.3">
      <c r="A2919" s="187" t="e">
        <f>#REF!</f>
        <v>#REF!</v>
      </c>
      <c r="B2919" s="187" t="e">
        <f>#REF!</f>
        <v>#REF!</v>
      </c>
      <c r="C2919" s="191" t="e">
        <f>#REF!</f>
        <v>#REF!</v>
      </c>
      <c r="D2919" s="186" t="e">
        <f>COUNTIF('[5]Trial Balance'!$A:$A,A2919)</f>
        <v>#VALUE!</v>
      </c>
    </row>
    <row r="2920" spans="1:4" hidden="1" x14ac:dyDescent="0.3">
      <c r="A2920" s="187" t="e">
        <f>#REF!</f>
        <v>#REF!</v>
      </c>
      <c r="B2920" s="187" t="e">
        <f>#REF!</f>
        <v>#REF!</v>
      </c>
      <c r="C2920" s="191" t="e">
        <f>#REF!</f>
        <v>#REF!</v>
      </c>
      <c r="D2920" s="186" t="e">
        <f>COUNTIF('[5]Trial Balance'!$A:$A,A2920)</f>
        <v>#VALUE!</v>
      </c>
    </row>
    <row r="2921" spans="1:4" hidden="1" x14ac:dyDescent="0.3">
      <c r="A2921" s="187" t="e">
        <f>#REF!</f>
        <v>#REF!</v>
      </c>
      <c r="B2921" s="187" t="e">
        <f>#REF!</f>
        <v>#REF!</v>
      </c>
      <c r="C2921" s="191" t="e">
        <f>#REF!</f>
        <v>#REF!</v>
      </c>
      <c r="D2921" s="186" t="e">
        <f>COUNTIF('[5]Trial Balance'!$A:$A,A2921)</f>
        <v>#VALUE!</v>
      </c>
    </row>
    <row r="2922" spans="1:4" hidden="1" x14ac:dyDescent="0.3">
      <c r="A2922" s="187" t="e">
        <f>#REF!</f>
        <v>#REF!</v>
      </c>
      <c r="B2922" s="187" t="e">
        <f>#REF!</f>
        <v>#REF!</v>
      </c>
      <c r="C2922" s="191" t="e">
        <f>#REF!</f>
        <v>#REF!</v>
      </c>
      <c r="D2922" s="186" t="e">
        <f>COUNTIF('[5]Trial Balance'!$A:$A,A2922)</f>
        <v>#VALUE!</v>
      </c>
    </row>
    <row r="2923" spans="1:4" hidden="1" x14ac:dyDescent="0.3">
      <c r="A2923" s="187" t="e">
        <f>#REF!</f>
        <v>#REF!</v>
      </c>
      <c r="B2923" s="187" t="e">
        <f>#REF!</f>
        <v>#REF!</v>
      </c>
      <c r="C2923" s="191" t="e">
        <f>#REF!</f>
        <v>#REF!</v>
      </c>
      <c r="D2923" s="186" t="e">
        <f>COUNTIF('[5]Trial Balance'!$A:$A,A2923)</f>
        <v>#VALUE!</v>
      </c>
    </row>
    <row r="2924" spans="1:4" hidden="1" x14ac:dyDescent="0.3">
      <c r="A2924" s="187" t="e">
        <f>#REF!</f>
        <v>#REF!</v>
      </c>
      <c r="B2924" s="187" t="e">
        <f>#REF!</f>
        <v>#REF!</v>
      </c>
      <c r="C2924" s="191" t="e">
        <f>#REF!</f>
        <v>#REF!</v>
      </c>
      <c r="D2924" s="186" t="e">
        <f>COUNTIF('[5]Trial Balance'!$A:$A,A2924)</f>
        <v>#VALUE!</v>
      </c>
    </row>
    <row r="2925" spans="1:4" hidden="1" x14ac:dyDescent="0.3">
      <c r="A2925" s="187" t="e">
        <f>#REF!</f>
        <v>#REF!</v>
      </c>
      <c r="B2925" s="187" t="e">
        <f>#REF!</f>
        <v>#REF!</v>
      </c>
      <c r="C2925" s="191" t="e">
        <f>#REF!</f>
        <v>#REF!</v>
      </c>
      <c r="D2925" s="186" t="e">
        <f>COUNTIF('[5]Trial Balance'!$A:$A,A2925)</f>
        <v>#VALUE!</v>
      </c>
    </row>
    <row r="2926" spans="1:4" hidden="1" x14ac:dyDescent="0.3">
      <c r="A2926" s="187" t="e">
        <f>#REF!</f>
        <v>#REF!</v>
      </c>
      <c r="B2926" s="187" t="e">
        <f>#REF!</f>
        <v>#REF!</v>
      </c>
      <c r="C2926" s="191" t="e">
        <f>#REF!</f>
        <v>#REF!</v>
      </c>
      <c r="D2926" s="186" t="e">
        <f>COUNTIF('[5]Trial Balance'!$A:$A,A2926)</f>
        <v>#VALUE!</v>
      </c>
    </row>
    <row r="2927" spans="1:4" hidden="1" x14ac:dyDescent="0.3">
      <c r="A2927" s="187" t="e">
        <f>#REF!</f>
        <v>#REF!</v>
      </c>
      <c r="B2927" s="187" t="e">
        <f>#REF!</f>
        <v>#REF!</v>
      </c>
      <c r="C2927" s="191" t="e">
        <f>#REF!</f>
        <v>#REF!</v>
      </c>
      <c r="D2927" s="186" t="e">
        <f>COUNTIF('[5]Trial Balance'!$A:$A,A2927)</f>
        <v>#VALUE!</v>
      </c>
    </row>
    <row r="2928" spans="1:4" hidden="1" x14ac:dyDescent="0.3">
      <c r="A2928" s="187" t="e">
        <f>#REF!</f>
        <v>#REF!</v>
      </c>
      <c r="B2928" s="187" t="e">
        <f>#REF!</f>
        <v>#REF!</v>
      </c>
      <c r="C2928" s="191" t="e">
        <f>#REF!</f>
        <v>#REF!</v>
      </c>
      <c r="D2928" s="186" t="e">
        <f>COUNTIF('[5]Trial Balance'!$A:$A,A2928)</f>
        <v>#VALUE!</v>
      </c>
    </row>
    <row r="2929" spans="1:4" hidden="1" x14ac:dyDescent="0.3">
      <c r="A2929" s="187" t="e">
        <f>#REF!</f>
        <v>#REF!</v>
      </c>
      <c r="B2929" s="187" t="e">
        <f>#REF!</f>
        <v>#REF!</v>
      </c>
      <c r="C2929" s="191" t="e">
        <f>#REF!</f>
        <v>#REF!</v>
      </c>
      <c r="D2929" s="186" t="e">
        <f>COUNTIF('[5]Trial Balance'!$A:$A,A2929)</f>
        <v>#VALUE!</v>
      </c>
    </row>
    <row r="2930" spans="1:4" hidden="1" x14ac:dyDescent="0.3">
      <c r="A2930" s="187" t="e">
        <f>#REF!</f>
        <v>#REF!</v>
      </c>
      <c r="B2930" s="187" t="e">
        <f>#REF!</f>
        <v>#REF!</v>
      </c>
      <c r="C2930" s="191" t="e">
        <f>#REF!</f>
        <v>#REF!</v>
      </c>
      <c r="D2930" s="186" t="e">
        <f>COUNTIF('[5]Trial Balance'!$A:$A,A2930)</f>
        <v>#VALUE!</v>
      </c>
    </row>
    <row r="2931" spans="1:4" hidden="1" x14ac:dyDescent="0.3">
      <c r="A2931" s="187" t="e">
        <f>#REF!</f>
        <v>#REF!</v>
      </c>
      <c r="B2931" s="187" t="e">
        <f>#REF!</f>
        <v>#REF!</v>
      </c>
      <c r="C2931" s="191" t="e">
        <f>#REF!</f>
        <v>#REF!</v>
      </c>
      <c r="D2931" s="186" t="e">
        <f>COUNTIF('[5]Trial Balance'!$A:$A,A2931)</f>
        <v>#VALUE!</v>
      </c>
    </row>
    <row r="2932" spans="1:4" hidden="1" x14ac:dyDescent="0.3">
      <c r="A2932" s="187" t="e">
        <f>#REF!</f>
        <v>#REF!</v>
      </c>
      <c r="B2932" s="187" t="e">
        <f>#REF!</f>
        <v>#REF!</v>
      </c>
      <c r="C2932" s="191" t="e">
        <f>#REF!</f>
        <v>#REF!</v>
      </c>
      <c r="D2932" s="186" t="e">
        <f>COUNTIF('[5]Trial Balance'!$A:$A,A2932)</f>
        <v>#VALUE!</v>
      </c>
    </row>
    <row r="2933" spans="1:4" hidden="1" x14ac:dyDescent="0.3">
      <c r="A2933" s="187" t="e">
        <f>#REF!</f>
        <v>#REF!</v>
      </c>
      <c r="B2933" s="187" t="e">
        <f>#REF!</f>
        <v>#REF!</v>
      </c>
      <c r="C2933" s="191" t="e">
        <f>#REF!</f>
        <v>#REF!</v>
      </c>
      <c r="D2933" s="186" t="e">
        <f>COUNTIF('[5]Trial Balance'!$A:$A,A2933)</f>
        <v>#VALUE!</v>
      </c>
    </row>
    <row r="2934" spans="1:4" hidden="1" x14ac:dyDescent="0.3">
      <c r="A2934" s="187" t="e">
        <f>#REF!</f>
        <v>#REF!</v>
      </c>
      <c r="B2934" s="187" t="e">
        <f>#REF!</f>
        <v>#REF!</v>
      </c>
      <c r="C2934" s="191" t="e">
        <f>#REF!</f>
        <v>#REF!</v>
      </c>
      <c r="D2934" s="186" t="e">
        <f>COUNTIF('[5]Trial Balance'!$A:$A,A2934)</f>
        <v>#VALUE!</v>
      </c>
    </row>
    <row r="2935" spans="1:4" hidden="1" x14ac:dyDescent="0.3">
      <c r="A2935" s="187" t="e">
        <f>#REF!</f>
        <v>#REF!</v>
      </c>
      <c r="B2935" s="187" t="e">
        <f>#REF!</f>
        <v>#REF!</v>
      </c>
      <c r="C2935" s="191" t="e">
        <f>#REF!</f>
        <v>#REF!</v>
      </c>
      <c r="D2935" s="186" t="e">
        <f>COUNTIF('[5]Trial Balance'!$A:$A,A2935)</f>
        <v>#VALUE!</v>
      </c>
    </row>
    <row r="2936" spans="1:4" hidden="1" x14ac:dyDescent="0.3">
      <c r="A2936" s="187" t="e">
        <f>#REF!</f>
        <v>#REF!</v>
      </c>
      <c r="B2936" s="187" t="e">
        <f>#REF!</f>
        <v>#REF!</v>
      </c>
      <c r="C2936" s="191" t="e">
        <f>#REF!</f>
        <v>#REF!</v>
      </c>
      <c r="D2936" s="186" t="e">
        <f>COUNTIF('[5]Trial Balance'!$A:$A,A2936)</f>
        <v>#VALUE!</v>
      </c>
    </row>
    <row r="2937" spans="1:4" hidden="1" x14ac:dyDescent="0.3">
      <c r="A2937" s="187" t="e">
        <f>#REF!</f>
        <v>#REF!</v>
      </c>
      <c r="B2937" s="187" t="e">
        <f>#REF!</f>
        <v>#REF!</v>
      </c>
      <c r="C2937" s="191" t="e">
        <f>#REF!</f>
        <v>#REF!</v>
      </c>
      <c r="D2937" s="186" t="e">
        <f>COUNTIF('[5]Trial Balance'!$A:$A,A2937)</f>
        <v>#VALUE!</v>
      </c>
    </row>
    <row r="2938" spans="1:4" hidden="1" x14ac:dyDescent="0.3">
      <c r="A2938" s="187" t="e">
        <f>#REF!</f>
        <v>#REF!</v>
      </c>
      <c r="B2938" s="187" t="e">
        <f>#REF!</f>
        <v>#REF!</v>
      </c>
      <c r="C2938" s="191" t="e">
        <f>#REF!</f>
        <v>#REF!</v>
      </c>
      <c r="D2938" s="186" t="e">
        <f>COUNTIF('[5]Trial Balance'!$A:$A,A2938)</f>
        <v>#VALUE!</v>
      </c>
    </row>
    <row r="2939" spans="1:4" hidden="1" x14ac:dyDescent="0.3">
      <c r="A2939" s="187" t="e">
        <f>#REF!</f>
        <v>#REF!</v>
      </c>
      <c r="B2939" s="187" t="e">
        <f>#REF!</f>
        <v>#REF!</v>
      </c>
      <c r="C2939" s="191" t="e">
        <f>#REF!</f>
        <v>#REF!</v>
      </c>
      <c r="D2939" s="186" t="e">
        <f>COUNTIF('[5]Trial Balance'!$A:$A,A2939)</f>
        <v>#VALUE!</v>
      </c>
    </row>
    <row r="2940" spans="1:4" hidden="1" x14ac:dyDescent="0.3">
      <c r="A2940" s="187" t="e">
        <f>#REF!</f>
        <v>#REF!</v>
      </c>
      <c r="B2940" s="187" t="e">
        <f>#REF!</f>
        <v>#REF!</v>
      </c>
      <c r="C2940" s="191" t="e">
        <f>#REF!</f>
        <v>#REF!</v>
      </c>
      <c r="D2940" s="186" t="e">
        <f>COUNTIF('[5]Trial Balance'!$A:$A,A2940)</f>
        <v>#VALUE!</v>
      </c>
    </row>
    <row r="2941" spans="1:4" hidden="1" x14ac:dyDescent="0.3">
      <c r="A2941" s="187" t="e">
        <f>#REF!</f>
        <v>#REF!</v>
      </c>
      <c r="B2941" s="187" t="e">
        <f>#REF!</f>
        <v>#REF!</v>
      </c>
      <c r="C2941" s="191" t="e">
        <f>#REF!</f>
        <v>#REF!</v>
      </c>
      <c r="D2941" s="186" t="e">
        <f>COUNTIF('[5]Trial Balance'!$A:$A,A2941)</f>
        <v>#VALUE!</v>
      </c>
    </row>
    <row r="2942" spans="1:4" hidden="1" x14ac:dyDescent="0.3">
      <c r="A2942" s="187" t="e">
        <f>#REF!</f>
        <v>#REF!</v>
      </c>
      <c r="B2942" s="187" t="e">
        <f>#REF!</f>
        <v>#REF!</v>
      </c>
      <c r="C2942" s="191" t="e">
        <f>#REF!</f>
        <v>#REF!</v>
      </c>
      <c r="D2942" s="186" t="e">
        <f>COUNTIF('[5]Trial Balance'!$A:$A,A2942)</f>
        <v>#VALUE!</v>
      </c>
    </row>
    <row r="2943" spans="1:4" hidden="1" x14ac:dyDescent="0.3">
      <c r="A2943" s="187" t="e">
        <f>#REF!</f>
        <v>#REF!</v>
      </c>
      <c r="B2943" s="187" t="e">
        <f>#REF!</f>
        <v>#REF!</v>
      </c>
      <c r="C2943" s="191" t="e">
        <f>#REF!</f>
        <v>#REF!</v>
      </c>
      <c r="D2943" s="186" t="e">
        <f>COUNTIF('[5]Trial Balance'!$A:$A,A2943)</f>
        <v>#VALUE!</v>
      </c>
    </row>
    <row r="2944" spans="1:4" hidden="1" x14ac:dyDescent="0.3">
      <c r="A2944" s="187" t="e">
        <f>#REF!</f>
        <v>#REF!</v>
      </c>
      <c r="B2944" s="187" t="e">
        <f>#REF!</f>
        <v>#REF!</v>
      </c>
      <c r="C2944" s="191" t="e">
        <f>#REF!</f>
        <v>#REF!</v>
      </c>
      <c r="D2944" s="186" t="e">
        <f>COUNTIF('[5]Trial Balance'!$A:$A,A2944)</f>
        <v>#VALUE!</v>
      </c>
    </row>
    <row r="2945" spans="1:4" hidden="1" x14ac:dyDescent="0.3">
      <c r="A2945" s="187" t="e">
        <f>#REF!</f>
        <v>#REF!</v>
      </c>
      <c r="B2945" s="187" t="e">
        <f>#REF!</f>
        <v>#REF!</v>
      </c>
      <c r="C2945" s="191" t="e">
        <f>#REF!</f>
        <v>#REF!</v>
      </c>
      <c r="D2945" s="186" t="e">
        <f>COUNTIF('[5]Trial Balance'!$A:$A,A2945)</f>
        <v>#VALUE!</v>
      </c>
    </row>
    <row r="2946" spans="1:4" hidden="1" x14ac:dyDescent="0.3">
      <c r="A2946" s="187" t="e">
        <f>#REF!</f>
        <v>#REF!</v>
      </c>
      <c r="B2946" s="187" t="e">
        <f>#REF!</f>
        <v>#REF!</v>
      </c>
      <c r="C2946" s="191" t="e">
        <f>#REF!</f>
        <v>#REF!</v>
      </c>
      <c r="D2946" s="186" t="e">
        <f>COUNTIF('[5]Trial Balance'!$A:$A,A2946)</f>
        <v>#VALUE!</v>
      </c>
    </row>
    <row r="2947" spans="1:4" hidden="1" x14ac:dyDescent="0.3">
      <c r="A2947" s="187" t="e">
        <f>#REF!</f>
        <v>#REF!</v>
      </c>
      <c r="B2947" s="187" t="e">
        <f>#REF!</f>
        <v>#REF!</v>
      </c>
      <c r="C2947" s="191" t="e">
        <f>#REF!</f>
        <v>#REF!</v>
      </c>
      <c r="D2947" s="186" t="e">
        <f>COUNTIF('[5]Trial Balance'!$A:$A,A2947)</f>
        <v>#VALUE!</v>
      </c>
    </row>
    <row r="2948" spans="1:4" hidden="1" x14ac:dyDescent="0.3">
      <c r="A2948" s="187" t="e">
        <f>#REF!</f>
        <v>#REF!</v>
      </c>
      <c r="B2948" s="187" t="e">
        <f>#REF!</f>
        <v>#REF!</v>
      </c>
      <c r="C2948" s="191" t="e">
        <f>#REF!</f>
        <v>#REF!</v>
      </c>
      <c r="D2948" s="186" t="e">
        <f>COUNTIF('[5]Trial Balance'!$A:$A,A2948)</f>
        <v>#VALUE!</v>
      </c>
    </row>
    <row r="2949" spans="1:4" hidden="1" x14ac:dyDescent="0.3">
      <c r="A2949" s="187" t="e">
        <f>#REF!</f>
        <v>#REF!</v>
      </c>
      <c r="B2949" s="187" t="e">
        <f>#REF!</f>
        <v>#REF!</v>
      </c>
      <c r="C2949" s="191" t="e">
        <f>#REF!</f>
        <v>#REF!</v>
      </c>
      <c r="D2949" s="186" t="e">
        <f>COUNTIF('[5]Trial Balance'!$A:$A,A2949)</f>
        <v>#VALUE!</v>
      </c>
    </row>
    <row r="2950" spans="1:4" hidden="1" x14ac:dyDescent="0.3">
      <c r="A2950" s="187" t="e">
        <f>#REF!</f>
        <v>#REF!</v>
      </c>
      <c r="B2950" s="187" t="e">
        <f>#REF!</f>
        <v>#REF!</v>
      </c>
      <c r="C2950" s="191" t="e">
        <f>#REF!</f>
        <v>#REF!</v>
      </c>
      <c r="D2950" s="186" t="e">
        <f>COUNTIF('[5]Trial Balance'!$A:$A,A2950)</f>
        <v>#VALUE!</v>
      </c>
    </row>
    <row r="2951" spans="1:4" hidden="1" x14ac:dyDescent="0.3">
      <c r="A2951" s="187" t="e">
        <f>#REF!</f>
        <v>#REF!</v>
      </c>
      <c r="B2951" s="187" t="e">
        <f>#REF!</f>
        <v>#REF!</v>
      </c>
      <c r="C2951" s="191" t="e">
        <f>#REF!</f>
        <v>#REF!</v>
      </c>
      <c r="D2951" s="186" t="e">
        <f>COUNTIF('[5]Trial Balance'!$A:$A,A2951)</f>
        <v>#VALUE!</v>
      </c>
    </row>
    <row r="2952" spans="1:4" hidden="1" x14ac:dyDescent="0.3">
      <c r="A2952" s="187" t="e">
        <f>#REF!</f>
        <v>#REF!</v>
      </c>
      <c r="B2952" s="187" t="e">
        <f>#REF!</f>
        <v>#REF!</v>
      </c>
      <c r="C2952" s="191" t="e">
        <f>#REF!</f>
        <v>#REF!</v>
      </c>
      <c r="D2952" s="186" t="e">
        <f>COUNTIF('[5]Trial Balance'!$A:$A,A2952)</f>
        <v>#VALUE!</v>
      </c>
    </row>
    <row r="2953" spans="1:4" hidden="1" x14ac:dyDescent="0.3">
      <c r="A2953" s="187" t="e">
        <f>#REF!</f>
        <v>#REF!</v>
      </c>
      <c r="B2953" s="187" t="e">
        <f>#REF!</f>
        <v>#REF!</v>
      </c>
      <c r="C2953" s="191" t="e">
        <f>#REF!</f>
        <v>#REF!</v>
      </c>
      <c r="D2953" s="186" t="e">
        <f>COUNTIF('[5]Trial Balance'!$A:$A,A2953)</f>
        <v>#VALUE!</v>
      </c>
    </row>
    <row r="2954" spans="1:4" hidden="1" x14ac:dyDescent="0.3">
      <c r="A2954" s="187" t="e">
        <f>#REF!</f>
        <v>#REF!</v>
      </c>
      <c r="B2954" s="187" t="e">
        <f>#REF!</f>
        <v>#REF!</v>
      </c>
      <c r="C2954" s="191" t="e">
        <f>#REF!</f>
        <v>#REF!</v>
      </c>
      <c r="D2954" s="186" t="e">
        <f>COUNTIF('[5]Trial Balance'!$A:$A,A2954)</f>
        <v>#VALUE!</v>
      </c>
    </row>
    <row r="2955" spans="1:4" hidden="1" x14ac:dyDescent="0.3">
      <c r="A2955" s="187" t="e">
        <f>#REF!</f>
        <v>#REF!</v>
      </c>
      <c r="B2955" s="187" t="e">
        <f>#REF!</f>
        <v>#REF!</v>
      </c>
      <c r="C2955" s="191" t="e">
        <f>#REF!</f>
        <v>#REF!</v>
      </c>
      <c r="D2955" s="186" t="e">
        <f>COUNTIF('[5]Trial Balance'!$A:$A,A2955)</f>
        <v>#VALUE!</v>
      </c>
    </row>
    <row r="2956" spans="1:4" hidden="1" x14ac:dyDescent="0.3">
      <c r="A2956" s="187" t="e">
        <f>#REF!</f>
        <v>#REF!</v>
      </c>
      <c r="B2956" s="187" t="e">
        <f>#REF!</f>
        <v>#REF!</v>
      </c>
      <c r="C2956" s="191" t="e">
        <f>#REF!</f>
        <v>#REF!</v>
      </c>
      <c r="D2956" s="186" t="e">
        <f>COUNTIF('[5]Trial Balance'!$A:$A,A2956)</f>
        <v>#VALUE!</v>
      </c>
    </row>
    <row r="2957" spans="1:4" hidden="1" x14ac:dyDescent="0.3">
      <c r="A2957" s="187" t="e">
        <f>#REF!</f>
        <v>#REF!</v>
      </c>
      <c r="B2957" s="187" t="e">
        <f>#REF!</f>
        <v>#REF!</v>
      </c>
      <c r="C2957" s="191" t="e">
        <f>#REF!</f>
        <v>#REF!</v>
      </c>
      <c r="D2957" s="186" t="e">
        <f>COUNTIF('[5]Trial Balance'!$A:$A,A2957)</f>
        <v>#VALUE!</v>
      </c>
    </row>
    <row r="2958" spans="1:4" hidden="1" x14ac:dyDescent="0.3">
      <c r="A2958" s="187" t="e">
        <f>#REF!</f>
        <v>#REF!</v>
      </c>
      <c r="B2958" s="187" t="e">
        <f>#REF!</f>
        <v>#REF!</v>
      </c>
      <c r="C2958" s="191" t="e">
        <f>#REF!</f>
        <v>#REF!</v>
      </c>
      <c r="D2958" s="186" t="e">
        <f>COUNTIF('[5]Trial Balance'!$A:$A,A2958)</f>
        <v>#VALUE!</v>
      </c>
    </row>
    <row r="2959" spans="1:4" hidden="1" x14ac:dyDescent="0.3">
      <c r="A2959" s="187" t="e">
        <f>#REF!</f>
        <v>#REF!</v>
      </c>
      <c r="B2959" s="187" t="e">
        <f>#REF!</f>
        <v>#REF!</v>
      </c>
      <c r="C2959" s="191" t="e">
        <f>#REF!</f>
        <v>#REF!</v>
      </c>
      <c r="D2959" s="186" t="e">
        <f>COUNTIF('[5]Trial Balance'!$A:$A,A2959)</f>
        <v>#VALUE!</v>
      </c>
    </row>
    <row r="2960" spans="1:4" hidden="1" x14ac:dyDescent="0.3">
      <c r="A2960" s="187" t="e">
        <f>#REF!</f>
        <v>#REF!</v>
      </c>
      <c r="B2960" s="187" t="e">
        <f>#REF!</f>
        <v>#REF!</v>
      </c>
      <c r="C2960" s="191" t="e">
        <f>#REF!</f>
        <v>#REF!</v>
      </c>
      <c r="D2960" s="186" t="e">
        <f>COUNTIF('[5]Trial Balance'!$A:$A,A2960)</f>
        <v>#VALUE!</v>
      </c>
    </row>
    <row r="2961" spans="1:4" hidden="1" x14ac:dyDescent="0.3">
      <c r="A2961" s="187" t="e">
        <f>#REF!</f>
        <v>#REF!</v>
      </c>
      <c r="B2961" s="187" t="e">
        <f>#REF!</f>
        <v>#REF!</v>
      </c>
      <c r="C2961" s="191" t="e">
        <f>#REF!</f>
        <v>#REF!</v>
      </c>
      <c r="D2961" s="186" t="e">
        <f>COUNTIF('[5]Trial Balance'!$A:$A,A2961)</f>
        <v>#VALUE!</v>
      </c>
    </row>
    <row r="2962" spans="1:4" hidden="1" x14ac:dyDescent="0.3">
      <c r="A2962" s="187" t="e">
        <f>#REF!</f>
        <v>#REF!</v>
      </c>
      <c r="B2962" s="187" t="e">
        <f>#REF!</f>
        <v>#REF!</v>
      </c>
      <c r="C2962" s="191" t="e">
        <f>#REF!</f>
        <v>#REF!</v>
      </c>
      <c r="D2962" s="186" t="e">
        <f>COUNTIF('[5]Trial Balance'!$A:$A,A2962)</f>
        <v>#VALUE!</v>
      </c>
    </row>
    <row r="2963" spans="1:4" hidden="1" x14ac:dyDescent="0.3">
      <c r="A2963" s="187" t="e">
        <f>#REF!</f>
        <v>#REF!</v>
      </c>
      <c r="B2963" s="187" t="e">
        <f>#REF!</f>
        <v>#REF!</v>
      </c>
      <c r="C2963" s="191" t="e">
        <f>#REF!</f>
        <v>#REF!</v>
      </c>
      <c r="D2963" s="186" t="e">
        <f>COUNTIF('[5]Trial Balance'!$A:$A,A2963)</f>
        <v>#VALUE!</v>
      </c>
    </row>
    <row r="2964" spans="1:4" hidden="1" x14ac:dyDescent="0.3">
      <c r="A2964" s="187" t="e">
        <f>#REF!</f>
        <v>#REF!</v>
      </c>
      <c r="B2964" s="187" t="e">
        <f>#REF!</f>
        <v>#REF!</v>
      </c>
      <c r="C2964" s="191" t="e">
        <f>#REF!</f>
        <v>#REF!</v>
      </c>
      <c r="D2964" s="186" t="e">
        <f>COUNTIF('[5]Trial Balance'!$A:$A,A2964)</f>
        <v>#VALUE!</v>
      </c>
    </row>
    <row r="2965" spans="1:4" hidden="1" x14ac:dyDescent="0.3">
      <c r="A2965" s="187" t="e">
        <f>#REF!</f>
        <v>#REF!</v>
      </c>
      <c r="B2965" s="187" t="e">
        <f>#REF!</f>
        <v>#REF!</v>
      </c>
      <c r="C2965" s="191" t="e">
        <f>#REF!</f>
        <v>#REF!</v>
      </c>
      <c r="D2965" s="186" t="e">
        <f>COUNTIF('[5]Trial Balance'!$A:$A,A2965)</f>
        <v>#VALUE!</v>
      </c>
    </row>
    <row r="2966" spans="1:4" hidden="1" x14ac:dyDescent="0.3">
      <c r="A2966" s="187" t="e">
        <f>#REF!</f>
        <v>#REF!</v>
      </c>
      <c r="B2966" s="187" t="e">
        <f>#REF!</f>
        <v>#REF!</v>
      </c>
      <c r="C2966" s="191" t="e">
        <f>#REF!</f>
        <v>#REF!</v>
      </c>
      <c r="D2966" s="186" t="e">
        <f>COUNTIF('[5]Trial Balance'!$A:$A,A2966)</f>
        <v>#VALUE!</v>
      </c>
    </row>
    <row r="2967" spans="1:4" hidden="1" x14ac:dyDescent="0.3">
      <c r="A2967" s="187" t="e">
        <f>#REF!</f>
        <v>#REF!</v>
      </c>
      <c r="B2967" s="187" t="e">
        <f>#REF!</f>
        <v>#REF!</v>
      </c>
      <c r="C2967" s="191" t="e">
        <f>#REF!</f>
        <v>#REF!</v>
      </c>
      <c r="D2967" s="186" t="e">
        <f>COUNTIF('[5]Trial Balance'!$A:$A,A2967)</f>
        <v>#VALUE!</v>
      </c>
    </row>
    <row r="2968" spans="1:4" hidden="1" x14ac:dyDescent="0.3">
      <c r="A2968" s="187" t="e">
        <f>#REF!</f>
        <v>#REF!</v>
      </c>
      <c r="B2968" s="187" t="e">
        <f>#REF!</f>
        <v>#REF!</v>
      </c>
      <c r="C2968" s="191" t="e">
        <f>#REF!</f>
        <v>#REF!</v>
      </c>
      <c r="D2968" s="186" t="e">
        <f>COUNTIF('[5]Trial Balance'!$A:$A,A2968)</f>
        <v>#VALUE!</v>
      </c>
    </row>
    <row r="2969" spans="1:4" hidden="1" x14ac:dyDescent="0.3">
      <c r="A2969" s="187" t="e">
        <f>#REF!</f>
        <v>#REF!</v>
      </c>
      <c r="B2969" s="187" t="e">
        <f>#REF!</f>
        <v>#REF!</v>
      </c>
      <c r="C2969" s="191" t="e">
        <f>#REF!</f>
        <v>#REF!</v>
      </c>
      <c r="D2969" s="186" t="e">
        <f>COUNTIF('[5]Trial Balance'!$A:$A,A2969)</f>
        <v>#VALUE!</v>
      </c>
    </row>
    <row r="2970" spans="1:4" hidden="1" x14ac:dyDescent="0.3">
      <c r="A2970" s="187" t="e">
        <f>#REF!</f>
        <v>#REF!</v>
      </c>
      <c r="B2970" s="187" t="e">
        <f>#REF!</f>
        <v>#REF!</v>
      </c>
      <c r="C2970" s="191" t="e">
        <f>#REF!</f>
        <v>#REF!</v>
      </c>
      <c r="D2970" s="186" t="e">
        <f>COUNTIF('[5]Trial Balance'!$A:$A,A2970)</f>
        <v>#VALUE!</v>
      </c>
    </row>
    <row r="2971" spans="1:4" hidden="1" x14ac:dyDescent="0.3">
      <c r="A2971" s="187" t="e">
        <f>#REF!</f>
        <v>#REF!</v>
      </c>
      <c r="B2971" s="187" t="e">
        <f>#REF!</f>
        <v>#REF!</v>
      </c>
      <c r="C2971" s="191" t="e">
        <f>#REF!</f>
        <v>#REF!</v>
      </c>
      <c r="D2971" s="186" t="e">
        <f>COUNTIF('[5]Trial Balance'!$A:$A,A2971)</f>
        <v>#VALUE!</v>
      </c>
    </row>
    <row r="2972" spans="1:4" hidden="1" x14ac:dyDescent="0.3">
      <c r="A2972" s="187" t="e">
        <f>#REF!</f>
        <v>#REF!</v>
      </c>
      <c r="B2972" s="187" t="e">
        <f>#REF!</f>
        <v>#REF!</v>
      </c>
      <c r="C2972" s="191" t="e">
        <f>#REF!</f>
        <v>#REF!</v>
      </c>
      <c r="D2972" s="186" t="e">
        <f>COUNTIF('[5]Trial Balance'!$A:$A,A2972)</f>
        <v>#VALUE!</v>
      </c>
    </row>
    <row r="2973" spans="1:4" hidden="1" x14ac:dyDescent="0.3">
      <c r="A2973" s="187" t="e">
        <f>#REF!</f>
        <v>#REF!</v>
      </c>
      <c r="B2973" s="187" t="e">
        <f>#REF!</f>
        <v>#REF!</v>
      </c>
      <c r="C2973" s="191" t="e">
        <f>#REF!</f>
        <v>#REF!</v>
      </c>
      <c r="D2973" s="186" t="e">
        <f>COUNTIF('[5]Trial Balance'!$A:$A,A2973)</f>
        <v>#VALUE!</v>
      </c>
    </row>
    <row r="2974" spans="1:4" hidden="1" x14ac:dyDescent="0.3">
      <c r="A2974" s="187" t="e">
        <f>#REF!</f>
        <v>#REF!</v>
      </c>
      <c r="B2974" s="187" t="e">
        <f>#REF!</f>
        <v>#REF!</v>
      </c>
      <c r="C2974" s="191" t="e">
        <f>#REF!</f>
        <v>#REF!</v>
      </c>
      <c r="D2974" s="186" t="e">
        <f>COUNTIF('[5]Trial Balance'!$A:$A,A2974)</f>
        <v>#VALUE!</v>
      </c>
    </row>
    <row r="2975" spans="1:4" hidden="1" x14ac:dyDescent="0.3">
      <c r="A2975" s="187" t="e">
        <f>#REF!</f>
        <v>#REF!</v>
      </c>
      <c r="B2975" s="187" t="e">
        <f>#REF!</f>
        <v>#REF!</v>
      </c>
      <c r="C2975" s="191" t="e">
        <f>#REF!</f>
        <v>#REF!</v>
      </c>
      <c r="D2975" s="186" t="e">
        <f>COUNTIF('[5]Trial Balance'!$A:$A,A2975)</f>
        <v>#VALUE!</v>
      </c>
    </row>
    <row r="2976" spans="1:4" hidden="1" x14ac:dyDescent="0.3">
      <c r="A2976" s="187" t="e">
        <f>#REF!</f>
        <v>#REF!</v>
      </c>
      <c r="B2976" s="187" t="e">
        <f>#REF!</f>
        <v>#REF!</v>
      </c>
      <c r="C2976" s="191" t="e">
        <f>#REF!</f>
        <v>#REF!</v>
      </c>
      <c r="D2976" s="186" t="e">
        <f>COUNTIF('[5]Trial Balance'!$A:$A,A2976)</f>
        <v>#VALUE!</v>
      </c>
    </row>
    <row r="2977" spans="1:4" hidden="1" x14ac:dyDescent="0.3">
      <c r="A2977" s="187" t="e">
        <f>#REF!</f>
        <v>#REF!</v>
      </c>
      <c r="B2977" s="187" t="e">
        <f>#REF!</f>
        <v>#REF!</v>
      </c>
      <c r="C2977" s="191" t="e">
        <f>#REF!</f>
        <v>#REF!</v>
      </c>
      <c r="D2977" s="186" t="e">
        <f>COUNTIF('[5]Trial Balance'!$A:$A,A2977)</f>
        <v>#VALUE!</v>
      </c>
    </row>
    <row r="2978" spans="1:4" hidden="1" x14ac:dyDescent="0.3">
      <c r="A2978" s="187" t="e">
        <f>#REF!</f>
        <v>#REF!</v>
      </c>
      <c r="B2978" s="187" t="e">
        <f>#REF!</f>
        <v>#REF!</v>
      </c>
      <c r="C2978" s="191" t="e">
        <f>#REF!</f>
        <v>#REF!</v>
      </c>
      <c r="D2978" s="186" t="e">
        <f>COUNTIF('[5]Trial Balance'!$A:$A,A2978)</f>
        <v>#VALUE!</v>
      </c>
    </row>
    <row r="2979" spans="1:4" hidden="1" x14ac:dyDescent="0.3">
      <c r="A2979" s="187" t="e">
        <f>#REF!</f>
        <v>#REF!</v>
      </c>
      <c r="B2979" s="187" t="e">
        <f>#REF!</f>
        <v>#REF!</v>
      </c>
      <c r="C2979" s="191" t="e">
        <f>#REF!</f>
        <v>#REF!</v>
      </c>
      <c r="D2979" s="186" t="e">
        <f>COUNTIF('[5]Trial Balance'!$A:$A,A2979)</f>
        <v>#VALUE!</v>
      </c>
    </row>
    <row r="2980" spans="1:4" hidden="1" x14ac:dyDescent="0.3">
      <c r="A2980" s="187" t="e">
        <f>#REF!</f>
        <v>#REF!</v>
      </c>
      <c r="B2980" s="187" t="e">
        <f>#REF!</f>
        <v>#REF!</v>
      </c>
      <c r="C2980" s="191" t="e">
        <f>#REF!</f>
        <v>#REF!</v>
      </c>
      <c r="D2980" s="186" t="e">
        <f>COUNTIF('[5]Trial Balance'!$A:$A,A2980)</f>
        <v>#VALUE!</v>
      </c>
    </row>
    <row r="2981" spans="1:4" hidden="1" x14ac:dyDescent="0.3">
      <c r="A2981" s="187" t="e">
        <f>#REF!</f>
        <v>#REF!</v>
      </c>
      <c r="B2981" s="187" t="e">
        <f>#REF!</f>
        <v>#REF!</v>
      </c>
      <c r="C2981" s="191" t="e">
        <f>#REF!</f>
        <v>#REF!</v>
      </c>
      <c r="D2981" s="186" t="e">
        <f>COUNTIF('[5]Trial Balance'!$A:$A,A2981)</f>
        <v>#VALUE!</v>
      </c>
    </row>
    <row r="2982" spans="1:4" hidden="1" x14ac:dyDescent="0.3">
      <c r="A2982" s="187" t="e">
        <f>#REF!</f>
        <v>#REF!</v>
      </c>
      <c r="B2982" s="187" t="e">
        <f>#REF!</f>
        <v>#REF!</v>
      </c>
      <c r="C2982" s="191" t="e">
        <f>#REF!</f>
        <v>#REF!</v>
      </c>
      <c r="D2982" s="186" t="e">
        <f>COUNTIF('[5]Trial Balance'!$A:$A,A2982)</f>
        <v>#VALUE!</v>
      </c>
    </row>
    <row r="2983" spans="1:4" hidden="1" x14ac:dyDescent="0.3">
      <c r="A2983" s="187" t="e">
        <f>#REF!</f>
        <v>#REF!</v>
      </c>
      <c r="B2983" s="187" t="e">
        <f>#REF!</f>
        <v>#REF!</v>
      </c>
      <c r="C2983" s="191" t="e">
        <f>#REF!</f>
        <v>#REF!</v>
      </c>
      <c r="D2983" s="186" t="e">
        <f>COUNTIF('[5]Trial Balance'!$A:$A,A2983)</f>
        <v>#VALUE!</v>
      </c>
    </row>
    <row r="2984" spans="1:4" hidden="1" x14ac:dyDescent="0.3">
      <c r="A2984" s="187" t="e">
        <f>#REF!</f>
        <v>#REF!</v>
      </c>
      <c r="B2984" s="187" t="e">
        <f>#REF!</f>
        <v>#REF!</v>
      </c>
      <c r="C2984" s="191" t="e">
        <f>#REF!</f>
        <v>#REF!</v>
      </c>
      <c r="D2984" s="186" t="e">
        <f>COUNTIF('[5]Trial Balance'!$A:$A,A2984)</f>
        <v>#VALUE!</v>
      </c>
    </row>
    <row r="2985" spans="1:4" hidden="1" x14ac:dyDescent="0.3">
      <c r="A2985" s="187" t="e">
        <f>#REF!</f>
        <v>#REF!</v>
      </c>
      <c r="B2985" s="187" t="e">
        <f>#REF!</f>
        <v>#REF!</v>
      </c>
      <c r="C2985" s="191" t="e">
        <f>#REF!</f>
        <v>#REF!</v>
      </c>
      <c r="D2985" s="186" t="e">
        <f>COUNTIF('[5]Trial Balance'!$A:$A,A2985)</f>
        <v>#VALUE!</v>
      </c>
    </row>
    <row r="2986" spans="1:4" hidden="1" x14ac:dyDescent="0.3">
      <c r="A2986" s="187" t="e">
        <f>#REF!</f>
        <v>#REF!</v>
      </c>
      <c r="B2986" s="187" t="e">
        <f>#REF!</f>
        <v>#REF!</v>
      </c>
      <c r="C2986" s="191" t="e">
        <f>#REF!</f>
        <v>#REF!</v>
      </c>
      <c r="D2986" s="186" t="e">
        <f>COUNTIF('[5]Trial Balance'!$A:$A,A2986)</f>
        <v>#VALUE!</v>
      </c>
    </row>
    <row r="2987" spans="1:4" hidden="1" x14ac:dyDescent="0.3">
      <c r="A2987" s="187" t="e">
        <f>#REF!</f>
        <v>#REF!</v>
      </c>
      <c r="B2987" s="187" t="e">
        <f>#REF!</f>
        <v>#REF!</v>
      </c>
      <c r="C2987" s="191" t="e">
        <f>#REF!</f>
        <v>#REF!</v>
      </c>
      <c r="D2987" s="186" t="e">
        <f>COUNTIF('[5]Trial Balance'!$A:$A,A2987)</f>
        <v>#VALUE!</v>
      </c>
    </row>
    <row r="2988" spans="1:4" hidden="1" x14ac:dyDescent="0.3">
      <c r="A2988" s="187" t="e">
        <f>#REF!</f>
        <v>#REF!</v>
      </c>
      <c r="B2988" s="187" t="e">
        <f>#REF!</f>
        <v>#REF!</v>
      </c>
      <c r="C2988" s="191" t="e">
        <f>#REF!</f>
        <v>#REF!</v>
      </c>
      <c r="D2988" s="186" t="e">
        <f>COUNTIF('[5]Trial Balance'!$A:$A,A2988)</f>
        <v>#VALUE!</v>
      </c>
    </row>
    <row r="2989" spans="1:4" hidden="1" x14ac:dyDescent="0.3">
      <c r="A2989" s="187" t="e">
        <f>#REF!</f>
        <v>#REF!</v>
      </c>
      <c r="B2989" s="187" t="e">
        <f>#REF!</f>
        <v>#REF!</v>
      </c>
      <c r="C2989" s="191" t="e">
        <f>#REF!</f>
        <v>#REF!</v>
      </c>
      <c r="D2989" s="186" t="e">
        <f>COUNTIF('[5]Trial Balance'!$A:$A,A2989)</f>
        <v>#VALUE!</v>
      </c>
    </row>
    <row r="2990" spans="1:4" hidden="1" x14ac:dyDescent="0.3">
      <c r="A2990" s="187" t="e">
        <f>#REF!</f>
        <v>#REF!</v>
      </c>
      <c r="B2990" s="187" t="e">
        <f>#REF!</f>
        <v>#REF!</v>
      </c>
      <c r="C2990" s="191" t="e">
        <f>#REF!</f>
        <v>#REF!</v>
      </c>
      <c r="D2990" s="186" t="e">
        <f>COUNTIF('[5]Trial Balance'!$A:$A,A2990)</f>
        <v>#VALUE!</v>
      </c>
    </row>
    <row r="2991" spans="1:4" hidden="1" x14ac:dyDescent="0.3">
      <c r="A2991" s="187" t="e">
        <f>#REF!</f>
        <v>#REF!</v>
      </c>
      <c r="B2991" s="187" t="e">
        <f>#REF!</f>
        <v>#REF!</v>
      </c>
      <c r="C2991" s="191" t="e">
        <f>#REF!</f>
        <v>#REF!</v>
      </c>
      <c r="D2991" s="186" t="e">
        <f>COUNTIF('[5]Trial Balance'!$A:$A,A2991)</f>
        <v>#VALUE!</v>
      </c>
    </row>
    <row r="2992" spans="1:4" hidden="1" x14ac:dyDescent="0.3">
      <c r="A2992" s="187" t="e">
        <f>#REF!</f>
        <v>#REF!</v>
      </c>
      <c r="B2992" s="187" t="e">
        <f>#REF!</f>
        <v>#REF!</v>
      </c>
      <c r="C2992" s="191" t="e">
        <f>#REF!</f>
        <v>#REF!</v>
      </c>
      <c r="D2992" s="186" t="e">
        <f>COUNTIF('[5]Trial Balance'!$A:$A,A2992)</f>
        <v>#VALUE!</v>
      </c>
    </row>
    <row r="2993" spans="1:4" hidden="1" x14ac:dyDescent="0.3">
      <c r="A2993" s="187" t="e">
        <f>#REF!</f>
        <v>#REF!</v>
      </c>
      <c r="B2993" s="187" t="e">
        <f>#REF!</f>
        <v>#REF!</v>
      </c>
      <c r="C2993" s="191" t="e">
        <f>#REF!</f>
        <v>#REF!</v>
      </c>
      <c r="D2993" s="186" t="e">
        <f>COUNTIF('[5]Trial Balance'!$A:$A,A2993)</f>
        <v>#VALUE!</v>
      </c>
    </row>
    <row r="2994" spans="1:4" hidden="1" x14ac:dyDescent="0.3">
      <c r="A2994" s="187" t="e">
        <f>#REF!</f>
        <v>#REF!</v>
      </c>
      <c r="B2994" s="187" t="e">
        <f>#REF!</f>
        <v>#REF!</v>
      </c>
      <c r="C2994" s="191" t="e">
        <f>#REF!</f>
        <v>#REF!</v>
      </c>
      <c r="D2994" s="186" t="e">
        <f>COUNTIF('[5]Trial Balance'!$A:$A,A2994)</f>
        <v>#VALUE!</v>
      </c>
    </row>
    <row r="2995" spans="1:4" hidden="1" x14ac:dyDescent="0.3">
      <c r="A2995" s="187" t="e">
        <f>#REF!</f>
        <v>#REF!</v>
      </c>
      <c r="B2995" s="187" t="e">
        <f>#REF!</f>
        <v>#REF!</v>
      </c>
      <c r="C2995" s="191" t="e">
        <f>#REF!</f>
        <v>#REF!</v>
      </c>
      <c r="D2995" s="186" t="e">
        <f>COUNTIF('[5]Trial Balance'!$A:$A,A2995)</f>
        <v>#VALUE!</v>
      </c>
    </row>
    <row r="2996" spans="1:4" hidden="1" x14ac:dyDescent="0.3">
      <c r="A2996" s="187" t="e">
        <f>#REF!</f>
        <v>#REF!</v>
      </c>
      <c r="B2996" s="187" t="e">
        <f>#REF!</f>
        <v>#REF!</v>
      </c>
      <c r="C2996" s="191" t="e">
        <f>#REF!</f>
        <v>#REF!</v>
      </c>
      <c r="D2996" s="186" t="e">
        <f>COUNTIF('[5]Trial Balance'!$A:$A,A2996)</f>
        <v>#VALUE!</v>
      </c>
    </row>
    <row r="2997" spans="1:4" hidden="1" x14ac:dyDescent="0.3">
      <c r="A2997" s="187" t="e">
        <f>#REF!</f>
        <v>#REF!</v>
      </c>
      <c r="B2997" s="187" t="e">
        <f>#REF!</f>
        <v>#REF!</v>
      </c>
      <c r="C2997" s="191" t="e">
        <f>#REF!</f>
        <v>#REF!</v>
      </c>
      <c r="D2997" s="186" t="e">
        <f>COUNTIF('[5]Trial Balance'!$A:$A,A2997)</f>
        <v>#VALUE!</v>
      </c>
    </row>
    <row r="2998" spans="1:4" hidden="1" x14ac:dyDescent="0.3">
      <c r="A2998" s="187" t="e">
        <f>#REF!</f>
        <v>#REF!</v>
      </c>
      <c r="B2998" s="187" t="e">
        <f>#REF!</f>
        <v>#REF!</v>
      </c>
      <c r="C2998" s="191" t="e">
        <f>#REF!</f>
        <v>#REF!</v>
      </c>
      <c r="D2998" s="186" t="e">
        <f>COUNTIF('[5]Trial Balance'!$A:$A,A2998)</f>
        <v>#VALUE!</v>
      </c>
    </row>
    <row r="2999" spans="1:4" hidden="1" x14ac:dyDescent="0.3">
      <c r="A2999" s="187" t="e">
        <f>#REF!</f>
        <v>#REF!</v>
      </c>
      <c r="B2999" s="187" t="e">
        <f>#REF!</f>
        <v>#REF!</v>
      </c>
      <c r="C2999" s="191" t="e">
        <f>#REF!</f>
        <v>#REF!</v>
      </c>
      <c r="D2999" s="186" t="e">
        <f>COUNTIF('[5]Trial Balance'!$A:$A,A2999)</f>
        <v>#VALUE!</v>
      </c>
    </row>
    <row r="3000" spans="1:4" hidden="1" x14ac:dyDescent="0.3">
      <c r="A3000" s="187" t="e">
        <f>#REF!</f>
        <v>#REF!</v>
      </c>
      <c r="B3000" s="187" t="e">
        <f>#REF!</f>
        <v>#REF!</v>
      </c>
      <c r="C3000" s="191" t="e">
        <f>#REF!</f>
        <v>#REF!</v>
      </c>
      <c r="D3000" s="186" t="e">
        <f>COUNTIF('[5]Trial Balance'!$A:$A,A3000)</f>
        <v>#VALUE!</v>
      </c>
    </row>
    <row r="3001" spans="1:4" hidden="1" x14ac:dyDescent="0.3">
      <c r="A3001" s="187" t="e">
        <f>#REF!</f>
        <v>#REF!</v>
      </c>
      <c r="B3001" s="187" t="e">
        <f>#REF!</f>
        <v>#REF!</v>
      </c>
      <c r="C3001" s="191" t="e">
        <f>#REF!</f>
        <v>#REF!</v>
      </c>
      <c r="D3001" s="186" t="e">
        <f>COUNTIF('[5]Trial Balance'!$A:$A,A3001)</f>
        <v>#VALUE!</v>
      </c>
    </row>
    <row r="3002" spans="1:4" hidden="1" x14ac:dyDescent="0.3">
      <c r="A3002" s="187" t="e">
        <f>#REF!</f>
        <v>#REF!</v>
      </c>
      <c r="B3002" s="187" t="e">
        <f>#REF!</f>
        <v>#REF!</v>
      </c>
      <c r="C3002" s="191" t="e">
        <f>#REF!</f>
        <v>#REF!</v>
      </c>
      <c r="D3002" s="186" t="e">
        <f>COUNTIF('[5]Trial Balance'!$A:$A,A3002)</f>
        <v>#VALUE!</v>
      </c>
    </row>
    <row r="3003" spans="1:4" hidden="1" x14ac:dyDescent="0.3">
      <c r="A3003" s="187" t="e">
        <f>#REF!</f>
        <v>#REF!</v>
      </c>
      <c r="B3003" s="187" t="e">
        <f>#REF!</f>
        <v>#REF!</v>
      </c>
      <c r="C3003" s="191" t="e">
        <f>#REF!</f>
        <v>#REF!</v>
      </c>
      <c r="D3003" s="186" t="e">
        <f>COUNTIF('[5]Trial Balance'!$A:$A,A3003)</f>
        <v>#VALUE!</v>
      </c>
    </row>
    <row r="3004" spans="1:4" hidden="1" x14ac:dyDescent="0.3">
      <c r="A3004" s="187" t="e">
        <f>#REF!</f>
        <v>#REF!</v>
      </c>
      <c r="B3004" s="187" t="e">
        <f>#REF!</f>
        <v>#REF!</v>
      </c>
      <c r="C3004" s="191" t="e">
        <f>#REF!</f>
        <v>#REF!</v>
      </c>
      <c r="D3004" s="186" t="e">
        <f>COUNTIF('[5]Trial Balance'!$A:$A,A3004)</f>
        <v>#VALUE!</v>
      </c>
    </row>
    <row r="3005" spans="1:4" hidden="1" x14ac:dyDescent="0.3">
      <c r="A3005" s="187" t="e">
        <f>#REF!</f>
        <v>#REF!</v>
      </c>
      <c r="B3005" s="187" t="e">
        <f>#REF!</f>
        <v>#REF!</v>
      </c>
      <c r="C3005" s="191" t="e">
        <f>#REF!</f>
        <v>#REF!</v>
      </c>
      <c r="D3005" s="186" t="e">
        <f>COUNTIF('[5]Trial Balance'!$A:$A,A3005)</f>
        <v>#VALUE!</v>
      </c>
    </row>
    <row r="3006" spans="1:4" hidden="1" x14ac:dyDescent="0.3">
      <c r="A3006" s="187" t="e">
        <f>#REF!</f>
        <v>#REF!</v>
      </c>
      <c r="B3006" s="187" t="e">
        <f>#REF!</f>
        <v>#REF!</v>
      </c>
      <c r="C3006" s="191" t="e">
        <f>#REF!</f>
        <v>#REF!</v>
      </c>
      <c r="D3006" s="186" t="e">
        <f>COUNTIF('[5]Trial Balance'!$A:$A,A3006)</f>
        <v>#VALUE!</v>
      </c>
    </row>
    <row r="3007" spans="1:4" hidden="1" x14ac:dyDescent="0.3">
      <c r="A3007" s="187" t="e">
        <f>#REF!</f>
        <v>#REF!</v>
      </c>
      <c r="B3007" s="187" t="e">
        <f>#REF!</f>
        <v>#REF!</v>
      </c>
      <c r="C3007" s="191" t="e">
        <f>#REF!</f>
        <v>#REF!</v>
      </c>
      <c r="D3007" s="186" t="e">
        <f>COUNTIF('[5]Trial Balance'!$A:$A,A3007)</f>
        <v>#VALUE!</v>
      </c>
    </row>
    <row r="3008" spans="1:4" hidden="1" x14ac:dyDescent="0.3">
      <c r="A3008" s="187" t="e">
        <f>#REF!</f>
        <v>#REF!</v>
      </c>
      <c r="B3008" s="187" t="e">
        <f>#REF!</f>
        <v>#REF!</v>
      </c>
      <c r="C3008" s="191" t="e">
        <f>#REF!</f>
        <v>#REF!</v>
      </c>
      <c r="D3008" s="186" t="e">
        <f>COUNTIF('[5]Trial Balance'!$A:$A,A3008)</f>
        <v>#VALUE!</v>
      </c>
    </row>
    <row r="3009" spans="1:4" hidden="1" x14ac:dyDescent="0.3">
      <c r="A3009" s="187" t="e">
        <f>#REF!</f>
        <v>#REF!</v>
      </c>
      <c r="B3009" s="187" t="e">
        <f>#REF!</f>
        <v>#REF!</v>
      </c>
      <c r="C3009" s="191" t="e">
        <f>#REF!</f>
        <v>#REF!</v>
      </c>
      <c r="D3009" s="186" t="e">
        <f>COUNTIF('[5]Trial Balance'!$A:$A,A3009)</f>
        <v>#VALUE!</v>
      </c>
    </row>
    <row r="3010" spans="1:4" hidden="1" x14ac:dyDescent="0.3">
      <c r="A3010" s="187" t="e">
        <f>#REF!</f>
        <v>#REF!</v>
      </c>
      <c r="B3010" s="187" t="e">
        <f>#REF!</f>
        <v>#REF!</v>
      </c>
      <c r="C3010" s="191" t="e">
        <f>#REF!</f>
        <v>#REF!</v>
      </c>
      <c r="D3010" s="186" t="e">
        <f>COUNTIF('[5]Trial Balance'!$A:$A,A3010)</f>
        <v>#VALUE!</v>
      </c>
    </row>
    <row r="3011" spans="1:4" hidden="1" x14ac:dyDescent="0.3">
      <c r="A3011" s="187" t="e">
        <f>#REF!</f>
        <v>#REF!</v>
      </c>
      <c r="B3011" s="187" t="e">
        <f>#REF!</f>
        <v>#REF!</v>
      </c>
      <c r="C3011" s="191" t="e">
        <f>#REF!</f>
        <v>#REF!</v>
      </c>
      <c r="D3011" s="186" t="e">
        <f>COUNTIF('[5]Trial Balance'!$A:$A,A3011)</f>
        <v>#VALUE!</v>
      </c>
    </row>
    <row r="3012" spans="1:4" hidden="1" x14ac:dyDescent="0.3">
      <c r="A3012" s="187" t="e">
        <f>#REF!</f>
        <v>#REF!</v>
      </c>
      <c r="B3012" s="187" t="e">
        <f>#REF!</f>
        <v>#REF!</v>
      </c>
      <c r="C3012" s="191" t="e">
        <f>#REF!</f>
        <v>#REF!</v>
      </c>
      <c r="D3012" s="186" t="e">
        <f>COUNTIF('[5]Trial Balance'!$A:$A,A3012)</f>
        <v>#VALUE!</v>
      </c>
    </row>
    <row r="3013" spans="1:4" hidden="1" x14ac:dyDescent="0.3">
      <c r="A3013" s="187" t="e">
        <f>#REF!</f>
        <v>#REF!</v>
      </c>
      <c r="B3013" s="187" t="e">
        <f>#REF!</f>
        <v>#REF!</v>
      </c>
      <c r="C3013" s="191" t="e">
        <f>#REF!</f>
        <v>#REF!</v>
      </c>
      <c r="D3013" s="186" t="e">
        <f>COUNTIF('[5]Trial Balance'!$A:$A,A3013)</f>
        <v>#VALUE!</v>
      </c>
    </row>
    <row r="3014" spans="1:4" hidden="1" x14ac:dyDescent="0.3">
      <c r="A3014" s="187" t="e">
        <f>#REF!</f>
        <v>#REF!</v>
      </c>
      <c r="B3014" s="187" t="e">
        <f>#REF!</f>
        <v>#REF!</v>
      </c>
      <c r="C3014" s="191" t="e">
        <f>#REF!</f>
        <v>#REF!</v>
      </c>
      <c r="D3014" s="186" t="e">
        <f>COUNTIF('[5]Trial Balance'!$A:$A,A3014)</f>
        <v>#VALUE!</v>
      </c>
    </row>
    <row r="3015" spans="1:4" hidden="1" x14ac:dyDescent="0.3">
      <c r="A3015" s="187" t="e">
        <f>#REF!</f>
        <v>#REF!</v>
      </c>
      <c r="B3015" s="187" t="e">
        <f>#REF!</f>
        <v>#REF!</v>
      </c>
      <c r="C3015" s="191" t="e">
        <f>#REF!</f>
        <v>#REF!</v>
      </c>
      <c r="D3015" s="186" t="e">
        <f>COUNTIF('[5]Trial Balance'!$A:$A,A3015)</f>
        <v>#VALUE!</v>
      </c>
    </row>
    <row r="3016" spans="1:4" hidden="1" x14ac:dyDescent="0.3">
      <c r="A3016" s="187" t="e">
        <f>#REF!</f>
        <v>#REF!</v>
      </c>
      <c r="B3016" s="187" t="e">
        <f>#REF!</f>
        <v>#REF!</v>
      </c>
      <c r="C3016" s="191" t="e">
        <f>#REF!</f>
        <v>#REF!</v>
      </c>
      <c r="D3016" s="186" t="e">
        <f>COUNTIF('[5]Trial Balance'!$A:$A,A3016)</f>
        <v>#VALUE!</v>
      </c>
    </row>
    <row r="3017" spans="1:4" hidden="1" x14ac:dyDescent="0.3">
      <c r="A3017" s="187" t="e">
        <f>#REF!</f>
        <v>#REF!</v>
      </c>
      <c r="B3017" s="187" t="e">
        <f>#REF!</f>
        <v>#REF!</v>
      </c>
      <c r="C3017" s="191" t="e">
        <f>#REF!</f>
        <v>#REF!</v>
      </c>
      <c r="D3017" s="186" t="e">
        <f>COUNTIF('[5]Trial Balance'!$A:$A,A3017)</f>
        <v>#VALUE!</v>
      </c>
    </row>
    <row r="3018" spans="1:4" hidden="1" x14ac:dyDescent="0.3">
      <c r="A3018" s="187" t="e">
        <f>#REF!</f>
        <v>#REF!</v>
      </c>
      <c r="B3018" s="187" t="e">
        <f>#REF!</f>
        <v>#REF!</v>
      </c>
      <c r="C3018" s="191" t="e">
        <f>#REF!</f>
        <v>#REF!</v>
      </c>
      <c r="D3018" s="186" t="e">
        <f>COUNTIF('[5]Trial Balance'!$A:$A,A3018)</f>
        <v>#VALUE!</v>
      </c>
    </row>
    <row r="3019" spans="1:4" hidden="1" x14ac:dyDescent="0.3">
      <c r="A3019" s="187" t="e">
        <f>#REF!</f>
        <v>#REF!</v>
      </c>
      <c r="B3019" s="187" t="e">
        <f>#REF!</f>
        <v>#REF!</v>
      </c>
      <c r="C3019" s="191" t="e">
        <f>#REF!</f>
        <v>#REF!</v>
      </c>
      <c r="D3019" s="186" t="e">
        <f>COUNTIF('[5]Trial Balance'!$A:$A,A3019)</f>
        <v>#VALUE!</v>
      </c>
    </row>
    <row r="3020" spans="1:4" hidden="1" x14ac:dyDescent="0.3">
      <c r="A3020" s="187" t="e">
        <f>#REF!</f>
        <v>#REF!</v>
      </c>
      <c r="B3020" s="187" t="e">
        <f>#REF!</f>
        <v>#REF!</v>
      </c>
      <c r="C3020" s="191" t="e">
        <f>#REF!</f>
        <v>#REF!</v>
      </c>
      <c r="D3020" s="186" t="e">
        <f>COUNTIF('[5]Trial Balance'!$A:$A,A3020)</f>
        <v>#VALUE!</v>
      </c>
    </row>
    <row r="3021" spans="1:4" hidden="1" x14ac:dyDescent="0.3">
      <c r="A3021" s="187" t="e">
        <f>#REF!</f>
        <v>#REF!</v>
      </c>
      <c r="B3021" s="187" t="e">
        <f>#REF!</f>
        <v>#REF!</v>
      </c>
      <c r="C3021" s="191" t="e">
        <f>#REF!</f>
        <v>#REF!</v>
      </c>
      <c r="D3021" s="186" t="e">
        <f>COUNTIF('[5]Trial Balance'!$A:$A,A3021)</f>
        <v>#VALUE!</v>
      </c>
    </row>
    <row r="3022" spans="1:4" hidden="1" x14ac:dyDescent="0.3">
      <c r="A3022" s="187" t="e">
        <f>#REF!</f>
        <v>#REF!</v>
      </c>
      <c r="B3022" s="187" t="e">
        <f>#REF!</f>
        <v>#REF!</v>
      </c>
      <c r="C3022" s="191" t="e">
        <f>#REF!</f>
        <v>#REF!</v>
      </c>
      <c r="D3022" s="186" t="e">
        <f>COUNTIF('[5]Trial Balance'!$A:$A,A3022)</f>
        <v>#VALUE!</v>
      </c>
    </row>
    <row r="3023" spans="1:4" hidden="1" x14ac:dyDescent="0.3">
      <c r="A3023" s="187" t="e">
        <f>#REF!</f>
        <v>#REF!</v>
      </c>
      <c r="B3023" s="187" t="e">
        <f>#REF!</f>
        <v>#REF!</v>
      </c>
      <c r="C3023" s="191" t="e">
        <f>#REF!</f>
        <v>#REF!</v>
      </c>
      <c r="D3023" s="186" t="e">
        <f>COUNTIF('[5]Trial Balance'!$A:$A,A3023)</f>
        <v>#VALUE!</v>
      </c>
    </row>
    <row r="3024" spans="1:4" hidden="1" x14ac:dyDescent="0.3">
      <c r="A3024" s="187" t="e">
        <f>#REF!</f>
        <v>#REF!</v>
      </c>
      <c r="B3024" s="187" t="e">
        <f>#REF!</f>
        <v>#REF!</v>
      </c>
      <c r="C3024" s="191" t="e">
        <f>#REF!</f>
        <v>#REF!</v>
      </c>
      <c r="D3024" s="186" t="e">
        <f>COUNTIF('[5]Trial Balance'!$A:$A,A3024)</f>
        <v>#VALUE!</v>
      </c>
    </row>
    <row r="3025" spans="1:4" hidden="1" x14ac:dyDescent="0.3">
      <c r="A3025" s="187" t="e">
        <f>#REF!</f>
        <v>#REF!</v>
      </c>
      <c r="B3025" s="187" t="e">
        <f>#REF!</f>
        <v>#REF!</v>
      </c>
      <c r="C3025" s="191" t="e">
        <f>#REF!</f>
        <v>#REF!</v>
      </c>
      <c r="D3025" s="186" t="e">
        <f>COUNTIF('[5]Trial Balance'!$A:$A,A3025)</f>
        <v>#VALUE!</v>
      </c>
    </row>
    <row r="3026" spans="1:4" hidden="1" x14ac:dyDescent="0.3">
      <c r="A3026" s="187" t="e">
        <f>#REF!</f>
        <v>#REF!</v>
      </c>
      <c r="B3026" s="187" t="e">
        <f>#REF!</f>
        <v>#REF!</v>
      </c>
      <c r="C3026" s="191" t="e">
        <f>#REF!</f>
        <v>#REF!</v>
      </c>
      <c r="D3026" s="186" t="e">
        <f>COUNTIF('[5]Trial Balance'!$A:$A,A3026)</f>
        <v>#VALUE!</v>
      </c>
    </row>
    <row r="3027" spans="1:4" hidden="1" x14ac:dyDescent="0.3">
      <c r="A3027" s="187" t="e">
        <f>#REF!</f>
        <v>#REF!</v>
      </c>
      <c r="B3027" s="187" t="e">
        <f>#REF!</f>
        <v>#REF!</v>
      </c>
      <c r="C3027" s="191" t="e">
        <f>#REF!</f>
        <v>#REF!</v>
      </c>
      <c r="D3027" s="186" t="e">
        <f>COUNTIF('[5]Trial Balance'!$A:$A,A3027)</f>
        <v>#VALUE!</v>
      </c>
    </row>
    <row r="3028" spans="1:4" hidden="1" x14ac:dyDescent="0.3">
      <c r="A3028" s="187" t="e">
        <f>#REF!</f>
        <v>#REF!</v>
      </c>
      <c r="B3028" s="187" t="e">
        <f>#REF!</f>
        <v>#REF!</v>
      </c>
      <c r="C3028" s="191" t="e">
        <f>#REF!</f>
        <v>#REF!</v>
      </c>
      <c r="D3028" s="186" t="e">
        <f>COUNTIF('[5]Trial Balance'!$A:$A,A3028)</f>
        <v>#VALUE!</v>
      </c>
    </row>
    <row r="3029" spans="1:4" hidden="1" x14ac:dyDescent="0.3">
      <c r="A3029" s="187" t="e">
        <f>#REF!</f>
        <v>#REF!</v>
      </c>
      <c r="B3029" s="187" t="e">
        <f>#REF!</f>
        <v>#REF!</v>
      </c>
      <c r="C3029" s="191" t="e">
        <f>#REF!</f>
        <v>#REF!</v>
      </c>
      <c r="D3029" s="186" t="e">
        <f>COUNTIF('[5]Trial Balance'!$A:$A,A3029)</f>
        <v>#VALUE!</v>
      </c>
    </row>
    <row r="3030" spans="1:4" hidden="1" x14ac:dyDescent="0.3">
      <c r="A3030" s="187" t="e">
        <f>#REF!</f>
        <v>#REF!</v>
      </c>
      <c r="B3030" s="187" t="e">
        <f>#REF!</f>
        <v>#REF!</v>
      </c>
      <c r="C3030" s="191" t="e">
        <f>#REF!</f>
        <v>#REF!</v>
      </c>
      <c r="D3030" s="186" t="e">
        <f>COUNTIF('[5]Trial Balance'!$A:$A,A3030)</f>
        <v>#VALUE!</v>
      </c>
    </row>
    <row r="3031" spans="1:4" hidden="1" x14ac:dyDescent="0.3">
      <c r="A3031" s="187" t="e">
        <f>#REF!</f>
        <v>#REF!</v>
      </c>
      <c r="B3031" s="187" t="e">
        <f>#REF!</f>
        <v>#REF!</v>
      </c>
      <c r="C3031" s="191" t="e">
        <f>#REF!</f>
        <v>#REF!</v>
      </c>
      <c r="D3031" s="186" t="e">
        <f>COUNTIF('[5]Trial Balance'!$A:$A,A3031)</f>
        <v>#VALUE!</v>
      </c>
    </row>
    <row r="3032" spans="1:4" hidden="1" x14ac:dyDescent="0.3">
      <c r="A3032" s="187" t="e">
        <f>#REF!</f>
        <v>#REF!</v>
      </c>
      <c r="B3032" s="187" t="e">
        <f>#REF!</f>
        <v>#REF!</v>
      </c>
      <c r="C3032" s="191" t="e">
        <f>#REF!</f>
        <v>#REF!</v>
      </c>
      <c r="D3032" s="186" t="e">
        <f>COUNTIF('[5]Trial Balance'!$A:$A,A3032)</f>
        <v>#VALUE!</v>
      </c>
    </row>
    <row r="3033" spans="1:4" hidden="1" x14ac:dyDescent="0.3">
      <c r="A3033" s="187" t="e">
        <f>#REF!</f>
        <v>#REF!</v>
      </c>
      <c r="B3033" s="187" t="e">
        <f>#REF!</f>
        <v>#REF!</v>
      </c>
      <c r="C3033" s="191" t="e">
        <f>#REF!</f>
        <v>#REF!</v>
      </c>
      <c r="D3033" s="186" t="e">
        <f>COUNTIF('[5]Trial Balance'!$A:$A,A3033)</f>
        <v>#VALUE!</v>
      </c>
    </row>
    <row r="3034" spans="1:4" hidden="1" x14ac:dyDescent="0.3">
      <c r="A3034" s="187" t="e">
        <f>#REF!</f>
        <v>#REF!</v>
      </c>
      <c r="B3034" s="187" t="e">
        <f>#REF!</f>
        <v>#REF!</v>
      </c>
      <c r="C3034" s="191" t="e">
        <f>#REF!</f>
        <v>#REF!</v>
      </c>
      <c r="D3034" s="186" t="e">
        <f>COUNTIF('[5]Trial Balance'!$A:$A,A3034)</f>
        <v>#VALUE!</v>
      </c>
    </row>
    <row r="3035" spans="1:4" hidden="1" x14ac:dyDescent="0.3">
      <c r="A3035" s="187" t="e">
        <f>#REF!</f>
        <v>#REF!</v>
      </c>
      <c r="B3035" s="187" t="e">
        <f>#REF!</f>
        <v>#REF!</v>
      </c>
      <c r="C3035" s="191" t="e">
        <f>#REF!</f>
        <v>#REF!</v>
      </c>
      <c r="D3035" s="186" t="e">
        <f>COUNTIF('[5]Trial Balance'!$A:$A,A3035)</f>
        <v>#VALUE!</v>
      </c>
    </row>
    <row r="3036" spans="1:4" hidden="1" x14ac:dyDescent="0.3">
      <c r="A3036" s="187" t="e">
        <f>#REF!</f>
        <v>#REF!</v>
      </c>
      <c r="B3036" s="187" t="e">
        <f>#REF!</f>
        <v>#REF!</v>
      </c>
      <c r="C3036" s="191" t="e">
        <f>#REF!</f>
        <v>#REF!</v>
      </c>
      <c r="D3036" s="186" t="e">
        <f>COUNTIF('[5]Trial Balance'!$A:$A,A3036)</f>
        <v>#VALUE!</v>
      </c>
    </row>
    <row r="3037" spans="1:4" hidden="1" x14ac:dyDescent="0.3">
      <c r="A3037" s="187" t="e">
        <f>#REF!</f>
        <v>#REF!</v>
      </c>
      <c r="B3037" s="187" t="e">
        <f>#REF!</f>
        <v>#REF!</v>
      </c>
      <c r="C3037" s="191" t="e">
        <f>#REF!</f>
        <v>#REF!</v>
      </c>
      <c r="D3037" s="186" t="e">
        <f>COUNTIF('[5]Trial Balance'!$A:$A,A3037)</f>
        <v>#VALUE!</v>
      </c>
    </row>
    <row r="3038" spans="1:4" hidden="1" x14ac:dyDescent="0.3">
      <c r="A3038" s="187" t="e">
        <f>#REF!</f>
        <v>#REF!</v>
      </c>
      <c r="B3038" s="187" t="e">
        <f>#REF!</f>
        <v>#REF!</v>
      </c>
      <c r="C3038" s="191" t="e">
        <f>#REF!</f>
        <v>#REF!</v>
      </c>
      <c r="D3038" s="186" t="e">
        <f>COUNTIF('[5]Trial Balance'!$A:$A,A3038)</f>
        <v>#VALUE!</v>
      </c>
    </row>
    <row r="3039" spans="1:4" hidden="1" x14ac:dyDescent="0.3">
      <c r="A3039" s="187" t="e">
        <f>#REF!</f>
        <v>#REF!</v>
      </c>
      <c r="B3039" s="187" t="e">
        <f>#REF!</f>
        <v>#REF!</v>
      </c>
      <c r="C3039" s="191" t="e">
        <f>#REF!</f>
        <v>#REF!</v>
      </c>
      <c r="D3039" s="186" t="e">
        <f>COUNTIF('[5]Trial Balance'!$A:$A,A3039)</f>
        <v>#VALUE!</v>
      </c>
    </row>
    <row r="3040" spans="1:4" hidden="1" x14ac:dyDescent="0.3">
      <c r="A3040" s="187" t="e">
        <f>#REF!</f>
        <v>#REF!</v>
      </c>
      <c r="B3040" s="187" t="e">
        <f>#REF!</f>
        <v>#REF!</v>
      </c>
      <c r="C3040" s="191" t="e">
        <f>#REF!</f>
        <v>#REF!</v>
      </c>
      <c r="D3040" s="186" t="e">
        <f>COUNTIF('[5]Trial Balance'!$A:$A,A3040)</f>
        <v>#VALUE!</v>
      </c>
    </row>
    <row r="3041" spans="1:4" hidden="1" x14ac:dyDescent="0.3">
      <c r="A3041" s="187" t="e">
        <f>#REF!</f>
        <v>#REF!</v>
      </c>
      <c r="B3041" s="187" t="e">
        <f>#REF!</f>
        <v>#REF!</v>
      </c>
      <c r="C3041" s="191" t="e">
        <f>#REF!</f>
        <v>#REF!</v>
      </c>
      <c r="D3041" s="186" t="e">
        <f>COUNTIF('[5]Trial Balance'!$A:$A,A3041)</f>
        <v>#VALUE!</v>
      </c>
    </row>
    <row r="3042" spans="1:4" hidden="1" x14ac:dyDescent="0.3">
      <c r="A3042" s="187" t="e">
        <f>#REF!</f>
        <v>#REF!</v>
      </c>
      <c r="B3042" s="187" t="e">
        <f>#REF!</f>
        <v>#REF!</v>
      </c>
      <c r="C3042" s="191" t="e">
        <f>#REF!</f>
        <v>#REF!</v>
      </c>
      <c r="D3042" s="186" t="e">
        <f>COUNTIF('[5]Trial Balance'!$A:$A,A3042)</f>
        <v>#VALUE!</v>
      </c>
    </row>
    <row r="3043" spans="1:4" hidden="1" x14ac:dyDescent="0.3">
      <c r="A3043" s="187" t="e">
        <f>#REF!</f>
        <v>#REF!</v>
      </c>
      <c r="B3043" s="187" t="e">
        <f>#REF!</f>
        <v>#REF!</v>
      </c>
      <c r="C3043" s="191" t="e">
        <f>#REF!</f>
        <v>#REF!</v>
      </c>
      <c r="D3043" s="186" t="e">
        <f>COUNTIF('[5]Trial Balance'!$A:$A,A3043)</f>
        <v>#VALUE!</v>
      </c>
    </row>
    <row r="3044" spans="1:4" hidden="1" x14ac:dyDescent="0.3">
      <c r="A3044" s="187" t="e">
        <f>#REF!</f>
        <v>#REF!</v>
      </c>
      <c r="B3044" s="187" t="e">
        <f>#REF!</f>
        <v>#REF!</v>
      </c>
      <c r="C3044" s="191" t="e">
        <f>#REF!</f>
        <v>#REF!</v>
      </c>
      <c r="D3044" s="186" t="e">
        <f>COUNTIF('[5]Trial Balance'!$A:$A,A3044)</f>
        <v>#VALUE!</v>
      </c>
    </row>
    <row r="3045" spans="1:4" hidden="1" x14ac:dyDescent="0.3">
      <c r="A3045" s="187" t="e">
        <f>#REF!</f>
        <v>#REF!</v>
      </c>
      <c r="B3045" s="187" t="e">
        <f>#REF!</f>
        <v>#REF!</v>
      </c>
      <c r="C3045" s="191" t="e">
        <f>#REF!</f>
        <v>#REF!</v>
      </c>
      <c r="D3045" s="186" t="e">
        <f>COUNTIF('[5]Trial Balance'!$A:$A,A3045)</f>
        <v>#VALUE!</v>
      </c>
    </row>
    <row r="3046" spans="1:4" hidden="1" x14ac:dyDescent="0.3">
      <c r="A3046" s="187" t="e">
        <f>#REF!</f>
        <v>#REF!</v>
      </c>
      <c r="B3046" s="187" t="e">
        <f>#REF!</f>
        <v>#REF!</v>
      </c>
      <c r="C3046" s="191" t="e">
        <f>#REF!</f>
        <v>#REF!</v>
      </c>
      <c r="D3046" s="186" t="e">
        <f>COUNTIF('[5]Trial Balance'!$A:$A,A3046)</f>
        <v>#VALUE!</v>
      </c>
    </row>
    <row r="3047" spans="1:4" hidden="1" x14ac:dyDescent="0.3">
      <c r="A3047" s="187" t="e">
        <f>#REF!</f>
        <v>#REF!</v>
      </c>
      <c r="B3047" s="187" t="e">
        <f>#REF!</f>
        <v>#REF!</v>
      </c>
      <c r="C3047" s="191" t="e">
        <f>#REF!</f>
        <v>#REF!</v>
      </c>
      <c r="D3047" s="186" t="e">
        <f>COUNTIF('[5]Trial Balance'!$A:$A,A3047)</f>
        <v>#VALUE!</v>
      </c>
    </row>
    <row r="3048" spans="1:4" hidden="1" x14ac:dyDescent="0.3">
      <c r="A3048" s="187" t="e">
        <f>#REF!</f>
        <v>#REF!</v>
      </c>
      <c r="B3048" s="187" t="e">
        <f>#REF!</f>
        <v>#REF!</v>
      </c>
      <c r="C3048" s="191" t="e">
        <f>#REF!</f>
        <v>#REF!</v>
      </c>
      <c r="D3048" s="186" t="e">
        <f>COUNTIF('[5]Trial Balance'!$A:$A,A3048)</f>
        <v>#VALUE!</v>
      </c>
    </row>
    <row r="3049" spans="1:4" hidden="1" x14ac:dyDescent="0.3">
      <c r="A3049" s="187" t="e">
        <f>#REF!</f>
        <v>#REF!</v>
      </c>
      <c r="B3049" s="187" t="e">
        <f>#REF!</f>
        <v>#REF!</v>
      </c>
      <c r="C3049" s="191" t="e">
        <f>#REF!</f>
        <v>#REF!</v>
      </c>
      <c r="D3049" s="186" t="e">
        <f>COUNTIF('[5]Trial Balance'!$A:$A,A3049)</f>
        <v>#VALUE!</v>
      </c>
    </row>
    <row r="3050" spans="1:4" hidden="1" x14ac:dyDescent="0.3">
      <c r="A3050" s="187" t="e">
        <f>#REF!</f>
        <v>#REF!</v>
      </c>
      <c r="B3050" s="187" t="e">
        <f>#REF!</f>
        <v>#REF!</v>
      </c>
      <c r="C3050" s="191" t="e">
        <f>#REF!</f>
        <v>#REF!</v>
      </c>
      <c r="D3050" s="186" t="e">
        <f>COUNTIF('[5]Trial Balance'!$A:$A,A3050)</f>
        <v>#VALUE!</v>
      </c>
    </row>
    <row r="3051" spans="1:4" hidden="1" x14ac:dyDescent="0.3">
      <c r="A3051" s="187" t="e">
        <f>#REF!</f>
        <v>#REF!</v>
      </c>
      <c r="B3051" s="187" t="e">
        <f>#REF!</f>
        <v>#REF!</v>
      </c>
      <c r="C3051" s="191" t="e">
        <f>#REF!</f>
        <v>#REF!</v>
      </c>
      <c r="D3051" s="186" t="e">
        <f>COUNTIF('[5]Trial Balance'!$A:$A,A3051)</f>
        <v>#VALUE!</v>
      </c>
    </row>
    <row r="3052" spans="1:4" hidden="1" x14ac:dyDescent="0.3">
      <c r="A3052" s="187" t="e">
        <f>#REF!</f>
        <v>#REF!</v>
      </c>
      <c r="B3052" s="187" t="e">
        <f>#REF!</f>
        <v>#REF!</v>
      </c>
      <c r="C3052" s="191" t="e">
        <f>#REF!</f>
        <v>#REF!</v>
      </c>
      <c r="D3052" s="186" t="e">
        <f>COUNTIF('[5]Trial Balance'!$A:$A,A3052)</f>
        <v>#VALUE!</v>
      </c>
    </row>
    <row r="3053" spans="1:4" hidden="1" x14ac:dyDescent="0.3">
      <c r="A3053" s="187" t="e">
        <f>#REF!</f>
        <v>#REF!</v>
      </c>
      <c r="B3053" s="187" t="e">
        <f>#REF!</f>
        <v>#REF!</v>
      </c>
      <c r="C3053" s="191" t="e">
        <f>#REF!</f>
        <v>#REF!</v>
      </c>
      <c r="D3053" s="186" t="e">
        <f>COUNTIF('[5]Trial Balance'!$A:$A,A3053)</f>
        <v>#VALUE!</v>
      </c>
    </row>
    <row r="3054" spans="1:4" hidden="1" x14ac:dyDescent="0.3">
      <c r="A3054" s="187" t="e">
        <f>#REF!</f>
        <v>#REF!</v>
      </c>
      <c r="B3054" s="187" t="e">
        <f>#REF!</f>
        <v>#REF!</v>
      </c>
      <c r="C3054" s="191" t="e">
        <f>#REF!</f>
        <v>#REF!</v>
      </c>
      <c r="D3054" s="186" t="e">
        <f>COUNTIF('[5]Trial Balance'!$A:$A,A3054)</f>
        <v>#VALUE!</v>
      </c>
    </row>
    <row r="3055" spans="1:4" hidden="1" x14ac:dyDescent="0.3">
      <c r="A3055" s="187" t="e">
        <f>#REF!</f>
        <v>#REF!</v>
      </c>
      <c r="B3055" s="187" t="e">
        <f>#REF!</f>
        <v>#REF!</v>
      </c>
      <c r="C3055" s="191" t="e">
        <f>#REF!</f>
        <v>#REF!</v>
      </c>
      <c r="D3055" s="186" t="e">
        <f>COUNTIF('[5]Trial Balance'!$A:$A,A3055)</f>
        <v>#VALUE!</v>
      </c>
    </row>
    <row r="3056" spans="1:4" hidden="1" x14ac:dyDescent="0.3">
      <c r="A3056" s="187" t="e">
        <f>#REF!</f>
        <v>#REF!</v>
      </c>
      <c r="B3056" s="187" t="e">
        <f>#REF!</f>
        <v>#REF!</v>
      </c>
      <c r="C3056" s="191" t="e">
        <f>#REF!</f>
        <v>#REF!</v>
      </c>
      <c r="D3056" s="186" t="e">
        <f>COUNTIF('[5]Trial Balance'!$A:$A,A3056)</f>
        <v>#VALUE!</v>
      </c>
    </row>
    <row r="3057" spans="1:4" hidden="1" x14ac:dyDescent="0.3">
      <c r="A3057" s="187" t="e">
        <f>#REF!</f>
        <v>#REF!</v>
      </c>
      <c r="B3057" s="187" t="e">
        <f>#REF!</f>
        <v>#REF!</v>
      </c>
      <c r="C3057" s="191" t="e">
        <f>#REF!</f>
        <v>#REF!</v>
      </c>
      <c r="D3057" s="186" t="e">
        <f>COUNTIF('[5]Trial Balance'!$A:$A,A3057)</f>
        <v>#VALUE!</v>
      </c>
    </row>
    <row r="3058" spans="1:4" hidden="1" x14ac:dyDescent="0.3">
      <c r="A3058" s="187" t="e">
        <f>#REF!</f>
        <v>#REF!</v>
      </c>
      <c r="B3058" s="187" t="e">
        <f>#REF!</f>
        <v>#REF!</v>
      </c>
      <c r="C3058" s="191" t="e">
        <f>#REF!</f>
        <v>#REF!</v>
      </c>
      <c r="D3058" s="186" t="e">
        <f>COUNTIF('[5]Trial Balance'!$A:$A,A3058)</f>
        <v>#VALUE!</v>
      </c>
    </row>
    <row r="3059" spans="1:4" hidden="1" x14ac:dyDescent="0.3">
      <c r="A3059" s="187" t="e">
        <f>#REF!</f>
        <v>#REF!</v>
      </c>
      <c r="B3059" s="187" t="e">
        <f>#REF!</f>
        <v>#REF!</v>
      </c>
      <c r="C3059" s="191" t="e">
        <f>#REF!</f>
        <v>#REF!</v>
      </c>
      <c r="D3059" s="186" t="e">
        <f>COUNTIF('[5]Trial Balance'!$A:$A,A3059)</f>
        <v>#VALUE!</v>
      </c>
    </row>
    <row r="3060" spans="1:4" hidden="1" x14ac:dyDescent="0.3">
      <c r="A3060" s="187" t="e">
        <f>#REF!</f>
        <v>#REF!</v>
      </c>
      <c r="B3060" s="187" t="e">
        <f>#REF!</f>
        <v>#REF!</v>
      </c>
      <c r="C3060" s="191" t="e">
        <f>#REF!</f>
        <v>#REF!</v>
      </c>
      <c r="D3060" s="186" t="e">
        <f>COUNTIF('[5]Trial Balance'!$A:$A,A3060)</f>
        <v>#VALUE!</v>
      </c>
    </row>
    <row r="3061" spans="1:4" hidden="1" x14ac:dyDescent="0.3">
      <c r="A3061" s="187" t="e">
        <f>#REF!</f>
        <v>#REF!</v>
      </c>
      <c r="B3061" s="187" t="e">
        <f>#REF!</f>
        <v>#REF!</v>
      </c>
      <c r="C3061" s="191" t="e">
        <f>#REF!</f>
        <v>#REF!</v>
      </c>
      <c r="D3061" s="186" t="e">
        <f>COUNTIF('[5]Trial Balance'!$A:$A,A3061)</f>
        <v>#VALUE!</v>
      </c>
    </row>
    <row r="3062" spans="1:4" hidden="1" x14ac:dyDescent="0.3">
      <c r="A3062" s="187" t="e">
        <f>#REF!</f>
        <v>#REF!</v>
      </c>
      <c r="B3062" s="187" t="e">
        <f>#REF!</f>
        <v>#REF!</v>
      </c>
      <c r="C3062" s="191" t="e">
        <f>#REF!</f>
        <v>#REF!</v>
      </c>
      <c r="D3062" s="186" t="e">
        <f>COUNTIF('[5]Trial Balance'!$A:$A,A3062)</f>
        <v>#VALUE!</v>
      </c>
    </row>
    <row r="3063" spans="1:4" hidden="1" x14ac:dyDescent="0.3">
      <c r="A3063" s="187" t="e">
        <f>#REF!</f>
        <v>#REF!</v>
      </c>
      <c r="B3063" s="187" t="e">
        <f>#REF!</f>
        <v>#REF!</v>
      </c>
      <c r="C3063" s="191" t="e">
        <f>#REF!</f>
        <v>#REF!</v>
      </c>
      <c r="D3063" s="186" t="e">
        <f>COUNTIF('[5]Trial Balance'!$A:$A,A3063)</f>
        <v>#VALUE!</v>
      </c>
    </row>
    <row r="3064" spans="1:4" hidden="1" x14ac:dyDescent="0.3">
      <c r="A3064" s="187" t="e">
        <f>#REF!</f>
        <v>#REF!</v>
      </c>
      <c r="B3064" s="187" t="e">
        <f>#REF!</f>
        <v>#REF!</v>
      </c>
      <c r="C3064" s="191" t="e">
        <f>#REF!</f>
        <v>#REF!</v>
      </c>
      <c r="D3064" s="186" t="e">
        <f>COUNTIF('[5]Trial Balance'!$A:$A,A3064)</f>
        <v>#VALUE!</v>
      </c>
    </row>
    <row r="3065" spans="1:4" hidden="1" x14ac:dyDescent="0.3">
      <c r="A3065" s="187" t="e">
        <f>#REF!</f>
        <v>#REF!</v>
      </c>
      <c r="B3065" s="187" t="e">
        <f>#REF!</f>
        <v>#REF!</v>
      </c>
      <c r="C3065" s="191" t="e">
        <f>#REF!</f>
        <v>#REF!</v>
      </c>
      <c r="D3065" s="186" t="e">
        <f>COUNTIF('[5]Trial Balance'!$A:$A,A3065)</f>
        <v>#VALUE!</v>
      </c>
    </row>
    <row r="3066" spans="1:4" hidden="1" x14ac:dyDescent="0.3">
      <c r="A3066" s="187" t="e">
        <f>#REF!</f>
        <v>#REF!</v>
      </c>
      <c r="B3066" s="187" t="e">
        <f>#REF!</f>
        <v>#REF!</v>
      </c>
      <c r="C3066" s="191" t="e">
        <f>#REF!</f>
        <v>#REF!</v>
      </c>
      <c r="D3066" s="186" t="e">
        <f>COUNTIF('[5]Trial Balance'!$A:$A,A3066)</f>
        <v>#VALUE!</v>
      </c>
    </row>
    <row r="3067" spans="1:4" hidden="1" x14ac:dyDescent="0.3">
      <c r="A3067" s="187" t="e">
        <f>#REF!</f>
        <v>#REF!</v>
      </c>
      <c r="B3067" s="187" t="e">
        <f>#REF!</f>
        <v>#REF!</v>
      </c>
      <c r="C3067" s="191" t="e">
        <f>#REF!</f>
        <v>#REF!</v>
      </c>
      <c r="D3067" s="186" t="e">
        <f>COUNTIF('[5]Trial Balance'!$A:$A,A3067)</f>
        <v>#VALUE!</v>
      </c>
    </row>
    <row r="3068" spans="1:4" hidden="1" x14ac:dyDescent="0.3">
      <c r="A3068" s="187" t="e">
        <f>#REF!</f>
        <v>#REF!</v>
      </c>
      <c r="B3068" s="187" t="e">
        <f>#REF!</f>
        <v>#REF!</v>
      </c>
      <c r="C3068" s="191" t="e">
        <f>#REF!</f>
        <v>#REF!</v>
      </c>
      <c r="D3068" s="186" t="e">
        <f>COUNTIF('[5]Trial Balance'!$A:$A,A3068)</f>
        <v>#VALUE!</v>
      </c>
    </row>
    <row r="3069" spans="1:4" hidden="1" x14ac:dyDescent="0.3">
      <c r="A3069" s="187" t="e">
        <f>#REF!</f>
        <v>#REF!</v>
      </c>
      <c r="B3069" s="187" t="e">
        <f>#REF!</f>
        <v>#REF!</v>
      </c>
      <c r="C3069" s="191" t="e">
        <f>#REF!</f>
        <v>#REF!</v>
      </c>
      <c r="D3069" s="186" t="e">
        <f>COUNTIF('[5]Trial Balance'!$A:$A,A3069)</f>
        <v>#VALUE!</v>
      </c>
    </row>
    <row r="3070" spans="1:4" hidden="1" x14ac:dyDescent="0.3">
      <c r="A3070" s="187" t="e">
        <f>#REF!</f>
        <v>#REF!</v>
      </c>
      <c r="B3070" s="187" t="e">
        <f>#REF!</f>
        <v>#REF!</v>
      </c>
      <c r="C3070" s="191" t="e">
        <f>#REF!</f>
        <v>#REF!</v>
      </c>
      <c r="D3070" s="186" t="e">
        <f>COUNTIF('[5]Trial Balance'!$A:$A,A3070)</f>
        <v>#VALUE!</v>
      </c>
    </row>
    <row r="3071" spans="1:4" hidden="1" x14ac:dyDescent="0.3">
      <c r="A3071" s="187" t="e">
        <f>#REF!</f>
        <v>#REF!</v>
      </c>
      <c r="B3071" s="187" t="e">
        <f>#REF!</f>
        <v>#REF!</v>
      </c>
      <c r="C3071" s="191" t="e">
        <f>#REF!</f>
        <v>#REF!</v>
      </c>
      <c r="D3071" s="186" t="e">
        <f>COUNTIF('[5]Trial Balance'!$A:$A,A3071)</f>
        <v>#VALUE!</v>
      </c>
    </row>
    <row r="3072" spans="1:4" hidden="1" x14ac:dyDescent="0.3">
      <c r="A3072" s="187" t="e">
        <f>#REF!</f>
        <v>#REF!</v>
      </c>
      <c r="B3072" s="187" t="e">
        <f>#REF!</f>
        <v>#REF!</v>
      </c>
      <c r="C3072" s="191" t="e">
        <f>#REF!</f>
        <v>#REF!</v>
      </c>
      <c r="D3072" s="186" t="e">
        <f>COUNTIF('[5]Trial Balance'!$A:$A,A3072)</f>
        <v>#VALUE!</v>
      </c>
    </row>
    <row r="3073" spans="1:4" hidden="1" x14ac:dyDescent="0.3">
      <c r="A3073" s="187" t="e">
        <f>#REF!</f>
        <v>#REF!</v>
      </c>
      <c r="B3073" s="187" t="e">
        <f>#REF!</f>
        <v>#REF!</v>
      </c>
      <c r="C3073" s="191" t="e">
        <f>#REF!</f>
        <v>#REF!</v>
      </c>
      <c r="D3073" s="186" t="e">
        <f>COUNTIF('[5]Trial Balance'!$A:$A,A3073)</f>
        <v>#VALUE!</v>
      </c>
    </row>
    <row r="3074" spans="1:4" hidden="1" x14ac:dyDescent="0.3">
      <c r="A3074" s="187" t="e">
        <f>#REF!</f>
        <v>#REF!</v>
      </c>
      <c r="B3074" s="187" t="e">
        <f>#REF!</f>
        <v>#REF!</v>
      </c>
      <c r="C3074" s="191" t="e">
        <f>#REF!</f>
        <v>#REF!</v>
      </c>
      <c r="D3074" s="186" t="e">
        <f>COUNTIF('[5]Trial Balance'!$A:$A,A3074)</f>
        <v>#VALUE!</v>
      </c>
    </row>
    <row r="3075" spans="1:4" hidden="1" x14ac:dyDescent="0.3">
      <c r="A3075" s="187" t="e">
        <f>#REF!</f>
        <v>#REF!</v>
      </c>
      <c r="B3075" s="187" t="e">
        <f>#REF!</f>
        <v>#REF!</v>
      </c>
      <c r="C3075" s="191" t="e">
        <f>#REF!</f>
        <v>#REF!</v>
      </c>
      <c r="D3075" s="186" t="e">
        <f>COUNTIF('[5]Trial Balance'!$A:$A,A3075)</f>
        <v>#VALUE!</v>
      </c>
    </row>
    <row r="3076" spans="1:4" hidden="1" x14ac:dyDescent="0.3">
      <c r="A3076" s="187" t="e">
        <f>#REF!</f>
        <v>#REF!</v>
      </c>
      <c r="B3076" s="187" t="e">
        <f>#REF!</f>
        <v>#REF!</v>
      </c>
      <c r="C3076" s="191" t="e">
        <f>#REF!</f>
        <v>#REF!</v>
      </c>
      <c r="D3076" s="186" t="e">
        <f>COUNTIF('[5]Trial Balance'!$A:$A,A3076)</f>
        <v>#VALUE!</v>
      </c>
    </row>
    <row r="3077" spans="1:4" hidden="1" x14ac:dyDescent="0.3">
      <c r="A3077" s="187" t="e">
        <f>#REF!</f>
        <v>#REF!</v>
      </c>
      <c r="B3077" s="187" t="e">
        <f>#REF!</f>
        <v>#REF!</v>
      </c>
      <c r="C3077" s="191" t="e">
        <f>#REF!</f>
        <v>#REF!</v>
      </c>
      <c r="D3077" s="186" t="e">
        <f>COUNTIF('[5]Trial Balance'!$A:$A,A3077)</f>
        <v>#VALUE!</v>
      </c>
    </row>
    <row r="3078" spans="1:4" hidden="1" x14ac:dyDescent="0.3">
      <c r="A3078" s="187" t="e">
        <f>#REF!</f>
        <v>#REF!</v>
      </c>
      <c r="B3078" s="187" t="e">
        <f>#REF!</f>
        <v>#REF!</v>
      </c>
      <c r="C3078" s="191" t="e">
        <f>#REF!</f>
        <v>#REF!</v>
      </c>
      <c r="D3078" s="186" t="e">
        <f>COUNTIF('[5]Trial Balance'!$A:$A,A3078)</f>
        <v>#VALUE!</v>
      </c>
    </row>
    <row r="3079" spans="1:4" hidden="1" x14ac:dyDescent="0.3">
      <c r="A3079" s="187" t="e">
        <f>#REF!</f>
        <v>#REF!</v>
      </c>
      <c r="B3079" s="187" t="e">
        <f>#REF!</f>
        <v>#REF!</v>
      </c>
      <c r="C3079" s="191" t="e">
        <f>#REF!</f>
        <v>#REF!</v>
      </c>
      <c r="D3079" s="186" t="e">
        <f>COUNTIF('[5]Trial Balance'!$A:$A,A3079)</f>
        <v>#VALUE!</v>
      </c>
    </row>
    <row r="3080" spans="1:4" hidden="1" x14ac:dyDescent="0.3">
      <c r="A3080" s="187" t="e">
        <f>#REF!</f>
        <v>#REF!</v>
      </c>
      <c r="B3080" s="187" t="e">
        <f>#REF!</f>
        <v>#REF!</v>
      </c>
      <c r="C3080" s="191" t="e">
        <f>#REF!</f>
        <v>#REF!</v>
      </c>
      <c r="D3080" s="186" t="e">
        <f>COUNTIF('[5]Trial Balance'!$A:$A,A3080)</f>
        <v>#VALUE!</v>
      </c>
    </row>
    <row r="3081" spans="1:4" hidden="1" x14ac:dyDescent="0.3">
      <c r="A3081" s="187" t="e">
        <f>#REF!</f>
        <v>#REF!</v>
      </c>
      <c r="B3081" s="187" t="e">
        <f>#REF!</f>
        <v>#REF!</v>
      </c>
      <c r="C3081" s="191" t="e">
        <f>#REF!</f>
        <v>#REF!</v>
      </c>
      <c r="D3081" s="186" t="e">
        <f>COUNTIF('[5]Trial Balance'!$A:$A,A3081)</f>
        <v>#VALUE!</v>
      </c>
    </row>
    <row r="3082" spans="1:4" hidden="1" x14ac:dyDescent="0.3">
      <c r="A3082" s="187" t="e">
        <f>#REF!</f>
        <v>#REF!</v>
      </c>
      <c r="B3082" s="187" t="e">
        <f>#REF!</f>
        <v>#REF!</v>
      </c>
      <c r="C3082" s="191" t="e">
        <f>#REF!</f>
        <v>#REF!</v>
      </c>
      <c r="D3082" s="186" t="e">
        <f>COUNTIF('[5]Trial Balance'!$A:$A,A3082)</f>
        <v>#VALUE!</v>
      </c>
    </row>
    <row r="3083" spans="1:4" hidden="1" x14ac:dyDescent="0.3">
      <c r="A3083" s="187" t="e">
        <f>#REF!</f>
        <v>#REF!</v>
      </c>
      <c r="B3083" s="187" t="e">
        <f>#REF!</f>
        <v>#REF!</v>
      </c>
      <c r="C3083" s="191" t="e">
        <f>#REF!</f>
        <v>#REF!</v>
      </c>
      <c r="D3083" s="186" t="e">
        <f>COUNTIF('[5]Trial Balance'!$A:$A,A3083)</f>
        <v>#VALUE!</v>
      </c>
    </row>
    <row r="3084" spans="1:4" hidden="1" x14ac:dyDescent="0.3">
      <c r="A3084" s="187" t="e">
        <f>#REF!</f>
        <v>#REF!</v>
      </c>
      <c r="B3084" s="187" t="e">
        <f>#REF!</f>
        <v>#REF!</v>
      </c>
      <c r="C3084" s="191" t="e">
        <f>#REF!</f>
        <v>#REF!</v>
      </c>
      <c r="D3084" s="186" t="e">
        <f>COUNTIF('[5]Trial Balance'!$A:$A,A3084)</f>
        <v>#VALUE!</v>
      </c>
    </row>
    <row r="3085" spans="1:4" hidden="1" x14ac:dyDescent="0.3">
      <c r="A3085" s="187" t="e">
        <f>#REF!</f>
        <v>#REF!</v>
      </c>
      <c r="B3085" s="187" t="e">
        <f>#REF!</f>
        <v>#REF!</v>
      </c>
      <c r="C3085" s="191" t="e">
        <f>#REF!</f>
        <v>#REF!</v>
      </c>
      <c r="D3085" s="186" t="e">
        <f>COUNTIF('[5]Trial Balance'!$A:$A,A3085)</f>
        <v>#VALUE!</v>
      </c>
    </row>
    <row r="3086" spans="1:4" hidden="1" x14ac:dyDescent="0.3">
      <c r="A3086" s="187" t="e">
        <f>#REF!</f>
        <v>#REF!</v>
      </c>
      <c r="B3086" s="187" t="e">
        <f>#REF!</f>
        <v>#REF!</v>
      </c>
      <c r="C3086" s="191" t="e">
        <f>#REF!</f>
        <v>#REF!</v>
      </c>
      <c r="D3086" s="186" t="e">
        <f>COUNTIF('[5]Trial Balance'!$A:$A,A3086)</f>
        <v>#VALUE!</v>
      </c>
    </row>
    <row r="3087" spans="1:4" hidden="1" x14ac:dyDescent="0.3">
      <c r="A3087" s="187" t="e">
        <f>#REF!</f>
        <v>#REF!</v>
      </c>
      <c r="B3087" s="187" t="e">
        <f>#REF!</f>
        <v>#REF!</v>
      </c>
      <c r="C3087" s="191" t="e">
        <f>#REF!</f>
        <v>#REF!</v>
      </c>
      <c r="D3087" s="186" t="e">
        <f>COUNTIF('[5]Trial Balance'!$A:$A,A3087)</f>
        <v>#VALUE!</v>
      </c>
    </row>
    <row r="3088" spans="1:4" hidden="1" x14ac:dyDescent="0.3">
      <c r="A3088" s="187" t="e">
        <f>#REF!</f>
        <v>#REF!</v>
      </c>
      <c r="B3088" s="187" t="e">
        <f>#REF!</f>
        <v>#REF!</v>
      </c>
      <c r="C3088" s="191" t="e">
        <f>#REF!</f>
        <v>#REF!</v>
      </c>
      <c r="D3088" s="186" t="e">
        <f>COUNTIF('[5]Trial Balance'!$A:$A,A3088)</f>
        <v>#VALUE!</v>
      </c>
    </row>
    <row r="3089" spans="1:4" hidden="1" x14ac:dyDescent="0.3">
      <c r="A3089" s="187" t="e">
        <f>#REF!</f>
        <v>#REF!</v>
      </c>
      <c r="B3089" s="187" t="e">
        <f>#REF!</f>
        <v>#REF!</v>
      </c>
      <c r="C3089" s="191" t="e">
        <f>#REF!</f>
        <v>#REF!</v>
      </c>
      <c r="D3089" s="186" t="e">
        <f>COUNTIF('[5]Trial Balance'!$A:$A,A3089)</f>
        <v>#VALUE!</v>
      </c>
    </row>
    <row r="3090" spans="1:4" hidden="1" x14ac:dyDescent="0.3">
      <c r="A3090" s="187" t="e">
        <f>#REF!</f>
        <v>#REF!</v>
      </c>
      <c r="B3090" s="187" t="e">
        <f>#REF!</f>
        <v>#REF!</v>
      </c>
      <c r="C3090" s="191" t="e">
        <f>#REF!</f>
        <v>#REF!</v>
      </c>
      <c r="D3090" s="186" t="e">
        <f>COUNTIF('[5]Trial Balance'!$A:$A,A3090)</f>
        <v>#VALUE!</v>
      </c>
    </row>
    <row r="3091" spans="1:4" hidden="1" x14ac:dyDescent="0.3">
      <c r="A3091" s="187" t="e">
        <f>#REF!</f>
        <v>#REF!</v>
      </c>
      <c r="B3091" s="187" t="e">
        <f>#REF!</f>
        <v>#REF!</v>
      </c>
      <c r="C3091" s="191" t="e">
        <f>#REF!</f>
        <v>#REF!</v>
      </c>
      <c r="D3091" s="186" t="e">
        <f>COUNTIF('[5]Trial Balance'!$A:$A,A3091)</f>
        <v>#VALUE!</v>
      </c>
    </row>
    <row r="3092" spans="1:4" hidden="1" x14ac:dyDescent="0.3">
      <c r="A3092" s="187" t="e">
        <f>#REF!</f>
        <v>#REF!</v>
      </c>
      <c r="B3092" s="187" t="e">
        <f>#REF!</f>
        <v>#REF!</v>
      </c>
      <c r="C3092" s="191" t="e">
        <f>#REF!</f>
        <v>#REF!</v>
      </c>
      <c r="D3092" s="186" t="e">
        <f>COUNTIF('[5]Trial Balance'!$A:$A,A3092)</f>
        <v>#VALUE!</v>
      </c>
    </row>
    <row r="3093" spans="1:4" hidden="1" x14ac:dyDescent="0.3">
      <c r="A3093" s="187" t="e">
        <f>#REF!</f>
        <v>#REF!</v>
      </c>
      <c r="B3093" s="187" t="e">
        <f>#REF!</f>
        <v>#REF!</v>
      </c>
      <c r="C3093" s="191" t="e">
        <f>#REF!</f>
        <v>#REF!</v>
      </c>
      <c r="D3093" s="186" t="e">
        <f>COUNTIF('[5]Trial Balance'!$A:$A,A3093)</f>
        <v>#VALUE!</v>
      </c>
    </row>
    <row r="3094" spans="1:4" hidden="1" x14ac:dyDescent="0.3">
      <c r="A3094" s="187" t="e">
        <f>#REF!</f>
        <v>#REF!</v>
      </c>
      <c r="B3094" s="187" t="e">
        <f>#REF!</f>
        <v>#REF!</v>
      </c>
      <c r="C3094" s="191" t="e">
        <f>#REF!</f>
        <v>#REF!</v>
      </c>
      <c r="D3094" s="186" t="e">
        <f>COUNTIF('[5]Trial Balance'!$A:$A,A3094)</f>
        <v>#VALUE!</v>
      </c>
    </row>
    <row r="3095" spans="1:4" hidden="1" x14ac:dyDescent="0.3">
      <c r="A3095" s="187" t="e">
        <f>#REF!</f>
        <v>#REF!</v>
      </c>
      <c r="B3095" s="187" t="e">
        <f>#REF!</f>
        <v>#REF!</v>
      </c>
      <c r="C3095" s="191" t="e">
        <f>#REF!</f>
        <v>#REF!</v>
      </c>
      <c r="D3095" s="186" t="e">
        <f>COUNTIF('[5]Trial Balance'!$A:$A,A3095)</f>
        <v>#VALUE!</v>
      </c>
    </row>
    <row r="3096" spans="1:4" hidden="1" x14ac:dyDescent="0.3">
      <c r="A3096" s="187" t="e">
        <f>#REF!</f>
        <v>#REF!</v>
      </c>
      <c r="B3096" s="187" t="e">
        <f>#REF!</f>
        <v>#REF!</v>
      </c>
      <c r="C3096" s="191" t="e">
        <f>#REF!</f>
        <v>#REF!</v>
      </c>
      <c r="D3096" s="186" t="e">
        <f>COUNTIF('[5]Trial Balance'!$A:$A,A3096)</f>
        <v>#VALUE!</v>
      </c>
    </row>
    <row r="3097" spans="1:4" hidden="1" x14ac:dyDescent="0.3">
      <c r="A3097" s="187" t="e">
        <f>#REF!</f>
        <v>#REF!</v>
      </c>
      <c r="B3097" s="187" t="e">
        <f>#REF!</f>
        <v>#REF!</v>
      </c>
      <c r="C3097" s="191" t="e">
        <f>#REF!</f>
        <v>#REF!</v>
      </c>
      <c r="D3097" s="186" t="e">
        <f>COUNTIF('[5]Trial Balance'!$A:$A,A3097)</f>
        <v>#VALUE!</v>
      </c>
    </row>
    <row r="3098" spans="1:4" hidden="1" x14ac:dyDescent="0.3">
      <c r="A3098" s="187" t="e">
        <f>#REF!</f>
        <v>#REF!</v>
      </c>
      <c r="B3098" s="187" t="e">
        <f>#REF!</f>
        <v>#REF!</v>
      </c>
      <c r="C3098" s="191" t="e">
        <f>#REF!</f>
        <v>#REF!</v>
      </c>
      <c r="D3098" s="186" t="e">
        <f>COUNTIF('[5]Trial Balance'!$A:$A,A3098)</f>
        <v>#VALUE!</v>
      </c>
    </row>
    <row r="3099" spans="1:4" hidden="1" x14ac:dyDescent="0.3">
      <c r="A3099" s="187" t="e">
        <f>#REF!</f>
        <v>#REF!</v>
      </c>
      <c r="B3099" s="187" t="e">
        <f>#REF!</f>
        <v>#REF!</v>
      </c>
      <c r="C3099" s="191" t="e">
        <f>#REF!</f>
        <v>#REF!</v>
      </c>
      <c r="D3099" s="186" t="e">
        <f>COUNTIF('[5]Trial Balance'!$A:$A,A3099)</f>
        <v>#VALUE!</v>
      </c>
    </row>
    <row r="3100" spans="1:4" hidden="1" x14ac:dyDescent="0.3">
      <c r="A3100" s="187" t="e">
        <f>#REF!</f>
        <v>#REF!</v>
      </c>
      <c r="B3100" s="187" t="e">
        <f>#REF!</f>
        <v>#REF!</v>
      </c>
      <c r="C3100" s="191" t="e">
        <f>#REF!</f>
        <v>#REF!</v>
      </c>
      <c r="D3100" s="186" t="e">
        <f>COUNTIF('[5]Trial Balance'!$A:$A,A3100)</f>
        <v>#VALUE!</v>
      </c>
    </row>
    <row r="3101" spans="1:4" hidden="1" x14ac:dyDescent="0.3">
      <c r="A3101" s="187" t="e">
        <f>#REF!</f>
        <v>#REF!</v>
      </c>
      <c r="B3101" s="187" t="e">
        <f>#REF!</f>
        <v>#REF!</v>
      </c>
      <c r="C3101" s="191" t="e">
        <f>#REF!</f>
        <v>#REF!</v>
      </c>
      <c r="D3101" s="186" t="e">
        <f>COUNTIF('[5]Trial Balance'!$A:$A,A3101)</f>
        <v>#VALUE!</v>
      </c>
    </row>
    <row r="3102" spans="1:4" hidden="1" x14ac:dyDescent="0.3">
      <c r="A3102" s="187" t="e">
        <f>#REF!</f>
        <v>#REF!</v>
      </c>
      <c r="B3102" s="187" t="e">
        <f>#REF!</f>
        <v>#REF!</v>
      </c>
      <c r="C3102" s="191" t="e">
        <f>#REF!</f>
        <v>#REF!</v>
      </c>
      <c r="D3102" s="186" t="e">
        <f>COUNTIF('[5]Trial Balance'!$A:$A,A3102)</f>
        <v>#VALUE!</v>
      </c>
    </row>
    <row r="3103" spans="1:4" hidden="1" x14ac:dyDescent="0.3">
      <c r="A3103" s="187" t="e">
        <f>#REF!</f>
        <v>#REF!</v>
      </c>
      <c r="B3103" s="187" t="e">
        <f>#REF!</f>
        <v>#REF!</v>
      </c>
      <c r="C3103" s="191" t="e">
        <f>#REF!</f>
        <v>#REF!</v>
      </c>
      <c r="D3103" s="186" t="e">
        <f>COUNTIF('[5]Trial Balance'!$A:$A,A3103)</f>
        <v>#VALUE!</v>
      </c>
    </row>
    <row r="3104" spans="1:4" hidden="1" x14ac:dyDescent="0.3">
      <c r="A3104" s="187" t="e">
        <f>#REF!</f>
        <v>#REF!</v>
      </c>
      <c r="B3104" s="187" t="e">
        <f>#REF!</f>
        <v>#REF!</v>
      </c>
      <c r="C3104" s="191" t="e">
        <f>#REF!</f>
        <v>#REF!</v>
      </c>
      <c r="D3104" s="186" t="e">
        <f>COUNTIF('[5]Trial Balance'!$A:$A,A3104)</f>
        <v>#VALUE!</v>
      </c>
    </row>
    <row r="3105" spans="1:4" hidden="1" x14ac:dyDescent="0.3">
      <c r="A3105" s="187" t="e">
        <f>#REF!</f>
        <v>#REF!</v>
      </c>
      <c r="B3105" s="187" t="e">
        <f>#REF!</f>
        <v>#REF!</v>
      </c>
      <c r="C3105" s="191" t="e">
        <f>#REF!</f>
        <v>#REF!</v>
      </c>
      <c r="D3105" s="186" t="e">
        <f>COUNTIF('[5]Trial Balance'!$A:$A,A3105)</f>
        <v>#VALUE!</v>
      </c>
    </row>
    <row r="3106" spans="1:4" hidden="1" x14ac:dyDescent="0.3">
      <c r="A3106" s="187" t="e">
        <f>#REF!</f>
        <v>#REF!</v>
      </c>
      <c r="B3106" s="187" t="e">
        <f>#REF!</f>
        <v>#REF!</v>
      </c>
      <c r="C3106" s="191" t="e">
        <f>#REF!</f>
        <v>#REF!</v>
      </c>
      <c r="D3106" s="186" t="e">
        <f>COUNTIF('[5]Trial Balance'!$A:$A,A3106)</f>
        <v>#VALUE!</v>
      </c>
    </row>
    <row r="3107" spans="1:4" hidden="1" x14ac:dyDescent="0.3">
      <c r="A3107" s="187" t="e">
        <f>#REF!</f>
        <v>#REF!</v>
      </c>
      <c r="B3107" s="187" t="e">
        <f>#REF!</f>
        <v>#REF!</v>
      </c>
      <c r="C3107" s="191" t="e">
        <f>#REF!</f>
        <v>#REF!</v>
      </c>
      <c r="D3107" s="186" t="e">
        <f>COUNTIF('[5]Trial Balance'!$A:$A,A3107)</f>
        <v>#VALUE!</v>
      </c>
    </row>
    <row r="3108" spans="1:4" hidden="1" x14ac:dyDescent="0.3">
      <c r="A3108" s="187" t="e">
        <f>#REF!</f>
        <v>#REF!</v>
      </c>
      <c r="B3108" s="187" t="e">
        <f>#REF!</f>
        <v>#REF!</v>
      </c>
      <c r="C3108" s="191" t="e">
        <f>#REF!</f>
        <v>#REF!</v>
      </c>
      <c r="D3108" s="186" t="e">
        <f>COUNTIF('[5]Trial Balance'!$A:$A,A3108)</f>
        <v>#VALUE!</v>
      </c>
    </row>
    <row r="3109" spans="1:4" hidden="1" x14ac:dyDescent="0.3">
      <c r="A3109" s="187" t="e">
        <f>#REF!</f>
        <v>#REF!</v>
      </c>
      <c r="B3109" s="187" t="e">
        <f>#REF!</f>
        <v>#REF!</v>
      </c>
      <c r="C3109" s="191" t="e">
        <f>#REF!</f>
        <v>#REF!</v>
      </c>
      <c r="D3109" s="186" t="e">
        <f>COUNTIF('[5]Trial Balance'!$A:$A,A3109)</f>
        <v>#VALUE!</v>
      </c>
    </row>
    <row r="3110" spans="1:4" hidden="1" x14ac:dyDescent="0.3">
      <c r="A3110" s="187" t="e">
        <f>#REF!</f>
        <v>#REF!</v>
      </c>
      <c r="B3110" s="187" t="e">
        <f>#REF!</f>
        <v>#REF!</v>
      </c>
      <c r="C3110" s="191" t="e">
        <f>#REF!</f>
        <v>#REF!</v>
      </c>
      <c r="D3110" s="186" t="e">
        <f>COUNTIF('[5]Trial Balance'!$A:$A,A3110)</f>
        <v>#VALUE!</v>
      </c>
    </row>
    <row r="3111" spans="1:4" hidden="1" x14ac:dyDescent="0.3">
      <c r="A3111" s="187" t="e">
        <f>#REF!</f>
        <v>#REF!</v>
      </c>
      <c r="B3111" s="187" t="e">
        <f>#REF!</f>
        <v>#REF!</v>
      </c>
      <c r="C3111" s="191" t="e">
        <f>#REF!</f>
        <v>#REF!</v>
      </c>
      <c r="D3111" s="186" t="e">
        <f>COUNTIF('[5]Trial Balance'!$A:$A,A3111)</f>
        <v>#VALUE!</v>
      </c>
    </row>
    <row r="3112" spans="1:4" hidden="1" x14ac:dyDescent="0.3">
      <c r="A3112" s="187" t="e">
        <f>#REF!</f>
        <v>#REF!</v>
      </c>
      <c r="B3112" s="187" t="e">
        <f>#REF!</f>
        <v>#REF!</v>
      </c>
      <c r="C3112" s="191" t="e">
        <f>#REF!</f>
        <v>#REF!</v>
      </c>
      <c r="D3112" s="186" t="e">
        <f>COUNTIF('[5]Trial Balance'!$A:$A,A3112)</f>
        <v>#VALUE!</v>
      </c>
    </row>
    <row r="3113" spans="1:4" hidden="1" x14ac:dyDescent="0.3">
      <c r="A3113" s="187" t="e">
        <f>#REF!</f>
        <v>#REF!</v>
      </c>
      <c r="B3113" s="187" t="e">
        <f>#REF!</f>
        <v>#REF!</v>
      </c>
      <c r="C3113" s="191" t="e">
        <f>#REF!</f>
        <v>#REF!</v>
      </c>
      <c r="D3113" s="186" t="e">
        <f>COUNTIF('[5]Trial Balance'!$A:$A,A3113)</f>
        <v>#VALUE!</v>
      </c>
    </row>
    <row r="3114" spans="1:4" hidden="1" x14ac:dyDescent="0.3">
      <c r="A3114" s="187" t="e">
        <f>#REF!</f>
        <v>#REF!</v>
      </c>
      <c r="B3114" s="187" t="e">
        <f>#REF!</f>
        <v>#REF!</v>
      </c>
      <c r="C3114" s="191" t="e">
        <f>#REF!</f>
        <v>#REF!</v>
      </c>
      <c r="D3114" s="186" t="e">
        <f>COUNTIF('[5]Trial Balance'!$A:$A,A3114)</f>
        <v>#VALUE!</v>
      </c>
    </row>
    <row r="3115" spans="1:4" hidden="1" x14ac:dyDescent="0.3">
      <c r="A3115" s="187" t="e">
        <f>#REF!</f>
        <v>#REF!</v>
      </c>
      <c r="B3115" s="187" t="e">
        <f>#REF!</f>
        <v>#REF!</v>
      </c>
      <c r="C3115" s="191" t="e">
        <f>#REF!</f>
        <v>#REF!</v>
      </c>
      <c r="D3115" s="186" t="e">
        <f>COUNTIF('[5]Trial Balance'!$A:$A,A3115)</f>
        <v>#VALUE!</v>
      </c>
    </row>
    <row r="3116" spans="1:4" hidden="1" x14ac:dyDescent="0.3">
      <c r="A3116" s="187" t="e">
        <f>#REF!</f>
        <v>#REF!</v>
      </c>
      <c r="B3116" s="187" t="e">
        <f>#REF!</f>
        <v>#REF!</v>
      </c>
      <c r="C3116" s="191" t="e">
        <f>#REF!</f>
        <v>#REF!</v>
      </c>
      <c r="D3116" s="186" t="e">
        <f>COUNTIF('[5]Trial Balance'!$A:$A,A3116)</f>
        <v>#VALUE!</v>
      </c>
    </row>
    <row r="3117" spans="1:4" hidden="1" x14ac:dyDescent="0.3">
      <c r="A3117" s="187" t="e">
        <f>#REF!</f>
        <v>#REF!</v>
      </c>
      <c r="B3117" s="187" t="e">
        <f>#REF!</f>
        <v>#REF!</v>
      </c>
      <c r="C3117" s="191" t="e">
        <f>#REF!</f>
        <v>#REF!</v>
      </c>
      <c r="D3117" s="186" t="e">
        <f>COUNTIF('[5]Trial Balance'!$A:$A,A3117)</f>
        <v>#VALUE!</v>
      </c>
    </row>
    <row r="3118" spans="1:4" hidden="1" x14ac:dyDescent="0.3">
      <c r="A3118" s="187" t="e">
        <f>#REF!</f>
        <v>#REF!</v>
      </c>
      <c r="B3118" s="187" t="e">
        <f>#REF!</f>
        <v>#REF!</v>
      </c>
      <c r="C3118" s="191" t="e">
        <f>#REF!</f>
        <v>#REF!</v>
      </c>
      <c r="D3118" s="186" t="e">
        <f>COUNTIF('[5]Trial Balance'!$A:$A,A3118)</f>
        <v>#VALUE!</v>
      </c>
    </row>
    <row r="3119" spans="1:4" hidden="1" x14ac:dyDescent="0.3">
      <c r="A3119" s="187" t="e">
        <f>#REF!</f>
        <v>#REF!</v>
      </c>
      <c r="B3119" s="187" t="e">
        <f>#REF!</f>
        <v>#REF!</v>
      </c>
      <c r="C3119" s="191" t="e">
        <f>#REF!</f>
        <v>#REF!</v>
      </c>
      <c r="D3119" s="186" t="e">
        <f>COUNTIF('[5]Trial Balance'!$A:$A,A3119)</f>
        <v>#VALUE!</v>
      </c>
    </row>
    <row r="3120" spans="1:4" hidden="1" x14ac:dyDescent="0.3">
      <c r="A3120" s="187" t="e">
        <f>#REF!</f>
        <v>#REF!</v>
      </c>
      <c r="B3120" s="187" t="e">
        <f>#REF!</f>
        <v>#REF!</v>
      </c>
      <c r="C3120" s="191" t="e">
        <f>#REF!</f>
        <v>#REF!</v>
      </c>
      <c r="D3120" s="186" t="e">
        <f>COUNTIF('[5]Trial Balance'!$A:$A,A3120)</f>
        <v>#VALUE!</v>
      </c>
    </row>
    <row r="3121" spans="1:4" hidden="1" x14ac:dyDescent="0.3">
      <c r="A3121" s="187" t="e">
        <f>#REF!</f>
        <v>#REF!</v>
      </c>
      <c r="B3121" s="187" t="e">
        <f>#REF!</f>
        <v>#REF!</v>
      </c>
      <c r="C3121" s="191" t="e">
        <f>#REF!</f>
        <v>#REF!</v>
      </c>
      <c r="D3121" s="186" t="e">
        <f>COUNTIF('[5]Trial Balance'!$A:$A,A3121)</f>
        <v>#VALUE!</v>
      </c>
    </row>
    <row r="3122" spans="1:4" hidden="1" x14ac:dyDescent="0.3">
      <c r="A3122" s="187" t="e">
        <f>#REF!</f>
        <v>#REF!</v>
      </c>
      <c r="B3122" s="187" t="e">
        <f>#REF!</f>
        <v>#REF!</v>
      </c>
      <c r="C3122" s="191" t="e">
        <f>#REF!</f>
        <v>#REF!</v>
      </c>
      <c r="D3122" s="186" t="e">
        <f>COUNTIF('[5]Trial Balance'!$A:$A,A3122)</f>
        <v>#VALUE!</v>
      </c>
    </row>
    <row r="3123" spans="1:4" hidden="1" x14ac:dyDescent="0.3">
      <c r="A3123" s="187" t="e">
        <f>#REF!</f>
        <v>#REF!</v>
      </c>
      <c r="B3123" s="187" t="e">
        <f>#REF!</f>
        <v>#REF!</v>
      </c>
      <c r="C3123" s="191" t="e">
        <f>#REF!</f>
        <v>#REF!</v>
      </c>
      <c r="D3123" s="186" t="e">
        <f>COUNTIF('[5]Trial Balance'!$A:$A,A3123)</f>
        <v>#VALUE!</v>
      </c>
    </row>
    <row r="3124" spans="1:4" hidden="1" x14ac:dyDescent="0.3">
      <c r="A3124" s="187" t="e">
        <f>#REF!</f>
        <v>#REF!</v>
      </c>
      <c r="B3124" s="187" t="e">
        <f>#REF!</f>
        <v>#REF!</v>
      </c>
      <c r="C3124" s="191" t="e">
        <f>#REF!</f>
        <v>#REF!</v>
      </c>
      <c r="D3124" s="186" t="e">
        <f>COUNTIF('[5]Trial Balance'!$A:$A,A3124)</f>
        <v>#VALUE!</v>
      </c>
    </row>
    <row r="3125" spans="1:4" hidden="1" x14ac:dyDescent="0.3">
      <c r="A3125" s="187" t="e">
        <f>#REF!</f>
        <v>#REF!</v>
      </c>
      <c r="B3125" s="187" t="e">
        <f>#REF!</f>
        <v>#REF!</v>
      </c>
      <c r="C3125" s="191" t="e">
        <f>#REF!</f>
        <v>#REF!</v>
      </c>
      <c r="D3125" s="186" t="e">
        <f>COUNTIF('[5]Trial Balance'!$A:$A,A3125)</f>
        <v>#VALUE!</v>
      </c>
    </row>
    <row r="3126" spans="1:4" hidden="1" x14ac:dyDescent="0.3">
      <c r="A3126" s="187" t="e">
        <f>#REF!</f>
        <v>#REF!</v>
      </c>
      <c r="B3126" s="187" t="e">
        <f>#REF!</f>
        <v>#REF!</v>
      </c>
      <c r="C3126" s="191" t="e">
        <f>#REF!</f>
        <v>#REF!</v>
      </c>
      <c r="D3126" s="186" t="e">
        <f>COUNTIF('[5]Trial Balance'!$A:$A,A3126)</f>
        <v>#VALUE!</v>
      </c>
    </row>
    <row r="3127" spans="1:4" hidden="1" x14ac:dyDescent="0.3">
      <c r="A3127" s="187" t="e">
        <f>#REF!</f>
        <v>#REF!</v>
      </c>
      <c r="B3127" s="187" t="e">
        <f>#REF!</f>
        <v>#REF!</v>
      </c>
      <c r="C3127" s="191" t="e">
        <f>#REF!</f>
        <v>#REF!</v>
      </c>
      <c r="D3127" s="186" t="e">
        <f>COUNTIF('[5]Trial Balance'!$A:$A,A3127)</f>
        <v>#VALUE!</v>
      </c>
    </row>
    <row r="3128" spans="1:4" hidden="1" x14ac:dyDescent="0.3">
      <c r="A3128" s="187" t="e">
        <f>#REF!</f>
        <v>#REF!</v>
      </c>
      <c r="B3128" s="187" t="e">
        <f>#REF!</f>
        <v>#REF!</v>
      </c>
      <c r="C3128" s="191" t="e">
        <f>#REF!</f>
        <v>#REF!</v>
      </c>
      <c r="D3128" s="186" t="e">
        <f>COUNTIF('[5]Trial Balance'!$A:$A,A3128)</f>
        <v>#VALUE!</v>
      </c>
    </row>
    <row r="3129" spans="1:4" hidden="1" x14ac:dyDescent="0.3">
      <c r="A3129" s="187" t="e">
        <f>#REF!</f>
        <v>#REF!</v>
      </c>
      <c r="B3129" s="187" t="e">
        <f>#REF!</f>
        <v>#REF!</v>
      </c>
      <c r="C3129" s="191" t="e">
        <f>#REF!</f>
        <v>#REF!</v>
      </c>
      <c r="D3129" s="186" t="e">
        <f>COUNTIF('[5]Trial Balance'!$A:$A,A3129)</f>
        <v>#VALUE!</v>
      </c>
    </row>
    <row r="3130" spans="1:4" hidden="1" x14ac:dyDescent="0.3">
      <c r="A3130" s="187" t="e">
        <f>#REF!</f>
        <v>#REF!</v>
      </c>
      <c r="B3130" s="187" t="e">
        <f>#REF!</f>
        <v>#REF!</v>
      </c>
      <c r="C3130" s="191" t="e">
        <f>#REF!</f>
        <v>#REF!</v>
      </c>
      <c r="D3130" s="186" t="e">
        <f>COUNTIF('[5]Trial Balance'!$A:$A,A3130)</f>
        <v>#VALUE!</v>
      </c>
    </row>
    <row r="3131" spans="1:4" hidden="1" x14ac:dyDescent="0.3">
      <c r="A3131" s="187" t="e">
        <f>#REF!</f>
        <v>#REF!</v>
      </c>
      <c r="B3131" s="187" t="e">
        <f>#REF!</f>
        <v>#REF!</v>
      </c>
      <c r="C3131" s="191" t="e">
        <f>#REF!</f>
        <v>#REF!</v>
      </c>
      <c r="D3131" s="186" t="e">
        <f>COUNTIF('[5]Trial Balance'!$A:$A,A3131)</f>
        <v>#VALUE!</v>
      </c>
    </row>
    <row r="3132" spans="1:4" hidden="1" x14ac:dyDescent="0.3">
      <c r="A3132" s="187" t="e">
        <f>#REF!</f>
        <v>#REF!</v>
      </c>
      <c r="B3132" s="187" t="e">
        <f>#REF!</f>
        <v>#REF!</v>
      </c>
      <c r="C3132" s="191" t="e">
        <f>#REF!</f>
        <v>#REF!</v>
      </c>
      <c r="D3132" s="186" t="e">
        <f>COUNTIF('[5]Trial Balance'!$A:$A,A3132)</f>
        <v>#VALUE!</v>
      </c>
    </row>
    <row r="3133" spans="1:4" hidden="1" x14ac:dyDescent="0.3">
      <c r="A3133" s="187" t="e">
        <f>#REF!</f>
        <v>#REF!</v>
      </c>
      <c r="B3133" s="187" t="e">
        <f>#REF!</f>
        <v>#REF!</v>
      </c>
      <c r="C3133" s="191" t="e">
        <f>#REF!</f>
        <v>#REF!</v>
      </c>
      <c r="D3133" s="186" t="e">
        <f>COUNTIF('[5]Trial Balance'!$A:$A,A3133)</f>
        <v>#VALUE!</v>
      </c>
    </row>
    <row r="3134" spans="1:4" hidden="1" x14ac:dyDescent="0.3">
      <c r="A3134" s="187" t="e">
        <f>#REF!</f>
        <v>#REF!</v>
      </c>
      <c r="B3134" s="187" t="e">
        <f>#REF!</f>
        <v>#REF!</v>
      </c>
      <c r="C3134" s="191" t="e">
        <f>#REF!</f>
        <v>#REF!</v>
      </c>
      <c r="D3134" s="186" t="e">
        <f>COUNTIF('[5]Trial Balance'!$A:$A,A3134)</f>
        <v>#VALUE!</v>
      </c>
    </row>
    <row r="3135" spans="1:4" hidden="1" x14ac:dyDescent="0.3">
      <c r="A3135" s="187" t="e">
        <f>#REF!</f>
        <v>#REF!</v>
      </c>
      <c r="B3135" s="187" t="e">
        <f>#REF!</f>
        <v>#REF!</v>
      </c>
      <c r="C3135" s="191" t="e">
        <f>#REF!</f>
        <v>#REF!</v>
      </c>
      <c r="D3135" s="186" t="e">
        <f>COUNTIF('[5]Trial Balance'!$A:$A,A3135)</f>
        <v>#VALUE!</v>
      </c>
    </row>
    <row r="3136" spans="1:4" hidden="1" x14ac:dyDescent="0.3">
      <c r="A3136" s="187" t="e">
        <f>#REF!</f>
        <v>#REF!</v>
      </c>
      <c r="B3136" s="187" t="e">
        <f>#REF!</f>
        <v>#REF!</v>
      </c>
      <c r="C3136" s="191" t="e">
        <f>#REF!</f>
        <v>#REF!</v>
      </c>
      <c r="D3136" s="186" t="e">
        <f>COUNTIF('[5]Trial Balance'!$A:$A,A3136)</f>
        <v>#VALUE!</v>
      </c>
    </row>
    <row r="3137" spans="1:4" hidden="1" x14ac:dyDescent="0.3">
      <c r="A3137" s="187" t="e">
        <f>#REF!</f>
        <v>#REF!</v>
      </c>
      <c r="B3137" s="187" t="e">
        <f>#REF!</f>
        <v>#REF!</v>
      </c>
      <c r="C3137" s="191" t="e">
        <f>#REF!</f>
        <v>#REF!</v>
      </c>
      <c r="D3137" s="186" t="e">
        <f>COUNTIF('[5]Trial Balance'!$A:$A,A3137)</f>
        <v>#VALUE!</v>
      </c>
    </row>
    <row r="3138" spans="1:4" hidden="1" x14ac:dyDescent="0.3">
      <c r="A3138" s="187" t="e">
        <f>#REF!</f>
        <v>#REF!</v>
      </c>
      <c r="B3138" s="187" t="e">
        <f>#REF!</f>
        <v>#REF!</v>
      </c>
      <c r="C3138" s="191" t="e">
        <f>#REF!</f>
        <v>#REF!</v>
      </c>
      <c r="D3138" s="186" t="e">
        <f>COUNTIF('[5]Trial Balance'!$A:$A,A3138)</f>
        <v>#VALUE!</v>
      </c>
    </row>
    <row r="3139" spans="1:4" hidden="1" x14ac:dyDescent="0.3">
      <c r="A3139" s="187" t="e">
        <f>#REF!</f>
        <v>#REF!</v>
      </c>
      <c r="B3139" s="187" t="e">
        <f>#REF!</f>
        <v>#REF!</v>
      </c>
      <c r="C3139" s="191" t="e">
        <f>#REF!</f>
        <v>#REF!</v>
      </c>
      <c r="D3139" s="186" t="e">
        <f>COUNTIF('[5]Trial Balance'!$A:$A,A3139)</f>
        <v>#VALUE!</v>
      </c>
    </row>
    <row r="3140" spans="1:4" hidden="1" x14ac:dyDescent="0.3">
      <c r="A3140" s="187" t="e">
        <f>#REF!</f>
        <v>#REF!</v>
      </c>
      <c r="B3140" s="187" t="e">
        <f>#REF!</f>
        <v>#REF!</v>
      </c>
      <c r="C3140" s="191" t="e">
        <f>#REF!</f>
        <v>#REF!</v>
      </c>
      <c r="D3140" s="186" t="e">
        <f>COUNTIF('[5]Trial Balance'!$A:$A,A3140)</f>
        <v>#VALUE!</v>
      </c>
    </row>
    <row r="3141" spans="1:4" hidden="1" x14ac:dyDescent="0.3">
      <c r="A3141" s="187" t="e">
        <f>#REF!</f>
        <v>#REF!</v>
      </c>
      <c r="B3141" s="187" t="e">
        <f>#REF!</f>
        <v>#REF!</v>
      </c>
      <c r="C3141" s="191" t="e">
        <f>#REF!</f>
        <v>#REF!</v>
      </c>
      <c r="D3141" s="186" t="e">
        <f>COUNTIF('[5]Trial Balance'!$A:$A,A3141)</f>
        <v>#VALUE!</v>
      </c>
    </row>
    <row r="3142" spans="1:4" hidden="1" x14ac:dyDescent="0.3">
      <c r="A3142" s="187" t="e">
        <f>#REF!</f>
        <v>#REF!</v>
      </c>
      <c r="B3142" s="187" t="e">
        <f>#REF!</f>
        <v>#REF!</v>
      </c>
      <c r="C3142" s="191" t="e">
        <f>#REF!</f>
        <v>#REF!</v>
      </c>
      <c r="D3142" s="186" t="e">
        <f>COUNTIF('[5]Trial Balance'!$A:$A,A3142)</f>
        <v>#VALUE!</v>
      </c>
    </row>
    <row r="3143" spans="1:4" hidden="1" x14ac:dyDescent="0.3">
      <c r="A3143" s="187" t="e">
        <f>#REF!</f>
        <v>#REF!</v>
      </c>
      <c r="B3143" s="187" t="e">
        <f>#REF!</f>
        <v>#REF!</v>
      </c>
      <c r="C3143" s="191" t="e">
        <f>#REF!</f>
        <v>#REF!</v>
      </c>
      <c r="D3143" s="186" t="e">
        <f>COUNTIF('[5]Trial Balance'!$A:$A,A3143)</f>
        <v>#VALUE!</v>
      </c>
    </row>
    <row r="3144" spans="1:4" hidden="1" x14ac:dyDescent="0.3">
      <c r="A3144" s="187" t="e">
        <f>#REF!</f>
        <v>#REF!</v>
      </c>
      <c r="B3144" s="187" t="e">
        <f>#REF!</f>
        <v>#REF!</v>
      </c>
      <c r="C3144" s="191" t="e">
        <f>#REF!</f>
        <v>#REF!</v>
      </c>
      <c r="D3144" s="186" t="e">
        <f>COUNTIF('[5]Trial Balance'!$A:$A,A3144)</f>
        <v>#VALUE!</v>
      </c>
    </row>
    <row r="3145" spans="1:4" hidden="1" x14ac:dyDescent="0.3">
      <c r="A3145" s="187" t="e">
        <f>#REF!</f>
        <v>#REF!</v>
      </c>
      <c r="B3145" s="187" t="e">
        <f>#REF!</f>
        <v>#REF!</v>
      </c>
      <c r="C3145" s="191" t="e">
        <f>#REF!</f>
        <v>#REF!</v>
      </c>
      <c r="D3145" s="186" t="e">
        <f>COUNTIF('[5]Trial Balance'!$A:$A,A3145)</f>
        <v>#VALUE!</v>
      </c>
    </row>
    <row r="3146" spans="1:4" hidden="1" x14ac:dyDescent="0.3">
      <c r="A3146" s="187" t="e">
        <f>#REF!</f>
        <v>#REF!</v>
      </c>
      <c r="B3146" s="187" t="e">
        <f>#REF!</f>
        <v>#REF!</v>
      </c>
      <c r="C3146" s="191" t="e">
        <f>#REF!</f>
        <v>#REF!</v>
      </c>
      <c r="D3146" s="186" t="e">
        <f>COUNTIF('[5]Trial Balance'!$A:$A,A3146)</f>
        <v>#VALUE!</v>
      </c>
    </row>
    <row r="3147" spans="1:4" hidden="1" x14ac:dyDescent="0.3">
      <c r="A3147" s="187" t="e">
        <f>#REF!</f>
        <v>#REF!</v>
      </c>
      <c r="B3147" s="187" t="e">
        <f>#REF!</f>
        <v>#REF!</v>
      </c>
      <c r="C3147" s="191" t="e">
        <f>#REF!</f>
        <v>#REF!</v>
      </c>
      <c r="D3147" s="186" t="e">
        <f>COUNTIF('[5]Trial Balance'!$A:$A,A3147)</f>
        <v>#VALUE!</v>
      </c>
    </row>
    <row r="3148" spans="1:4" hidden="1" x14ac:dyDescent="0.3">
      <c r="A3148" s="187" t="e">
        <f>#REF!</f>
        <v>#REF!</v>
      </c>
      <c r="B3148" s="187" t="e">
        <f>#REF!</f>
        <v>#REF!</v>
      </c>
      <c r="C3148" s="191" t="e">
        <f>#REF!</f>
        <v>#REF!</v>
      </c>
      <c r="D3148" s="186" t="e">
        <f>COUNTIF('[5]Trial Balance'!$A:$A,A3148)</f>
        <v>#VALUE!</v>
      </c>
    </row>
    <row r="3149" spans="1:4" hidden="1" x14ac:dyDescent="0.3">
      <c r="A3149" s="187" t="e">
        <f>#REF!</f>
        <v>#REF!</v>
      </c>
      <c r="B3149" s="187" t="e">
        <f>#REF!</f>
        <v>#REF!</v>
      </c>
      <c r="C3149" s="191" t="e">
        <f>#REF!</f>
        <v>#REF!</v>
      </c>
      <c r="D3149" s="186" t="e">
        <f>COUNTIF('[5]Trial Balance'!$A:$A,A3149)</f>
        <v>#VALUE!</v>
      </c>
    </row>
    <row r="3150" spans="1:4" hidden="1" x14ac:dyDescent="0.3">
      <c r="A3150" s="187" t="e">
        <f>#REF!</f>
        <v>#REF!</v>
      </c>
      <c r="B3150" s="187" t="e">
        <f>#REF!</f>
        <v>#REF!</v>
      </c>
      <c r="C3150" s="191" t="e">
        <f>#REF!</f>
        <v>#REF!</v>
      </c>
      <c r="D3150" s="186" t="e">
        <f>COUNTIF('[5]Trial Balance'!$A:$A,A3150)</f>
        <v>#VALUE!</v>
      </c>
    </row>
    <row r="3151" spans="1:4" hidden="1" x14ac:dyDescent="0.3">
      <c r="A3151" s="187" t="e">
        <f>#REF!</f>
        <v>#REF!</v>
      </c>
      <c r="B3151" s="187" t="e">
        <f>#REF!</f>
        <v>#REF!</v>
      </c>
      <c r="C3151" s="191" t="e">
        <f>#REF!</f>
        <v>#REF!</v>
      </c>
      <c r="D3151" s="186" t="e">
        <f>COUNTIF('[5]Trial Balance'!$A:$A,A3151)</f>
        <v>#VALUE!</v>
      </c>
    </row>
    <row r="3152" spans="1:4" hidden="1" x14ac:dyDescent="0.3">
      <c r="A3152" s="187" t="e">
        <f>#REF!</f>
        <v>#REF!</v>
      </c>
      <c r="B3152" s="187" t="e">
        <f>#REF!</f>
        <v>#REF!</v>
      </c>
      <c r="C3152" s="191" t="e">
        <f>#REF!</f>
        <v>#REF!</v>
      </c>
      <c r="D3152" s="186" t="e">
        <f>COUNTIF('[5]Trial Balance'!$A:$A,A3152)</f>
        <v>#VALUE!</v>
      </c>
    </row>
    <row r="3153" spans="1:4" hidden="1" x14ac:dyDescent="0.3">
      <c r="A3153" s="187" t="e">
        <f>#REF!</f>
        <v>#REF!</v>
      </c>
      <c r="B3153" s="187" t="e">
        <f>#REF!</f>
        <v>#REF!</v>
      </c>
      <c r="C3153" s="191" t="e">
        <f>#REF!</f>
        <v>#REF!</v>
      </c>
      <c r="D3153" s="186" t="e">
        <f>COUNTIF('[5]Trial Balance'!$A:$A,A3153)</f>
        <v>#VALUE!</v>
      </c>
    </row>
    <row r="3154" spans="1:4" hidden="1" x14ac:dyDescent="0.3">
      <c r="A3154" s="187" t="e">
        <f>#REF!</f>
        <v>#REF!</v>
      </c>
      <c r="B3154" s="187" t="e">
        <f>#REF!</f>
        <v>#REF!</v>
      </c>
      <c r="C3154" s="191" t="e">
        <f>#REF!</f>
        <v>#REF!</v>
      </c>
      <c r="D3154" s="186" t="e">
        <f>COUNTIF('[5]Trial Balance'!$A:$A,A3154)</f>
        <v>#VALUE!</v>
      </c>
    </row>
    <row r="3155" spans="1:4" hidden="1" x14ac:dyDescent="0.3">
      <c r="A3155" s="187" t="e">
        <f>#REF!</f>
        <v>#REF!</v>
      </c>
      <c r="B3155" s="187" t="e">
        <f>#REF!</f>
        <v>#REF!</v>
      </c>
      <c r="C3155" s="191" t="e">
        <f>#REF!</f>
        <v>#REF!</v>
      </c>
      <c r="D3155" s="186" t="e">
        <f>COUNTIF('[5]Trial Balance'!$A:$A,A3155)</f>
        <v>#VALUE!</v>
      </c>
    </row>
    <row r="3156" spans="1:4" hidden="1" x14ac:dyDescent="0.3">
      <c r="A3156" s="187" t="e">
        <f>#REF!</f>
        <v>#REF!</v>
      </c>
      <c r="B3156" s="187" t="e">
        <f>#REF!</f>
        <v>#REF!</v>
      </c>
      <c r="C3156" s="191" t="e">
        <f>#REF!</f>
        <v>#REF!</v>
      </c>
      <c r="D3156" s="186" t="e">
        <f>COUNTIF('[5]Trial Balance'!$A:$A,A3156)</f>
        <v>#VALUE!</v>
      </c>
    </row>
    <row r="3157" spans="1:4" hidden="1" x14ac:dyDescent="0.3">
      <c r="A3157" s="187" t="e">
        <f>#REF!</f>
        <v>#REF!</v>
      </c>
      <c r="B3157" s="187" t="e">
        <f>#REF!</f>
        <v>#REF!</v>
      </c>
      <c r="C3157" s="191" t="e">
        <f>#REF!</f>
        <v>#REF!</v>
      </c>
      <c r="D3157" s="186" t="e">
        <f>COUNTIF('[5]Trial Balance'!$A:$A,A3157)</f>
        <v>#VALUE!</v>
      </c>
    </row>
    <row r="3158" spans="1:4" hidden="1" x14ac:dyDescent="0.3">
      <c r="A3158" s="187" t="e">
        <f>#REF!</f>
        <v>#REF!</v>
      </c>
      <c r="B3158" s="187" t="e">
        <f>#REF!</f>
        <v>#REF!</v>
      </c>
      <c r="C3158" s="191" t="e">
        <f>#REF!</f>
        <v>#REF!</v>
      </c>
      <c r="D3158" s="186" t="e">
        <f>COUNTIF('[5]Trial Balance'!$A:$A,A3158)</f>
        <v>#VALUE!</v>
      </c>
    </row>
    <row r="3159" spans="1:4" hidden="1" x14ac:dyDescent="0.3">
      <c r="A3159" s="187" t="e">
        <f>#REF!</f>
        <v>#REF!</v>
      </c>
      <c r="B3159" s="187" t="e">
        <f>#REF!</f>
        <v>#REF!</v>
      </c>
      <c r="C3159" s="191" t="e">
        <f>#REF!</f>
        <v>#REF!</v>
      </c>
      <c r="D3159" s="186" t="e">
        <f>COUNTIF('[5]Trial Balance'!$A:$A,A3159)</f>
        <v>#VALUE!</v>
      </c>
    </row>
    <row r="3160" spans="1:4" hidden="1" x14ac:dyDescent="0.3">
      <c r="A3160" s="187" t="e">
        <f>#REF!</f>
        <v>#REF!</v>
      </c>
      <c r="B3160" s="187" t="e">
        <f>#REF!</f>
        <v>#REF!</v>
      </c>
      <c r="C3160" s="191" t="e">
        <f>#REF!</f>
        <v>#REF!</v>
      </c>
      <c r="D3160" s="186" t="e">
        <f>COUNTIF('[5]Trial Balance'!$A:$A,A3160)</f>
        <v>#VALUE!</v>
      </c>
    </row>
    <row r="3161" spans="1:4" hidden="1" x14ac:dyDescent="0.3">
      <c r="A3161" s="187" t="e">
        <f>#REF!</f>
        <v>#REF!</v>
      </c>
      <c r="B3161" s="187" t="e">
        <f>#REF!</f>
        <v>#REF!</v>
      </c>
      <c r="C3161" s="191" t="e">
        <f>#REF!</f>
        <v>#REF!</v>
      </c>
      <c r="D3161" s="186" t="e">
        <f>COUNTIF('[5]Trial Balance'!$A:$A,A3161)</f>
        <v>#VALUE!</v>
      </c>
    </row>
    <row r="3162" spans="1:4" hidden="1" x14ac:dyDescent="0.3">
      <c r="A3162" s="187" t="e">
        <f>#REF!</f>
        <v>#REF!</v>
      </c>
      <c r="B3162" s="187" t="e">
        <f>#REF!</f>
        <v>#REF!</v>
      </c>
      <c r="C3162" s="191" t="e">
        <f>#REF!</f>
        <v>#REF!</v>
      </c>
      <c r="D3162" s="186" t="e">
        <f>COUNTIF('[5]Trial Balance'!$A:$A,A3162)</f>
        <v>#VALUE!</v>
      </c>
    </row>
    <row r="3163" spans="1:4" hidden="1" x14ac:dyDescent="0.3">
      <c r="A3163" s="187" t="e">
        <f>#REF!</f>
        <v>#REF!</v>
      </c>
      <c r="B3163" s="187" t="e">
        <f>#REF!</f>
        <v>#REF!</v>
      </c>
      <c r="C3163" s="191" t="e">
        <f>#REF!</f>
        <v>#REF!</v>
      </c>
      <c r="D3163" s="186" t="e">
        <f>COUNTIF('[5]Trial Balance'!$A:$A,A3163)</f>
        <v>#VALUE!</v>
      </c>
    </row>
    <row r="3164" spans="1:4" hidden="1" x14ac:dyDescent="0.3">
      <c r="A3164" s="187" t="e">
        <f>#REF!</f>
        <v>#REF!</v>
      </c>
      <c r="B3164" s="187" t="e">
        <f>#REF!</f>
        <v>#REF!</v>
      </c>
      <c r="C3164" s="191" t="e">
        <f>#REF!</f>
        <v>#REF!</v>
      </c>
      <c r="D3164" s="186" t="e">
        <f>COUNTIF('[5]Trial Balance'!$A:$A,A3164)</f>
        <v>#VALUE!</v>
      </c>
    </row>
    <row r="3165" spans="1:4" hidden="1" x14ac:dyDescent="0.3">
      <c r="A3165" s="187" t="e">
        <f>#REF!</f>
        <v>#REF!</v>
      </c>
      <c r="B3165" s="187" t="e">
        <f>#REF!</f>
        <v>#REF!</v>
      </c>
      <c r="C3165" s="191" t="e">
        <f>#REF!</f>
        <v>#REF!</v>
      </c>
      <c r="D3165" s="186" t="e">
        <f>COUNTIF('[5]Trial Balance'!$A:$A,A3165)</f>
        <v>#VALUE!</v>
      </c>
    </row>
    <row r="3166" spans="1:4" hidden="1" x14ac:dyDescent="0.3">
      <c r="A3166" s="187" t="e">
        <f>#REF!</f>
        <v>#REF!</v>
      </c>
      <c r="B3166" s="187" t="e">
        <f>#REF!</f>
        <v>#REF!</v>
      </c>
      <c r="C3166" s="191" t="e">
        <f>#REF!</f>
        <v>#REF!</v>
      </c>
      <c r="D3166" s="186" t="e">
        <f>COUNTIF('[5]Trial Balance'!$A:$A,A3166)</f>
        <v>#VALUE!</v>
      </c>
    </row>
    <row r="3167" spans="1:4" hidden="1" x14ac:dyDescent="0.3">
      <c r="A3167" s="187" t="e">
        <f>#REF!</f>
        <v>#REF!</v>
      </c>
      <c r="B3167" s="187" t="e">
        <f>#REF!</f>
        <v>#REF!</v>
      </c>
      <c r="C3167" s="191" t="e">
        <f>#REF!</f>
        <v>#REF!</v>
      </c>
      <c r="D3167" s="186" t="e">
        <f>COUNTIF('[5]Trial Balance'!$A:$A,A3167)</f>
        <v>#VALUE!</v>
      </c>
    </row>
    <row r="3168" spans="1:4" hidden="1" x14ac:dyDescent="0.3">
      <c r="A3168" s="187" t="e">
        <f>#REF!</f>
        <v>#REF!</v>
      </c>
      <c r="B3168" s="187" t="e">
        <f>#REF!</f>
        <v>#REF!</v>
      </c>
      <c r="C3168" s="191" t="e">
        <f>#REF!</f>
        <v>#REF!</v>
      </c>
      <c r="D3168" s="186" t="e">
        <f>COUNTIF('[5]Trial Balance'!$A:$A,A3168)</f>
        <v>#VALUE!</v>
      </c>
    </row>
    <row r="3169" spans="1:4" hidden="1" x14ac:dyDescent="0.3">
      <c r="A3169" s="187" t="e">
        <f>#REF!</f>
        <v>#REF!</v>
      </c>
      <c r="B3169" s="187" t="e">
        <f>#REF!</f>
        <v>#REF!</v>
      </c>
      <c r="C3169" s="191" t="e">
        <f>#REF!</f>
        <v>#REF!</v>
      </c>
      <c r="D3169" s="186" t="e">
        <f>COUNTIF('[5]Trial Balance'!$A:$A,A3169)</f>
        <v>#VALUE!</v>
      </c>
    </row>
    <row r="3170" spans="1:4" hidden="1" x14ac:dyDescent="0.3">
      <c r="A3170" s="187" t="e">
        <f>#REF!</f>
        <v>#REF!</v>
      </c>
      <c r="B3170" s="187" t="e">
        <f>#REF!</f>
        <v>#REF!</v>
      </c>
      <c r="C3170" s="191" t="e">
        <f>#REF!</f>
        <v>#REF!</v>
      </c>
      <c r="D3170" s="186" t="e">
        <f>COUNTIF('[5]Trial Balance'!$A:$A,A3170)</f>
        <v>#VALUE!</v>
      </c>
    </row>
    <row r="3171" spans="1:4" hidden="1" x14ac:dyDescent="0.3">
      <c r="A3171" s="187" t="e">
        <f>#REF!</f>
        <v>#REF!</v>
      </c>
      <c r="B3171" s="187" t="e">
        <f>#REF!</f>
        <v>#REF!</v>
      </c>
      <c r="C3171" s="191" t="e">
        <f>#REF!</f>
        <v>#REF!</v>
      </c>
      <c r="D3171" s="186" t="e">
        <f>COUNTIF('[5]Trial Balance'!$A:$A,A3171)</f>
        <v>#VALUE!</v>
      </c>
    </row>
    <row r="3172" spans="1:4" hidden="1" x14ac:dyDescent="0.3">
      <c r="A3172" s="187" t="e">
        <f>#REF!</f>
        <v>#REF!</v>
      </c>
      <c r="B3172" s="187" t="e">
        <f>#REF!</f>
        <v>#REF!</v>
      </c>
      <c r="C3172" s="191" t="e">
        <f>#REF!</f>
        <v>#REF!</v>
      </c>
      <c r="D3172" s="186" t="e">
        <f>COUNTIF('[5]Trial Balance'!$A:$A,A3172)</f>
        <v>#VALUE!</v>
      </c>
    </row>
    <row r="3173" spans="1:4" hidden="1" x14ac:dyDescent="0.3">
      <c r="A3173" s="187" t="e">
        <f>#REF!</f>
        <v>#REF!</v>
      </c>
      <c r="B3173" s="187" t="e">
        <f>#REF!</f>
        <v>#REF!</v>
      </c>
      <c r="C3173" s="191" t="e">
        <f>#REF!</f>
        <v>#REF!</v>
      </c>
      <c r="D3173" s="186" t="e">
        <f>COUNTIF('[5]Trial Balance'!$A:$A,A3173)</f>
        <v>#VALUE!</v>
      </c>
    </row>
    <row r="3174" spans="1:4" hidden="1" x14ac:dyDescent="0.3">
      <c r="A3174" s="187" t="e">
        <f>#REF!</f>
        <v>#REF!</v>
      </c>
      <c r="B3174" s="187" t="e">
        <f>#REF!</f>
        <v>#REF!</v>
      </c>
      <c r="C3174" s="191" t="e">
        <f>#REF!</f>
        <v>#REF!</v>
      </c>
      <c r="D3174" s="186" t="e">
        <f>COUNTIF('[5]Trial Balance'!$A:$A,A3174)</f>
        <v>#VALUE!</v>
      </c>
    </row>
    <row r="3175" spans="1:4" hidden="1" x14ac:dyDescent="0.3">
      <c r="A3175" s="187" t="e">
        <f>#REF!</f>
        <v>#REF!</v>
      </c>
      <c r="B3175" s="187" t="e">
        <f>#REF!</f>
        <v>#REF!</v>
      </c>
      <c r="C3175" s="191" t="e">
        <f>#REF!</f>
        <v>#REF!</v>
      </c>
      <c r="D3175" s="186" t="e">
        <f>COUNTIF('[5]Trial Balance'!$A:$A,A3175)</f>
        <v>#VALUE!</v>
      </c>
    </row>
    <row r="3176" spans="1:4" hidden="1" x14ac:dyDescent="0.3">
      <c r="A3176" s="187" t="e">
        <f>#REF!</f>
        <v>#REF!</v>
      </c>
      <c r="B3176" s="187" t="e">
        <f>#REF!</f>
        <v>#REF!</v>
      </c>
      <c r="C3176" s="191" t="e">
        <f>#REF!</f>
        <v>#REF!</v>
      </c>
      <c r="D3176" s="186" t="e">
        <f>COUNTIF('[5]Trial Balance'!$A:$A,A3176)</f>
        <v>#VALUE!</v>
      </c>
    </row>
    <row r="3177" spans="1:4" hidden="1" x14ac:dyDescent="0.3">
      <c r="A3177" s="187" t="e">
        <f>#REF!</f>
        <v>#REF!</v>
      </c>
      <c r="B3177" s="187" t="e">
        <f>#REF!</f>
        <v>#REF!</v>
      </c>
      <c r="C3177" s="191" t="e">
        <f>#REF!</f>
        <v>#REF!</v>
      </c>
      <c r="D3177" s="186" t="e">
        <f>COUNTIF('[5]Trial Balance'!$A:$A,A3177)</f>
        <v>#VALUE!</v>
      </c>
    </row>
    <row r="3178" spans="1:4" hidden="1" x14ac:dyDescent="0.3">
      <c r="A3178" s="187" t="e">
        <f>#REF!</f>
        <v>#REF!</v>
      </c>
      <c r="B3178" s="187" t="e">
        <f>#REF!</f>
        <v>#REF!</v>
      </c>
      <c r="C3178" s="191" t="e">
        <f>#REF!</f>
        <v>#REF!</v>
      </c>
      <c r="D3178" s="186" t="e">
        <f>COUNTIF('[5]Trial Balance'!$A:$A,A3178)</f>
        <v>#VALUE!</v>
      </c>
    </row>
    <row r="3179" spans="1:4" hidden="1" x14ac:dyDescent="0.3">
      <c r="A3179" s="187" t="e">
        <f>#REF!</f>
        <v>#REF!</v>
      </c>
      <c r="B3179" s="187" t="e">
        <f>#REF!</f>
        <v>#REF!</v>
      </c>
      <c r="C3179" s="191" t="e">
        <f>#REF!</f>
        <v>#REF!</v>
      </c>
      <c r="D3179" s="186" t="e">
        <f>COUNTIF('[5]Trial Balance'!$A:$A,A3179)</f>
        <v>#VALUE!</v>
      </c>
    </row>
    <row r="3180" spans="1:4" hidden="1" x14ac:dyDescent="0.3">
      <c r="A3180" s="187" t="e">
        <f>#REF!</f>
        <v>#REF!</v>
      </c>
      <c r="B3180" s="187" t="e">
        <f>#REF!</f>
        <v>#REF!</v>
      </c>
      <c r="C3180" s="191" t="e">
        <f>#REF!</f>
        <v>#REF!</v>
      </c>
      <c r="D3180" s="186" t="e">
        <f>COUNTIF('[5]Trial Balance'!$A:$A,A3180)</f>
        <v>#VALUE!</v>
      </c>
    </row>
    <row r="3181" spans="1:4" hidden="1" x14ac:dyDescent="0.3">
      <c r="A3181" s="187" t="e">
        <f>#REF!</f>
        <v>#REF!</v>
      </c>
      <c r="B3181" s="187" t="e">
        <f>#REF!</f>
        <v>#REF!</v>
      </c>
      <c r="C3181" s="191" t="e">
        <f>#REF!</f>
        <v>#REF!</v>
      </c>
      <c r="D3181" s="186" t="e">
        <f>COUNTIF('[5]Trial Balance'!$A:$A,A3181)</f>
        <v>#VALUE!</v>
      </c>
    </row>
    <row r="3182" spans="1:4" hidden="1" x14ac:dyDescent="0.3">
      <c r="A3182" s="187" t="e">
        <f>#REF!</f>
        <v>#REF!</v>
      </c>
      <c r="B3182" s="187" t="e">
        <f>#REF!</f>
        <v>#REF!</v>
      </c>
      <c r="C3182" s="191" t="e">
        <f>#REF!</f>
        <v>#REF!</v>
      </c>
      <c r="D3182" s="186" t="e">
        <f>COUNTIF('[5]Trial Balance'!$A:$A,A3182)</f>
        <v>#VALUE!</v>
      </c>
    </row>
    <row r="3183" spans="1:4" hidden="1" x14ac:dyDescent="0.3">
      <c r="A3183" s="187" t="e">
        <f>#REF!</f>
        <v>#REF!</v>
      </c>
      <c r="B3183" s="187" t="e">
        <f>#REF!</f>
        <v>#REF!</v>
      </c>
      <c r="C3183" s="191" t="e">
        <f>#REF!</f>
        <v>#REF!</v>
      </c>
      <c r="D3183" s="186" t="e">
        <f>COUNTIF('[5]Trial Balance'!$A:$A,A3183)</f>
        <v>#VALUE!</v>
      </c>
    </row>
    <row r="3184" spans="1:4" hidden="1" x14ac:dyDescent="0.3">
      <c r="A3184" s="187" t="e">
        <f>#REF!</f>
        <v>#REF!</v>
      </c>
      <c r="B3184" s="187" t="e">
        <f>#REF!</f>
        <v>#REF!</v>
      </c>
      <c r="C3184" s="191" t="e">
        <f>#REF!</f>
        <v>#REF!</v>
      </c>
      <c r="D3184" s="186" t="e">
        <f>COUNTIF('[5]Trial Balance'!$A:$A,A3184)</f>
        <v>#VALUE!</v>
      </c>
    </row>
    <row r="3185" spans="1:4" hidden="1" x14ac:dyDescent="0.3">
      <c r="A3185" s="187" t="e">
        <f>#REF!</f>
        <v>#REF!</v>
      </c>
      <c r="B3185" s="187" t="e">
        <f>#REF!</f>
        <v>#REF!</v>
      </c>
      <c r="C3185" s="191" t="e">
        <f>#REF!</f>
        <v>#REF!</v>
      </c>
      <c r="D3185" s="186" t="e">
        <f>COUNTIF('[5]Trial Balance'!$A:$A,A3185)</f>
        <v>#VALUE!</v>
      </c>
    </row>
    <row r="3186" spans="1:4" hidden="1" x14ac:dyDescent="0.3">
      <c r="A3186" s="187" t="e">
        <f>#REF!</f>
        <v>#REF!</v>
      </c>
      <c r="B3186" s="187" t="e">
        <f>#REF!</f>
        <v>#REF!</v>
      </c>
      <c r="C3186" s="191" t="e">
        <f>#REF!</f>
        <v>#REF!</v>
      </c>
      <c r="D3186" s="186" t="e">
        <f>COUNTIF('[5]Trial Balance'!$A:$A,A3186)</f>
        <v>#VALUE!</v>
      </c>
    </row>
    <row r="3187" spans="1:4" hidden="1" x14ac:dyDescent="0.3">
      <c r="A3187" s="187" t="e">
        <f>#REF!</f>
        <v>#REF!</v>
      </c>
      <c r="B3187" s="187" t="e">
        <f>#REF!</f>
        <v>#REF!</v>
      </c>
      <c r="C3187" s="191" t="e">
        <f>#REF!</f>
        <v>#REF!</v>
      </c>
      <c r="D3187" s="186" t="e">
        <f>COUNTIF('[5]Trial Balance'!$A:$A,A3187)</f>
        <v>#VALUE!</v>
      </c>
    </row>
    <row r="3188" spans="1:4" hidden="1" x14ac:dyDescent="0.3">
      <c r="A3188" s="187" t="e">
        <f>#REF!</f>
        <v>#REF!</v>
      </c>
      <c r="B3188" s="187" t="e">
        <f>#REF!</f>
        <v>#REF!</v>
      </c>
      <c r="C3188" s="191" t="e">
        <f>#REF!</f>
        <v>#REF!</v>
      </c>
      <c r="D3188" s="186" t="e">
        <f>COUNTIF('[5]Trial Balance'!$A:$A,A3188)</f>
        <v>#VALUE!</v>
      </c>
    </row>
    <row r="3189" spans="1:4" hidden="1" x14ac:dyDescent="0.3">
      <c r="A3189" s="187" t="e">
        <f>#REF!</f>
        <v>#REF!</v>
      </c>
      <c r="B3189" s="187" t="e">
        <f>#REF!</f>
        <v>#REF!</v>
      </c>
      <c r="C3189" s="191" t="e">
        <f>#REF!</f>
        <v>#REF!</v>
      </c>
      <c r="D3189" s="186" t="e">
        <f>COUNTIF('[5]Trial Balance'!$A:$A,A3189)</f>
        <v>#VALUE!</v>
      </c>
    </row>
    <row r="3190" spans="1:4" hidden="1" x14ac:dyDescent="0.3">
      <c r="A3190" s="187" t="e">
        <f>#REF!</f>
        <v>#REF!</v>
      </c>
      <c r="B3190" s="187" t="e">
        <f>#REF!</f>
        <v>#REF!</v>
      </c>
      <c r="C3190" s="191" t="e">
        <f>#REF!</f>
        <v>#REF!</v>
      </c>
      <c r="D3190" s="186" t="e">
        <f>COUNTIF('[5]Trial Balance'!$A:$A,A3190)</f>
        <v>#VALUE!</v>
      </c>
    </row>
    <row r="3191" spans="1:4" hidden="1" x14ac:dyDescent="0.3">
      <c r="A3191" s="187" t="e">
        <f>#REF!</f>
        <v>#REF!</v>
      </c>
      <c r="B3191" s="187" t="e">
        <f>#REF!</f>
        <v>#REF!</v>
      </c>
      <c r="C3191" s="191" t="e">
        <f>#REF!</f>
        <v>#REF!</v>
      </c>
      <c r="D3191" s="186" t="e">
        <f>COUNTIF('[5]Trial Balance'!$A:$A,A3191)</f>
        <v>#VALUE!</v>
      </c>
    </row>
    <row r="3192" spans="1:4" hidden="1" x14ac:dyDescent="0.3">
      <c r="A3192" s="187" t="e">
        <f>#REF!</f>
        <v>#REF!</v>
      </c>
      <c r="B3192" s="187" t="e">
        <f>#REF!</f>
        <v>#REF!</v>
      </c>
      <c r="C3192" s="191" t="e">
        <f>#REF!</f>
        <v>#REF!</v>
      </c>
      <c r="D3192" s="186" t="e">
        <f>COUNTIF('[5]Trial Balance'!$A:$A,A3192)</f>
        <v>#VALUE!</v>
      </c>
    </row>
    <row r="3193" spans="1:4" hidden="1" x14ac:dyDescent="0.3">
      <c r="A3193" s="187" t="e">
        <f>#REF!</f>
        <v>#REF!</v>
      </c>
      <c r="B3193" s="187" t="e">
        <f>#REF!</f>
        <v>#REF!</v>
      </c>
      <c r="C3193" s="191" t="e">
        <f>#REF!</f>
        <v>#REF!</v>
      </c>
      <c r="D3193" s="186" t="e">
        <f>COUNTIF('[5]Trial Balance'!$A:$A,A3193)</f>
        <v>#VALUE!</v>
      </c>
    </row>
    <row r="3194" spans="1:4" hidden="1" x14ac:dyDescent="0.3">
      <c r="A3194" s="187" t="e">
        <f>#REF!</f>
        <v>#REF!</v>
      </c>
      <c r="B3194" s="187" t="e">
        <f>#REF!</f>
        <v>#REF!</v>
      </c>
      <c r="C3194" s="191" t="e">
        <f>#REF!</f>
        <v>#REF!</v>
      </c>
      <c r="D3194" s="186" t="e">
        <f>COUNTIF('[5]Trial Balance'!$A:$A,A3194)</f>
        <v>#VALUE!</v>
      </c>
    </row>
    <row r="3195" spans="1:4" hidden="1" x14ac:dyDescent="0.3">
      <c r="A3195" s="187" t="e">
        <f>#REF!</f>
        <v>#REF!</v>
      </c>
      <c r="B3195" s="187" t="e">
        <f>#REF!</f>
        <v>#REF!</v>
      </c>
      <c r="C3195" s="191" t="e">
        <f>#REF!</f>
        <v>#REF!</v>
      </c>
      <c r="D3195" s="186" t="e">
        <f>COUNTIF('[5]Trial Balance'!$A:$A,A3195)</f>
        <v>#VALUE!</v>
      </c>
    </row>
    <row r="3196" spans="1:4" hidden="1" x14ac:dyDescent="0.3">
      <c r="A3196" s="187" t="e">
        <f>#REF!</f>
        <v>#REF!</v>
      </c>
      <c r="B3196" s="187" t="e">
        <f>#REF!</f>
        <v>#REF!</v>
      </c>
      <c r="C3196" s="191" t="e">
        <f>#REF!</f>
        <v>#REF!</v>
      </c>
      <c r="D3196" s="186" t="e">
        <f>COUNTIF('[5]Trial Balance'!$A:$A,A3196)</f>
        <v>#VALUE!</v>
      </c>
    </row>
    <row r="3197" spans="1:4" hidden="1" x14ac:dyDescent="0.3">
      <c r="A3197" s="187" t="e">
        <f>#REF!</f>
        <v>#REF!</v>
      </c>
      <c r="B3197" s="187" t="e">
        <f>#REF!</f>
        <v>#REF!</v>
      </c>
      <c r="C3197" s="191" t="e">
        <f>#REF!</f>
        <v>#REF!</v>
      </c>
      <c r="D3197" s="186" t="e">
        <f>COUNTIF('[5]Trial Balance'!$A:$A,A3197)</f>
        <v>#VALUE!</v>
      </c>
    </row>
    <row r="3198" spans="1:4" hidden="1" x14ac:dyDescent="0.3">
      <c r="A3198" s="187" t="e">
        <f>#REF!</f>
        <v>#REF!</v>
      </c>
      <c r="B3198" s="187" t="e">
        <f>#REF!</f>
        <v>#REF!</v>
      </c>
      <c r="C3198" s="191" t="e">
        <f>#REF!</f>
        <v>#REF!</v>
      </c>
      <c r="D3198" s="186" t="e">
        <f>COUNTIF('[5]Trial Balance'!$A:$A,A3198)</f>
        <v>#VALUE!</v>
      </c>
    </row>
    <row r="3199" spans="1:4" hidden="1" x14ac:dyDescent="0.3">
      <c r="A3199" s="187" t="e">
        <f>#REF!</f>
        <v>#REF!</v>
      </c>
      <c r="B3199" s="187" t="e">
        <f>#REF!</f>
        <v>#REF!</v>
      </c>
      <c r="C3199" s="191" t="e">
        <f>#REF!</f>
        <v>#REF!</v>
      </c>
      <c r="D3199" s="186" t="e">
        <f>COUNTIF('[5]Trial Balance'!$A:$A,A3199)</f>
        <v>#VALUE!</v>
      </c>
    </row>
    <row r="3200" spans="1:4" hidden="1" x14ac:dyDescent="0.3">
      <c r="A3200" s="187" t="e">
        <f>#REF!</f>
        <v>#REF!</v>
      </c>
      <c r="B3200" s="187" t="e">
        <f>#REF!</f>
        <v>#REF!</v>
      </c>
      <c r="C3200" s="191" t="e">
        <f>#REF!</f>
        <v>#REF!</v>
      </c>
      <c r="D3200" s="186" t="e">
        <f>COUNTIF('[5]Trial Balance'!$A:$A,A3200)</f>
        <v>#VALUE!</v>
      </c>
    </row>
    <row r="3201" spans="1:4" hidden="1" x14ac:dyDescent="0.3">
      <c r="A3201" s="187" t="e">
        <f>#REF!</f>
        <v>#REF!</v>
      </c>
      <c r="B3201" s="187" t="e">
        <f>#REF!</f>
        <v>#REF!</v>
      </c>
      <c r="C3201" s="191" t="e">
        <f>#REF!</f>
        <v>#REF!</v>
      </c>
      <c r="D3201" s="186" t="e">
        <f>COUNTIF('[5]Trial Balance'!$A:$A,A3201)</f>
        <v>#VALUE!</v>
      </c>
    </row>
    <row r="3202" spans="1:4" hidden="1" x14ac:dyDescent="0.3">
      <c r="A3202" s="187" t="e">
        <f>#REF!</f>
        <v>#REF!</v>
      </c>
      <c r="B3202" s="187" t="e">
        <f>#REF!</f>
        <v>#REF!</v>
      </c>
      <c r="C3202" s="191" t="e">
        <f>#REF!</f>
        <v>#REF!</v>
      </c>
      <c r="D3202" s="186" t="e">
        <f>COUNTIF('[5]Trial Balance'!$A:$A,A3202)</f>
        <v>#VALUE!</v>
      </c>
    </row>
    <row r="3203" spans="1:4" hidden="1" x14ac:dyDescent="0.3">
      <c r="A3203" s="187" t="e">
        <f>#REF!</f>
        <v>#REF!</v>
      </c>
      <c r="B3203" s="187" t="e">
        <f>#REF!</f>
        <v>#REF!</v>
      </c>
      <c r="C3203" s="191" t="e">
        <f>#REF!</f>
        <v>#REF!</v>
      </c>
      <c r="D3203" s="186" t="e">
        <f>COUNTIF('[5]Trial Balance'!$A:$A,A3203)</f>
        <v>#VALUE!</v>
      </c>
    </row>
    <row r="3204" spans="1:4" hidden="1" x14ac:dyDescent="0.3">
      <c r="A3204" s="187" t="e">
        <f>#REF!</f>
        <v>#REF!</v>
      </c>
      <c r="B3204" s="187" t="e">
        <f>#REF!</f>
        <v>#REF!</v>
      </c>
      <c r="C3204" s="191" t="e">
        <f>#REF!</f>
        <v>#REF!</v>
      </c>
      <c r="D3204" s="186" t="e">
        <f>COUNTIF('[5]Trial Balance'!$A:$A,A3204)</f>
        <v>#VALUE!</v>
      </c>
    </row>
    <row r="3205" spans="1:4" hidden="1" x14ac:dyDescent="0.3">
      <c r="A3205" s="187" t="e">
        <f>#REF!</f>
        <v>#REF!</v>
      </c>
      <c r="B3205" s="187" t="e">
        <f>#REF!</f>
        <v>#REF!</v>
      </c>
      <c r="C3205" s="191" t="e">
        <f>#REF!</f>
        <v>#REF!</v>
      </c>
      <c r="D3205" s="186" t="e">
        <f>COUNTIF('[5]Trial Balance'!$A:$A,A3205)</f>
        <v>#VALUE!</v>
      </c>
    </row>
    <row r="3206" spans="1:4" hidden="1" x14ac:dyDescent="0.3">
      <c r="A3206" s="187" t="e">
        <f>#REF!</f>
        <v>#REF!</v>
      </c>
      <c r="B3206" s="187" t="e">
        <f>#REF!</f>
        <v>#REF!</v>
      </c>
      <c r="C3206" s="191" t="e">
        <f>#REF!</f>
        <v>#REF!</v>
      </c>
      <c r="D3206" s="186" t="e">
        <f>COUNTIF('[5]Trial Balance'!$A:$A,A3206)</f>
        <v>#VALUE!</v>
      </c>
    </row>
    <row r="3207" spans="1:4" hidden="1" x14ac:dyDescent="0.3">
      <c r="A3207" s="187" t="e">
        <f>#REF!</f>
        <v>#REF!</v>
      </c>
      <c r="B3207" s="187" t="e">
        <f>#REF!</f>
        <v>#REF!</v>
      </c>
      <c r="C3207" s="191" t="e">
        <f>#REF!</f>
        <v>#REF!</v>
      </c>
      <c r="D3207" s="186" t="e">
        <f>COUNTIF('[5]Trial Balance'!$A:$A,A3207)</f>
        <v>#VALUE!</v>
      </c>
    </row>
    <row r="3208" spans="1:4" hidden="1" x14ac:dyDescent="0.3">
      <c r="A3208" s="187" t="e">
        <f>#REF!</f>
        <v>#REF!</v>
      </c>
      <c r="B3208" s="187" t="e">
        <f>#REF!</f>
        <v>#REF!</v>
      </c>
      <c r="C3208" s="191" t="e">
        <f>#REF!</f>
        <v>#REF!</v>
      </c>
      <c r="D3208" s="186" t="e">
        <f>COUNTIF('[5]Trial Balance'!$A:$A,A3208)</f>
        <v>#VALUE!</v>
      </c>
    </row>
    <row r="3209" spans="1:4" hidden="1" x14ac:dyDescent="0.3">
      <c r="A3209" s="187" t="e">
        <f>#REF!</f>
        <v>#REF!</v>
      </c>
      <c r="B3209" s="187" t="e">
        <f>#REF!</f>
        <v>#REF!</v>
      </c>
      <c r="C3209" s="191" t="e">
        <f>#REF!</f>
        <v>#REF!</v>
      </c>
      <c r="D3209" s="186" t="e">
        <f>COUNTIF('[5]Trial Balance'!$A:$A,A3209)</f>
        <v>#VALUE!</v>
      </c>
    </row>
    <row r="3210" spans="1:4" hidden="1" x14ac:dyDescent="0.3">
      <c r="A3210" s="187" t="e">
        <f>#REF!</f>
        <v>#REF!</v>
      </c>
      <c r="B3210" s="187" t="e">
        <f>#REF!</f>
        <v>#REF!</v>
      </c>
      <c r="C3210" s="191" t="e">
        <f>#REF!</f>
        <v>#REF!</v>
      </c>
      <c r="D3210" s="186" t="e">
        <f>COUNTIF('[5]Trial Balance'!$A:$A,A3210)</f>
        <v>#VALUE!</v>
      </c>
    </row>
    <row r="3211" spans="1:4" hidden="1" x14ac:dyDescent="0.3">
      <c r="A3211" s="187" t="e">
        <f>#REF!</f>
        <v>#REF!</v>
      </c>
      <c r="B3211" s="187" t="e">
        <f>#REF!</f>
        <v>#REF!</v>
      </c>
      <c r="C3211" s="191" t="e">
        <f>#REF!</f>
        <v>#REF!</v>
      </c>
      <c r="D3211" s="186" t="e">
        <f>COUNTIF('[5]Trial Balance'!$A:$A,A3211)</f>
        <v>#VALUE!</v>
      </c>
    </row>
    <row r="3212" spans="1:4" hidden="1" x14ac:dyDescent="0.3">
      <c r="A3212" s="187" t="e">
        <f>#REF!</f>
        <v>#REF!</v>
      </c>
      <c r="B3212" s="187" t="e">
        <f>#REF!</f>
        <v>#REF!</v>
      </c>
      <c r="C3212" s="191" t="e">
        <f>#REF!</f>
        <v>#REF!</v>
      </c>
      <c r="D3212" s="186" t="e">
        <f>COUNTIF('[5]Trial Balance'!$A:$A,A3212)</f>
        <v>#VALUE!</v>
      </c>
    </row>
    <row r="3213" spans="1:4" hidden="1" x14ac:dyDescent="0.3">
      <c r="A3213" s="187" t="e">
        <f>#REF!</f>
        <v>#REF!</v>
      </c>
      <c r="B3213" s="187" t="e">
        <f>#REF!</f>
        <v>#REF!</v>
      </c>
      <c r="C3213" s="191" t="e">
        <f>#REF!</f>
        <v>#REF!</v>
      </c>
      <c r="D3213" s="186" t="e">
        <f>COUNTIF('[5]Trial Balance'!$A:$A,A3213)</f>
        <v>#VALUE!</v>
      </c>
    </row>
    <row r="3214" spans="1:4" hidden="1" x14ac:dyDescent="0.3">
      <c r="A3214" s="187" t="e">
        <f>#REF!</f>
        <v>#REF!</v>
      </c>
      <c r="B3214" s="187" t="e">
        <f>#REF!</f>
        <v>#REF!</v>
      </c>
      <c r="C3214" s="191" t="e">
        <f>#REF!</f>
        <v>#REF!</v>
      </c>
      <c r="D3214" s="186" t="e">
        <f>COUNTIF('[5]Trial Balance'!$A:$A,A3214)</f>
        <v>#VALUE!</v>
      </c>
    </row>
    <row r="3215" spans="1:4" hidden="1" x14ac:dyDescent="0.3">
      <c r="A3215" s="187" t="e">
        <f>#REF!</f>
        <v>#REF!</v>
      </c>
      <c r="B3215" s="187" t="e">
        <f>#REF!</f>
        <v>#REF!</v>
      </c>
      <c r="C3215" s="191" t="e">
        <f>#REF!</f>
        <v>#REF!</v>
      </c>
      <c r="D3215" s="186" t="e">
        <f>COUNTIF('[5]Trial Balance'!$A:$A,A3215)</f>
        <v>#VALUE!</v>
      </c>
    </row>
    <row r="3216" spans="1:4" hidden="1" x14ac:dyDescent="0.3">
      <c r="A3216" s="187" t="e">
        <f>#REF!</f>
        <v>#REF!</v>
      </c>
      <c r="B3216" s="187" t="e">
        <f>#REF!</f>
        <v>#REF!</v>
      </c>
      <c r="C3216" s="191" t="e">
        <f>#REF!</f>
        <v>#REF!</v>
      </c>
      <c r="D3216" s="186" t="e">
        <f>COUNTIF('[5]Trial Balance'!$A:$A,A3216)</f>
        <v>#VALUE!</v>
      </c>
    </row>
    <row r="3217" spans="1:4" hidden="1" x14ac:dyDescent="0.3">
      <c r="A3217" s="187" t="e">
        <f>#REF!</f>
        <v>#REF!</v>
      </c>
      <c r="B3217" s="187" t="e">
        <f>#REF!</f>
        <v>#REF!</v>
      </c>
      <c r="C3217" s="191" t="e">
        <f>#REF!</f>
        <v>#REF!</v>
      </c>
      <c r="D3217" s="186" t="e">
        <f>COUNTIF('[5]Trial Balance'!$A:$A,A3217)</f>
        <v>#VALUE!</v>
      </c>
    </row>
    <row r="3218" spans="1:4" hidden="1" x14ac:dyDescent="0.3">
      <c r="A3218" s="187" t="e">
        <f>#REF!</f>
        <v>#REF!</v>
      </c>
      <c r="B3218" s="187" t="e">
        <f>#REF!</f>
        <v>#REF!</v>
      </c>
      <c r="C3218" s="191" t="e">
        <f>#REF!</f>
        <v>#REF!</v>
      </c>
      <c r="D3218" s="186" t="e">
        <f>COUNTIF('[5]Trial Balance'!$A:$A,A3218)</f>
        <v>#VALUE!</v>
      </c>
    </row>
    <row r="3219" spans="1:4" hidden="1" x14ac:dyDescent="0.3">
      <c r="A3219" s="187" t="e">
        <f>#REF!</f>
        <v>#REF!</v>
      </c>
      <c r="B3219" s="187" t="e">
        <f>#REF!</f>
        <v>#REF!</v>
      </c>
      <c r="C3219" s="191" t="e">
        <f>#REF!</f>
        <v>#REF!</v>
      </c>
      <c r="D3219" s="186" t="e">
        <f>COUNTIF('[5]Trial Balance'!$A:$A,A3219)</f>
        <v>#VALUE!</v>
      </c>
    </row>
    <row r="3220" spans="1:4" hidden="1" x14ac:dyDescent="0.3">
      <c r="A3220" s="187" t="e">
        <f>#REF!</f>
        <v>#REF!</v>
      </c>
      <c r="B3220" s="187" t="e">
        <f>#REF!</f>
        <v>#REF!</v>
      </c>
      <c r="C3220" s="191" t="e">
        <f>#REF!</f>
        <v>#REF!</v>
      </c>
      <c r="D3220" s="186" t="e">
        <f>COUNTIF('[5]Trial Balance'!$A:$A,A3220)</f>
        <v>#VALUE!</v>
      </c>
    </row>
    <row r="3221" spans="1:4" hidden="1" x14ac:dyDescent="0.3">
      <c r="A3221" s="187" t="e">
        <f>#REF!</f>
        <v>#REF!</v>
      </c>
      <c r="B3221" s="187" t="e">
        <f>#REF!</f>
        <v>#REF!</v>
      </c>
      <c r="C3221" s="191" t="e">
        <f>#REF!</f>
        <v>#REF!</v>
      </c>
      <c r="D3221" s="186" t="e">
        <f>COUNTIF('[5]Trial Balance'!$A:$A,A3221)</f>
        <v>#VALUE!</v>
      </c>
    </row>
    <row r="3222" spans="1:4" hidden="1" x14ac:dyDescent="0.3">
      <c r="A3222" s="187" t="e">
        <f>#REF!</f>
        <v>#REF!</v>
      </c>
      <c r="B3222" s="187" t="e">
        <f>#REF!</f>
        <v>#REF!</v>
      </c>
      <c r="C3222" s="191" t="e">
        <f>#REF!</f>
        <v>#REF!</v>
      </c>
      <c r="D3222" s="186" t="e">
        <f>COUNTIF('[5]Trial Balance'!$A:$A,A3222)</f>
        <v>#VALUE!</v>
      </c>
    </row>
    <row r="3223" spans="1:4" hidden="1" x14ac:dyDescent="0.3">
      <c r="A3223" s="187" t="e">
        <f>#REF!</f>
        <v>#REF!</v>
      </c>
      <c r="B3223" s="187" t="e">
        <f>#REF!</f>
        <v>#REF!</v>
      </c>
      <c r="C3223" s="191" t="e">
        <f>#REF!</f>
        <v>#REF!</v>
      </c>
      <c r="D3223" s="186" t="e">
        <f>COUNTIF('[5]Trial Balance'!$A:$A,A3223)</f>
        <v>#VALUE!</v>
      </c>
    </row>
    <row r="3224" spans="1:4" hidden="1" x14ac:dyDescent="0.3">
      <c r="A3224" s="187" t="e">
        <f>#REF!</f>
        <v>#REF!</v>
      </c>
      <c r="B3224" s="187" t="e">
        <f>#REF!</f>
        <v>#REF!</v>
      </c>
      <c r="C3224" s="191" t="e">
        <f>#REF!</f>
        <v>#REF!</v>
      </c>
      <c r="D3224" s="186" t="e">
        <f>COUNTIF('[5]Trial Balance'!$A:$A,A3224)</f>
        <v>#VALUE!</v>
      </c>
    </row>
    <row r="3225" spans="1:4" hidden="1" x14ac:dyDescent="0.3">
      <c r="A3225" s="187" t="e">
        <f>#REF!</f>
        <v>#REF!</v>
      </c>
      <c r="B3225" s="187" t="e">
        <f>#REF!</f>
        <v>#REF!</v>
      </c>
      <c r="C3225" s="191" t="e">
        <f>#REF!</f>
        <v>#REF!</v>
      </c>
      <c r="D3225" s="186" t="e">
        <f>COUNTIF('[5]Trial Balance'!$A:$A,A3225)</f>
        <v>#VALUE!</v>
      </c>
    </row>
    <row r="3226" spans="1:4" hidden="1" x14ac:dyDescent="0.3">
      <c r="A3226" s="187" t="e">
        <f>#REF!</f>
        <v>#REF!</v>
      </c>
      <c r="B3226" s="187" t="e">
        <f>#REF!</f>
        <v>#REF!</v>
      </c>
      <c r="C3226" s="191" t="e">
        <f>#REF!</f>
        <v>#REF!</v>
      </c>
      <c r="D3226" s="186" t="e">
        <f>COUNTIF('[5]Trial Balance'!$A:$A,A3226)</f>
        <v>#VALUE!</v>
      </c>
    </row>
    <row r="3227" spans="1:4" hidden="1" x14ac:dyDescent="0.3">
      <c r="A3227" s="187" t="e">
        <f>#REF!</f>
        <v>#REF!</v>
      </c>
      <c r="B3227" s="187" t="e">
        <f>#REF!</f>
        <v>#REF!</v>
      </c>
      <c r="C3227" s="191" t="e">
        <f>#REF!</f>
        <v>#REF!</v>
      </c>
      <c r="D3227" s="186" t="e">
        <f>COUNTIF('[5]Trial Balance'!$A:$A,A3227)</f>
        <v>#VALUE!</v>
      </c>
    </row>
    <row r="3228" spans="1:4" hidden="1" x14ac:dyDescent="0.3">
      <c r="A3228" s="187" t="e">
        <f>#REF!</f>
        <v>#REF!</v>
      </c>
      <c r="B3228" s="187" t="e">
        <f>#REF!</f>
        <v>#REF!</v>
      </c>
      <c r="C3228" s="191" t="e">
        <f>#REF!</f>
        <v>#REF!</v>
      </c>
      <c r="D3228" s="186" t="e">
        <f>COUNTIF('[5]Trial Balance'!$A:$A,A3228)</f>
        <v>#VALUE!</v>
      </c>
    </row>
    <row r="3229" spans="1:4" hidden="1" x14ac:dyDescent="0.3">
      <c r="A3229" s="187" t="e">
        <f>#REF!</f>
        <v>#REF!</v>
      </c>
      <c r="B3229" s="187" t="e">
        <f>#REF!</f>
        <v>#REF!</v>
      </c>
      <c r="C3229" s="191" t="e">
        <f>#REF!</f>
        <v>#REF!</v>
      </c>
      <c r="D3229" s="186" t="e">
        <f>COUNTIF('[5]Trial Balance'!$A:$A,A3229)</f>
        <v>#VALUE!</v>
      </c>
    </row>
    <row r="3230" spans="1:4" hidden="1" x14ac:dyDescent="0.3">
      <c r="A3230" s="187" t="e">
        <f>#REF!</f>
        <v>#REF!</v>
      </c>
      <c r="B3230" s="187" t="e">
        <f>#REF!</f>
        <v>#REF!</v>
      </c>
      <c r="C3230" s="191" t="e">
        <f>#REF!</f>
        <v>#REF!</v>
      </c>
      <c r="D3230" s="186" t="e">
        <f>COUNTIF('[5]Trial Balance'!$A:$A,A3230)</f>
        <v>#VALUE!</v>
      </c>
    </row>
    <row r="3231" spans="1:4" hidden="1" x14ac:dyDescent="0.3">
      <c r="A3231" s="187" t="e">
        <f>#REF!</f>
        <v>#REF!</v>
      </c>
      <c r="B3231" s="187" t="e">
        <f>#REF!</f>
        <v>#REF!</v>
      </c>
      <c r="C3231" s="191" t="e">
        <f>#REF!</f>
        <v>#REF!</v>
      </c>
      <c r="D3231" s="186" t="e">
        <f>COUNTIF('[5]Trial Balance'!$A:$A,A3231)</f>
        <v>#VALUE!</v>
      </c>
    </row>
    <row r="3232" spans="1:4" hidden="1" x14ac:dyDescent="0.3">
      <c r="A3232" s="187" t="e">
        <f>#REF!</f>
        <v>#REF!</v>
      </c>
      <c r="B3232" s="187" t="e">
        <f>#REF!</f>
        <v>#REF!</v>
      </c>
      <c r="C3232" s="191" t="e">
        <f>#REF!</f>
        <v>#REF!</v>
      </c>
      <c r="D3232" s="186" t="e">
        <f>COUNTIF('[5]Trial Balance'!$A:$A,A3232)</f>
        <v>#VALUE!</v>
      </c>
    </row>
    <row r="3233" spans="1:4" hidden="1" x14ac:dyDescent="0.3">
      <c r="A3233" s="187" t="e">
        <f>#REF!</f>
        <v>#REF!</v>
      </c>
      <c r="B3233" s="187" t="e">
        <f>#REF!</f>
        <v>#REF!</v>
      </c>
      <c r="C3233" s="191" t="e">
        <f>#REF!</f>
        <v>#REF!</v>
      </c>
      <c r="D3233" s="186" t="e">
        <f>COUNTIF('[5]Trial Balance'!$A:$A,A3233)</f>
        <v>#VALUE!</v>
      </c>
    </row>
    <row r="3234" spans="1:4" hidden="1" x14ac:dyDescent="0.3">
      <c r="A3234" s="187" t="e">
        <f>#REF!</f>
        <v>#REF!</v>
      </c>
      <c r="B3234" s="187" t="e">
        <f>#REF!</f>
        <v>#REF!</v>
      </c>
      <c r="C3234" s="191" t="e">
        <f>#REF!</f>
        <v>#REF!</v>
      </c>
      <c r="D3234" s="186" t="e">
        <f>COUNTIF('[5]Trial Balance'!$A:$A,A3234)</f>
        <v>#VALUE!</v>
      </c>
    </row>
    <row r="3235" spans="1:4" hidden="1" x14ac:dyDescent="0.3">
      <c r="A3235" s="187" t="e">
        <f>#REF!</f>
        <v>#REF!</v>
      </c>
      <c r="B3235" s="187" t="e">
        <f>#REF!</f>
        <v>#REF!</v>
      </c>
      <c r="C3235" s="191" t="e">
        <f>#REF!</f>
        <v>#REF!</v>
      </c>
      <c r="D3235" s="186" t="e">
        <f>COUNTIF('[5]Trial Balance'!$A:$A,A3235)</f>
        <v>#VALUE!</v>
      </c>
    </row>
    <row r="3236" spans="1:4" hidden="1" x14ac:dyDescent="0.3">
      <c r="A3236" s="187" t="e">
        <f>#REF!</f>
        <v>#REF!</v>
      </c>
      <c r="B3236" s="187" t="e">
        <f>#REF!</f>
        <v>#REF!</v>
      </c>
      <c r="C3236" s="191" t="e">
        <f>#REF!</f>
        <v>#REF!</v>
      </c>
      <c r="D3236" s="186" t="e">
        <f>COUNTIF('[5]Trial Balance'!$A:$A,A3236)</f>
        <v>#VALUE!</v>
      </c>
    </row>
    <row r="3237" spans="1:4" hidden="1" x14ac:dyDescent="0.3">
      <c r="A3237" s="187" t="e">
        <f>#REF!</f>
        <v>#REF!</v>
      </c>
      <c r="B3237" s="187" t="e">
        <f>#REF!</f>
        <v>#REF!</v>
      </c>
      <c r="C3237" s="191" t="e">
        <f>#REF!</f>
        <v>#REF!</v>
      </c>
      <c r="D3237" s="186" t="e">
        <f>COUNTIF('[5]Trial Balance'!$A:$A,A3237)</f>
        <v>#VALUE!</v>
      </c>
    </row>
    <row r="3238" spans="1:4" hidden="1" x14ac:dyDescent="0.3">
      <c r="A3238" s="187" t="e">
        <f>#REF!</f>
        <v>#REF!</v>
      </c>
      <c r="B3238" s="187" t="e">
        <f>#REF!</f>
        <v>#REF!</v>
      </c>
      <c r="C3238" s="191" t="e">
        <f>#REF!</f>
        <v>#REF!</v>
      </c>
      <c r="D3238" s="186" t="e">
        <f>COUNTIF('[5]Trial Balance'!$A:$A,A3238)</f>
        <v>#VALUE!</v>
      </c>
    </row>
    <row r="3239" spans="1:4" hidden="1" x14ac:dyDescent="0.3">
      <c r="A3239" s="187" t="e">
        <f>#REF!</f>
        <v>#REF!</v>
      </c>
      <c r="B3239" s="187" t="e">
        <f>#REF!</f>
        <v>#REF!</v>
      </c>
      <c r="C3239" s="191" t="e">
        <f>#REF!</f>
        <v>#REF!</v>
      </c>
      <c r="D3239" s="186" t="e">
        <f>COUNTIF('[5]Trial Balance'!$A:$A,A3239)</f>
        <v>#VALUE!</v>
      </c>
    </row>
    <row r="3240" spans="1:4" hidden="1" x14ac:dyDescent="0.3">
      <c r="A3240" s="187" t="e">
        <f>#REF!</f>
        <v>#REF!</v>
      </c>
      <c r="B3240" s="187" t="e">
        <f>#REF!</f>
        <v>#REF!</v>
      </c>
      <c r="C3240" s="191" t="e">
        <f>#REF!</f>
        <v>#REF!</v>
      </c>
      <c r="D3240" s="186" t="e">
        <f>COUNTIF('[5]Trial Balance'!$A:$A,A3240)</f>
        <v>#VALUE!</v>
      </c>
    </row>
    <row r="3241" spans="1:4" hidden="1" x14ac:dyDescent="0.3">
      <c r="A3241" s="187" t="e">
        <f>#REF!</f>
        <v>#REF!</v>
      </c>
      <c r="B3241" s="187" t="e">
        <f>#REF!</f>
        <v>#REF!</v>
      </c>
      <c r="C3241" s="191" t="e">
        <f>#REF!</f>
        <v>#REF!</v>
      </c>
      <c r="D3241" s="186" t="e">
        <f>COUNTIF('[5]Trial Balance'!$A:$A,A3241)</f>
        <v>#VALUE!</v>
      </c>
    </row>
    <row r="3242" spans="1:4" hidden="1" x14ac:dyDescent="0.3">
      <c r="A3242" s="187" t="e">
        <f>#REF!</f>
        <v>#REF!</v>
      </c>
      <c r="B3242" s="187" t="e">
        <f>#REF!</f>
        <v>#REF!</v>
      </c>
      <c r="C3242" s="191" t="e">
        <f>#REF!</f>
        <v>#REF!</v>
      </c>
      <c r="D3242" s="186" t="e">
        <f>COUNTIF('[5]Trial Balance'!$A:$A,A3242)</f>
        <v>#VALUE!</v>
      </c>
    </row>
    <row r="3243" spans="1:4" hidden="1" x14ac:dyDescent="0.3">
      <c r="A3243" s="187" t="e">
        <f>#REF!</f>
        <v>#REF!</v>
      </c>
      <c r="B3243" s="187" t="e">
        <f>#REF!</f>
        <v>#REF!</v>
      </c>
      <c r="C3243" s="191" t="e">
        <f>#REF!</f>
        <v>#REF!</v>
      </c>
      <c r="D3243" s="186" t="e">
        <f>COUNTIF('[5]Trial Balance'!$A:$A,A3243)</f>
        <v>#VALUE!</v>
      </c>
    </row>
    <row r="3244" spans="1:4" hidden="1" x14ac:dyDescent="0.3">
      <c r="A3244" s="187" t="e">
        <f>#REF!</f>
        <v>#REF!</v>
      </c>
      <c r="B3244" s="187" t="e">
        <f>#REF!</f>
        <v>#REF!</v>
      </c>
      <c r="C3244" s="191" t="e">
        <f>#REF!</f>
        <v>#REF!</v>
      </c>
      <c r="D3244" s="186" t="e">
        <f>COUNTIF('[5]Trial Balance'!$A:$A,A3244)</f>
        <v>#VALUE!</v>
      </c>
    </row>
    <row r="3245" spans="1:4" hidden="1" x14ac:dyDescent="0.3">
      <c r="A3245" s="187" t="e">
        <f>#REF!</f>
        <v>#REF!</v>
      </c>
      <c r="B3245" s="187" t="e">
        <f>#REF!</f>
        <v>#REF!</v>
      </c>
      <c r="C3245" s="191" t="e">
        <f>#REF!</f>
        <v>#REF!</v>
      </c>
      <c r="D3245" s="186" t="e">
        <f>COUNTIF('[5]Trial Balance'!$A:$A,A3245)</f>
        <v>#VALUE!</v>
      </c>
    </row>
    <row r="3246" spans="1:4" hidden="1" x14ac:dyDescent="0.3">
      <c r="A3246" s="187" t="e">
        <f>#REF!</f>
        <v>#REF!</v>
      </c>
      <c r="B3246" s="187" t="e">
        <f>#REF!</f>
        <v>#REF!</v>
      </c>
      <c r="C3246" s="191" t="e">
        <f>#REF!</f>
        <v>#REF!</v>
      </c>
      <c r="D3246" s="186" t="e">
        <f>COUNTIF('[5]Trial Balance'!$A:$A,A3246)</f>
        <v>#VALUE!</v>
      </c>
    </row>
    <row r="3247" spans="1:4" hidden="1" x14ac:dyDescent="0.3">
      <c r="A3247" s="187" t="e">
        <f>#REF!</f>
        <v>#REF!</v>
      </c>
      <c r="B3247" s="187" t="e">
        <f>#REF!</f>
        <v>#REF!</v>
      </c>
      <c r="C3247" s="191" t="e">
        <f>#REF!</f>
        <v>#REF!</v>
      </c>
      <c r="D3247" s="186" t="e">
        <f>COUNTIF('[5]Trial Balance'!$A:$A,A3247)</f>
        <v>#VALUE!</v>
      </c>
    </row>
    <row r="3248" spans="1:4" hidden="1" x14ac:dyDescent="0.3">
      <c r="A3248" s="187" t="e">
        <f>#REF!</f>
        <v>#REF!</v>
      </c>
      <c r="B3248" s="187" t="e">
        <f>#REF!</f>
        <v>#REF!</v>
      </c>
      <c r="C3248" s="191" t="e">
        <f>#REF!</f>
        <v>#REF!</v>
      </c>
      <c r="D3248" s="186" t="e">
        <f>COUNTIF('[5]Trial Balance'!$A:$A,A3248)</f>
        <v>#VALUE!</v>
      </c>
    </row>
    <row r="3249" spans="1:4" hidden="1" x14ac:dyDescent="0.3">
      <c r="A3249" s="187" t="e">
        <f>#REF!</f>
        <v>#REF!</v>
      </c>
      <c r="B3249" s="187" t="e">
        <f>#REF!</f>
        <v>#REF!</v>
      </c>
      <c r="C3249" s="191" t="e">
        <f>#REF!</f>
        <v>#REF!</v>
      </c>
      <c r="D3249" s="186" t="e">
        <f>COUNTIF('[5]Trial Balance'!$A:$A,A3249)</f>
        <v>#VALUE!</v>
      </c>
    </row>
    <row r="3250" spans="1:4" hidden="1" x14ac:dyDescent="0.3">
      <c r="A3250" s="187" t="e">
        <f>#REF!</f>
        <v>#REF!</v>
      </c>
      <c r="B3250" s="187" t="e">
        <f>#REF!</f>
        <v>#REF!</v>
      </c>
      <c r="C3250" s="191" t="e">
        <f>#REF!</f>
        <v>#REF!</v>
      </c>
      <c r="D3250" s="186" t="e">
        <f>COUNTIF('[5]Trial Balance'!$A:$A,A3250)</f>
        <v>#VALUE!</v>
      </c>
    </row>
    <row r="3251" spans="1:4" hidden="1" x14ac:dyDescent="0.3">
      <c r="A3251" s="187" t="e">
        <f>#REF!</f>
        <v>#REF!</v>
      </c>
      <c r="B3251" s="187" t="e">
        <f>#REF!</f>
        <v>#REF!</v>
      </c>
      <c r="C3251" s="191" t="e">
        <f>#REF!</f>
        <v>#REF!</v>
      </c>
      <c r="D3251" s="186" t="e">
        <f>COUNTIF('[5]Trial Balance'!$A:$A,A3251)</f>
        <v>#VALUE!</v>
      </c>
    </row>
    <row r="3252" spans="1:4" hidden="1" x14ac:dyDescent="0.3">
      <c r="A3252" s="187" t="e">
        <f>#REF!</f>
        <v>#REF!</v>
      </c>
      <c r="B3252" s="187" t="e">
        <f>#REF!</f>
        <v>#REF!</v>
      </c>
      <c r="C3252" s="191" t="e">
        <f>#REF!</f>
        <v>#REF!</v>
      </c>
      <c r="D3252" s="186" t="e">
        <f>COUNTIF('[5]Trial Balance'!$A:$A,A3252)</f>
        <v>#VALUE!</v>
      </c>
    </row>
    <row r="3253" spans="1:4" hidden="1" x14ac:dyDescent="0.3">
      <c r="A3253" s="187" t="e">
        <f>#REF!</f>
        <v>#REF!</v>
      </c>
      <c r="B3253" s="187" t="e">
        <f>#REF!</f>
        <v>#REF!</v>
      </c>
      <c r="C3253" s="191" t="e">
        <f>#REF!</f>
        <v>#REF!</v>
      </c>
      <c r="D3253" s="186" t="e">
        <f>COUNTIF('[5]Trial Balance'!$A:$A,A3253)</f>
        <v>#VALUE!</v>
      </c>
    </row>
    <row r="3254" spans="1:4" hidden="1" x14ac:dyDescent="0.3">
      <c r="A3254" s="187" t="e">
        <f>#REF!</f>
        <v>#REF!</v>
      </c>
      <c r="B3254" s="187" t="e">
        <f>#REF!</f>
        <v>#REF!</v>
      </c>
      <c r="C3254" s="191" t="e">
        <f>#REF!</f>
        <v>#REF!</v>
      </c>
      <c r="D3254" s="186" t="e">
        <f>COUNTIF('[5]Trial Balance'!$A:$A,A3254)</f>
        <v>#VALUE!</v>
      </c>
    </row>
    <row r="3255" spans="1:4" hidden="1" x14ac:dyDescent="0.3">
      <c r="A3255" s="187" t="e">
        <f>#REF!</f>
        <v>#REF!</v>
      </c>
      <c r="B3255" s="187" t="e">
        <f>#REF!</f>
        <v>#REF!</v>
      </c>
      <c r="C3255" s="191" t="e">
        <f>#REF!</f>
        <v>#REF!</v>
      </c>
      <c r="D3255" s="186" t="e">
        <f>COUNTIF('[5]Trial Balance'!$A:$A,A3255)</f>
        <v>#VALUE!</v>
      </c>
    </row>
    <row r="3256" spans="1:4" hidden="1" x14ac:dyDescent="0.3">
      <c r="A3256" s="187" t="e">
        <f>#REF!</f>
        <v>#REF!</v>
      </c>
      <c r="B3256" s="187" t="e">
        <f>#REF!</f>
        <v>#REF!</v>
      </c>
      <c r="C3256" s="191" t="e">
        <f>#REF!</f>
        <v>#REF!</v>
      </c>
      <c r="D3256" s="186" t="e">
        <f>COUNTIF('[5]Trial Balance'!$A:$A,A3256)</f>
        <v>#VALUE!</v>
      </c>
    </row>
    <row r="3257" spans="1:4" hidden="1" x14ac:dyDescent="0.3">
      <c r="A3257" s="187" t="e">
        <f>#REF!</f>
        <v>#REF!</v>
      </c>
      <c r="B3257" s="187" t="e">
        <f>#REF!</f>
        <v>#REF!</v>
      </c>
      <c r="C3257" s="191" t="e">
        <f>#REF!</f>
        <v>#REF!</v>
      </c>
      <c r="D3257" s="186" t="e">
        <f>COUNTIF('[5]Trial Balance'!$A:$A,A3257)</f>
        <v>#VALUE!</v>
      </c>
    </row>
    <row r="3258" spans="1:4" hidden="1" x14ac:dyDescent="0.3">
      <c r="A3258" s="187" t="e">
        <f>#REF!</f>
        <v>#REF!</v>
      </c>
      <c r="B3258" s="187" t="e">
        <f>#REF!</f>
        <v>#REF!</v>
      </c>
      <c r="C3258" s="191" t="e">
        <f>#REF!</f>
        <v>#REF!</v>
      </c>
      <c r="D3258" s="186" t="e">
        <f>COUNTIF('[5]Trial Balance'!$A:$A,A3258)</f>
        <v>#VALUE!</v>
      </c>
    </row>
    <row r="3259" spans="1:4" hidden="1" x14ac:dyDescent="0.3">
      <c r="A3259" s="187" t="e">
        <f>#REF!</f>
        <v>#REF!</v>
      </c>
      <c r="B3259" s="187" t="e">
        <f>#REF!</f>
        <v>#REF!</v>
      </c>
      <c r="C3259" s="191" t="e">
        <f>#REF!</f>
        <v>#REF!</v>
      </c>
      <c r="D3259" s="186" t="e">
        <f>COUNTIF('[5]Trial Balance'!$A:$A,A3259)</f>
        <v>#VALUE!</v>
      </c>
    </row>
    <row r="3260" spans="1:4" hidden="1" x14ac:dyDescent="0.3">
      <c r="A3260" s="187" t="e">
        <f>#REF!</f>
        <v>#REF!</v>
      </c>
      <c r="B3260" s="187" t="e">
        <f>#REF!</f>
        <v>#REF!</v>
      </c>
      <c r="C3260" s="191" t="e">
        <f>#REF!</f>
        <v>#REF!</v>
      </c>
      <c r="D3260" s="186" t="e">
        <f>COUNTIF('[5]Trial Balance'!$A:$A,A3260)</f>
        <v>#VALUE!</v>
      </c>
    </row>
    <row r="3261" spans="1:4" hidden="1" x14ac:dyDescent="0.3">
      <c r="A3261" s="187" t="e">
        <f>#REF!</f>
        <v>#REF!</v>
      </c>
      <c r="B3261" s="187" t="e">
        <f>#REF!</f>
        <v>#REF!</v>
      </c>
      <c r="C3261" s="191" t="e">
        <f>#REF!</f>
        <v>#REF!</v>
      </c>
      <c r="D3261" s="186" t="e">
        <f>COUNTIF('[5]Trial Balance'!$A:$A,A3261)</f>
        <v>#VALUE!</v>
      </c>
    </row>
    <row r="3262" spans="1:4" hidden="1" x14ac:dyDescent="0.3">
      <c r="A3262" s="187" t="e">
        <f>#REF!</f>
        <v>#REF!</v>
      </c>
      <c r="B3262" s="187" t="e">
        <f>#REF!</f>
        <v>#REF!</v>
      </c>
      <c r="C3262" s="191" t="e">
        <f>#REF!</f>
        <v>#REF!</v>
      </c>
      <c r="D3262" s="186" t="e">
        <f>COUNTIF('[5]Trial Balance'!$A:$A,A3262)</f>
        <v>#VALUE!</v>
      </c>
    </row>
    <row r="3263" spans="1:4" hidden="1" x14ac:dyDescent="0.3">
      <c r="A3263" s="187" t="e">
        <f>#REF!</f>
        <v>#REF!</v>
      </c>
      <c r="B3263" s="187" t="e">
        <f>#REF!</f>
        <v>#REF!</v>
      </c>
      <c r="C3263" s="191" t="e">
        <f>#REF!</f>
        <v>#REF!</v>
      </c>
      <c r="D3263" s="186" t="e">
        <f>COUNTIF('[5]Trial Balance'!$A:$A,A3263)</f>
        <v>#VALUE!</v>
      </c>
    </row>
    <row r="3264" spans="1:4" hidden="1" x14ac:dyDescent="0.3">
      <c r="A3264" s="187" t="e">
        <f>#REF!</f>
        <v>#REF!</v>
      </c>
      <c r="B3264" s="187" t="e">
        <f>#REF!</f>
        <v>#REF!</v>
      </c>
      <c r="C3264" s="191" t="e">
        <f>#REF!</f>
        <v>#REF!</v>
      </c>
      <c r="D3264" s="186" t="e">
        <f>COUNTIF('[5]Trial Balance'!$A:$A,A3264)</f>
        <v>#VALUE!</v>
      </c>
    </row>
    <row r="3265" spans="1:4" hidden="1" x14ac:dyDescent="0.3">
      <c r="A3265" s="187" t="e">
        <f>#REF!</f>
        <v>#REF!</v>
      </c>
      <c r="B3265" s="187" t="e">
        <f>#REF!</f>
        <v>#REF!</v>
      </c>
      <c r="C3265" s="191" t="e">
        <f>#REF!</f>
        <v>#REF!</v>
      </c>
      <c r="D3265" s="186" t="e">
        <f>COUNTIF('[5]Trial Balance'!$A:$A,A3265)</f>
        <v>#VALUE!</v>
      </c>
    </row>
    <row r="3266" spans="1:4" hidden="1" x14ac:dyDescent="0.3">
      <c r="A3266" s="187" t="e">
        <f>#REF!</f>
        <v>#REF!</v>
      </c>
      <c r="B3266" s="187" t="e">
        <f>#REF!</f>
        <v>#REF!</v>
      </c>
      <c r="C3266" s="191" t="e">
        <f>#REF!</f>
        <v>#REF!</v>
      </c>
      <c r="D3266" s="186" t="e">
        <f>COUNTIF('[5]Trial Balance'!$A:$A,A3266)</f>
        <v>#VALUE!</v>
      </c>
    </row>
    <row r="3267" spans="1:4" hidden="1" x14ac:dyDescent="0.3">
      <c r="A3267" s="187" t="e">
        <f>#REF!</f>
        <v>#REF!</v>
      </c>
      <c r="B3267" s="187" t="e">
        <f>#REF!</f>
        <v>#REF!</v>
      </c>
      <c r="C3267" s="191" t="e">
        <f>#REF!</f>
        <v>#REF!</v>
      </c>
      <c r="D3267" s="186" t="e">
        <f>COUNTIF('[5]Trial Balance'!$A:$A,A3267)</f>
        <v>#VALUE!</v>
      </c>
    </row>
    <row r="3268" spans="1:4" hidden="1" x14ac:dyDescent="0.3">
      <c r="A3268" s="187" t="e">
        <f>#REF!</f>
        <v>#REF!</v>
      </c>
      <c r="B3268" s="187" t="e">
        <f>#REF!</f>
        <v>#REF!</v>
      </c>
      <c r="C3268" s="191" t="e">
        <f>#REF!</f>
        <v>#REF!</v>
      </c>
      <c r="D3268" s="186" t="e">
        <f>COUNTIF('[5]Trial Balance'!$A:$A,A3268)</f>
        <v>#VALUE!</v>
      </c>
    </row>
    <row r="3269" spans="1:4" hidden="1" x14ac:dyDescent="0.3">
      <c r="A3269" s="187" t="e">
        <f>#REF!</f>
        <v>#REF!</v>
      </c>
      <c r="B3269" s="187" t="e">
        <f>#REF!</f>
        <v>#REF!</v>
      </c>
      <c r="C3269" s="191" t="e">
        <f>#REF!</f>
        <v>#REF!</v>
      </c>
      <c r="D3269" s="186" t="e">
        <f>COUNTIF('[5]Trial Balance'!$A:$A,A3269)</f>
        <v>#VALUE!</v>
      </c>
    </row>
    <row r="3270" spans="1:4" hidden="1" x14ac:dyDescent="0.3">
      <c r="A3270" s="187" t="e">
        <f>#REF!</f>
        <v>#REF!</v>
      </c>
      <c r="B3270" s="187" t="e">
        <f>#REF!</f>
        <v>#REF!</v>
      </c>
      <c r="C3270" s="191" t="e">
        <f>#REF!</f>
        <v>#REF!</v>
      </c>
      <c r="D3270" s="186" t="e">
        <f>COUNTIF('[5]Trial Balance'!$A:$A,A3270)</f>
        <v>#VALUE!</v>
      </c>
    </row>
    <row r="3271" spans="1:4" hidden="1" x14ac:dyDescent="0.3">
      <c r="A3271" s="187" t="e">
        <f>#REF!</f>
        <v>#REF!</v>
      </c>
      <c r="B3271" s="187" t="e">
        <f>#REF!</f>
        <v>#REF!</v>
      </c>
      <c r="C3271" s="191" t="e">
        <f>#REF!</f>
        <v>#REF!</v>
      </c>
      <c r="D3271" s="186" t="e">
        <f>COUNTIF('[5]Trial Balance'!$A:$A,A3271)</f>
        <v>#VALUE!</v>
      </c>
    </row>
    <row r="3272" spans="1:4" hidden="1" x14ac:dyDescent="0.3">
      <c r="A3272" s="187" t="e">
        <f>#REF!</f>
        <v>#REF!</v>
      </c>
      <c r="B3272" s="187" t="e">
        <f>#REF!</f>
        <v>#REF!</v>
      </c>
      <c r="C3272" s="191" t="e">
        <f>#REF!</f>
        <v>#REF!</v>
      </c>
      <c r="D3272" s="186" t="e">
        <f>COUNTIF('[5]Trial Balance'!$A:$A,A3272)</f>
        <v>#VALUE!</v>
      </c>
    </row>
    <row r="3273" spans="1:4" hidden="1" x14ac:dyDescent="0.3">
      <c r="A3273" s="187" t="e">
        <f>#REF!</f>
        <v>#REF!</v>
      </c>
      <c r="B3273" s="187" t="e">
        <f>#REF!</f>
        <v>#REF!</v>
      </c>
      <c r="C3273" s="191" t="e">
        <f>#REF!</f>
        <v>#REF!</v>
      </c>
      <c r="D3273" s="186" t="e">
        <f>COUNTIF('[5]Trial Balance'!$A:$A,A3273)</f>
        <v>#VALUE!</v>
      </c>
    </row>
    <row r="3274" spans="1:4" hidden="1" x14ac:dyDescent="0.3">
      <c r="A3274" s="187" t="e">
        <f>#REF!</f>
        <v>#REF!</v>
      </c>
      <c r="B3274" s="187" t="e">
        <f>#REF!</f>
        <v>#REF!</v>
      </c>
      <c r="C3274" s="191" t="e">
        <f>#REF!</f>
        <v>#REF!</v>
      </c>
      <c r="D3274" s="186" t="e">
        <f>COUNTIF('[5]Trial Balance'!$A:$A,A3274)</f>
        <v>#VALUE!</v>
      </c>
    </row>
    <row r="3275" spans="1:4" hidden="1" x14ac:dyDescent="0.3">
      <c r="A3275" s="187" t="e">
        <f>#REF!</f>
        <v>#REF!</v>
      </c>
      <c r="B3275" s="187" t="e">
        <f>#REF!</f>
        <v>#REF!</v>
      </c>
      <c r="C3275" s="191" t="e">
        <f>#REF!</f>
        <v>#REF!</v>
      </c>
      <c r="D3275" s="186" t="e">
        <f>COUNTIF('[5]Trial Balance'!$A:$A,A3275)</f>
        <v>#VALUE!</v>
      </c>
    </row>
    <row r="3276" spans="1:4" hidden="1" x14ac:dyDescent="0.3">
      <c r="A3276" s="187" t="e">
        <f>#REF!</f>
        <v>#REF!</v>
      </c>
      <c r="B3276" s="187" t="e">
        <f>#REF!</f>
        <v>#REF!</v>
      </c>
      <c r="C3276" s="191" t="e">
        <f>#REF!</f>
        <v>#REF!</v>
      </c>
      <c r="D3276" s="186" t="e">
        <f>COUNTIF('[5]Trial Balance'!$A:$A,A3276)</f>
        <v>#VALUE!</v>
      </c>
    </row>
    <row r="3277" spans="1:4" hidden="1" x14ac:dyDescent="0.3">
      <c r="A3277" s="187" t="e">
        <f>#REF!</f>
        <v>#REF!</v>
      </c>
      <c r="B3277" s="187" t="e">
        <f>#REF!</f>
        <v>#REF!</v>
      </c>
      <c r="C3277" s="191" t="e">
        <f>#REF!</f>
        <v>#REF!</v>
      </c>
      <c r="D3277" s="186" t="e">
        <f>COUNTIF('[5]Trial Balance'!$A:$A,A3277)</f>
        <v>#VALUE!</v>
      </c>
    </row>
    <row r="3278" spans="1:4" hidden="1" x14ac:dyDescent="0.3">
      <c r="A3278" s="187" t="e">
        <f>#REF!</f>
        <v>#REF!</v>
      </c>
      <c r="B3278" s="187" t="e">
        <f>#REF!</f>
        <v>#REF!</v>
      </c>
      <c r="C3278" s="191" t="e">
        <f>#REF!</f>
        <v>#REF!</v>
      </c>
      <c r="D3278" s="186" t="e">
        <f>COUNTIF('[5]Trial Balance'!$A:$A,A3278)</f>
        <v>#VALUE!</v>
      </c>
    </row>
    <row r="3279" spans="1:4" hidden="1" x14ac:dyDescent="0.3">
      <c r="A3279" s="187" t="e">
        <f>#REF!</f>
        <v>#REF!</v>
      </c>
      <c r="B3279" s="187" t="e">
        <f>#REF!</f>
        <v>#REF!</v>
      </c>
      <c r="C3279" s="191" t="e">
        <f>#REF!</f>
        <v>#REF!</v>
      </c>
      <c r="D3279" s="186" t="e">
        <f>COUNTIF('[5]Trial Balance'!$A:$A,A3279)</f>
        <v>#VALUE!</v>
      </c>
    </row>
    <row r="3280" spans="1:4" hidden="1" x14ac:dyDescent="0.3">
      <c r="A3280" s="187" t="e">
        <f>#REF!</f>
        <v>#REF!</v>
      </c>
      <c r="B3280" s="187" t="e">
        <f>#REF!</f>
        <v>#REF!</v>
      </c>
      <c r="C3280" s="191" t="e">
        <f>#REF!</f>
        <v>#REF!</v>
      </c>
      <c r="D3280" s="186" t="e">
        <f>COUNTIF('[5]Trial Balance'!$A:$A,A3280)</f>
        <v>#VALUE!</v>
      </c>
    </row>
    <row r="3281" spans="1:4" hidden="1" x14ac:dyDescent="0.3">
      <c r="A3281" s="187" t="e">
        <f>#REF!</f>
        <v>#REF!</v>
      </c>
      <c r="B3281" s="187" t="e">
        <f>#REF!</f>
        <v>#REF!</v>
      </c>
      <c r="C3281" s="191" t="e">
        <f>#REF!</f>
        <v>#REF!</v>
      </c>
      <c r="D3281" s="186" t="e">
        <f>COUNTIF('[5]Trial Balance'!$A:$A,A3281)</f>
        <v>#VALUE!</v>
      </c>
    </row>
    <row r="3282" spans="1:4" hidden="1" x14ac:dyDescent="0.3">
      <c r="A3282" s="187" t="e">
        <f>#REF!</f>
        <v>#REF!</v>
      </c>
      <c r="B3282" s="187" t="e">
        <f>#REF!</f>
        <v>#REF!</v>
      </c>
      <c r="C3282" s="191" t="e">
        <f>#REF!</f>
        <v>#REF!</v>
      </c>
      <c r="D3282" s="186" t="e">
        <f>COUNTIF('[5]Trial Balance'!$A:$A,A3282)</f>
        <v>#VALUE!</v>
      </c>
    </row>
    <row r="3283" spans="1:4" hidden="1" x14ac:dyDescent="0.3">
      <c r="A3283" s="187" t="e">
        <f>#REF!</f>
        <v>#REF!</v>
      </c>
      <c r="B3283" s="187" t="e">
        <f>#REF!</f>
        <v>#REF!</v>
      </c>
      <c r="C3283" s="191" t="e">
        <f>#REF!</f>
        <v>#REF!</v>
      </c>
      <c r="D3283" s="186" t="e">
        <f>COUNTIF('[5]Trial Balance'!$A:$A,A3283)</f>
        <v>#VALUE!</v>
      </c>
    </row>
    <row r="3284" spans="1:4" hidden="1" x14ac:dyDescent="0.3">
      <c r="A3284" s="187" t="e">
        <f>#REF!</f>
        <v>#REF!</v>
      </c>
      <c r="B3284" s="187" t="e">
        <f>#REF!</f>
        <v>#REF!</v>
      </c>
      <c r="C3284" s="191" t="e">
        <f>#REF!</f>
        <v>#REF!</v>
      </c>
      <c r="D3284" s="186" t="e">
        <f>COUNTIF('[5]Trial Balance'!$A:$A,A3284)</f>
        <v>#VALUE!</v>
      </c>
    </row>
    <row r="3285" spans="1:4" hidden="1" x14ac:dyDescent="0.3">
      <c r="A3285" s="187" t="e">
        <f>#REF!</f>
        <v>#REF!</v>
      </c>
      <c r="B3285" s="187" t="e">
        <f>#REF!</f>
        <v>#REF!</v>
      </c>
      <c r="C3285" s="191" t="e">
        <f>#REF!</f>
        <v>#REF!</v>
      </c>
      <c r="D3285" s="186" t="e">
        <f>COUNTIF('[5]Trial Balance'!$A:$A,A3285)</f>
        <v>#VALUE!</v>
      </c>
    </row>
    <row r="3286" spans="1:4" hidden="1" x14ac:dyDescent="0.3">
      <c r="A3286" s="187" t="e">
        <f>#REF!</f>
        <v>#REF!</v>
      </c>
      <c r="B3286" s="187" t="e">
        <f>#REF!</f>
        <v>#REF!</v>
      </c>
      <c r="C3286" s="191" t="e">
        <f>#REF!</f>
        <v>#REF!</v>
      </c>
      <c r="D3286" s="186" t="e">
        <f>COUNTIF('[5]Trial Balance'!$A:$A,A3286)</f>
        <v>#VALUE!</v>
      </c>
    </row>
    <row r="3287" spans="1:4" hidden="1" x14ac:dyDescent="0.3">
      <c r="A3287" s="187" t="e">
        <f>#REF!</f>
        <v>#REF!</v>
      </c>
      <c r="B3287" s="187" t="e">
        <f>#REF!</f>
        <v>#REF!</v>
      </c>
      <c r="C3287" s="191" t="e">
        <f>#REF!</f>
        <v>#REF!</v>
      </c>
      <c r="D3287" s="186" t="e">
        <f>COUNTIF('[5]Trial Balance'!$A:$A,A3287)</f>
        <v>#VALUE!</v>
      </c>
    </row>
    <row r="3288" spans="1:4" hidden="1" x14ac:dyDescent="0.3">
      <c r="A3288" s="187" t="e">
        <f>#REF!</f>
        <v>#REF!</v>
      </c>
      <c r="B3288" s="187" t="e">
        <f>#REF!</f>
        <v>#REF!</v>
      </c>
      <c r="C3288" s="191" t="e">
        <f>#REF!</f>
        <v>#REF!</v>
      </c>
      <c r="D3288" s="186" t="e">
        <f>COUNTIF('[5]Trial Balance'!$A:$A,A3288)</f>
        <v>#VALUE!</v>
      </c>
    </row>
    <row r="3289" spans="1:4" hidden="1" x14ac:dyDescent="0.3">
      <c r="A3289" s="187" t="e">
        <f>#REF!</f>
        <v>#REF!</v>
      </c>
      <c r="B3289" s="187" t="e">
        <f>#REF!</f>
        <v>#REF!</v>
      </c>
      <c r="C3289" s="191" t="e">
        <f>#REF!</f>
        <v>#REF!</v>
      </c>
      <c r="D3289" s="186" t="e">
        <f>COUNTIF('[5]Trial Balance'!$A:$A,A3289)</f>
        <v>#VALUE!</v>
      </c>
    </row>
    <row r="3290" spans="1:4" hidden="1" x14ac:dyDescent="0.3">
      <c r="A3290" s="187" t="e">
        <f>#REF!</f>
        <v>#REF!</v>
      </c>
      <c r="B3290" s="187" t="e">
        <f>#REF!</f>
        <v>#REF!</v>
      </c>
      <c r="C3290" s="191" t="e">
        <f>#REF!</f>
        <v>#REF!</v>
      </c>
      <c r="D3290" s="186" t="e">
        <f>COUNTIF('[5]Trial Balance'!$A:$A,A3290)</f>
        <v>#VALUE!</v>
      </c>
    </row>
    <row r="3291" spans="1:4" hidden="1" x14ac:dyDescent="0.3">
      <c r="A3291" s="187" t="e">
        <f>#REF!</f>
        <v>#REF!</v>
      </c>
      <c r="B3291" s="187" t="e">
        <f>#REF!</f>
        <v>#REF!</v>
      </c>
      <c r="C3291" s="191" t="e">
        <f>#REF!</f>
        <v>#REF!</v>
      </c>
      <c r="D3291" s="186" t="e">
        <f>COUNTIF('[5]Trial Balance'!$A:$A,A3291)</f>
        <v>#VALUE!</v>
      </c>
    </row>
    <row r="3292" spans="1:4" hidden="1" x14ac:dyDescent="0.3">
      <c r="A3292" s="187" t="e">
        <f>#REF!</f>
        <v>#REF!</v>
      </c>
      <c r="B3292" s="187" t="e">
        <f>#REF!</f>
        <v>#REF!</v>
      </c>
      <c r="C3292" s="191" t="e">
        <f>#REF!</f>
        <v>#REF!</v>
      </c>
      <c r="D3292" s="186" t="e">
        <f>COUNTIF('[5]Trial Balance'!$A:$A,A3292)</f>
        <v>#VALUE!</v>
      </c>
    </row>
    <row r="3293" spans="1:4" hidden="1" x14ac:dyDescent="0.3">
      <c r="A3293" s="187" t="e">
        <f>#REF!</f>
        <v>#REF!</v>
      </c>
      <c r="B3293" s="187" t="e">
        <f>#REF!</f>
        <v>#REF!</v>
      </c>
      <c r="C3293" s="191" t="e">
        <f>#REF!</f>
        <v>#REF!</v>
      </c>
      <c r="D3293" s="186" t="e">
        <f>COUNTIF('[5]Trial Balance'!$A:$A,A3293)</f>
        <v>#VALUE!</v>
      </c>
    </row>
    <row r="3294" spans="1:4" hidden="1" x14ac:dyDescent="0.3">
      <c r="A3294" s="187" t="e">
        <f>#REF!</f>
        <v>#REF!</v>
      </c>
      <c r="B3294" s="187" t="e">
        <f>#REF!</f>
        <v>#REF!</v>
      </c>
      <c r="C3294" s="191" t="e">
        <f>#REF!</f>
        <v>#REF!</v>
      </c>
      <c r="D3294" s="186" t="e">
        <f>COUNTIF('[5]Trial Balance'!$A:$A,A3294)</f>
        <v>#VALUE!</v>
      </c>
    </row>
    <row r="3295" spans="1:4" hidden="1" x14ac:dyDescent="0.3">
      <c r="A3295" s="187" t="e">
        <f>#REF!</f>
        <v>#REF!</v>
      </c>
      <c r="B3295" s="187" t="e">
        <f>#REF!</f>
        <v>#REF!</v>
      </c>
      <c r="C3295" s="191" t="e">
        <f>#REF!</f>
        <v>#REF!</v>
      </c>
      <c r="D3295" s="186" t="e">
        <f>COUNTIF('[5]Trial Balance'!$A:$A,A3295)</f>
        <v>#VALUE!</v>
      </c>
    </row>
    <row r="3296" spans="1:4" hidden="1" x14ac:dyDescent="0.3">
      <c r="A3296" s="187" t="e">
        <f>#REF!</f>
        <v>#REF!</v>
      </c>
      <c r="B3296" s="187" t="e">
        <f>#REF!</f>
        <v>#REF!</v>
      </c>
      <c r="C3296" s="191" t="e">
        <f>#REF!</f>
        <v>#REF!</v>
      </c>
      <c r="D3296" s="186" t="e">
        <f>COUNTIF('[5]Trial Balance'!$A:$A,A3296)</f>
        <v>#VALUE!</v>
      </c>
    </row>
    <row r="3297" spans="1:4" hidden="1" x14ac:dyDescent="0.3">
      <c r="A3297" s="187" t="e">
        <f>#REF!</f>
        <v>#REF!</v>
      </c>
      <c r="B3297" s="187" t="e">
        <f>#REF!</f>
        <v>#REF!</v>
      </c>
      <c r="C3297" s="191" t="e">
        <f>#REF!</f>
        <v>#REF!</v>
      </c>
      <c r="D3297" s="186" t="e">
        <f>COUNTIF('[5]Trial Balance'!$A:$A,A3297)</f>
        <v>#VALUE!</v>
      </c>
    </row>
    <row r="3298" spans="1:4" hidden="1" x14ac:dyDescent="0.3">
      <c r="A3298" s="187" t="e">
        <f>#REF!</f>
        <v>#REF!</v>
      </c>
      <c r="B3298" s="187" t="e">
        <f>#REF!</f>
        <v>#REF!</v>
      </c>
      <c r="C3298" s="191" t="e">
        <f>#REF!</f>
        <v>#REF!</v>
      </c>
      <c r="D3298" s="186" t="e">
        <f>COUNTIF('[5]Trial Balance'!$A:$A,A3298)</f>
        <v>#VALUE!</v>
      </c>
    </row>
    <row r="3299" spans="1:4" hidden="1" x14ac:dyDescent="0.3">
      <c r="A3299" s="187" t="e">
        <f>#REF!</f>
        <v>#REF!</v>
      </c>
      <c r="B3299" s="187" t="e">
        <f>#REF!</f>
        <v>#REF!</v>
      </c>
      <c r="C3299" s="191" t="e">
        <f>#REF!</f>
        <v>#REF!</v>
      </c>
      <c r="D3299" s="186" t="e">
        <f>COUNTIF('[5]Trial Balance'!$A:$A,A3299)</f>
        <v>#VALUE!</v>
      </c>
    </row>
    <row r="3300" spans="1:4" hidden="1" x14ac:dyDescent="0.3">
      <c r="A3300" s="187" t="e">
        <f>#REF!</f>
        <v>#REF!</v>
      </c>
      <c r="B3300" s="187" t="e">
        <f>#REF!</f>
        <v>#REF!</v>
      </c>
      <c r="C3300" s="191" t="e">
        <f>#REF!</f>
        <v>#REF!</v>
      </c>
      <c r="D3300" s="186" t="e">
        <f>COUNTIF('[5]Trial Balance'!$A:$A,A3300)</f>
        <v>#VALUE!</v>
      </c>
    </row>
    <row r="3301" spans="1:4" hidden="1" x14ac:dyDescent="0.3">
      <c r="A3301" s="187" t="e">
        <f>#REF!</f>
        <v>#REF!</v>
      </c>
      <c r="B3301" s="187" t="e">
        <f>#REF!</f>
        <v>#REF!</v>
      </c>
      <c r="C3301" s="191" t="e">
        <f>#REF!</f>
        <v>#REF!</v>
      </c>
      <c r="D3301" s="186" t="e">
        <f>COUNTIF('[5]Trial Balance'!$A:$A,A3301)</f>
        <v>#VALUE!</v>
      </c>
    </row>
    <row r="3302" spans="1:4" hidden="1" x14ac:dyDescent="0.3">
      <c r="A3302" s="187" t="e">
        <f>#REF!</f>
        <v>#REF!</v>
      </c>
      <c r="B3302" s="187" t="e">
        <f>#REF!</f>
        <v>#REF!</v>
      </c>
      <c r="C3302" s="191" t="e">
        <f>#REF!</f>
        <v>#REF!</v>
      </c>
      <c r="D3302" s="186" t="e">
        <f>COUNTIF('[5]Trial Balance'!$A:$A,A3302)</f>
        <v>#VALUE!</v>
      </c>
    </row>
    <row r="3303" spans="1:4" hidden="1" x14ac:dyDescent="0.3">
      <c r="A3303" s="187" t="e">
        <f>#REF!</f>
        <v>#REF!</v>
      </c>
      <c r="B3303" s="187" t="e">
        <f>#REF!</f>
        <v>#REF!</v>
      </c>
      <c r="C3303" s="191" t="e">
        <f>#REF!</f>
        <v>#REF!</v>
      </c>
      <c r="D3303" s="186" t="e">
        <f>COUNTIF('[5]Trial Balance'!$A:$A,A3303)</f>
        <v>#VALUE!</v>
      </c>
    </row>
    <row r="3304" spans="1:4" hidden="1" x14ac:dyDescent="0.3">
      <c r="A3304" s="187" t="e">
        <f>#REF!</f>
        <v>#REF!</v>
      </c>
      <c r="B3304" s="187" t="e">
        <f>#REF!</f>
        <v>#REF!</v>
      </c>
      <c r="C3304" s="191" t="e">
        <f>#REF!</f>
        <v>#REF!</v>
      </c>
      <c r="D3304" s="186" t="e">
        <f>COUNTIF('[5]Trial Balance'!$A:$A,A3304)</f>
        <v>#VALUE!</v>
      </c>
    </row>
    <row r="3305" spans="1:4" hidden="1" x14ac:dyDescent="0.3">
      <c r="A3305" s="187" t="e">
        <f>#REF!</f>
        <v>#REF!</v>
      </c>
      <c r="B3305" s="187" t="e">
        <f>#REF!</f>
        <v>#REF!</v>
      </c>
      <c r="C3305" s="191" t="e">
        <f>#REF!</f>
        <v>#REF!</v>
      </c>
      <c r="D3305" s="186" t="e">
        <f>COUNTIF('[5]Trial Balance'!$A:$A,A3305)</f>
        <v>#VALUE!</v>
      </c>
    </row>
    <row r="3306" spans="1:4" hidden="1" x14ac:dyDescent="0.3">
      <c r="A3306" s="187" t="e">
        <f>#REF!</f>
        <v>#REF!</v>
      </c>
      <c r="B3306" s="187" t="e">
        <f>#REF!</f>
        <v>#REF!</v>
      </c>
      <c r="C3306" s="191" t="e">
        <f>#REF!</f>
        <v>#REF!</v>
      </c>
      <c r="D3306" s="186" t="e">
        <f>COUNTIF('[5]Trial Balance'!$A:$A,A3306)</f>
        <v>#VALUE!</v>
      </c>
    </row>
    <row r="3307" spans="1:4" hidden="1" x14ac:dyDescent="0.3">
      <c r="A3307" s="187" t="e">
        <f>#REF!</f>
        <v>#REF!</v>
      </c>
      <c r="B3307" s="187" t="e">
        <f>#REF!</f>
        <v>#REF!</v>
      </c>
      <c r="C3307" s="191" t="e">
        <f>#REF!</f>
        <v>#REF!</v>
      </c>
      <c r="D3307" s="186" t="e">
        <f>COUNTIF('[5]Trial Balance'!$A:$A,A3307)</f>
        <v>#VALUE!</v>
      </c>
    </row>
    <row r="3308" spans="1:4" hidden="1" x14ac:dyDescent="0.3">
      <c r="A3308" s="187" t="e">
        <f>#REF!</f>
        <v>#REF!</v>
      </c>
      <c r="B3308" s="187" t="e">
        <f>#REF!</f>
        <v>#REF!</v>
      </c>
      <c r="C3308" s="191" t="e">
        <f>#REF!</f>
        <v>#REF!</v>
      </c>
      <c r="D3308" s="186" t="e">
        <f>COUNTIF('[5]Trial Balance'!$A:$A,A3308)</f>
        <v>#VALUE!</v>
      </c>
    </row>
    <row r="3309" spans="1:4" hidden="1" x14ac:dyDescent="0.3">
      <c r="A3309" s="187" t="e">
        <f>#REF!</f>
        <v>#REF!</v>
      </c>
      <c r="B3309" s="187" t="e">
        <f>#REF!</f>
        <v>#REF!</v>
      </c>
      <c r="C3309" s="191" t="e">
        <f>#REF!</f>
        <v>#REF!</v>
      </c>
      <c r="D3309" s="186" t="e">
        <f>COUNTIF('[5]Trial Balance'!$A:$A,A3309)</f>
        <v>#VALUE!</v>
      </c>
    </row>
    <row r="3310" spans="1:4" hidden="1" x14ac:dyDescent="0.3">
      <c r="A3310" s="187" t="e">
        <f>#REF!</f>
        <v>#REF!</v>
      </c>
      <c r="B3310" s="187" t="e">
        <f>#REF!</f>
        <v>#REF!</v>
      </c>
      <c r="C3310" s="191" t="e">
        <f>#REF!</f>
        <v>#REF!</v>
      </c>
      <c r="D3310" s="186" t="e">
        <f>COUNTIF('[5]Trial Balance'!$A:$A,A3310)</f>
        <v>#VALUE!</v>
      </c>
    </row>
    <row r="3311" spans="1:4" hidden="1" x14ac:dyDescent="0.3">
      <c r="A3311" s="187" t="e">
        <f>#REF!</f>
        <v>#REF!</v>
      </c>
      <c r="B3311" s="187" t="e">
        <f>#REF!</f>
        <v>#REF!</v>
      </c>
      <c r="C3311" s="191" t="e">
        <f>#REF!</f>
        <v>#REF!</v>
      </c>
      <c r="D3311" s="186" t="e">
        <f>COUNTIF('[5]Trial Balance'!$A:$A,A3311)</f>
        <v>#VALUE!</v>
      </c>
    </row>
    <row r="3312" spans="1:4" hidden="1" x14ac:dyDescent="0.3">
      <c r="A3312" s="187" t="e">
        <f>#REF!</f>
        <v>#REF!</v>
      </c>
      <c r="B3312" s="187" t="e">
        <f>#REF!</f>
        <v>#REF!</v>
      </c>
      <c r="C3312" s="191" t="e">
        <f>#REF!</f>
        <v>#REF!</v>
      </c>
      <c r="D3312" s="186" t="e">
        <f>COUNTIF('[5]Trial Balance'!$A:$A,A3312)</f>
        <v>#VALUE!</v>
      </c>
    </row>
    <row r="3313" spans="1:4" hidden="1" x14ac:dyDescent="0.3">
      <c r="A3313" s="187" t="e">
        <f>#REF!</f>
        <v>#REF!</v>
      </c>
      <c r="B3313" s="187" t="e">
        <f>#REF!</f>
        <v>#REF!</v>
      </c>
      <c r="C3313" s="191" t="e">
        <f>#REF!</f>
        <v>#REF!</v>
      </c>
      <c r="D3313" s="186" t="e">
        <f>COUNTIF('[5]Trial Balance'!$A:$A,A3313)</f>
        <v>#VALUE!</v>
      </c>
    </row>
    <row r="3314" spans="1:4" hidden="1" x14ac:dyDescent="0.3">
      <c r="A3314" s="187" t="e">
        <f>#REF!</f>
        <v>#REF!</v>
      </c>
      <c r="B3314" s="187" t="e">
        <f>#REF!</f>
        <v>#REF!</v>
      </c>
      <c r="C3314" s="191" t="e">
        <f>#REF!</f>
        <v>#REF!</v>
      </c>
      <c r="D3314" s="186" t="e">
        <f>COUNTIF('[5]Trial Balance'!$A:$A,A3314)</f>
        <v>#VALUE!</v>
      </c>
    </row>
    <row r="3315" spans="1:4" hidden="1" x14ac:dyDescent="0.3">
      <c r="A3315" s="187" t="e">
        <f>#REF!</f>
        <v>#REF!</v>
      </c>
      <c r="B3315" s="187" t="e">
        <f>#REF!</f>
        <v>#REF!</v>
      </c>
      <c r="C3315" s="191" t="e">
        <f>#REF!</f>
        <v>#REF!</v>
      </c>
      <c r="D3315" s="186" t="e">
        <f>COUNTIF('[5]Trial Balance'!$A:$A,A3315)</f>
        <v>#VALUE!</v>
      </c>
    </row>
    <row r="3316" spans="1:4" hidden="1" x14ac:dyDescent="0.3">
      <c r="A3316" s="187" t="e">
        <f>#REF!</f>
        <v>#REF!</v>
      </c>
      <c r="B3316" s="187" t="e">
        <f>#REF!</f>
        <v>#REF!</v>
      </c>
      <c r="C3316" s="191" t="e">
        <f>#REF!</f>
        <v>#REF!</v>
      </c>
      <c r="D3316" s="186" t="e">
        <f>COUNTIF('[5]Trial Balance'!$A:$A,A3316)</f>
        <v>#VALUE!</v>
      </c>
    </row>
    <row r="3317" spans="1:4" hidden="1" x14ac:dyDescent="0.3">
      <c r="A3317" s="187" t="e">
        <f>#REF!</f>
        <v>#REF!</v>
      </c>
      <c r="B3317" s="187" t="e">
        <f>#REF!</f>
        <v>#REF!</v>
      </c>
      <c r="C3317" s="191" t="e">
        <f>#REF!</f>
        <v>#REF!</v>
      </c>
      <c r="D3317" s="186" t="e">
        <f>COUNTIF('[5]Trial Balance'!$A:$A,A3317)</f>
        <v>#VALUE!</v>
      </c>
    </row>
    <row r="3318" spans="1:4" hidden="1" x14ac:dyDescent="0.3">
      <c r="A3318" s="187" t="e">
        <f>#REF!</f>
        <v>#REF!</v>
      </c>
      <c r="B3318" s="187" t="e">
        <f>#REF!</f>
        <v>#REF!</v>
      </c>
      <c r="C3318" s="191" t="e">
        <f>#REF!</f>
        <v>#REF!</v>
      </c>
      <c r="D3318" s="186" t="e">
        <f>COUNTIF('[5]Trial Balance'!$A:$A,A3318)</f>
        <v>#VALUE!</v>
      </c>
    </row>
    <row r="3319" spans="1:4" hidden="1" x14ac:dyDescent="0.3">
      <c r="A3319" s="187" t="e">
        <f>#REF!</f>
        <v>#REF!</v>
      </c>
      <c r="B3319" s="187" t="e">
        <f>#REF!</f>
        <v>#REF!</v>
      </c>
      <c r="C3319" s="191" t="e">
        <f>#REF!</f>
        <v>#REF!</v>
      </c>
      <c r="D3319" s="186" t="e">
        <f>COUNTIF('[5]Trial Balance'!$A:$A,A3319)</f>
        <v>#VALUE!</v>
      </c>
    </row>
    <row r="3320" spans="1:4" hidden="1" x14ac:dyDescent="0.3">
      <c r="A3320" s="187" t="e">
        <f>#REF!</f>
        <v>#REF!</v>
      </c>
      <c r="B3320" s="187" t="e">
        <f>#REF!</f>
        <v>#REF!</v>
      </c>
      <c r="C3320" s="191" t="e">
        <f>#REF!</f>
        <v>#REF!</v>
      </c>
      <c r="D3320" s="186" t="e">
        <f>COUNTIF('[5]Trial Balance'!$A:$A,A3320)</f>
        <v>#VALUE!</v>
      </c>
    </row>
    <row r="3321" spans="1:4" hidden="1" x14ac:dyDescent="0.3">
      <c r="A3321" s="187" t="e">
        <f>#REF!</f>
        <v>#REF!</v>
      </c>
      <c r="B3321" s="187" t="e">
        <f>#REF!</f>
        <v>#REF!</v>
      </c>
      <c r="C3321" s="191" t="e">
        <f>#REF!</f>
        <v>#REF!</v>
      </c>
      <c r="D3321" s="186" t="e">
        <f>COUNTIF('[5]Trial Balance'!$A:$A,A3321)</f>
        <v>#VALUE!</v>
      </c>
    </row>
    <row r="3322" spans="1:4" hidden="1" x14ac:dyDescent="0.3">
      <c r="A3322" s="187" t="e">
        <f>#REF!</f>
        <v>#REF!</v>
      </c>
      <c r="B3322" s="187" t="e">
        <f>#REF!</f>
        <v>#REF!</v>
      </c>
      <c r="C3322" s="191" t="e">
        <f>#REF!</f>
        <v>#REF!</v>
      </c>
      <c r="D3322" s="186" t="e">
        <f>COUNTIF('[5]Trial Balance'!$A:$A,A3322)</f>
        <v>#VALUE!</v>
      </c>
    </row>
    <row r="3323" spans="1:4" hidden="1" x14ac:dyDescent="0.3">
      <c r="A3323" s="187" t="e">
        <f>#REF!</f>
        <v>#REF!</v>
      </c>
      <c r="B3323" s="187" t="e">
        <f>#REF!</f>
        <v>#REF!</v>
      </c>
      <c r="C3323" s="191" t="e">
        <f>#REF!</f>
        <v>#REF!</v>
      </c>
      <c r="D3323" s="186" t="e">
        <f>COUNTIF('[5]Trial Balance'!$A:$A,A3323)</f>
        <v>#VALUE!</v>
      </c>
    </row>
    <row r="3324" spans="1:4" hidden="1" x14ac:dyDescent="0.3">
      <c r="A3324" s="187" t="e">
        <f>#REF!</f>
        <v>#REF!</v>
      </c>
      <c r="B3324" s="187" t="e">
        <f>#REF!</f>
        <v>#REF!</v>
      </c>
      <c r="C3324" s="191" t="e">
        <f>#REF!</f>
        <v>#REF!</v>
      </c>
      <c r="D3324" s="186" t="e">
        <f>COUNTIF('[5]Trial Balance'!$A:$A,A3324)</f>
        <v>#VALUE!</v>
      </c>
    </row>
    <row r="3325" spans="1:4" hidden="1" x14ac:dyDescent="0.3">
      <c r="A3325" s="187" t="e">
        <f>#REF!</f>
        <v>#REF!</v>
      </c>
      <c r="B3325" s="187" t="e">
        <f>#REF!</f>
        <v>#REF!</v>
      </c>
      <c r="C3325" s="191" t="e">
        <f>#REF!</f>
        <v>#REF!</v>
      </c>
      <c r="D3325" s="186" t="e">
        <f>COUNTIF('[5]Trial Balance'!$A:$A,A3325)</f>
        <v>#VALUE!</v>
      </c>
    </row>
    <row r="3326" spans="1:4" hidden="1" x14ac:dyDescent="0.3">
      <c r="A3326" s="187" t="e">
        <f>#REF!</f>
        <v>#REF!</v>
      </c>
      <c r="B3326" s="187" t="e">
        <f>#REF!</f>
        <v>#REF!</v>
      </c>
      <c r="C3326" s="191" t="e">
        <f>#REF!</f>
        <v>#REF!</v>
      </c>
      <c r="D3326" s="186" t="e">
        <f>COUNTIF('[5]Trial Balance'!$A:$A,A3326)</f>
        <v>#VALUE!</v>
      </c>
    </row>
    <row r="3327" spans="1:4" hidden="1" x14ac:dyDescent="0.3">
      <c r="A3327" s="187" t="e">
        <f>#REF!</f>
        <v>#REF!</v>
      </c>
      <c r="B3327" s="187" t="e">
        <f>#REF!</f>
        <v>#REF!</v>
      </c>
      <c r="C3327" s="191" t="e">
        <f>#REF!</f>
        <v>#REF!</v>
      </c>
      <c r="D3327" s="186" t="e">
        <f>COUNTIF('[5]Trial Balance'!$A:$A,A3327)</f>
        <v>#VALUE!</v>
      </c>
    </row>
    <row r="3328" spans="1:4" hidden="1" x14ac:dyDescent="0.3">
      <c r="A3328" s="187" t="e">
        <f>#REF!</f>
        <v>#REF!</v>
      </c>
      <c r="B3328" s="187" t="e">
        <f>#REF!</f>
        <v>#REF!</v>
      </c>
      <c r="C3328" s="191" t="e">
        <f>#REF!</f>
        <v>#REF!</v>
      </c>
      <c r="D3328" s="186" t="e">
        <f>COUNTIF('[5]Trial Balance'!$A:$A,A3328)</f>
        <v>#VALUE!</v>
      </c>
    </row>
    <row r="3329" spans="1:4" hidden="1" x14ac:dyDescent="0.3">
      <c r="A3329" s="187" t="e">
        <f>#REF!</f>
        <v>#REF!</v>
      </c>
      <c r="B3329" s="187" t="e">
        <f>#REF!</f>
        <v>#REF!</v>
      </c>
      <c r="C3329" s="191" t="e">
        <f>#REF!</f>
        <v>#REF!</v>
      </c>
      <c r="D3329" s="186" t="e">
        <f>COUNTIF('[5]Trial Balance'!$A:$A,A3329)</f>
        <v>#VALUE!</v>
      </c>
    </row>
    <row r="3330" spans="1:4" hidden="1" x14ac:dyDescent="0.3">
      <c r="A3330" s="187" t="e">
        <f>#REF!</f>
        <v>#REF!</v>
      </c>
      <c r="B3330" s="187" t="e">
        <f>#REF!</f>
        <v>#REF!</v>
      </c>
      <c r="C3330" s="191" t="e">
        <f>#REF!</f>
        <v>#REF!</v>
      </c>
      <c r="D3330" s="186" t="e">
        <f>COUNTIF('[5]Trial Balance'!$A:$A,A3330)</f>
        <v>#VALUE!</v>
      </c>
    </row>
    <row r="3331" spans="1:4" hidden="1" x14ac:dyDescent="0.3">
      <c r="A3331" s="187" t="e">
        <f>#REF!</f>
        <v>#REF!</v>
      </c>
      <c r="B3331" s="187" t="e">
        <f>#REF!</f>
        <v>#REF!</v>
      </c>
      <c r="C3331" s="191" t="e">
        <f>#REF!</f>
        <v>#REF!</v>
      </c>
      <c r="D3331" s="186" t="e">
        <f>COUNTIF('[5]Trial Balance'!$A:$A,A3331)</f>
        <v>#VALUE!</v>
      </c>
    </row>
    <row r="3332" spans="1:4" hidden="1" x14ac:dyDescent="0.3">
      <c r="A3332" s="187" t="e">
        <f>#REF!</f>
        <v>#REF!</v>
      </c>
      <c r="B3332" s="187" t="e">
        <f>#REF!</f>
        <v>#REF!</v>
      </c>
      <c r="C3332" s="191" t="e">
        <f>#REF!</f>
        <v>#REF!</v>
      </c>
      <c r="D3332" s="186" t="e">
        <f>COUNTIF('[5]Trial Balance'!$A:$A,A3332)</f>
        <v>#VALUE!</v>
      </c>
    </row>
    <row r="3333" spans="1:4" hidden="1" x14ac:dyDescent="0.3">
      <c r="A3333" s="187" t="e">
        <f>#REF!</f>
        <v>#REF!</v>
      </c>
      <c r="B3333" s="187" t="e">
        <f>#REF!</f>
        <v>#REF!</v>
      </c>
      <c r="C3333" s="191" t="e">
        <f>#REF!</f>
        <v>#REF!</v>
      </c>
      <c r="D3333" s="186" t="e">
        <f>COUNTIF('[5]Trial Balance'!$A:$A,A3333)</f>
        <v>#VALUE!</v>
      </c>
    </row>
    <row r="3334" spans="1:4" hidden="1" x14ac:dyDescent="0.3">
      <c r="A3334" s="187" t="e">
        <f>#REF!</f>
        <v>#REF!</v>
      </c>
      <c r="B3334" s="187" t="e">
        <f>#REF!</f>
        <v>#REF!</v>
      </c>
      <c r="C3334" s="191" t="e">
        <f>#REF!</f>
        <v>#REF!</v>
      </c>
      <c r="D3334" s="186" t="e">
        <f>COUNTIF('[5]Trial Balance'!$A:$A,A3334)</f>
        <v>#VALUE!</v>
      </c>
    </row>
    <row r="3335" spans="1:4" hidden="1" x14ac:dyDescent="0.3">
      <c r="A3335" s="187" t="e">
        <f>#REF!</f>
        <v>#REF!</v>
      </c>
      <c r="B3335" s="187" t="e">
        <f>#REF!</f>
        <v>#REF!</v>
      </c>
      <c r="C3335" s="191" t="e">
        <f>#REF!</f>
        <v>#REF!</v>
      </c>
      <c r="D3335" s="186" t="e">
        <f>COUNTIF('[5]Trial Balance'!$A:$A,A3335)</f>
        <v>#VALUE!</v>
      </c>
    </row>
    <row r="3336" spans="1:4" hidden="1" x14ac:dyDescent="0.3">
      <c r="A3336" s="187" t="e">
        <f>#REF!</f>
        <v>#REF!</v>
      </c>
      <c r="B3336" s="187" t="e">
        <f>#REF!</f>
        <v>#REF!</v>
      </c>
      <c r="C3336" s="191" t="e">
        <f>#REF!</f>
        <v>#REF!</v>
      </c>
      <c r="D3336" s="186" t="e">
        <f>COUNTIF('[5]Trial Balance'!$A:$A,A3336)</f>
        <v>#VALUE!</v>
      </c>
    </row>
    <row r="3337" spans="1:4" hidden="1" x14ac:dyDescent="0.3">
      <c r="A3337" s="187" t="e">
        <f>#REF!</f>
        <v>#REF!</v>
      </c>
      <c r="B3337" s="187" t="e">
        <f>#REF!</f>
        <v>#REF!</v>
      </c>
      <c r="C3337" s="191" t="e">
        <f>#REF!</f>
        <v>#REF!</v>
      </c>
      <c r="D3337" s="186" t="e">
        <f>COUNTIF('[5]Trial Balance'!$A:$A,A3337)</f>
        <v>#VALUE!</v>
      </c>
    </row>
    <row r="3338" spans="1:4" hidden="1" x14ac:dyDescent="0.3">
      <c r="A3338" s="187" t="e">
        <f>#REF!</f>
        <v>#REF!</v>
      </c>
      <c r="B3338" s="187" t="e">
        <f>#REF!</f>
        <v>#REF!</v>
      </c>
      <c r="C3338" s="191" t="e">
        <f>#REF!</f>
        <v>#REF!</v>
      </c>
      <c r="D3338" s="186" t="e">
        <f>COUNTIF('[5]Trial Balance'!$A:$A,A3338)</f>
        <v>#VALUE!</v>
      </c>
    </row>
    <row r="3339" spans="1:4" hidden="1" x14ac:dyDescent="0.3">
      <c r="A3339" s="187" t="e">
        <f>#REF!</f>
        <v>#REF!</v>
      </c>
      <c r="B3339" s="187" t="e">
        <f>#REF!</f>
        <v>#REF!</v>
      </c>
      <c r="C3339" s="191" t="e">
        <f>#REF!</f>
        <v>#REF!</v>
      </c>
      <c r="D3339" s="186" t="e">
        <f>COUNTIF('[5]Trial Balance'!$A:$A,A3339)</f>
        <v>#VALUE!</v>
      </c>
    </row>
    <row r="3340" spans="1:4" hidden="1" x14ac:dyDescent="0.3">
      <c r="A3340" s="187" t="e">
        <f>#REF!</f>
        <v>#REF!</v>
      </c>
      <c r="B3340" s="187" t="e">
        <f>#REF!</f>
        <v>#REF!</v>
      </c>
      <c r="C3340" s="191" t="e">
        <f>#REF!</f>
        <v>#REF!</v>
      </c>
      <c r="D3340" s="186" t="e">
        <f>COUNTIF('[5]Trial Balance'!$A:$A,A3340)</f>
        <v>#VALUE!</v>
      </c>
    </row>
    <row r="3341" spans="1:4" hidden="1" x14ac:dyDescent="0.3">
      <c r="A3341" s="187" t="e">
        <f>#REF!</f>
        <v>#REF!</v>
      </c>
      <c r="B3341" s="187" t="e">
        <f>#REF!</f>
        <v>#REF!</v>
      </c>
      <c r="C3341" s="191" t="e">
        <f>#REF!</f>
        <v>#REF!</v>
      </c>
      <c r="D3341" s="186" t="e">
        <f>COUNTIF('[5]Trial Balance'!$A:$A,A3341)</f>
        <v>#VALUE!</v>
      </c>
    </row>
    <row r="3342" spans="1:4" hidden="1" x14ac:dyDescent="0.3">
      <c r="A3342" s="187" t="e">
        <f>#REF!</f>
        <v>#REF!</v>
      </c>
      <c r="B3342" s="187" t="e">
        <f>#REF!</f>
        <v>#REF!</v>
      </c>
      <c r="C3342" s="191" t="e">
        <f>#REF!</f>
        <v>#REF!</v>
      </c>
      <c r="D3342" s="186" t="e">
        <f>COUNTIF('[5]Trial Balance'!$A:$A,A3342)</f>
        <v>#VALUE!</v>
      </c>
    </row>
    <row r="3343" spans="1:4" hidden="1" x14ac:dyDescent="0.3">
      <c r="A3343" s="187" t="e">
        <f>#REF!</f>
        <v>#REF!</v>
      </c>
      <c r="B3343" s="187" t="e">
        <f>#REF!</f>
        <v>#REF!</v>
      </c>
      <c r="C3343" s="191" t="e">
        <f>#REF!</f>
        <v>#REF!</v>
      </c>
      <c r="D3343" s="186" t="e">
        <f>COUNTIF('[5]Trial Balance'!$A:$A,A3343)</f>
        <v>#VALUE!</v>
      </c>
    </row>
    <row r="3344" spans="1:4" hidden="1" x14ac:dyDescent="0.3">
      <c r="A3344" s="187" t="e">
        <f>#REF!</f>
        <v>#REF!</v>
      </c>
      <c r="B3344" s="187" t="e">
        <f>#REF!</f>
        <v>#REF!</v>
      </c>
      <c r="C3344" s="191" t="e">
        <f>#REF!</f>
        <v>#REF!</v>
      </c>
      <c r="D3344" s="186" t="e">
        <f>COUNTIF('[5]Trial Balance'!$A:$A,A3344)</f>
        <v>#VALUE!</v>
      </c>
    </row>
    <row r="3345" spans="1:4" hidden="1" x14ac:dyDescent="0.3">
      <c r="A3345" s="187" t="e">
        <f>#REF!</f>
        <v>#REF!</v>
      </c>
      <c r="B3345" s="187" t="e">
        <f>#REF!</f>
        <v>#REF!</v>
      </c>
      <c r="C3345" s="191" t="e">
        <f>#REF!</f>
        <v>#REF!</v>
      </c>
      <c r="D3345" s="186" t="e">
        <f>COUNTIF('[5]Trial Balance'!$A:$A,A3345)</f>
        <v>#VALUE!</v>
      </c>
    </row>
    <row r="3346" spans="1:4" hidden="1" x14ac:dyDescent="0.3">
      <c r="A3346" s="187" t="e">
        <f>#REF!</f>
        <v>#REF!</v>
      </c>
      <c r="B3346" s="187" t="e">
        <f>#REF!</f>
        <v>#REF!</v>
      </c>
      <c r="C3346" s="191" t="e">
        <f>#REF!</f>
        <v>#REF!</v>
      </c>
      <c r="D3346" s="186" t="e">
        <f>COUNTIF('[5]Trial Balance'!$A:$A,A3346)</f>
        <v>#VALUE!</v>
      </c>
    </row>
    <row r="3347" spans="1:4" hidden="1" x14ac:dyDescent="0.3">
      <c r="A3347" s="187" t="e">
        <f>#REF!</f>
        <v>#REF!</v>
      </c>
      <c r="B3347" s="187" t="e">
        <f>#REF!</f>
        <v>#REF!</v>
      </c>
      <c r="C3347" s="191" t="e">
        <f>#REF!</f>
        <v>#REF!</v>
      </c>
      <c r="D3347" s="186" t="e">
        <f>COUNTIF('[5]Trial Balance'!$A:$A,A3347)</f>
        <v>#VALUE!</v>
      </c>
    </row>
    <row r="3348" spans="1:4" hidden="1" x14ac:dyDescent="0.3">
      <c r="A3348" s="187" t="e">
        <f>#REF!</f>
        <v>#REF!</v>
      </c>
      <c r="B3348" s="187" t="e">
        <f>#REF!</f>
        <v>#REF!</v>
      </c>
      <c r="C3348" s="191" t="e">
        <f>#REF!</f>
        <v>#REF!</v>
      </c>
      <c r="D3348" s="186" t="e">
        <f>COUNTIF('[5]Trial Balance'!$A:$A,A3348)</f>
        <v>#VALUE!</v>
      </c>
    </row>
    <row r="3349" spans="1:4" hidden="1" x14ac:dyDescent="0.3">
      <c r="A3349" s="187" t="e">
        <f>#REF!</f>
        <v>#REF!</v>
      </c>
      <c r="B3349" s="187" t="e">
        <f>#REF!</f>
        <v>#REF!</v>
      </c>
      <c r="C3349" s="191" t="e">
        <f>#REF!</f>
        <v>#REF!</v>
      </c>
      <c r="D3349" s="186" t="e">
        <f>COUNTIF('[5]Trial Balance'!$A:$A,A3349)</f>
        <v>#VALUE!</v>
      </c>
    </row>
    <row r="3350" spans="1:4" hidden="1" x14ac:dyDescent="0.3">
      <c r="A3350" s="187" t="e">
        <f>#REF!</f>
        <v>#REF!</v>
      </c>
      <c r="B3350" s="187" t="e">
        <f>#REF!</f>
        <v>#REF!</v>
      </c>
      <c r="C3350" s="191" t="e">
        <f>#REF!</f>
        <v>#REF!</v>
      </c>
      <c r="D3350" s="186" t="e">
        <f>COUNTIF('[5]Trial Balance'!$A:$A,A3350)</f>
        <v>#VALUE!</v>
      </c>
    </row>
    <row r="3351" spans="1:4" hidden="1" x14ac:dyDescent="0.3">
      <c r="A3351" s="187" t="e">
        <f>#REF!</f>
        <v>#REF!</v>
      </c>
      <c r="B3351" s="187" t="e">
        <f>#REF!</f>
        <v>#REF!</v>
      </c>
      <c r="C3351" s="191" t="e">
        <f>#REF!</f>
        <v>#REF!</v>
      </c>
      <c r="D3351" s="186" t="e">
        <f>COUNTIF('[5]Trial Balance'!$A:$A,A3351)</f>
        <v>#VALUE!</v>
      </c>
    </row>
    <row r="3352" spans="1:4" hidden="1" x14ac:dyDescent="0.3">
      <c r="A3352" s="187" t="e">
        <f>#REF!</f>
        <v>#REF!</v>
      </c>
      <c r="B3352" s="187" t="e">
        <f>#REF!</f>
        <v>#REF!</v>
      </c>
      <c r="C3352" s="191" t="e">
        <f>#REF!</f>
        <v>#REF!</v>
      </c>
      <c r="D3352" s="186" t="e">
        <f>COUNTIF('[5]Trial Balance'!$A:$A,A3352)</f>
        <v>#VALUE!</v>
      </c>
    </row>
    <row r="3353" spans="1:4" hidden="1" x14ac:dyDescent="0.3">
      <c r="A3353" s="187" t="e">
        <f>#REF!</f>
        <v>#REF!</v>
      </c>
      <c r="B3353" s="187" t="e">
        <f>#REF!</f>
        <v>#REF!</v>
      </c>
      <c r="C3353" s="191" t="e">
        <f>#REF!</f>
        <v>#REF!</v>
      </c>
      <c r="D3353" s="186" t="e">
        <f>COUNTIF('[5]Trial Balance'!$A:$A,A3353)</f>
        <v>#VALUE!</v>
      </c>
    </row>
    <row r="3354" spans="1:4" hidden="1" x14ac:dyDescent="0.3">
      <c r="A3354" s="187" t="e">
        <f>#REF!</f>
        <v>#REF!</v>
      </c>
      <c r="B3354" s="187" t="e">
        <f>#REF!</f>
        <v>#REF!</v>
      </c>
      <c r="C3354" s="191" t="e">
        <f>#REF!</f>
        <v>#REF!</v>
      </c>
      <c r="D3354" s="186" t="e">
        <f>COUNTIF('[5]Trial Balance'!$A:$A,A3354)</f>
        <v>#VALUE!</v>
      </c>
    </row>
    <row r="3355" spans="1:4" hidden="1" x14ac:dyDescent="0.3">
      <c r="A3355" s="187" t="e">
        <f>#REF!</f>
        <v>#REF!</v>
      </c>
      <c r="B3355" s="187" t="e">
        <f>#REF!</f>
        <v>#REF!</v>
      </c>
      <c r="C3355" s="191" t="e">
        <f>#REF!</f>
        <v>#REF!</v>
      </c>
      <c r="D3355" s="186" t="e">
        <f>COUNTIF('[5]Trial Balance'!$A:$A,A3355)</f>
        <v>#VALUE!</v>
      </c>
    </row>
    <row r="3356" spans="1:4" hidden="1" x14ac:dyDescent="0.3">
      <c r="A3356" s="187" t="e">
        <f>#REF!</f>
        <v>#REF!</v>
      </c>
      <c r="B3356" s="187" t="e">
        <f>#REF!</f>
        <v>#REF!</v>
      </c>
      <c r="C3356" s="191" t="e">
        <f>#REF!</f>
        <v>#REF!</v>
      </c>
      <c r="D3356" s="186" t="e">
        <f>COUNTIF('[5]Trial Balance'!$A:$A,A3356)</f>
        <v>#VALUE!</v>
      </c>
    </row>
    <row r="3357" spans="1:4" hidden="1" x14ac:dyDescent="0.3">
      <c r="A3357" s="187" t="e">
        <f>#REF!</f>
        <v>#REF!</v>
      </c>
      <c r="B3357" s="187" t="e">
        <f>#REF!</f>
        <v>#REF!</v>
      </c>
      <c r="C3357" s="191" t="e">
        <f>#REF!</f>
        <v>#REF!</v>
      </c>
      <c r="D3357" s="186" t="e">
        <f>COUNTIF('[5]Trial Balance'!$A:$A,A3357)</f>
        <v>#VALUE!</v>
      </c>
    </row>
    <row r="3358" spans="1:4" hidden="1" x14ac:dyDescent="0.3">
      <c r="A3358" s="187" t="e">
        <f>#REF!</f>
        <v>#REF!</v>
      </c>
      <c r="B3358" s="187" t="e">
        <f>#REF!</f>
        <v>#REF!</v>
      </c>
      <c r="C3358" s="191" t="e">
        <f>#REF!</f>
        <v>#REF!</v>
      </c>
      <c r="D3358" s="186" t="e">
        <f>COUNTIF('[5]Trial Balance'!$A:$A,A3358)</f>
        <v>#VALUE!</v>
      </c>
    </row>
    <row r="3359" spans="1:4" hidden="1" x14ac:dyDescent="0.3">
      <c r="A3359" s="187" t="e">
        <f>#REF!</f>
        <v>#REF!</v>
      </c>
      <c r="B3359" s="187" t="e">
        <f>#REF!</f>
        <v>#REF!</v>
      </c>
      <c r="C3359" s="191" t="e">
        <f>#REF!</f>
        <v>#REF!</v>
      </c>
      <c r="D3359" s="186" t="e">
        <f>COUNTIF('[5]Trial Balance'!$A:$A,A3359)</f>
        <v>#VALUE!</v>
      </c>
    </row>
    <row r="3360" spans="1:4" hidden="1" x14ac:dyDescent="0.3">
      <c r="A3360" s="187" t="e">
        <f>#REF!</f>
        <v>#REF!</v>
      </c>
      <c r="B3360" s="187" t="e">
        <f>#REF!</f>
        <v>#REF!</v>
      </c>
      <c r="C3360" s="191" t="e">
        <f>#REF!</f>
        <v>#REF!</v>
      </c>
      <c r="D3360" s="186" t="e">
        <f>COUNTIF('[5]Trial Balance'!$A:$A,A3360)</f>
        <v>#VALUE!</v>
      </c>
    </row>
    <row r="3361" spans="1:4" hidden="1" x14ac:dyDescent="0.3">
      <c r="A3361" s="187" t="e">
        <f>#REF!</f>
        <v>#REF!</v>
      </c>
      <c r="B3361" s="187" t="e">
        <f>#REF!</f>
        <v>#REF!</v>
      </c>
      <c r="C3361" s="191" t="e">
        <f>#REF!</f>
        <v>#REF!</v>
      </c>
      <c r="D3361" s="186" t="e">
        <f>COUNTIF('[5]Trial Balance'!$A:$A,A3361)</f>
        <v>#VALUE!</v>
      </c>
    </row>
    <row r="3362" spans="1:4" hidden="1" x14ac:dyDescent="0.3">
      <c r="A3362" s="187" t="e">
        <f>#REF!</f>
        <v>#REF!</v>
      </c>
      <c r="B3362" s="187" t="e">
        <f>#REF!</f>
        <v>#REF!</v>
      </c>
      <c r="C3362" s="191" t="e">
        <f>#REF!</f>
        <v>#REF!</v>
      </c>
      <c r="D3362" s="186" t="e">
        <f>COUNTIF('[5]Trial Balance'!$A:$A,A3362)</f>
        <v>#VALUE!</v>
      </c>
    </row>
    <row r="3363" spans="1:4" hidden="1" x14ac:dyDescent="0.3">
      <c r="A3363" s="187" t="e">
        <f>#REF!</f>
        <v>#REF!</v>
      </c>
      <c r="B3363" s="187" t="e">
        <f>#REF!</f>
        <v>#REF!</v>
      </c>
      <c r="C3363" s="191" t="e">
        <f>#REF!</f>
        <v>#REF!</v>
      </c>
      <c r="D3363" s="186" t="e">
        <f>COUNTIF('[5]Trial Balance'!$A:$A,A3363)</f>
        <v>#VALUE!</v>
      </c>
    </row>
    <row r="3364" spans="1:4" hidden="1" x14ac:dyDescent="0.3">
      <c r="A3364" s="187" t="e">
        <f>#REF!</f>
        <v>#REF!</v>
      </c>
      <c r="B3364" s="187" t="e">
        <f>#REF!</f>
        <v>#REF!</v>
      </c>
      <c r="C3364" s="191" t="e">
        <f>#REF!</f>
        <v>#REF!</v>
      </c>
      <c r="D3364" s="186" t="e">
        <f>COUNTIF('[5]Trial Balance'!$A:$A,A3364)</f>
        <v>#VALUE!</v>
      </c>
    </row>
    <row r="3365" spans="1:4" hidden="1" x14ac:dyDescent="0.3">
      <c r="A3365" s="187" t="e">
        <f>#REF!</f>
        <v>#REF!</v>
      </c>
      <c r="B3365" s="187" t="e">
        <f>#REF!</f>
        <v>#REF!</v>
      </c>
      <c r="C3365" s="191" t="e">
        <f>#REF!</f>
        <v>#REF!</v>
      </c>
      <c r="D3365" s="186" t="e">
        <f>COUNTIF('[5]Trial Balance'!$A:$A,A3365)</f>
        <v>#VALUE!</v>
      </c>
    </row>
    <row r="3366" spans="1:4" hidden="1" x14ac:dyDescent="0.3">
      <c r="A3366" s="187" t="e">
        <f>#REF!</f>
        <v>#REF!</v>
      </c>
      <c r="B3366" s="187" t="e">
        <f>#REF!</f>
        <v>#REF!</v>
      </c>
      <c r="C3366" s="191" t="e">
        <f>#REF!</f>
        <v>#REF!</v>
      </c>
      <c r="D3366" s="186" t="e">
        <f>COUNTIF('[5]Trial Balance'!$A:$A,A3366)</f>
        <v>#VALUE!</v>
      </c>
    </row>
    <row r="3367" spans="1:4" hidden="1" x14ac:dyDescent="0.3">
      <c r="A3367" s="187" t="e">
        <f>#REF!</f>
        <v>#REF!</v>
      </c>
      <c r="B3367" s="187" t="e">
        <f>#REF!</f>
        <v>#REF!</v>
      </c>
      <c r="C3367" s="191" t="e">
        <f>#REF!</f>
        <v>#REF!</v>
      </c>
      <c r="D3367" s="186" t="e">
        <f>COUNTIF('[5]Trial Balance'!$A:$A,A3367)</f>
        <v>#VALUE!</v>
      </c>
    </row>
    <row r="3368" spans="1:4" hidden="1" x14ac:dyDescent="0.3">
      <c r="A3368" s="187" t="e">
        <f>#REF!</f>
        <v>#REF!</v>
      </c>
      <c r="B3368" s="187" t="e">
        <f>#REF!</f>
        <v>#REF!</v>
      </c>
      <c r="C3368" s="191" t="e">
        <f>#REF!</f>
        <v>#REF!</v>
      </c>
      <c r="D3368" s="186" t="e">
        <f>COUNTIF('[5]Trial Balance'!$A:$A,A3368)</f>
        <v>#VALUE!</v>
      </c>
    </row>
    <row r="3369" spans="1:4" hidden="1" x14ac:dyDescent="0.3">
      <c r="A3369" s="187" t="e">
        <f>#REF!</f>
        <v>#REF!</v>
      </c>
      <c r="B3369" s="187" t="e">
        <f>#REF!</f>
        <v>#REF!</v>
      </c>
      <c r="C3369" s="191" t="e">
        <f>#REF!</f>
        <v>#REF!</v>
      </c>
      <c r="D3369" s="186" t="e">
        <f>COUNTIF('[5]Trial Balance'!$A:$A,A3369)</f>
        <v>#VALUE!</v>
      </c>
    </row>
    <row r="3370" spans="1:4" hidden="1" x14ac:dyDescent="0.3">
      <c r="A3370" s="187" t="e">
        <f>#REF!</f>
        <v>#REF!</v>
      </c>
      <c r="B3370" s="187" t="e">
        <f>#REF!</f>
        <v>#REF!</v>
      </c>
      <c r="C3370" s="191" t="e">
        <f>#REF!</f>
        <v>#REF!</v>
      </c>
      <c r="D3370" s="186" t="e">
        <f>COUNTIF('[5]Trial Balance'!$A:$A,A3370)</f>
        <v>#VALUE!</v>
      </c>
    </row>
    <row r="3371" spans="1:4" hidden="1" x14ac:dyDescent="0.3">
      <c r="A3371" s="187" t="e">
        <f>#REF!</f>
        <v>#REF!</v>
      </c>
      <c r="B3371" s="187" t="e">
        <f>#REF!</f>
        <v>#REF!</v>
      </c>
      <c r="C3371" s="191" t="e">
        <f>#REF!</f>
        <v>#REF!</v>
      </c>
      <c r="D3371" s="186" t="e">
        <f>COUNTIF('[5]Trial Balance'!$A:$A,A3371)</f>
        <v>#VALUE!</v>
      </c>
    </row>
    <row r="3372" spans="1:4" hidden="1" x14ac:dyDescent="0.3">
      <c r="A3372" s="187" t="e">
        <f>#REF!</f>
        <v>#REF!</v>
      </c>
      <c r="B3372" s="187" t="e">
        <f>#REF!</f>
        <v>#REF!</v>
      </c>
      <c r="C3372" s="191" t="e">
        <f>#REF!</f>
        <v>#REF!</v>
      </c>
      <c r="D3372" s="186" t="e">
        <f>COUNTIF('[5]Trial Balance'!$A:$A,A3372)</f>
        <v>#VALUE!</v>
      </c>
    </row>
    <row r="3373" spans="1:4" hidden="1" x14ac:dyDescent="0.3">
      <c r="A3373" s="187" t="e">
        <f>#REF!</f>
        <v>#REF!</v>
      </c>
      <c r="B3373" s="187" t="e">
        <f>#REF!</f>
        <v>#REF!</v>
      </c>
      <c r="C3373" s="191" t="e">
        <f>#REF!</f>
        <v>#REF!</v>
      </c>
      <c r="D3373" s="186" t="e">
        <f>COUNTIF('[5]Trial Balance'!$A:$A,A3373)</f>
        <v>#VALUE!</v>
      </c>
    </row>
    <row r="3374" spans="1:4" hidden="1" x14ac:dyDescent="0.3">
      <c r="A3374" s="187" t="e">
        <f>#REF!</f>
        <v>#REF!</v>
      </c>
      <c r="B3374" s="187" t="e">
        <f>#REF!</f>
        <v>#REF!</v>
      </c>
      <c r="C3374" s="191" t="e">
        <f>#REF!</f>
        <v>#REF!</v>
      </c>
      <c r="D3374" s="186" t="e">
        <f>COUNTIF('[5]Trial Balance'!$A:$A,A3374)</f>
        <v>#VALUE!</v>
      </c>
    </row>
    <row r="3375" spans="1:4" hidden="1" x14ac:dyDescent="0.3">
      <c r="A3375" s="187" t="e">
        <f>#REF!</f>
        <v>#REF!</v>
      </c>
      <c r="B3375" s="187" t="e">
        <f>#REF!</f>
        <v>#REF!</v>
      </c>
      <c r="C3375" s="191" t="e">
        <f>#REF!</f>
        <v>#REF!</v>
      </c>
      <c r="D3375" s="186" t="e">
        <f>COUNTIF('[5]Trial Balance'!$A:$A,A3375)</f>
        <v>#VALUE!</v>
      </c>
    </row>
    <row r="3376" spans="1:4" hidden="1" x14ac:dyDescent="0.3">
      <c r="A3376" s="187" t="e">
        <f>#REF!</f>
        <v>#REF!</v>
      </c>
      <c r="B3376" s="187" t="e">
        <f>#REF!</f>
        <v>#REF!</v>
      </c>
      <c r="C3376" s="191" t="e">
        <f>#REF!</f>
        <v>#REF!</v>
      </c>
      <c r="D3376" s="186" t="e">
        <f>COUNTIF('[5]Trial Balance'!$A:$A,A3376)</f>
        <v>#VALUE!</v>
      </c>
    </row>
    <row r="3377" spans="1:4" hidden="1" x14ac:dyDescent="0.3">
      <c r="A3377" s="187" t="e">
        <f>#REF!</f>
        <v>#REF!</v>
      </c>
      <c r="B3377" s="187" t="e">
        <f>#REF!</f>
        <v>#REF!</v>
      </c>
      <c r="C3377" s="191" t="e">
        <f>#REF!</f>
        <v>#REF!</v>
      </c>
      <c r="D3377" s="186" t="e">
        <f>COUNTIF('[5]Trial Balance'!$A:$A,A3377)</f>
        <v>#VALUE!</v>
      </c>
    </row>
    <row r="3378" spans="1:4" hidden="1" x14ac:dyDescent="0.3">
      <c r="A3378" s="187" t="e">
        <f>#REF!</f>
        <v>#REF!</v>
      </c>
      <c r="B3378" s="187" t="e">
        <f>#REF!</f>
        <v>#REF!</v>
      </c>
      <c r="C3378" s="191" t="e">
        <f>#REF!</f>
        <v>#REF!</v>
      </c>
      <c r="D3378" s="186" t="e">
        <f>COUNTIF('[5]Trial Balance'!$A:$A,A3378)</f>
        <v>#VALUE!</v>
      </c>
    </row>
    <row r="3379" spans="1:4" hidden="1" x14ac:dyDescent="0.3">
      <c r="A3379" s="187" t="e">
        <f>#REF!</f>
        <v>#REF!</v>
      </c>
      <c r="B3379" s="187" t="e">
        <f>#REF!</f>
        <v>#REF!</v>
      </c>
      <c r="C3379" s="191" t="e">
        <f>#REF!</f>
        <v>#REF!</v>
      </c>
      <c r="D3379" s="186" t="e">
        <f>COUNTIF('[5]Trial Balance'!$A:$A,A3379)</f>
        <v>#VALUE!</v>
      </c>
    </row>
    <row r="3380" spans="1:4" hidden="1" x14ac:dyDescent="0.3">
      <c r="A3380" s="187" t="e">
        <f>#REF!</f>
        <v>#REF!</v>
      </c>
      <c r="B3380" s="187" t="e">
        <f>#REF!</f>
        <v>#REF!</v>
      </c>
      <c r="C3380" s="191" t="e">
        <f>#REF!</f>
        <v>#REF!</v>
      </c>
      <c r="D3380" s="186" t="e">
        <f>COUNTIF('[5]Trial Balance'!$A:$A,A3380)</f>
        <v>#VALUE!</v>
      </c>
    </row>
    <row r="3381" spans="1:4" hidden="1" x14ac:dyDescent="0.3">
      <c r="A3381" s="187" t="e">
        <f>#REF!</f>
        <v>#REF!</v>
      </c>
      <c r="B3381" s="187" t="e">
        <f>#REF!</f>
        <v>#REF!</v>
      </c>
      <c r="C3381" s="191" t="e">
        <f>#REF!</f>
        <v>#REF!</v>
      </c>
      <c r="D3381" s="186" t="e">
        <f>COUNTIF('[5]Trial Balance'!$A:$A,A3381)</f>
        <v>#VALUE!</v>
      </c>
    </row>
    <row r="3382" spans="1:4" hidden="1" x14ac:dyDescent="0.3">
      <c r="A3382" s="187" t="e">
        <f>#REF!</f>
        <v>#REF!</v>
      </c>
      <c r="B3382" s="187" t="e">
        <f>#REF!</f>
        <v>#REF!</v>
      </c>
      <c r="C3382" s="191" t="e">
        <f>#REF!</f>
        <v>#REF!</v>
      </c>
      <c r="D3382" s="186" t="e">
        <f>COUNTIF('[5]Trial Balance'!$A:$A,A3382)</f>
        <v>#VALUE!</v>
      </c>
    </row>
    <row r="3383" spans="1:4" hidden="1" x14ac:dyDescent="0.3">
      <c r="A3383" s="187" t="e">
        <f>#REF!</f>
        <v>#REF!</v>
      </c>
      <c r="B3383" s="187" t="e">
        <f>#REF!</f>
        <v>#REF!</v>
      </c>
      <c r="C3383" s="191" t="e">
        <f>#REF!</f>
        <v>#REF!</v>
      </c>
      <c r="D3383" s="186" t="e">
        <f>COUNTIF('[5]Trial Balance'!$A:$A,A3383)</f>
        <v>#VALUE!</v>
      </c>
    </row>
    <row r="3384" spans="1:4" hidden="1" x14ac:dyDescent="0.3">
      <c r="A3384" s="187" t="e">
        <f>#REF!</f>
        <v>#REF!</v>
      </c>
      <c r="B3384" s="187" t="e">
        <f>#REF!</f>
        <v>#REF!</v>
      </c>
      <c r="C3384" s="191" t="e">
        <f>#REF!</f>
        <v>#REF!</v>
      </c>
      <c r="D3384" s="186" t="e">
        <f>COUNTIF('[5]Trial Balance'!$A:$A,A3384)</f>
        <v>#VALUE!</v>
      </c>
    </row>
    <row r="3385" spans="1:4" hidden="1" x14ac:dyDescent="0.3">
      <c r="A3385" s="187" t="e">
        <f>#REF!</f>
        <v>#REF!</v>
      </c>
      <c r="B3385" s="187" t="e">
        <f>#REF!</f>
        <v>#REF!</v>
      </c>
      <c r="C3385" s="191" t="e">
        <f>#REF!</f>
        <v>#REF!</v>
      </c>
      <c r="D3385" s="186" t="e">
        <f>COUNTIF('[5]Trial Balance'!$A:$A,A3385)</f>
        <v>#VALUE!</v>
      </c>
    </row>
    <row r="3386" spans="1:4" hidden="1" x14ac:dyDescent="0.3">
      <c r="A3386" s="187" t="e">
        <f>#REF!</f>
        <v>#REF!</v>
      </c>
      <c r="B3386" s="187" t="e">
        <f>#REF!</f>
        <v>#REF!</v>
      </c>
      <c r="C3386" s="191" t="e">
        <f>#REF!</f>
        <v>#REF!</v>
      </c>
      <c r="D3386" s="186" t="e">
        <f>COUNTIF('[5]Trial Balance'!$A:$A,A3386)</f>
        <v>#VALUE!</v>
      </c>
    </row>
    <row r="3387" spans="1:4" hidden="1" x14ac:dyDescent="0.3">
      <c r="A3387" s="187" t="e">
        <f>#REF!</f>
        <v>#REF!</v>
      </c>
      <c r="B3387" s="187" t="e">
        <f>#REF!</f>
        <v>#REF!</v>
      </c>
      <c r="C3387" s="191" t="e">
        <f>#REF!</f>
        <v>#REF!</v>
      </c>
      <c r="D3387" s="186" t="e">
        <f>COUNTIF('[5]Trial Balance'!$A:$A,A3387)</f>
        <v>#VALUE!</v>
      </c>
    </row>
    <row r="3388" spans="1:4" hidden="1" x14ac:dyDescent="0.3">
      <c r="A3388" s="187" t="e">
        <f>#REF!</f>
        <v>#REF!</v>
      </c>
      <c r="B3388" s="187" t="e">
        <f>#REF!</f>
        <v>#REF!</v>
      </c>
      <c r="C3388" s="191" t="e">
        <f>#REF!</f>
        <v>#REF!</v>
      </c>
      <c r="D3388" s="186" t="e">
        <f>COUNTIF('[5]Trial Balance'!$A:$A,A3388)</f>
        <v>#VALUE!</v>
      </c>
    </row>
    <row r="3389" spans="1:4" hidden="1" x14ac:dyDescent="0.3">
      <c r="A3389" s="187" t="e">
        <f>#REF!</f>
        <v>#REF!</v>
      </c>
      <c r="B3389" s="187" t="e">
        <f>#REF!</f>
        <v>#REF!</v>
      </c>
      <c r="C3389" s="191" t="e">
        <f>#REF!</f>
        <v>#REF!</v>
      </c>
      <c r="D3389" s="186" t="e">
        <f>COUNTIF('[5]Trial Balance'!$A:$A,A3389)</f>
        <v>#VALUE!</v>
      </c>
    </row>
    <row r="3390" spans="1:4" hidden="1" x14ac:dyDescent="0.3">
      <c r="A3390" s="187" t="e">
        <f>#REF!</f>
        <v>#REF!</v>
      </c>
      <c r="B3390" s="187" t="e">
        <f>#REF!</f>
        <v>#REF!</v>
      </c>
      <c r="C3390" s="191" t="e">
        <f>#REF!</f>
        <v>#REF!</v>
      </c>
      <c r="D3390" s="186" t="e">
        <f>COUNTIF('[5]Trial Balance'!$A:$A,A3390)</f>
        <v>#VALUE!</v>
      </c>
    </row>
    <row r="3391" spans="1:4" hidden="1" x14ac:dyDescent="0.3">
      <c r="A3391" s="187" t="e">
        <f>#REF!</f>
        <v>#REF!</v>
      </c>
      <c r="B3391" s="187" t="e">
        <f>#REF!</f>
        <v>#REF!</v>
      </c>
      <c r="C3391" s="191" t="e">
        <f>#REF!</f>
        <v>#REF!</v>
      </c>
      <c r="D3391" s="186" t="e">
        <f>COUNTIF('[5]Trial Balance'!$A:$A,A3391)</f>
        <v>#VALUE!</v>
      </c>
    </row>
    <row r="3392" spans="1:4" hidden="1" x14ac:dyDescent="0.3">
      <c r="A3392" s="187" t="e">
        <f>#REF!</f>
        <v>#REF!</v>
      </c>
      <c r="B3392" s="187" t="e">
        <f>#REF!</f>
        <v>#REF!</v>
      </c>
      <c r="C3392" s="191" t="e">
        <f>#REF!</f>
        <v>#REF!</v>
      </c>
      <c r="D3392" s="186" t="e">
        <f>COUNTIF('[5]Trial Balance'!$A:$A,A3392)</f>
        <v>#VALUE!</v>
      </c>
    </row>
    <row r="3393" spans="1:4" hidden="1" x14ac:dyDescent="0.3">
      <c r="A3393" s="187" t="e">
        <f>#REF!</f>
        <v>#REF!</v>
      </c>
      <c r="B3393" s="187" t="e">
        <f>#REF!</f>
        <v>#REF!</v>
      </c>
      <c r="C3393" s="191" t="e">
        <f>#REF!</f>
        <v>#REF!</v>
      </c>
      <c r="D3393" s="186" t="e">
        <f>COUNTIF('[5]Trial Balance'!$A:$A,A3393)</f>
        <v>#VALUE!</v>
      </c>
    </row>
    <row r="3394" spans="1:4" hidden="1" x14ac:dyDescent="0.3">
      <c r="A3394" s="187" t="e">
        <f>#REF!</f>
        <v>#REF!</v>
      </c>
      <c r="B3394" s="187" t="e">
        <f>#REF!</f>
        <v>#REF!</v>
      </c>
      <c r="C3394" s="191" t="e">
        <f>#REF!</f>
        <v>#REF!</v>
      </c>
      <c r="D3394" s="186" t="e">
        <f>COUNTIF('[5]Trial Balance'!$A:$A,A3394)</f>
        <v>#VALUE!</v>
      </c>
    </row>
    <row r="3395" spans="1:4" hidden="1" x14ac:dyDescent="0.3">
      <c r="A3395" s="187" t="e">
        <f>#REF!</f>
        <v>#REF!</v>
      </c>
      <c r="B3395" s="187" t="e">
        <f>#REF!</f>
        <v>#REF!</v>
      </c>
      <c r="C3395" s="191" t="e">
        <f>#REF!</f>
        <v>#REF!</v>
      </c>
      <c r="D3395" s="186" t="e">
        <f>COUNTIF('[5]Trial Balance'!$A:$A,A3395)</f>
        <v>#VALUE!</v>
      </c>
    </row>
    <row r="3396" spans="1:4" hidden="1" x14ac:dyDescent="0.3">
      <c r="A3396" s="187" t="e">
        <f>#REF!</f>
        <v>#REF!</v>
      </c>
      <c r="B3396" s="187" t="e">
        <f>#REF!</f>
        <v>#REF!</v>
      </c>
      <c r="C3396" s="191" t="e">
        <f>#REF!</f>
        <v>#REF!</v>
      </c>
      <c r="D3396" s="186" t="e">
        <f>COUNTIF('[5]Trial Balance'!$A:$A,A3396)</f>
        <v>#VALUE!</v>
      </c>
    </row>
    <row r="3397" spans="1:4" hidden="1" x14ac:dyDescent="0.3">
      <c r="A3397" s="187" t="e">
        <f>#REF!</f>
        <v>#REF!</v>
      </c>
      <c r="B3397" s="187" t="e">
        <f>#REF!</f>
        <v>#REF!</v>
      </c>
      <c r="C3397" s="191" t="e">
        <f>#REF!</f>
        <v>#REF!</v>
      </c>
      <c r="D3397" s="186" t="e">
        <f>COUNTIF('[5]Trial Balance'!$A:$A,A3397)</f>
        <v>#VALUE!</v>
      </c>
    </row>
    <row r="3398" spans="1:4" hidden="1" x14ac:dyDescent="0.3">
      <c r="A3398" s="187" t="e">
        <f>#REF!</f>
        <v>#REF!</v>
      </c>
      <c r="B3398" s="187" t="e">
        <f>#REF!</f>
        <v>#REF!</v>
      </c>
      <c r="C3398" s="191" t="e">
        <f>#REF!</f>
        <v>#REF!</v>
      </c>
      <c r="D3398" s="186" t="e">
        <f>COUNTIF('[5]Trial Balance'!$A:$A,A3398)</f>
        <v>#VALUE!</v>
      </c>
    </row>
    <row r="3399" spans="1:4" hidden="1" x14ac:dyDescent="0.3">
      <c r="A3399" s="187" t="e">
        <f>#REF!</f>
        <v>#REF!</v>
      </c>
      <c r="B3399" s="187" t="e">
        <f>#REF!</f>
        <v>#REF!</v>
      </c>
      <c r="C3399" s="191" t="e">
        <f>#REF!</f>
        <v>#REF!</v>
      </c>
      <c r="D3399" s="186" t="e">
        <f>COUNTIF('[5]Trial Balance'!$A:$A,A3399)</f>
        <v>#VALUE!</v>
      </c>
    </row>
    <row r="3400" spans="1:4" hidden="1" x14ac:dyDescent="0.3">
      <c r="A3400" s="187" t="e">
        <f>#REF!</f>
        <v>#REF!</v>
      </c>
      <c r="B3400" s="187" t="e">
        <f>#REF!</f>
        <v>#REF!</v>
      </c>
      <c r="C3400" s="191" t="e">
        <f>#REF!</f>
        <v>#REF!</v>
      </c>
      <c r="D3400" s="186" t="e">
        <f>COUNTIF('[5]Trial Balance'!$A:$A,A3400)</f>
        <v>#VALUE!</v>
      </c>
    </row>
    <row r="3401" spans="1:4" hidden="1" x14ac:dyDescent="0.3">
      <c r="A3401" s="187" t="e">
        <f>#REF!</f>
        <v>#REF!</v>
      </c>
      <c r="B3401" s="187" t="e">
        <f>#REF!</f>
        <v>#REF!</v>
      </c>
      <c r="C3401" s="191" t="e">
        <f>#REF!</f>
        <v>#REF!</v>
      </c>
      <c r="D3401" s="186" t="e">
        <f>COUNTIF('[5]Trial Balance'!$A:$A,A3401)</f>
        <v>#VALUE!</v>
      </c>
    </row>
    <row r="3402" spans="1:4" hidden="1" x14ac:dyDescent="0.3">
      <c r="A3402" s="187" t="e">
        <f>#REF!</f>
        <v>#REF!</v>
      </c>
      <c r="B3402" s="187" t="e">
        <f>#REF!</f>
        <v>#REF!</v>
      </c>
      <c r="C3402" s="191" t="e">
        <f>#REF!</f>
        <v>#REF!</v>
      </c>
      <c r="D3402" s="186" t="e">
        <f>COUNTIF('[5]Trial Balance'!$A:$A,A3402)</f>
        <v>#VALUE!</v>
      </c>
    </row>
    <row r="3403" spans="1:4" hidden="1" x14ac:dyDescent="0.3">
      <c r="A3403" s="187" t="e">
        <f>#REF!</f>
        <v>#REF!</v>
      </c>
      <c r="B3403" s="187" t="e">
        <f>#REF!</f>
        <v>#REF!</v>
      </c>
      <c r="C3403" s="191" t="e">
        <f>#REF!</f>
        <v>#REF!</v>
      </c>
      <c r="D3403" s="186" t="e">
        <f>COUNTIF('[5]Trial Balance'!$A:$A,A3403)</f>
        <v>#VALUE!</v>
      </c>
    </row>
    <row r="3404" spans="1:4" hidden="1" x14ac:dyDescent="0.3">
      <c r="A3404" s="187" t="e">
        <f>#REF!</f>
        <v>#REF!</v>
      </c>
      <c r="B3404" s="187" t="e">
        <f>#REF!</f>
        <v>#REF!</v>
      </c>
      <c r="C3404" s="191" t="e">
        <f>#REF!</f>
        <v>#REF!</v>
      </c>
      <c r="D3404" s="186" t="e">
        <f>COUNTIF('[5]Trial Balance'!$A:$A,A3404)</f>
        <v>#VALUE!</v>
      </c>
    </row>
    <row r="3405" spans="1:4" hidden="1" x14ac:dyDescent="0.3">
      <c r="A3405" s="187" t="e">
        <f>#REF!</f>
        <v>#REF!</v>
      </c>
      <c r="B3405" s="187" t="e">
        <f>#REF!</f>
        <v>#REF!</v>
      </c>
      <c r="C3405" s="191" t="e">
        <f>#REF!</f>
        <v>#REF!</v>
      </c>
      <c r="D3405" s="186" t="e">
        <f>COUNTIF('[5]Trial Balance'!$A:$A,A3405)</f>
        <v>#VALUE!</v>
      </c>
    </row>
    <row r="3406" spans="1:4" hidden="1" x14ac:dyDescent="0.3">
      <c r="A3406" s="187" t="e">
        <f>#REF!</f>
        <v>#REF!</v>
      </c>
      <c r="B3406" s="187" t="e">
        <f>#REF!</f>
        <v>#REF!</v>
      </c>
      <c r="C3406" s="191" t="e">
        <f>#REF!</f>
        <v>#REF!</v>
      </c>
      <c r="D3406" s="186" t="e">
        <f>COUNTIF('[5]Trial Balance'!$A:$A,A3406)</f>
        <v>#VALUE!</v>
      </c>
    </row>
    <row r="3407" spans="1:4" hidden="1" x14ac:dyDescent="0.3">
      <c r="A3407" s="187" t="e">
        <f>#REF!</f>
        <v>#REF!</v>
      </c>
      <c r="B3407" s="187" t="e">
        <f>#REF!</f>
        <v>#REF!</v>
      </c>
      <c r="C3407" s="191" t="e">
        <f>#REF!</f>
        <v>#REF!</v>
      </c>
      <c r="D3407" s="186" t="e">
        <f>COUNTIF('[5]Trial Balance'!$A:$A,A3407)</f>
        <v>#VALUE!</v>
      </c>
    </row>
    <row r="3408" spans="1:4" hidden="1" x14ac:dyDescent="0.3">
      <c r="A3408" s="187" t="e">
        <f>#REF!</f>
        <v>#REF!</v>
      </c>
      <c r="B3408" s="187" t="e">
        <f>#REF!</f>
        <v>#REF!</v>
      </c>
      <c r="C3408" s="191" t="e">
        <f>#REF!</f>
        <v>#REF!</v>
      </c>
      <c r="D3408" s="186" t="e">
        <f>COUNTIF('[5]Trial Balance'!$A:$A,A3408)</f>
        <v>#VALUE!</v>
      </c>
    </row>
    <row r="3409" spans="1:4" hidden="1" x14ac:dyDescent="0.3">
      <c r="A3409" s="187" t="e">
        <f>#REF!</f>
        <v>#REF!</v>
      </c>
      <c r="B3409" s="187" t="e">
        <f>#REF!</f>
        <v>#REF!</v>
      </c>
      <c r="C3409" s="191" t="e">
        <f>#REF!</f>
        <v>#REF!</v>
      </c>
      <c r="D3409" s="186" t="e">
        <f>COUNTIF('[5]Trial Balance'!$A:$A,A3409)</f>
        <v>#VALUE!</v>
      </c>
    </row>
    <row r="3410" spans="1:4" hidden="1" x14ac:dyDescent="0.3">
      <c r="A3410" s="187" t="e">
        <f>#REF!</f>
        <v>#REF!</v>
      </c>
      <c r="B3410" s="187" t="e">
        <f>#REF!</f>
        <v>#REF!</v>
      </c>
      <c r="C3410" s="191" t="e">
        <f>#REF!</f>
        <v>#REF!</v>
      </c>
      <c r="D3410" s="186" t="e">
        <f>COUNTIF('[5]Trial Balance'!$A:$A,A3410)</f>
        <v>#VALUE!</v>
      </c>
    </row>
    <row r="3411" spans="1:4" hidden="1" x14ac:dyDescent="0.3">
      <c r="A3411" s="187" t="e">
        <f>#REF!</f>
        <v>#REF!</v>
      </c>
      <c r="B3411" s="187" t="e">
        <f>#REF!</f>
        <v>#REF!</v>
      </c>
      <c r="C3411" s="191" t="e">
        <f>#REF!</f>
        <v>#REF!</v>
      </c>
      <c r="D3411" s="186" t="e">
        <f>COUNTIF('[5]Trial Balance'!$A:$A,A3411)</f>
        <v>#VALUE!</v>
      </c>
    </row>
    <row r="3412" spans="1:4" hidden="1" x14ac:dyDescent="0.3">
      <c r="A3412" s="187" t="e">
        <f>#REF!</f>
        <v>#REF!</v>
      </c>
      <c r="B3412" s="187" t="e">
        <f>#REF!</f>
        <v>#REF!</v>
      </c>
      <c r="C3412" s="191" t="e">
        <f>#REF!</f>
        <v>#REF!</v>
      </c>
      <c r="D3412" s="186" t="e">
        <f>COUNTIF('[5]Trial Balance'!$A:$A,A3412)</f>
        <v>#VALUE!</v>
      </c>
    </row>
    <row r="3413" spans="1:4" hidden="1" x14ac:dyDescent="0.3">
      <c r="A3413" s="187" t="e">
        <f>#REF!</f>
        <v>#REF!</v>
      </c>
      <c r="B3413" s="187" t="e">
        <f>#REF!</f>
        <v>#REF!</v>
      </c>
      <c r="C3413" s="191" t="e">
        <f>#REF!</f>
        <v>#REF!</v>
      </c>
      <c r="D3413" s="186" t="e">
        <f>COUNTIF('[5]Trial Balance'!$A:$A,A3413)</f>
        <v>#VALUE!</v>
      </c>
    </row>
    <row r="3414" spans="1:4" hidden="1" x14ac:dyDescent="0.3">
      <c r="A3414" s="187" t="e">
        <f>#REF!</f>
        <v>#REF!</v>
      </c>
      <c r="B3414" s="187" t="e">
        <f>#REF!</f>
        <v>#REF!</v>
      </c>
      <c r="C3414" s="191" t="e">
        <f>#REF!</f>
        <v>#REF!</v>
      </c>
      <c r="D3414" s="186" t="e">
        <f>COUNTIF('[5]Trial Balance'!$A:$A,A3414)</f>
        <v>#VALUE!</v>
      </c>
    </row>
    <row r="3415" spans="1:4" hidden="1" x14ac:dyDescent="0.3">
      <c r="A3415" s="187" t="e">
        <f>#REF!</f>
        <v>#REF!</v>
      </c>
      <c r="B3415" s="187" t="e">
        <f>#REF!</f>
        <v>#REF!</v>
      </c>
      <c r="C3415" s="191" t="e">
        <f>#REF!</f>
        <v>#REF!</v>
      </c>
      <c r="D3415" s="186" t="e">
        <f>COUNTIF('[5]Trial Balance'!$A:$A,A3415)</f>
        <v>#VALUE!</v>
      </c>
    </row>
    <row r="3416" spans="1:4" hidden="1" x14ac:dyDescent="0.3">
      <c r="A3416" s="187" t="e">
        <f>#REF!</f>
        <v>#REF!</v>
      </c>
      <c r="B3416" s="187" t="e">
        <f>#REF!</f>
        <v>#REF!</v>
      </c>
      <c r="C3416" s="191" t="e">
        <f>#REF!</f>
        <v>#REF!</v>
      </c>
      <c r="D3416" s="186" t="e">
        <f>COUNTIF('[5]Trial Balance'!$A:$A,A3416)</f>
        <v>#VALUE!</v>
      </c>
    </row>
    <row r="3417" spans="1:4" hidden="1" x14ac:dyDescent="0.3">
      <c r="A3417" s="187" t="e">
        <f>#REF!</f>
        <v>#REF!</v>
      </c>
      <c r="B3417" s="187" t="e">
        <f>#REF!</f>
        <v>#REF!</v>
      </c>
      <c r="C3417" s="191" t="e">
        <f>#REF!</f>
        <v>#REF!</v>
      </c>
      <c r="D3417" s="186" t="e">
        <f>COUNTIF('[5]Trial Balance'!$A:$A,A3417)</f>
        <v>#VALUE!</v>
      </c>
    </row>
    <row r="3418" spans="1:4" hidden="1" x14ac:dyDescent="0.3">
      <c r="A3418" s="187" t="e">
        <f>#REF!</f>
        <v>#REF!</v>
      </c>
      <c r="B3418" s="187" t="e">
        <f>#REF!</f>
        <v>#REF!</v>
      </c>
      <c r="C3418" s="191" t="e">
        <f>#REF!</f>
        <v>#REF!</v>
      </c>
      <c r="D3418" s="186" t="e">
        <f>COUNTIF('[5]Trial Balance'!$A:$A,A3418)</f>
        <v>#VALUE!</v>
      </c>
    </row>
    <row r="3419" spans="1:4" hidden="1" x14ac:dyDescent="0.3">
      <c r="A3419" s="187" t="e">
        <f>#REF!</f>
        <v>#REF!</v>
      </c>
      <c r="B3419" s="187" t="e">
        <f>#REF!</f>
        <v>#REF!</v>
      </c>
      <c r="C3419" s="191" t="e">
        <f>#REF!</f>
        <v>#REF!</v>
      </c>
      <c r="D3419" s="186" t="e">
        <f>COUNTIF('[5]Trial Balance'!$A:$A,A3419)</f>
        <v>#VALUE!</v>
      </c>
    </row>
    <row r="3420" spans="1:4" hidden="1" x14ac:dyDescent="0.3">
      <c r="A3420" s="187" t="e">
        <f>#REF!</f>
        <v>#REF!</v>
      </c>
      <c r="B3420" s="187" t="e">
        <f>#REF!</f>
        <v>#REF!</v>
      </c>
      <c r="C3420" s="191" t="e">
        <f>#REF!</f>
        <v>#REF!</v>
      </c>
      <c r="D3420" s="186" t="e">
        <f>COUNTIF('[5]Trial Balance'!$A:$A,A3420)</f>
        <v>#VALUE!</v>
      </c>
    </row>
    <row r="3421" spans="1:4" hidden="1" x14ac:dyDescent="0.3">
      <c r="A3421" s="187" t="e">
        <f>#REF!</f>
        <v>#REF!</v>
      </c>
      <c r="B3421" s="187" t="e">
        <f>#REF!</f>
        <v>#REF!</v>
      </c>
      <c r="C3421" s="191" t="e">
        <f>#REF!</f>
        <v>#REF!</v>
      </c>
      <c r="D3421" s="186" t="e">
        <f>COUNTIF('[5]Trial Balance'!$A:$A,A3421)</f>
        <v>#VALUE!</v>
      </c>
    </row>
    <row r="3422" spans="1:4" hidden="1" x14ac:dyDescent="0.3">
      <c r="A3422" s="187" t="e">
        <f>#REF!</f>
        <v>#REF!</v>
      </c>
      <c r="B3422" s="187" t="e">
        <f>#REF!</f>
        <v>#REF!</v>
      </c>
      <c r="C3422" s="191" t="e">
        <f>#REF!</f>
        <v>#REF!</v>
      </c>
      <c r="D3422" s="186" t="e">
        <f>COUNTIF('[5]Trial Balance'!$A:$A,A3422)</f>
        <v>#VALUE!</v>
      </c>
    </row>
    <row r="3423" spans="1:4" hidden="1" x14ac:dyDescent="0.3">
      <c r="A3423" s="187" t="e">
        <f>#REF!</f>
        <v>#REF!</v>
      </c>
      <c r="B3423" s="187" t="e">
        <f>#REF!</f>
        <v>#REF!</v>
      </c>
      <c r="C3423" s="191" t="e">
        <f>#REF!</f>
        <v>#REF!</v>
      </c>
      <c r="D3423" s="186" t="e">
        <f>COUNTIF('[5]Trial Balance'!$A:$A,A3423)</f>
        <v>#VALUE!</v>
      </c>
    </row>
    <row r="3424" spans="1:4" hidden="1" x14ac:dyDescent="0.3">
      <c r="A3424" s="187" t="e">
        <f>#REF!</f>
        <v>#REF!</v>
      </c>
      <c r="B3424" s="187" t="e">
        <f>#REF!</f>
        <v>#REF!</v>
      </c>
      <c r="C3424" s="191" t="e">
        <f>#REF!</f>
        <v>#REF!</v>
      </c>
      <c r="D3424" s="186" t="e">
        <f>COUNTIF('[5]Trial Balance'!$A:$A,A3424)</f>
        <v>#VALUE!</v>
      </c>
    </row>
    <row r="3425" spans="1:4" hidden="1" x14ac:dyDescent="0.3">
      <c r="A3425" s="187" t="e">
        <f>#REF!</f>
        <v>#REF!</v>
      </c>
      <c r="B3425" s="187" t="e">
        <f>#REF!</f>
        <v>#REF!</v>
      </c>
      <c r="C3425" s="191" t="e">
        <f>#REF!</f>
        <v>#REF!</v>
      </c>
      <c r="D3425" s="186" t="e">
        <f>COUNTIF('[5]Trial Balance'!$A:$A,A3425)</f>
        <v>#VALUE!</v>
      </c>
    </row>
    <row r="3426" spans="1:4" hidden="1" x14ac:dyDescent="0.3">
      <c r="A3426" s="187" t="e">
        <f>#REF!</f>
        <v>#REF!</v>
      </c>
      <c r="B3426" s="187" t="e">
        <f>#REF!</f>
        <v>#REF!</v>
      </c>
      <c r="C3426" s="191" t="e">
        <f>#REF!</f>
        <v>#REF!</v>
      </c>
      <c r="D3426" s="186" t="e">
        <f>COUNTIF('[5]Trial Balance'!$A:$A,A3426)</f>
        <v>#VALUE!</v>
      </c>
    </row>
    <row r="3427" spans="1:4" hidden="1" x14ac:dyDescent="0.3">
      <c r="A3427" s="187" t="e">
        <f>#REF!</f>
        <v>#REF!</v>
      </c>
      <c r="B3427" s="187" t="e">
        <f>#REF!</f>
        <v>#REF!</v>
      </c>
      <c r="C3427" s="191" t="e">
        <f>#REF!</f>
        <v>#REF!</v>
      </c>
      <c r="D3427" s="186" t="e">
        <f>COUNTIF('[5]Trial Balance'!$A:$A,A3427)</f>
        <v>#VALUE!</v>
      </c>
    </row>
    <row r="3428" spans="1:4" hidden="1" x14ac:dyDescent="0.3">
      <c r="A3428" s="187" t="e">
        <f>#REF!</f>
        <v>#REF!</v>
      </c>
      <c r="B3428" s="187" t="e">
        <f>#REF!</f>
        <v>#REF!</v>
      </c>
      <c r="C3428" s="191" t="e">
        <f>#REF!</f>
        <v>#REF!</v>
      </c>
      <c r="D3428" s="186" t="e">
        <f>COUNTIF('[5]Trial Balance'!$A:$A,A3428)</f>
        <v>#VALUE!</v>
      </c>
    </row>
    <row r="3429" spans="1:4" hidden="1" x14ac:dyDescent="0.3">
      <c r="A3429" s="187" t="e">
        <f>#REF!</f>
        <v>#REF!</v>
      </c>
      <c r="B3429" s="187" t="e">
        <f>#REF!</f>
        <v>#REF!</v>
      </c>
      <c r="C3429" s="191" t="e">
        <f>#REF!</f>
        <v>#REF!</v>
      </c>
      <c r="D3429" s="186" t="e">
        <f>COUNTIF('[5]Trial Balance'!$A:$A,A3429)</f>
        <v>#VALUE!</v>
      </c>
    </row>
    <row r="3430" spans="1:4" hidden="1" x14ac:dyDescent="0.3">
      <c r="A3430" s="187" t="e">
        <f>#REF!</f>
        <v>#REF!</v>
      </c>
      <c r="B3430" s="187" t="e">
        <f>#REF!</f>
        <v>#REF!</v>
      </c>
      <c r="C3430" s="191" t="e">
        <f>#REF!</f>
        <v>#REF!</v>
      </c>
      <c r="D3430" s="186" t="e">
        <f>COUNTIF('[5]Trial Balance'!$A:$A,A3430)</f>
        <v>#VALUE!</v>
      </c>
    </row>
    <row r="3431" spans="1:4" hidden="1" x14ac:dyDescent="0.3">
      <c r="A3431" s="187" t="e">
        <f>#REF!</f>
        <v>#REF!</v>
      </c>
      <c r="B3431" s="187" t="e">
        <f>#REF!</f>
        <v>#REF!</v>
      </c>
      <c r="C3431" s="191" t="e">
        <f>#REF!</f>
        <v>#REF!</v>
      </c>
      <c r="D3431" s="186" t="e">
        <f>COUNTIF('[5]Trial Balance'!$A:$A,A3431)</f>
        <v>#VALUE!</v>
      </c>
    </row>
    <row r="3432" spans="1:4" hidden="1" x14ac:dyDescent="0.3">
      <c r="A3432" s="187" t="e">
        <f>#REF!</f>
        <v>#REF!</v>
      </c>
      <c r="B3432" s="187" t="e">
        <f>#REF!</f>
        <v>#REF!</v>
      </c>
      <c r="C3432" s="191" t="e">
        <f>#REF!</f>
        <v>#REF!</v>
      </c>
      <c r="D3432" s="186" t="e">
        <f>COUNTIF('[5]Trial Balance'!$A:$A,A3432)</f>
        <v>#VALUE!</v>
      </c>
    </row>
    <row r="3433" spans="1:4" hidden="1" x14ac:dyDescent="0.3">
      <c r="A3433" s="187" t="e">
        <f>#REF!</f>
        <v>#REF!</v>
      </c>
      <c r="B3433" s="187" t="e">
        <f>#REF!</f>
        <v>#REF!</v>
      </c>
      <c r="C3433" s="191" t="e">
        <f>#REF!</f>
        <v>#REF!</v>
      </c>
      <c r="D3433" s="186" t="e">
        <f>COUNTIF('[5]Trial Balance'!$A:$A,A3433)</f>
        <v>#VALUE!</v>
      </c>
    </row>
    <row r="3434" spans="1:4" hidden="1" x14ac:dyDescent="0.3">
      <c r="A3434" s="187" t="e">
        <f>#REF!</f>
        <v>#REF!</v>
      </c>
      <c r="B3434" s="187" t="e">
        <f>#REF!</f>
        <v>#REF!</v>
      </c>
      <c r="C3434" s="191" t="e">
        <f>#REF!</f>
        <v>#REF!</v>
      </c>
      <c r="D3434" s="186" t="e">
        <f>COUNTIF('[5]Trial Balance'!$A:$A,A3434)</f>
        <v>#VALUE!</v>
      </c>
    </row>
    <row r="3435" spans="1:4" hidden="1" x14ac:dyDescent="0.3">
      <c r="A3435" s="187" t="e">
        <f>#REF!</f>
        <v>#REF!</v>
      </c>
      <c r="B3435" s="187" t="e">
        <f>#REF!</f>
        <v>#REF!</v>
      </c>
      <c r="C3435" s="191" t="e">
        <f>#REF!</f>
        <v>#REF!</v>
      </c>
      <c r="D3435" s="186" t="e">
        <f>COUNTIF('[5]Trial Balance'!$A:$A,A3435)</f>
        <v>#VALUE!</v>
      </c>
    </row>
    <row r="3436" spans="1:4" hidden="1" x14ac:dyDescent="0.3">
      <c r="A3436" s="187" t="e">
        <f>#REF!</f>
        <v>#REF!</v>
      </c>
      <c r="B3436" s="187" t="e">
        <f>#REF!</f>
        <v>#REF!</v>
      </c>
      <c r="C3436" s="191" t="e">
        <f>#REF!</f>
        <v>#REF!</v>
      </c>
      <c r="D3436" s="186" t="e">
        <f>COUNTIF('[5]Trial Balance'!$A:$A,A3436)</f>
        <v>#VALUE!</v>
      </c>
    </row>
    <row r="3437" spans="1:4" hidden="1" x14ac:dyDescent="0.3">
      <c r="A3437" s="187" t="e">
        <f>#REF!</f>
        <v>#REF!</v>
      </c>
      <c r="B3437" s="187" t="e">
        <f>#REF!</f>
        <v>#REF!</v>
      </c>
      <c r="C3437" s="191" t="e">
        <f>#REF!</f>
        <v>#REF!</v>
      </c>
      <c r="D3437" s="186" t="e">
        <f>COUNTIF('[5]Trial Balance'!$A:$A,A3437)</f>
        <v>#VALUE!</v>
      </c>
    </row>
    <row r="3438" spans="1:4" hidden="1" x14ac:dyDescent="0.3">
      <c r="A3438" s="187" t="e">
        <f>#REF!</f>
        <v>#REF!</v>
      </c>
      <c r="B3438" s="187" t="e">
        <f>#REF!</f>
        <v>#REF!</v>
      </c>
      <c r="C3438" s="191" t="e">
        <f>#REF!</f>
        <v>#REF!</v>
      </c>
      <c r="D3438" s="186" t="e">
        <f>COUNTIF('[5]Trial Balance'!$A:$A,A3438)</f>
        <v>#VALUE!</v>
      </c>
    </row>
    <row r="3439" spans="1:4" hidden="1" x14ac:dyDescent="0.3">
      <c r="A3439" s="187" t="e">
        <f>#REF!</f>
        <v>#REF!</v>
      </c>
      <c r="B3439" s="187" t="e">
        <f>#REF!</f>
        <v>#REF!</v>
      </c>
      <c r="C3439" s="191" t="e">
        <f>#REF!</f>
        <v>#REF!</v>
      </c>
      <c r="D3439" s="186" t="e">
        <f>COUNTIF('[5]Trial Balance'!$A:$A,A3439)</f>
        <v>#VALUE!</v>
      </c>
    </row>
    <row r="3440" spans="1:4" hidden="1" x14ac:dyDescent="0.3">
      <c r="A3440" s="187" t="e">
        <f>#REF!</f>
        <v>#REF!</v>
      </c>
      <c r="B3440" s="187" t="e">
        <f>#REF!</f>
        <v>#REF!</v>
      </c>
      <c r="C3440" s="191" t="e">
        <f>#REF!</f>
        <v>#REF!</v>
      </c>
      <c r="D3440" s="186" t="e">
        <f>COUNTIF('[5]Trial Balance'!$A:$A,A3440)</f>
        <v>#VALUE!</v>
      </c>
    </row>
    <row r="3441" spans="1:4" hidden="1" x14ac:dyDescent="0.3">
      <c r="A3441" s="187" t="e">
        <f>#REF!</f>
        <v>#REF!</v>
      </c>
      <c r="B3441" s="187" t="e">
        <f>#REF!</f>
        <v>#REF!</v>
      </c>
      <c r="C3441" s="191" t="e">
        <f>#REF!</f>
        <v>#REF!</v>
      </c>
      <c r="D3441" s="186" t="e">
        <f>COUNTIF('[5]Trial Balance'!$A:$A,A3441)</f>
        <v>#VALUE!</v>
      </c>
    </row>
    <row r="3442" spans="1:4" hidden="1" x14ac:dyDescent="0.3">
      <c r="A3442" s="187" t="e">
        <f>#REF!</f>
        <v>#REF!</v>
      </c>
      <c r="B3442" s="187" t="e">
        <f>#REF!</f>
        <v>#REF!</v>
      </c>
      <c r="C3442" s="191" t="e">
        <f>#REF!</f>
        <v>#REF!</v>
      </c>
      <c r="D3442" s="186" t="e">
        <f>COUNTIF('[5]Trial Balance'!$A:$A,A3442)</f>
        <v>#VALUE!</v>
      </c>
    </row>
    <row r="3443" spans="1:4" hidden="1" x14ac:dyDescent="0.3">
      <c r="A3443" s="187" t="e">
        <f>#REF!</f>
        <v>#REF!</v>
      </c>
      <c r="B3443" s="187" t="e">
        <f>#REF!</f>
        <v>#REF!</v>
      </c>
      <c r="C3443" s="191" t="e">
        <f>#REF!</f>
        <v>#REF!</v>
      </c>
      <c r="D3443" s="186" t="e">
        <f>COUNTIF('[5]Trial Balance'!$A:$A,A3443)</f>
        <v>#VALUE!</v>
      </c>
    </row>
    <row r="3444" spans="1:4" hidden="1" x14ac:dyDescent="0.3">
      <c r="A3444" s="187" t="e">
        <f>#REF!</f>
        <v>#REF!</v>
      </c>
      <c r="B3444" s="187" t="e">
        <f>#REF!</f>
        <v>#REF!</v>
      </c>
      <c r="C3444" s="191" t="e">
        <f>#REF!</f>
        <v>#REF!</v>
      </c>
      <c r="D3444" s="186" t="e">
        <f>COUNTIF('[5]Trial Balance'!$A:$A,A3444)</f>
        <v>#VALUE!</v>
      </c>
    </row>
    <row r="3445" spans="1:4" hidden="1" x14ac:dyDescent="0.3">
      <c r="A3445" s="187" t="e">
        <f>#REF!</f>
        <v>#REF!</v>
      </c>
      <c r="B3445" s="187" t="e">
        <f>#REF!</f>
        <v>#REF!</v>
      </c>
      <c r="C3445" s="191" t="e">
        <f>#REF!</f>
        <v>#REF!</v>
      </c>
      <c r="D3445" s="186" t="e">
        <f>COUNTIF('[5]Trial Balance'!$A:$A,A3445)</f>
        <v>#VALUE!</v>
      </c>
    </row>
    <row r="3446" spans="1:4" hidden="1" x14ac:dyDescent="0.3">
      <c r="A3446" s="187" t="e">
        <f>#REF!</f>
        <v>#REF!</v>
      </c>
      <c r="B3446" s="187" t="e">
        <f>#REF!</f>
        <v>#REF!</v>
      </c>
      <c r="C3446" s="191" t="e">
        <f>#REF!</f>
        <v>#REF!</v>
      </c>
      <c r="D3446" s="186" t="e">
        <f>COUNTIF('[5]Trial Balance'!$A:$A,A3446)</f>
        <v>#VALUE!</v>
      </c>
    </row>
    <row r="3447" spans="1:4" hidden="1" x14ac:dyDescent="0.3">
      <c r="A3447" s="187" t="e">
        <f>#REF!</f>
        <v>#REF!</v>
      </c>
      <c r="B3447" s="187" t="e">
        <f>#REF!</f>
        <v>#REF!</v>
      </c>
      <c r="C3447" s="191" t="e">
        <f>#REF!</f>
        <v>#REF!</v>
      </c>
      <c r="D3447" s="186" t="e">
        <f>COUNTIF('[5]Trial Balance'!$A:$A,A3447)</f>
        <v>#VALUE!</v>
      </c>
    </row>
    <row r="3448" spans="1:4" hidden="1" x14ac:dyDescent="0.3">
      <c r="A3448" s="187" t="e">
        <f>#REF!</f>
        <v>#REF!</v>
      </c>
      <c r="B3448" s="187" t="e">
        <f>#REF!</f>
        <v>#REF!</v>
      </c>
      <c r="C3448" s="191" t="e">
        <f>#REF!</f>
        <v>#REF!</v>
      </c>
      <c r="D3448" s="186" t="e">
        <f>COUNTIF('[5]Trial Balance'!$A:$A,A3448)</f>
        <v>#VALUE!</v>
      </c>
    </row>
    <row r="3449" spans="1:4" hidden="1" x14ac:dyDescent="0.3">
      <c r="A3449" s="187" t="e">
        <f>#REF!</f>
        <v>#REF!</v>
      </c>
      <c r="B3449" s="187" t="e">
        <f>#REF!</f>
        <v>#REF!</v>
      </c>
      <c r="C3449" s="191" t="e">
        <f>#REF!</f>
        <v>#REF!</v>
      </c>
      <c r="D3449" s="186" t="e">
        <f>COUNTIF('[5]Trial Balance'!$A:$A,A3449)</f>
        <v>#VALUE!</v>
      </c>
    </row>
    <row r="3450" spans="1:4" hidden="1" x14ac:dyDescent="0.3">
      <c r="A3450" s="187" t="e">
        <f>#REF!</f>
        <v>#REF!</v>
      </c>
      <c r="B3450" s="187" t="e">
        <f>#REF!</f>
        <v>#REF!</v>
      </c>
      <c r="C3450" s="191" t="e">
        <f>#REF!</f>
        <v>#REF!</v>
      </c>
      <c r="D3450" s="186" t="e">
        <f>COUNTIF('[5]Trial Balance'!$A:$A,A3450)</f>
        <v>#VALUE!</v>
      </c>
    </row>
    <row r="3451" spans="1:4" hidden="1" x14ac:dyDescent="0.3">
      <c r="A3451" s="187" t="e">
        <f>#REF!</f>
        <v>#REF!</v>
      </c>
      <c r="B3451" s="187" t="e">
        <f>#REF!</f>
        <v>#REF!</v>
      </c>
      <c r="C3451" s="191" t="e">
        <f>#REF!</f>
        <v>#REF!</v>
      </c>
      <c r="D3451" s="186" t="e">
        <f>COUNTIF('[5]Trial Balance'!$A:$A,A3451)</f>
        <v>#VALUE!</v>
      </c>
    </row>
    <row r="3452" spans="1:4" hidden="1" x14ac:dyDescent="0.3">
      <c r="A3452" s="187" t="e">
        <f>#REF!</f>
        <v>#REF!</v>
      </c>
      <c r="B3452" s="187" t="e">
        <f>#REF!</f>
        <v>#REF!</v>
      </c>
      <c r="C3452" s="191" t="e">
        <f>#REF!</f>
        <v>#REF!</v>
      </c>
      <c r="D3452" s="186" t="e">
        <f>COUNTIF('[5]Trial Balance'!$A:$A,A3452)</f>
        <v>#VALUE!</v>
      </c>
    </row>
    <row r="3453" spans="1:4" hidden="1" x14ac:dyDescent="0.3">
      <c r="A3453" s="187" t="e">
        <f>#REF!</f>
        <v>#REF!</v>
      </c>
      <c r="B3453" s="187" t="e">
        <f>#REF!</f>
        <v>#REF!</v>
      </c>
      <c r="C3453" s="191" t="e">
        <f>#REF!</f>
        <v>#REF!</v>
      </c>
      <c r="D3453" s="186" t="e">
        <f>COUNTIF('[5]Trial Balance'!$A:$A,A3453)</f>
        <v>#VALUE!</v>
      </c>
    </row>
    <row r="3454" spans="1:4" hidden="1" x14ac:dyDescent="0.3">
      <c r="A3454" s="187" t="e">
        <f>#REF!</f>
        <v>#REF!</v>
      </c>
      <c r="B3454" s="187" t="e">
        <f>#REF!</f>
        <v>#REF!</v>
      </c>
      <c r="C3454" s="191" t="e">
        <f>#REF!</f>
        <v>#REF!</v>
      </c>
      <c r="D3454" s="186" t="e">
        <f>COUNTIF('[5]Trial Balance'!$A:$A,A3454)</f>
        <v>#VALUE!</v>
      </c>
    </row>
    <row r="3455" spans="1:4" hidden="1" x14ac:dyDescent="0.3">
      <c r="A3455" s="187" t="e">
        <f>#REF!</f>
        <v>#REF!</v>
      </c>
      <c r="B3455" s="187" t="e">
        <f>#REF!</f>
        <v>#REF!</v>
      </c>
      <c r="C3455" s="191" t="e">
        <f>#REF!</f>
        <v>#REF!</v>
      </c>
      <c r="D3455" s="186" t="e">
        <f>COUNTIF('[5]Trial Balance'!$A:$A,A3455)</f>
        <v>#VALUE!</v>
      </c>
    </row>
    <row r="3456" spans="1:4" hidden="1" x14ac:dyDescent="0.3">
      <c r="A3456" s="187" t="e">
        <f>#REF!</f>
        <v>#REF!</v>
      </c>
      <c r="B3456" s="187" t="e">
        <f>#REF!</f>
        <v>#REF!</v>
      </c>
      <c r="C3456" s="191" t="e">
        <f>#REF!</f>
        <v>#REF!</v>
      </c>
      <c r="D3456" s="186" t="e">
        <f>COUNTIF('[5]Trial Balance'!$A:$A,A3456)</f>
        <v>#VALUE!</v>
      </c>
    </row>
    <row r="3457" spans="1:4" hidden="1" x14ac:dyDescent="0.3">
      <c r="A3457" s="187" t="e">
        <f>#REF!</f>
        <v>#REF!</v>
      </c>
      <c r="B3457" s="187" t="e">
        <f>#REF!</f>
        <v>#REF!</v>
      </c>
      <c r="C3457" s="191" t="e">
        <f>#REF!</f>
        <v>#REF!</v>
      </c>
      <c r="D3457" s="186" t="e">
        <f>COUNTIF('[5]Trial Balance'!$A:$A,A3457)</f>
        <v>#VALUE!</v>
      </c>
    </row>
    <row r="3458" spans="1:4" hidden="1" x14ac:dyDescent="0.3">
      <c r="A3458" s="187" t="e">
        <f>#REF!</f>
        <v>#REF!</v>
      </c>
      <c r="B3458" s="187" t="e">
        <f>#REF!</f>
        <v>#REF!</v>
      </c>
      <c r="C3458" s="191" t="e">
        <f>#REF!</f>
        <v>#REF!</v>
      </c>
      <c r="D3458" s="186" t="e">
        <f>COUNTIF('[5]Trial Balance'!$A:$A,A3458)</f>
        <v>#VALUE!</v>
      </c>
    </row>
    <row r="3459" spans="1:4" hidden="1" x14ac:dyDescent="0.3">
      <c r="A3459" s="187" t="e">
        <f>#REF!</f>
        <v>#REF!</v>
      </c>
      <c r="B3459" s="187" t="e">
        <f>#REF!</f>
        <v>#REF!</v>
      </c>
      <c r="C3459" s="191" t="e">
        <f>#REF!</f>
        <v>#REF!</v>
      </c>
      <c r="D3459" s="186" t="e">
        <f>COUNTIF('[5]Trial Balance'!$A:$A,A3459)</f>
        <v>#VALUE!</v>
      </c>
    </row>
    <row r="3460" spans="1:4" hidden="1" x14ac:dyDescent="0.3">
      <c r="A3460" s="187" t="e">
        <f>#REF!</f>
        <v>#REF!</v>
      </c>
      <c r="B3460" s="187" t="e">
        <f>#REF!</f>
        <v>#REF!</v>
      </c>
      <c r="C3460" s="191" t="e">
        <f>#REF!</f>
        <v>#REF!</v>
      </c>
      <c r="D3460" s="186" t="e">
        <f>COUNTIF('[5]Trial Balance'!$A:$A,A3460)</f>
        <v>#VALUE!</v>
      </c>
    </row>
    <row r="3461" spans="1:4" hidden="1" x14ac:dyDescent="0.3">
      <c r="A3461" s="187" t="e">
        <f>#REF!</f>
        <v>#REF!</v>
      </c>
      <c r="B3461" s="187" t="e">
        <f>#REF!</f>
        <v>#REF!</v>
      </c>
      <c r="C3461" s="191" t="e">
        <f>#REF!</f>
        <v>#REF!</v>
      </c>
      <c r="D3461" s="186" t="e">
        <f>COUNTIF('[5]Trial Balance'!$A:$A,A3461)</f>
        <v>#VALUE!</v>
      </c>
    </row>
    <row r="3462" spans="1:4" hidden="1" x14ac:dyDescent="0.3">
      <c r="A3462" s="187" t="e">
        <f>#REF!</f>
        <v>#REF!</v>
      </c>
      <c r="B3462" s="187" t="e">
        <f>#REF!</f>
        <v>#REF!</v>
      </c>
      <c r="C3462" s="191" t="e">
        <f>#REF!</f>
        <v>#REF!</v>
      </c>
      <c r="D3462" s="186" t="e">
        <f>COUNTIF('[5]Trial Balance'!$A:$A,A3462)</f>
        <v>#VALUE!</v>
      </c>
    </row>
    <row r="3463" spans="1:4" hidden="1" x14ac:dyDescent="0.3">
      <c r="A3463" s="187" t="e">
        <f>#REF!</f>
        <v>#REF!</v>
      </c>
      <c r="B3463" s="187" t="e">
        <f>#REF!</f>
        <v>#REF!</v>
      </c>
      <c r="C3463" s="191" t="e">
        <f>#REF!</f>
        <v>#REF!</v>
      </c>
      <c r="D3463" s="186" t="e">
        <f>COUNTIF('[5]Trial Balance'!$A:$A,A3463)</f>
        <v>#VALUE!</v>
      </c>
    </row>
    <row r="3464" spans="1:4" hidden="1" x14ac:dyDescent="0.3">
      <c r="A3464" s="187" t="e">
        <f>#REF!</f>
        <v>#REF!</v>
      </c>
      <c r="B3464" s="187" t="e">
        <f>#REF!</f>
        <v>#REF!</v>
      </c>
      <c r="C3464" s="191" t="e">
        <f>#REF!</f>
        <v>#REF!</v>
      </c>
      <c r="D3464" s="186" t="e">
        <f>COUNTIF('[5]Trial Balance'!$A:$A,A3464)</f>
        <v>#VALUE!</v>
      </c>
    </row>
    <row r="3465" spans="1:4" hidden="1" x14ac:dyDescent="0.3">
      <c r="A3465" s="187" t="e">
        <f>#REF!</f>
        <v>#REF!</v>
      </c>
      <c r="B3465" s="187" t="e">
        <f>#REF!</f>
        <v>#REF!</v>
      </c>
      <c r="C3465" s="191" t="e">
        <f>#REF!</f>
        <v>#REF!</v>
      </c>
      <c r="D3465" s="186" t="e">
        <f>COUNTIF('[5]Trial Balance'!$A:$A,A3465)</f>
        <v>#VALUE!</v>
      </c>
    </row>
    <row r="3466" spans="1:4" hidden="1" x14ac:dyDescent="0.3">
      <c r="A3466" s="187" t="e">
        <f>#REF!</f>
        <v>#REF!</v>
      </c>
      <c r="B3466" s="187" t="e">
        <f>#REF!</f>
        <v>#REF!</v>
      </c>
      <c r="C3466" s="191" t="e">
        <f>#REF!</f>
        <v>#REF!</v>
      </c>
      <c r="D3466" s="186" t="e">
        <f>COUNTIF('[5]Trial Balance'!$A:$A,A3466)</f>
        <v>#VALUE!</v>
      </c>
    </row>
    <row r="3467" spans="1:4" hidden="1" x14ac:dyDescent="0.3">
      <c r="A3467" s="187" t="e">
        <f>#REF!</f>
        <v>#REF!</v>
      </c>
      <c r="B3467" s="187" t="e">
        <f>#REF!</f>
        <v>#REF!</v>
      </c>
      <c r="C3467" s="191" t="e">
        <f>#REF!</f>
        <v>#REF!</v>
      </c>
      <c r="D3467" s="186" t="e">
        <f>COUNTIF('[5]Trial Balance'!$A:$A,A3467)</f>
        <v>#VALUE!</v>
      </c>
    </row>
    <row r="3468" spans="1:4" hidden="1" x14ac:dyDescent="0.3">
      <c r="A3468" s="187" t="e">
        <f>#REF!</f>
        <v>#REF!</v>
      </c>
      <c r="B3468" s="187" t="e">
        <f>#REF!</f>
        <v>#REF!</v>
      </c>
      <c r="C3468" s="191" t="e">
        <f>#REF!</f>
        <v>#REF!</v>
      </c>
      <c r="D3468" s="186" t="e">
        <f>COUNTIF('[5]Trial Balance'!$A:$A,A3468)</f>
        <v>#VALUE!</v>
      </c>
    </row>
    <row r="3469" spans="1:4" hidden="1" x14ac:dyDescent="0.3">
      <c r="A3469" s="187" t="e">
        <f>#REF!</f>
        <v>#REF!</v>
      </c>
      <c r="B3469" s="187" t="e">
        <f>#REF!</f>
        <v>#REF!</v>
      </c>
      <c r="C3469" s="191" t="e">
        <f>#REF!</f>
        <v>#REF!</v>
      </c>
      <c r="D3469" s="186" t="e">
        <f>COUNTIF('[5]Trial Balance'!$A:$A,A3469)</f>
        <v>#VALUE!</v>
      </c>
    </row>
    <row r="3470" spans="1:4" hidden="1" x14ac:dyDescent="0.3">
      <c r="A3470" s="187" t="e">
        <f>#REF!</f>
        <v>#REF!</v>
      </c>
      <c r="B3470" s="187" t="e">
        <f>#REF!</f>
        <v>#REF!</v>
      </c>
      <c r="C3470" s="191" t="e">
        <f>#REF!</f>
        <v>#REF!</v>
      </c>
      <c r="D3470" s="186" t="e">
        <f>COUNTIF('[5]Trial Balance'!$A:$A,A3470)</f>
        <v>#VALUE!</v>
      </c>
    </row>
    <row r="3471" spans="1:4" hidden="1" x14ac:dyDescent="0.3">
      <c r="A3471" s="187" t="e">
        <f>#REF!</f>
        <v>#REF!</v>
      </c>
      <c r="B3471" s="187" t="e">
        <f>#REF!</f>
        <v>#REF!</v>
      </c>
      <c r="C3471" s="191" t="e">
        <f>#REF!</f>
        <v>#REF!</v>
      </c>
      <c r="D3471" s="186" t="e">
        <f>COUNTIF('[5]Trial Balance'!$A:$A,A3471)</f>
        <v>#VALUE!</v>
      </c>
    </row>
    <row r="3472" spans="1:4" hidden="1" x14ac:dyDescent="0.3">
      <c r="A3472" s="187" t="e">
        <f>#REF!</f>
        <v>#REF!</v>
      </c>
      <c r="B3472" s="187" t="e">
        <f>#REF!</f>
        <v>#REF!</v>
      </c>
      <c r="C3472" s="191" t="e">
        <f>#REF!</f>
        <v>#REF!</v>
      </c>
      <c r="D3472" s="186" t="e">
        <f>COUNTIF('[5]Trial Balance'!$A:$A,A3472)</f>
        <v>#VALUE!</v>
      </c>
    </row>
    <row r="3473" spans="1:4" hidden="1" x14ac:dyDescent="0.3">
      <c r="A3473" s="187" t="e">
        <f>#REF!</f>
        <v>#REF!</v>
      </c>
      <c r="B3473" s="187" t="e">
        <f>#REF!</f>
        <v>#REF!</v>
      </c>
      <c r="C3473" s="191" t="e">
        <f>#REF!</f>
        <v>#REF!</v>
      </c>
      <c r="D3473" s="186" t="e">
        <f>COUNTIF('[5]Trial Balance'!$A:$A,A3473)</f>
        <v>#VALUE!</v>
      </c>
    </row>
    <row r="3474" spans="1:4" hidden="1" x14ac:dyDescent="0.3">
      <c r="A3474" s="187" t="e">
        <f>#REF!</f>
        <v>#REF!</v>
      </c>
      <c r="B3474" s="187" t="e">
        <f>#REF!</f>
        <v>#REF!</v>
      </c>
      <c r="C3474" s="191" t="e">
        <f>#REF!</f>
        <v>#REF!</v>
      </c>
      <c r="D3474" s="186" t="e">
        <f>COUNTIF('[5]Trial Balance'!$A:$A,A3474)</f>
        <v>#VALUE!</v>
      </c>
    </row>
    <row r="3475" spans="1:4" hidden="1" x14ac:dyDescent="0.3">
      <c r="A3475" s="187" t="e">
        <f>#REF!</f>
        <v>#REF!</v>
      </c>
      <c r="B3475" s="187" t="e">
        <f>#REF!</f>
        <v>#REF!</v>
      </c>
      <c r="C3475" s="191" t="e">
        <f>#REF!</f>
        <v>#REF!</v>
      </c>
      <c r="D3475" s="186" t="e">
        <f>COUNTIF('[5]Trial Balance'!$A:$A,A3475)</f>
        <v>#VALUE!</v>
      </c>
    </row>
    <row r="3476" spans="1:4" hidden="1" x14ac:dyDescent="0.3">
      <c r="A3476" s="187" t="e">
        <f>#REF!</f>
        <v>#REF!</v>
      </c>
      <c r="B3476" s="187" t="e">
        <f>#REF!</f>
        <v>#REF!</v>
      </c>
      <c r="C3476" s="191" t="e">
        <f>#REF!</f>
        <v>#REF!</v>
      </c>
      <c r="D3476" s="186" t="e">
        <f>COUNTIF('[5]Trial Balance'!$A:$A,A3476)</f>
        <v>#VALUE!</v>
      </c>
    </row>
    <row r="3477" spans="1:4" hidden="1" x14ac:dyDescent="0.3">
      <c r="A3477" s="187" t="e">
        <f>#REF!</f>
        <v>#REF!</v>
      </c>
      <c r="B3477" s="187" t="e">
        <f>#REF!</f>
        <v>#REF!</v>
      </c>
      <c r="C3477" s="191" t="e">
        <f>#REF!</f>
        <v>#REF!</v>
      </c>
      <c r="D3477" s="186" t="e">
        <f>COUNTIF('[5]Trial Balance'!$A:$A,A3477)</f>
        <v>#VALUE!</v>
      </c>
    </row>
    <row r="3478" spans="1:4" hidden="1" x14ac:dyDescent="0.3">
      <c r="A3478" s="187" t="e">
        <f>#REF!</f>
        <v>#REF!</v>
      </c>
      <c r="B3478" s="187" t="e">
        <f>#REF!</f>
        <v>#REF!</v>
      </c>
      <c r="C3478" s="191" t="e">
        <f>#REF!</f>
        <v>#REF!</v>
      </c>
      <c r="D3478" s="186" t="e">
        <f>COUNTIF('[5]Trial Balance'!$A:$A,A3478)</f>
        <v>#VALUE!</v>
      </c>
    </row>
    <row r="3479" spans="1:4" hidden="1" x14ac:dyDescent="0.3">
      <c r="A3479" s="187" t="e">
        <f>#REF!</f>
        <v>#REF!</v>
      </c>
      <c r="B3479" s="187" t="e">
        <f>#REF!</f>
        <v>#REF!</v>
      </c>
      <c r="C3479" s="191" t="e">
        <f>#REF!</f>
        <v>#REF!</v>
      </c>
      <c r="D3479" s="186" t="e">
        <f>COUNTIF('[5]Trial Balance'!$A:$A,A3479)</f>
        <v>#VALUE!</v>
      </c>
    </row>
    <row r="3480" spans="1:4" hidden="1" x14ac:dyDescent="0.3">
      <c r="A3480" s="187" t="e">
        <f>#REF!</f>
        <v>#REF!</v>
      </c>
      <c r="B3480" s="187" t="e">
        <f>#REF!</f>
        <v>#REF!</v>
      </c>
      <c r="C3480" s="191" t="e">
        <f>#REF!</f>
        <v>#REF!</v>
      </c>
      <c r="D3480" s="186" t="e">
        <f>COUNTIF('[5]Trial Balance'!$A:$A,A3480)</f>
        <v>#VALUE!</v>
      </c>
    </row>
    <row r="3481" spans="1:4" hidden="1" x14ac:dyDescent="0.3">
      <c r="A3481" s="187" t="e">
        <f>#REF!</f>
        <v>#REF!</v>
      </c>
      <c r="B3481" s="187" t="e">
        <f>#REF!</f>
        <v>#REF!</v>
      </c>
      <c r="C3481" s="191" t="e">
        <f>#REF!</f>
        <v>#REF!</v>
      </c>
      <c r="D3481" s="186" t="e">
        <f>COUNTIF('[5]Trial Balance'!$A:$A,A3481)</f>
        <v>#VALUE!</v>
      </c>
    </row>
    <row r="3482" spans="1:4" hidden="1" x14ac:dyDescent="0.3">
      <c r="A3482" s="187" t="e">
        <f>#REF!</f>
        <v>#REF!</v>
      </c>
      <c r="B3482" s="187" t="e">
        <f>#REF!</f>
        <v>#REF!</v>
      </c>
      <c r="C3482" s="191" t="e">
        <f>#REF!</f>
        <v>#REF!</v>
      </c>
      <c r="D3482" s="186" t="e">
        <f>COUNTIF('[5]Trial Balance'!$A:$A,A3482)</f>
        <v>#VALUE!</v>
      </c>
    </row>
    <row r="3483" spans="1:4" hidden="1" x14ac:dyDescent="0.3">
      <c r="A3483" s="187" t="e">
        <f>#REF!</f>
        <v>#REF!</v>
      </c>
      <c r="B3483" s="187" t="e">
        <f>#REF!</f>
        <v>#REF!</v>
      </c>
      <c r="C3483" s="191" t="e">
        <f>#REF!</f>
        <v>#REF!</v>
      </c>
      <c r="D3483" s="186" t="e">
        <f>COUNTIF('[5]Trial Balance'!$A:$A,A3483)</f>
        <v>#VALUE!</v>
      </c>
    </row>
    <row r="3484" spans="1:4" hidden="1" x14ac:dyDescent="0.3">
      <c r="A3484" s="187" t="e">
        <f>#REF!</f>
        <v>#REF!</v>
      </c>
      <c r="B3484" s="187" t="e">
        <f>#REF!</f>
        <v>#REF!</v>
      </c>
      <c r="C3484" s="191" t="e">
        <f>#REF!</f>
        <v>#REF!</v>
      </c>
      <c r="D3484" s="186" t="e">
        <f>COUNTIF('[5]Trial Balance'!$A:$A,A3484)</f>
        <v>#VALUE!</v>
      </c>
    </row>
    <row r="3485" spans="1:4" hidden="1" x14ac:dyDescent="0.3">
      <c r="A3485" s="187" t="e">
        <f>#REF!</f>
        <v>#REF!</v>
      </c>
      <c r="B3485" s="187" t="e">
        <f>#REF!</f>
        <v>#REF!</v>
      </c>
      <c r="C3485" s="191" t="e">
        <f>#REF!</f>
        <v>#REF!</v>
      </c>
      <c r="D3485" s="186" t="e">
        <f>COUNTIF('[5]Trial Balance'!$A:$A,A3485)</f>
        <v>#VALUE!</v>
      </c>
    </row>
    <row r="3486" spans="1:4" hidden="1" x14ac:dyDescent="0.3">
      <c r="A3486" s="187" t="e">
        <f>#REF!</f>
        <v>#REF!</v>
      </c>
      <c r="B3486" s="187" t="e">
        <f>#REF!</f>
        <v>#REF!</v>
      </c>
      <c r="C3486" s="191" t="e">
        <f>#REF!</f>
        <v>#REF!</v>
      </c>
      <c r="D3486" s="186" t="e">
        <f>COUNTIF('[5]Trial Balance'!$A:$A,A3486)</f>
        <v>#VALUE!</v>
      </c>
    </row>
    <row r="3487" spans="1:4" hidden="1" x14ac:dyDescent="0.3">
      <c r="A3487" s="187" t="e">
        <f>#REF!</f>
        <v>#REF!</v>
      </c>
      <c r="B3487" s="187" t="e">
        <f>#REF!</f>
        <v>#REF!</v>
      </c>
      <c r="C3487" s="191" t="e">
        <f>#REF!</f>
        <v>#REF!</v>
      </c>
      <c r="D3487" s="186" t="e">
        <f>COUNTIF('[5]Trial Balance'!$A:$A,A3487)</f>
        <v>#VALUE!</v>
      </c>
    </row>
    <row r="3488" spans="1:4" hidden="1" x14ac:dyDescent="0.3">
      <c r="A3488" s="187" t="e">
        <f>#REF!</f>
        <v>#REF!</v>
      </c>
      <c r="B3488" s="187" t="e">
        <f>#REF!</f>
        <v>#REF!</v>
      </c>
      <c r="C3488" s="191" t="e">
        <f>#REF!</f>
        <v>#REF!</v>
      </c>
      <c r="D3488" s="186" t="e">
        <f>COUNTIF('[5]Trial Balance'!$A:$A,A3488)</f>
        <v>#VALUE!</v>
      </c>
    </row>
    <row r="3489" spans="1:4" hidden="1" x14ac:dyDescent="0.3">
      <c r="A3489" s="187" t="e">
        <f>#REF!</f>
        <v>#REF!</v>
      </c>
      <c r="B3489" s="187" t="e">
        <f>#REF!</f>
        <v>#REF!</v>
      </c>
      <c r="C3489" s="191" t="e">
        <f>#REF!</f>
        <v>#REF!</v>
      </c>
      <c r="D3489" s="186" t="e">
        <f>COUNTIF('[5]Trial Balance'!$A:$A,A3489)</f>
        <v>#VALUE!</v>
      </c>
    </row>
    <row r="3490" spans="1:4" hidden="1" x14ac:dyDescent="0.3">
      <c r="A3490" s="187" t="e">
        <f>#REF!</f>
        <v>#REF!</v>
      </c>
      <c r="B3490" s="187" t="e">
        <f>#REF!</f>
        <v>#REF!</v>
      </c>
      <c r="C3490" s="191" t="e">
        <f>#REF!</f>
        <v>#REF!</v>
      </c>
      <c r="D3490" s="186" t="e">
        <f>COUNTIF('[5]Trial Balance'!$A:$A,A3490)</f>
        <v>#VALUE!</v>
      </c>
    </row>
    <row r="3491" spans="1:4" hidden="1" x14ac:dyDescent="0.3">
      <c r="A3491" s="187" t="e">
        <f>#REF!</f>
        <v>#REF!</v>
      </c>
      <c r="B3491" s="187" t="e">
        <f>#REF!</f>
        <v>#REF!</v>
      </c>
      <c r="C3491" s="191" t="e">
        <f>#REF!</f>
        <v>#REF!</v>
      </c>
      <c r="D3491" s="186" t="e">
        <f>COUNTIF('[5]Trial Balance'!$A:$A,A3491)</f>
        <v>#VALUE!</v>
      </c>
    </row>
    <row r="3492" spans="1:4" hidden="1" x14ac:dyDescent="0.3">
      <c r="A3492" s="187" t="e">
        <f>#REF!</f>
        <v>#REF!</v>
      </c>
      <c r="B3492" s="187" t="e">
        <f>#REF!</f>
        <v>#REF!</v>
      </c>
      <c r="C3492" s="191" t="e">
        <f>#REF!</f>
        <v>#REF!</v>
      </c>
      <c r="D3492" s="186" t="e">
        <f>COUNTIF('[5]Trial Balance'!$A:$A,A3492)</f>
        <v>#VALUE!</v>
      </c>
    </row>
    <row r="3493" spans="1:4" hidden="1" x14ac:dyDescent="0.3">
      <c r="A3493" s="187" t="e">
        <f>#REF!</f>
        <v>#REF!</v>
      </c>
      <c r="B3493" s="187" t="e">
        <f>#REF!</f>
        <v>#REF!</v>
      </c>
      <c r="C3493" s="191" t="e">
        <f>#REF!</f>
        <v>#REF!</v>
      </c>
      <c r="D3493" s="186" t="e">
        <f>COUNTIF('[5]Trial Balance'!$A:$A,A3493)</f>
        <v>#VALUE!</v>
      </c>
    </row>
    <row r="3494" spans="1:4" hidden="1" x14ac:dyDescent="0.3">
      <c r="A3494" s="187" t="e">
        <f>#REF!</f>
        <v>#REF!</v>
      </c>
      <c r="B3494" s="187" t="e">
        <f>#REF!</f>
        <v>#REF!</v>
      </c>
      <c r="C3494" s="191" t="e">
        <f>#REF!</f>
        <v>#REF!</v>
      </c>
      <c r="D3494" s="186" t="e">
        <f>COUNTIF('[5]Trial Balance'!$A:$A,A3494)</f>
        <v>#VALUE!</v>
      </c>
    </row>
    <row r="3495" spans="1:4" hidden="1" x14ac:dyDescent="0.3">
      <c r="A3495" s="187" t="e">
        <f>#REF!</f>
        <v>#REF!</v>
      </c>
      <c r="B3495" s="187" t="e">
        <f>#REF!</f>
        <v>#REF!</v>
      </c>
      <c r="C3495" s="191" t="e">
        <f>#REF!</f>
        <v>#REF!</v>
      </c>
      <c r="D3495" s="186" t="e">
        <f>COUNTIF('[5]Trial Balance'!$A:$A,A3495)</f>
        <v>#VALUE!</v>
      </c>
    </row>
    <row r="3496" spans="1:4" hidden="1" x14ac:dyDescent="0.3">
      <c r="A3496" s="187" t="e">
        <f>#REF!</f>
        <v>#REF!</v>
      </c>
      <c r="B3496" s="187" t="e">
        <f>#REF!</f>
        <v>#REF!</v>
      </c>
      <c r="C3496" s="191" t="e">
        <f>#REF!</f>
        <v>#REF!</v>
      </c>
      <c r="D3496" s="186" t="e">
        <f>COUNTIF('[5]Trial Balance'!$A:$A,A3496)</f>
        <v>#VALUE!</v>
      </c>
    </row>
    <row r="3497" spans="1:4" hidden="1" x14ac:dyDescent="0.3">
      <c r="A3497" s="187" t="e">
        <f>#REF!</f>
        <v>#REF!</v>
      </c>
      <c r="B3497" s="187" t="e">
        <f>#REF!</f>
        <v>#REF!</v>
      </c>
      <c r="C3497" s="191" t="e">
        <f>#REF!</f>
        <v>#REF!</v>
      </c>
      <c r="D3497" s="186" t="e">
        <f>COUNTIF('[5]Trial Balance'!$A:$A,A3497)</f>
        <v>#VALUE!</v>
      </c>
    </row>
    <row r="3498" spans="1:4" hidden="1" x14ac:dyDescent="0.3">
      <c r="A3498" s="187" t="e">
        <f>#REF!</f>
        <v>#REF!</v>
      </c>
      <c r="B3498" s="187" t="e">
        <f>#REF!</f>
        <v>#REF!</v>
      </c>
      <c r="C3498" s="191" t="e">
        <f>#REF!</f>
        <v>#REF!</v>
      </c>
      <c r="D3498" s="186" t="e">
        <f>COUNTIF('[5]Trial Balance'!$A:$A,A3498)</f>
        <v>#VALUE!</v>
      </c>
    </row>
    <row r="3499" spans="1:4" hidden="1" x14ac:dyDescent="0.3">
      <c r="A3499" s="187" t="e">
        <f>#REF!</f>
        <v>#REF!</v>
      </c>
      <c r="B3499" s="187" t="e">
        <f>#REF!</f>
        <v>#REF!</v>
      </c>
      <c r="C3499" s="191" t="e">
        <f>#REF!</f>
        <v>#REF!</v>
      </c>
      <c r="D3499" s="186" t="e">
        <f>COUNTIF('[5]Trial Balance'!$A:$A,A3499)</f>
        <v>#VALUE!</v>
      </c>
    </row>
    <row r="3500" spans="1:4" hidden="1" x14ac:dyDescent="0.3">
      <c r="A3500" s="187" t="e">
        <f>#REF!</f>
        <v>#REF!</v>
      </c>
      <c r="B3500" s="187" t="e">
        <f>#REF!</f>
        <v>#REF!</v>
      </c>
      <c r="C3500" s="191" t="e">
        <f>#REF!</f>
        <v>#REF!</v>
      </c>
      <c r="D3500" s="186" t="e">
        <f>COUNTIF('[5]Trial Balance'!$A:$A,A3500)</f>
        <v>#VALUE!</v>
      </c>
    </row>
    <row r="3501" spans="1:4" hidden="1" x14ac:dyDescent="0.3">
      <c r="A3501" s="187" t="e">
        <f>#REF!</f>
        <v>#REF!</v>
      </c>
      <c r="B3501" s="187" t="e">
        <f>#REF!</f>
        <v>#REF!</v>
      </c>
      <c r="C3501" s="191" t="e">
        <f>#REF!</f>
        <v>#REF!</v>
      </c>
      <c r="D3501" s="186" t="e">
        <f>COUNTIF('[5]Trial Balance'!$A:$A,A3501)</f>
        <v>#VALUE!</v>
      </c>
    </row>
    <row r="3502" spans="1:4" hidden="1" x14ac:dyDescent="0.3">
      <c r="A3502" s="187" t="e">
        <f>#REF!</f>
        <v>#REF!</v>
      </c>
      <c r="B3502" s="187" t="e">
        <f>#REF!</f>
        <v>#REF!</v>
      </c>
      <c r="C3502" s="191" t="e">
        <f>#REF!</f>
        <v>#REF!</v>
      </c>
      <c r="D3502" s="186" t="e">
        <f>COUNTIF('[5]Trial Balance'!$A:$A,A3502)</f>
        <v>#VALUE!</v>
      </c>
    </row>
    <row r="3503" spans="1:4" hidden="1" x14ac:dyDescent="0.3">
      <c r="A3503" s="187" t="e">
        <f>#REF!</f>
        <v>#REF!</v>
      </c>
      <c r="B3503" s="187" t="e">
        <f>#REF!</f>
        <v>#REF!</v>
      </c>
      <c r="C3503" s="191" t="e">
        <f>#REF!</f>
        <v>#REF!</v>
      </c>
      <c r="D3503" s="186" t="e">
        <f>COUNTIF('[5]Trial Balance'!$A:$A,A3503)</f>
        <v>#VALUE!</v>
      </c>
    </row>
    <row r="3504" spans="1:4" hidden="1" x14ac:dyDescent="0.3">
      <c r="A3504" s="187" t="e">
        <f>#REF!</f>
        <v>#REF!</v>
      </c>
      <c r="B3504" s="187" t="e">
        <f>#REF!</f>
        <v>#REF!</v>
      </c>
      <c r="C3504" s="191" t="e">
        <f>#REF!</f>
        <v>#REF!</v>
      </c>
      <c r="D3504" s="186" t="e">
        <f>COUNTIF('[5]Trial Balance'!$A:$A,A3504)</f>
        <v>#VALUE!</v>
      </c>
    </row>
    <row r="3505" spans="1:4" hidden="1" x14ac:dyDescent="0.3">
      <c r="A3505" s="187" t="e">
        <f>#REF!</f>
        <v>#REF!</v>
      </c>
      <c r="B3505" s="187" t="e">
        <f>#REF!</f>
        <v>#REF!</v>
      </c>
      <c r="C3505" s="191" t="e">
        <f>#REF!</f>
        <v>#REF!</v>
      </c>
      <c r="D3505" s="186" t="e">
        <f>COUNTIF('[5]Trial Balance'!$A:$A,A3505)</f>
        <v>#VALUE!</v>
      </c>
    </row>
    <row r="3506" spans="1:4" hidden="1" x14ac:dyDescent="0.3">
      <c r="A3506" s="187" t="e">
        <f>#REF!</f>
        <v>#REF!</v>
      </c>
      <c r="B3506" s="187" t="e">
        <f>#REF!</f>
        <v>#REF!</v>
      </c>
      <c r="C3506" s="191" t="e">
        <f>#REF!</f>
        <v>#REF!</v>
      </c>
      <c r="D3506" s="186" t="e">
        <f>COUNTIF('[5]Trial Balance'!$A:$A,A3506)</f>
        <v>#VALUE!</v>
      </c>
    </row>
    <row r="3507" spans="1:4" hidden="1" x14ac:dyDescent="0.3">
      <c r="A3507" s="187" t="e">
        <f>#REF!</f>
        <v>#REF!</v>
      </c>
      <c r="B3507" s="187" t="e">
        <f>#REF!</f>
        <v>#REF!</v>
      </c>
      <c r="C3507" s="191" t="e">
        <f>#REF!</f>
        <v>#REF!</v>
      </c>
      <c r="D3507" s="186" t="e">
        <f>COUNTIF('[5]Trial Balance'!$A:$A,A3507)</f>
        <v>#VALUE!</v>
      </c>
    </row>
    <row r="3508" spans="1:4" hidden="1" x14ac:dyDescent="0.3">
      <c r="A3508" s="187" t="e">
        <f>#REF!</f>
        <v>#REF!</v>
      </c>
      <c r="B3508" s="187" t="e">
        <f>#REF!</f>
        <v>#REF!</v>
      </c>
      <c r="C3508" s="191" t="e">
        <f>#REF!</f>
        <v>#REF!</v>
      </c>
      <c r="D3508" s="186" t="e">
        <f>COUNTIF('[5]Trial Balance'!$A:$A,A3508)</f>
        <v>#VALUE!</v>
      </c>
    </row>
    <row r="3509" spans="1:4" hidden="1" x14ac:dyDescent="0.3">
      <c r="A3509" s="187" t="e">
        <f>#REF!</f>
        <v>#REF!</v>
      </c>
      <c r="B3509" s="187" t="e">
        <f>#REF!</f>
        <v>#REF!</v>
      </c>
      <c r="C3509" s="191" t="e">
        <f>#REF!</f>
        <v>#REF!</v>
      </c>
      <c r="D3509" s="186" t="e">
        <f>COUNTIF('[5]Trial Balance'!$A:$A,A3509)</f>
        <v>#VALUE!</v>
      </c>
    </row>
    <row r="3510" spans="1:4" hidden="1" x14ac:dyDescent="0.3">
      <c r="A3510" s="187" t="e">
        <f>#REF!</f>
        <v>#REF!</v>
      </c>
      <c r="B3510" s="187" t="e">
        <f>#REF!</f>
        <v>#REF!</v>
      </c>
      <c r="C3510" s="191" t="e">
        <f>#REF!</f>
        <v>#REF!</v>
      </c>
      <c r="D3510" s="186" t="e">
        <f>COUNTIF('[5]Trial Balance'!$A:$A,A3510)</f>
        <v>#VALUE!</v>
      </c>
    </row>
    <row r="3511" spans="1:4" hidden="1" x14ac:dyDescent="0.3">
      <c r="A3511" s="187" t="e">
        <f>#REF!</f>
        <v>#REF!</v>
      </c>
      <c r="B3511" s="187" t="e">
        <f>#REF!</f>
        <v>#REF!</v>
      </c>
      <c r="C3511" s="191" t="e">
        <f>#REF!</f>
        <v>#REF!</v>
      </c>
      <c r="D3511" s="186" t="e">
        <f>COUNTIF('[5]Trial Balance'!$A:$A,A3511)</f>
        <v>#VALUE!</v>
      </c>
    </row>
    <row r="3512" spans="1:4" hidden="1" x14ac:dyDescent="0.3">
      <c r="A3512" s="187" t="e">
        <f>#REF!</f>
        <v>#REF!</v>
      </c>
      <c r="B3512" s="187" t="e">
        <f>#REF!</f>
        <v>#REF!</v>
      </c>
      <c r="C3512" s="191" t="e">
        <f>#REF!</f>
        <v>#REF!</v>
      </c>
      <c r="D3512" s="186" t="e">
        <f>COUNTIF('[5]Trial Balance'!$A:$A,A3512)</f>
        <v>#VALUE!</v>
      </c>
    </row>
    <row r="3513" spans="1:4" hidden="1" x14ac:dyDescent="0.3">
      <c r="A3513" s="187" t="e">
        <f>#REF!</f>
        <v>#REF!</v>
      </c>
      <c r="B3513" s="187" t="e">
        <f>#REF!</f>
        <v>#REF!</v>
      </c>
      <c r="C3513" s="191" t="e">
        <f>#REF!</f>
        <v>#REF!</v>
      </c>
      <c r="D3513" s="186" t="e">
        <f>COUNTIF('[5]Trial Balance'!$A:$A,A3513)</f>
        <v>#VALUE!</v>
      </c>
    </row>
    <row r="3514" spans="1:4" hidden="1" x14ac:dyDescent="0.3">
      <c r="A3514" s="187" t="e">
        <f>#REF!</f>
        <v>#REF!</v>
      </c>
      <c r="B3514" s="187" t="e">
        <f>#REF!</f>
        <v>#REF!</v>
      </c>
      <c r="C3514" s="191" t="e">
        <f>#REF!</f>
        <v>#REF!</v>
      </c>
      <c r="D3514" s="186" t="e">
        <f>COUNTIF('[5]Trial Balance'!$A:$A,A3514)</f>
        <v>#VALUE!</v>
      </c>
    </row>
    <row r="3515" spans="1:4" hidden="1" x14ac:dyDescent="0.3">
      <c r="A3515" s="187" t="e">
        <f>#REF!</f>
        <v>#REF!</v>
      </c>
      <c r="B3515" s="187" t="e">
        <f>#REF!</f>
        <v>#REF!</v>
      </c>
      <c r="C3515" s="191" t="e">
        <f>#REF!</f>
        <v>#REF!</v>
      </c>
      <c r="D3515" s="186" t="e">
        <f>COUNTIF('[5]Trial Balance'!$A:$A,A3515)</f>
        <v>#VALUE!</v>
      </c>
    </row>
    <row r="3516" spans="1:4" hidden="1" x14ac:dyDescent="0.3">
      <c r="A3516" s="187" t="e">
        <f>#REF!</f>
        <v>#REF!</v>
      </c>
      <c r="B3516" s="187" t="e">
        <f>#REF!</f>
        <v>#REF!</v>
      </c>
      <c r="C3516" s="191" t="e">
        <f>#REF!</f>
        <v>#REF!</v>
      </c>
      <c r="D3516" s="186" t="e">
        <f>COUNTIF('[5]Trial Balance'!$A:$A,A3516)</f>
        <v>#VALUE!</v>
      </c>
    </row>
    <row r="3517" spans="1:4" hidden="1" x14ac:dyDescent="0.3">
      <c r="A3517" s="187" t="e">
        <f>#REF!</f>
        <v>#REF!</v>
      </c>
      <c r="B3517" s="187" t="e">
        <f>#REF!</f>
        <v>#REF!</v>
      </c>
      <c r="C3517" s="191" t="e">
        <f>#REF!</f>
        <v>#REF!</v>
      </c>
      <c r="D3517" s="186" t="e">
        <f>COUNTIF('[5]Trial Balance'!$A:$A,A3517)</f>
        <v>#VALUE!</v>
      </c>
    </row>
    <row r="3518" spans="1:4" hidden="1" x14ac:dyDescent="0.3">
      <c r="A3518" s="187" t="e">
        <f>#REF!</f>
        <v>#REF!</v>
      </c>
      <c r="B3518" s="187" t="e">
        <f>#REF!</f>
        <v>#REF!</v>
      </c>
      <c r="C3518" s="191" t="e">
        <f>#REF!</f>
        <v>#REF!</v>
      </c>
      <c r="D3518" s="186" t="e">
        <f>COUNTIF('[5]Trial Balance'!$A:$A,A3518)</f>
        <v>#VALUE!</v>
      </c>
    </row>
    <row r="3519" spans="1:4" hidden="1" x14ac:dyDescent="0.3">
      <c r="A3519" s="187" t="e">
        <f>#REF!</f>
        <v>#REF!</v>
      </c>
      <c r="B3519" s="187" t="e">
        <f>#REF!</f>
        <v>#REF!</v>
      </c>
      <c r="C3519" s="191" t="e">
        <f>#REF!</f>
        <v>#REF!</v>
      </c>
      <c r="D3519" s="186" t="e">
        <f>COUNTIF('[5]Trial Balance'!$A:$A,A3519)</f>
        <v>#VALUE!</v>
      </c>
    </row>
    <row r="3520" spans="1:4" hidden="1" x14ac:dyDescent="0.3">
      <c r="A3520" s="187" t="e">
        <f>#REF!</f>
        <v>#REF!</v>
      </c>
      <c r="B3520" s="187" t="e">
        <f>#REF!</f>
        <v>#REF!</v>
      </c>
      <c r="C3520" s="191" t="e">
        <f>#REF!</f>
        <v>#REF!</v>
      </c>
      <c r="D3520" s="186" t="e">
        <f>COUNTIF('[5]Trial Balance'!$A:$A,A3520)</f>
        <v>#VALUE!</v>
      </c>
    </row>
    <row r="3521" spans="1:4" hidden="1" x14ac:dyDescent="0.3">
      <c r="A3521" s="187" t="e">
        <f>#REF!</f>
        <v>#REF!</v>
      </c>
      <c r="B3521" s="187" t="e">
        <f>#REF!</f>
        <v>#REF!</v>
      </c>
      <c r="C3521" s="191" t="e">
        <f>#REF!</f>
        <v>#REF!</v>
      </c>
      <c r="D3521" s="186" t="e">
        <f>COUNTIF('[5]Trial Balance'!$A:$A,A3521)</f>
        <v>#VALUE!</v>
      </c>
    </row>
    <row r="3522" spans="1:4" hidden="1" x14ac:dyDescent="0.3">
      <c r="A3522" s="187" t="e">
        <f>#REF!</f>
        <v>#REF!</v>
      </c>
      <c r="B3522" s="187" t="e">
        <f>#REF!</f>
        <v>#REF!</v>
      </c>
      <c r="C3522" s="191" t="e">
        <f>#REF!</f>
        <v>#REF!</v>
      </c>
      <c r="D3522" s="186" t="e">
        <f>COUNTIF('[5]Trial Balance'!$A:$A,A3522)</f>
        <v>#VALUE!</v>
      </c>
    </row>
    <row r="3523" spans="1:4" hidden="1" x14ac:dyDescent="0.3">
      <c r="A3523" s="187" t="e">
        <f>#REF!</f>
        <v>#REF!</v>
      </c>
      <c r="B3523" s="187" t="e">
        <f>#REF!</f>
        <v>#REF!</v>
      </c>
      <c r="C3523" s="191" t="e">
        <f>#REF!</f>
        <v>#REF!</v>
      </c>
      <c r="D3523" s="186" t="e">
        <f>COUNTIF('[5]Trial Balance'!$A:$A,A3523)</f>
        <v>#VALUE!</v>
      </c>
    </row>
    <row r="3524" spans="1:4" hidden="1" x14ac:dyDescent="0.3">
      <c r="A3524" s="187" t="e">
        <f>#REF!</f>
        <v>#REF!</v>
      </c>
      <c r="B3524" s="187" t="e">
        <f>#REF!</f>
        <v>#REF!</v>
      </c>
      <c r="C3524" s="191" t="e">
        <f>#REF!</f>
        <v>#REF!</v>
      </c>
      <c r="D3524" s="186" t="e">
        <f>COUNTIF('[5]Trial Balance'!$A:$A,A3524)</f>
        <v>#VALUE!</v>
      </c>
    </row>
    <row r="3525" spans="1:4" hidden="1" x14ac:dyDescent="0.3">
      <c r="A3525" s="187" t="e">
        <f>#REF!</f>
        <v>#REF!</v>
      </c>
      <c r="B3525" s="187" t="e">
        <f>#REF!</f>
        <v>#REF!</v>
      </c>
      <c r="C3525" s="191" t="e">
        <f>#REF!</f>
        <v>#REF!</v>
      </c>
      <c r="D3525" s="186" t="e">
        <f>COUNTIF('[5]Trial Balance'!$A:$A,A3525)</f>
        <v>#VALUE!</v>
      </c>
    </row>
    <row r="3526" spans="1:4" hidden="1" x14ac:dyDescent="0.3">
      <c r="A3526" s="187" t="e">
        <f>#REF!</f>
        <v>#REF!</v>
      </c>
      <c r="B3526" s="187" t="e">
        <f>#REF!</f>
        <v>#REF!</v>
      </c>
      <c r="C3526" s="191" t="e">
        <f>#REF!</f>
        <v>#REF!</v>
      </c>
      <c r="D3526" s="186" t="e">
        <f>COUNTIF('[5]Trial Balance'!$A:$A,A3526)</f>
        <v>#VALUE!</v>
      </c>
    </row>
    <row r="3527" spans="1:4" hidden="1" x14ac:dyDescent="0.3">
      <c r="A3527" s="187" t="e">
        <f>#REF!</f>
        <v>#REF!</v>
      </c>
      <c r="B3527" s="187" t="e">
        <f>#REF!</f>
        <v>#REF!</v>
      </c>
      <c r="C3527" s="191" t="e">
        <f>#REF!</f>
        <v>#REF!</v>
      </c>
      <c r="D3527" s="186" t="e">
        <f>COUNTIF('[5]Trial Balance'!$A:$A,A3527)</f>
        <v>#VALUE!</v>
      </c>
    </row>
    <row r="3528" spans="1:4" hidden="1" x14ac:dyDescent="0.3">
      <c r="A3528" s="187" t="e">
        <f>#REF!</f>
        <v>#REF!</v>
      </c>
      <c r="B3528" s="187" t="e">
        <f>#REF!</f>
        <v>#REF!</v>
      </c>
      <c r="C3528" s="191" t="e">
        <f>#REF!</f>
        <v>#REF!</v>
      </c>
      <c r="D3528" s="186" t="e">
        <f>COUNTIF('[5]Trial Balance'!$A:$A,A3528)</f>
        <v>#VALUE!</v>
      </c>
    </row>
    <row r="3529" spans="1:4" hidden="1" x14ac:dyDescent="0.3">
      <c r="A3529" s="187" t="e">
        <f>#REF!</f>
        <v>#REF!</v>
      </c>
      <c r="B3529" s="187" t="e">
        <f>#REF!</f>
        <v>#REF!</v>
      </c>
      <c r="C3529" s="191" t="e">
        <f>#REF!</f>
        <v>#REF!</v>
      </c>
      <c r="D3529" s="186" t="e">
        <f>COUNTIF('[5]Trial Balance'!$A:$A,A3529)</f>
        <v>#VALUE!</v>
      </c>
    </row>
    <row r="3530" spans="1:4" hidden="1" x14ac:dyDescent="0.3">
      <c r="A3530" s="187" t="e">
        <f>#REF!</f>
        <v>#REF!</v>
      </c>
      <c r="B3530" s="187" t="e">
        <f>#REF!</f>
        <v>#REF!</v>
      </c>
      <c r="C3530" s="191" t="e">
        <f>#REF!</f>
        <v>#REF!</v>
      </c>
      <c r="D3530" s="186" t="e">
        <f>COUNTIF('[5]Trial Balance'!$A:$A,A3530)</f>
        <v>#VALUE!</v>
      </c>
    </row>
    <row r="3531" spans="1:4" hidden="1" x14ac:dyDescent="0.3">
      <c r="A3531" s="187" t="e">
        <f>#REF!</f>
        <v>#REF!</v>
      </c>
      <c r="B3531" s="187" t="e">
        <f>#REF!</f>
        <v>#REF!</v>
      </c>
      <c r="C3531" s="191" t="e">
        <f>#REF!</f>
        <v>#REF!</v>
      </c>
      <c r="D3531" s="186" t="e">
        <f>COUNTIF('[5]Trial Balance'!$A:$A,A3531)</f>
        <v>#VALUE!</v>
      </c>
    </row>
    <row r="3532" spans="1:4" hidden="1" x14ac:dyDescent="0.3">
      <c r="A3532" s="187" t="e">
        <f>#REF!</f>
        <v>#REF!</v>
      </c>
      <c r="B3532" s="187" t="e">
        <f>#REF!</f>
        <v>#REF!</v>
      </c>
      <c r="C3532" s="191" t="e">
        <f>#REF!</f>
        <v>#REF!</v>
      </c>
      <c r="D3532" s="186" t="e">
        <f>COUNTIF('[5]Trial Balance'!$A:$A,A3532)</f>
        <v>#VALUE!</v>
      </c>
    </row>
    <row r="3533" spans="1:4" hidden="1" x14ac:dyDescent="0.3">
      <c r="A3533" s="187" t="e">
        <f>#REF!</f>
        <v>#REF!</v>
      </c>
      <c r="B3533" s="187" t="e">
        <f>#REF!</f>
        <v>#REF!</v>
      </c>
      <c r="C3533" s="191" t="e">
        <f>#REF!</f>
        <v>#REF!</v>
      </c>
      <c r="D3533" s="186" t="e">
        <f>COUNTIF('[5]Trial Balance'!$A:$A,A3533)</f>
        <v>#VALUE!</v>
      </c>
    </row>
    <row r="3534" spans="1:4" hidden="1" x14ac:dyDescent="0.3">
      <c r="A3534" s="187" t="e">
        <f>#REF!</f>
        <v>#REF!</v>
      </c>
      <c r="B3534" s="187" t="e">
        <f>#REF!</f>
        <v>#REF!</v>
      </c>
      <c r="C3534" s="191" t="e">
        <f>#REF!</f>
        <v>#REF!</v>
      </c>
      <c r="D3534" s="186" t="e">
        <f>COUNTIF('[5]Trial Balance'!$A:$A,A3534)</f>
        <v>#VALUE!</v>
      </c>
    </row>
    <row r="3535" spans="1:4" hidden="1" x14ac:dyDescent="0.3">
      <c r="A3535" s="187" t="e">
        <f>#REF!</f>
        <v>#REF!</v>
      </c>
      <c r="B3535" s="187" t="e">
        <f>#REF!</f>
        <v>#REF!</v>
      </c>
      <c r="C3535" s="191" t="e">
        <f>#REF!</f>
        <v>#REF!</v>
      </c>
      <c r="D3535" s="186" t="e">
        <f>COUNTIF('[5]Trial Balance'!$A:$A,A3535)</f>
        <v>#VALUE!</v>
      </c>
    </row>
    <row r="3536" spans="1:4" hidden="1" x14ac:dyDescent="0.3">
      <c r="A3536" s="187" t="e">
        <f>#REF!</f>
        <v>#REF!</v>
      </c>
      <c r="B3536" s="187" t="e">
        <f>#REF!</f>
        <v>#REF!</v>
      </c>
      <c r="C3536" s="191" t="e">
        <f>#REF!</f>
        <v>#REF!</v>
      </c>
      <c r="D3536" s="186" t="e">
        <f>COUNTIF('[5]Trial Balance'!$A:$A,A3536)</f>
        <v>#VALUE!</v>
      </c>
    </row>
    <row r="3537" spans="1:4" hidden="1" x14ac:dyDescent="0.3">
      <c r="A3537" s="187" t="e">
        <f>#REF!</f>
        <v>#REF!</v>
      </c>
      <c r="B3537" s="187" t="e">
        <f>#REF!</f>
        <v>#REF!</v>
      </c>
      <c r="C3537" s="191" t="e">
        <f>#REF!</f>
        <v>#REF!</v>
      </c>
      <c r="D3537" s="186" t="e">
        <f>COUNTIF('[5]Trial Balance'!$A:$A,A3537)</f>
        <v>#VALUE!</v>
      </c>
    </row>
    <row r="3538" spans="1:4" hidden="1" x14ac:dyDescent="0.3">
      <c r="A3538" s="187" t="e">
        <f>#REF!</f>
        <v>#REF!</v>
      </c>
      <c r="B3538" s="187" t="e">
        <f>#REF!</f>
        <v>#REF!</v>
      </c>
      <c r="C3538" s="191" t="e">
        <f>#REF!</f>
        <v>#REF!</v>
      </c>
      <c r="D3538" s="186" t="e">
        <f>COUNTIF('[5]Trial Balance'!$A:$A,A3538)</f>
        <v>#VALUE!</v>
      </c>
    </row>
    <row r="3539" spans="1:4" hidden="1" x14ac:dyDescent="0.3">
      <c r="A3539" s="187" t="e">
        <f>#REF!</f>
        <v>#REF!</v>
      </c>
      <c r="B3539" s="187" t="e">
        <f>#REF!</f>
        <v>#REF!</v>
      </c>
      <c r="C3539" s="191" t="e">
        <f>#REF!</f>
        <v>#REF!</v>
      </c>
      <c r="D3539" s="186" t="e">
        <f>COUNTIF('[5]Trial Balance'!$A:$A,A3539)</f>
        <v>#VALUE!</v>
      </c>
    </row>
    <row r="3540" spans="1:4" hidden="1" x14ac:dyDescent="0.3">
      <c r="A3540" s="187" t="e">
        <f>#REF!</f>
        <v>#REF!</v>
      </c>
      <c r="B3540" s="187" t="e">
        <f>#REF!</f>
        <v>#REF!</v>
      </c>
      <c r="C3540" s="191" t="e">
        <f>#REF!</f>
        <v>#REF!</v>
      </c>
      <c r="D3540" s="186" t="e">
        <f>COUNTIF('[5]Trial Balance'!$A:$A,A3540)</f>
        <v>#VALUE!</v>
      </c>
    </row>
    <row r="3541" spans="1:4" hidden="1" x14ac:dyDescent="0.3">
      <c r="A3541" s="187" t="e">
        <f>#REF!</f>
        <v>#REF!</v>
      </c>
      <c r="B3541" s="187" t="e">
        <f>#REF!</f>
        <v>#REF!</v>
      </c>
      <c r="C3541" s="191" t="e">
        <f>#REF!</f>
        <v>#REF!</v>
      </c>
      <c r="D3541" s="186" t="e">
        <f>COUNTIF('[5]Trial Balance'!$A:$A,A3541)</f>
        <v>#VALUE!</v>
      </c>
    </row>
    <row r="3542" spans="1:4" hidden="1" x14ac:dyDescent="0.3">
      <c r="A3542" s="187" t="e">
        <f>#REF!</f>
        <v>#REF!</v>
      </c>
      <c r="B3542" s="187" t="e">
        <f>#REF!</f>
        <v>#REF!</v>
      </c>
      <c r="C3542" s="191" t="e">
        <f>#REF!</f>
        <v>#REF!</v>
      </c>
      <c r="D3542" s="186" t="e">
        <f>COUNTIF('[5]Trial Balance'!$A:$A,A3542)</f>
        <v>#VALUE!</v>
      </c>
    </row>
    <row r="3543" spans="1:4" hidden="1" x14ac:dyDescent="0.3">
      <c r="A3543" s="187" t="e">
        <f>#REF!</f>
        <v>#REF!</v>
      </c>
      <c r="B3543" s="187" t="e">
        <f>#REF!</f>
        <v>#REF!</v>
      </c>
      <c r="C3543" s="191" t="e">
        <f>#REF!</f>
        <v>#REF!</v>
      </c>
      <c r="D3543" s="186" t="e">
        <f>COUNTIF('[5]Trial Balance'!$A:$A,A3543)</f>
        <v>#VALUE!</v>
      </c>
    </row>
    <row r="3544" spans="1:4" hidden="1" x14ac:dyDescent="0.3">
      <c r="A3544" s="187" t="e">
        <f>#REF!</f>
        <v>#REF!</v>
      </c>
      <c r="B3544" s="187" t="e">
        <f>#REF!</f>
        <v>#REF!</v>
      </c>
      <c r="C3544" s="191" t="e">
        <f>#REF!</f>
        <v>#REF!</v>
      </c>
      <c r="D3544" s="186" t="e">
        <f>COUNTIF('[5]Trial Balance'!$A:$A,A3544)</f>
        <v>#VALUE!</v>
      </c>
    </row>
    <row r="3545" spans="1:4" hidden="1" x14ac:dyDescent="0.3">
      <c r="A3545" s="187" t="e">
        <f>#REF!</f>
        <v>#REF!</v>
      </c>
      <c r="B3545" s="187" t="e">
        <f>#REF!</f>
        <v>#REF!</v>
      </c>
      <c r="C3545" s="191" t="e">
        <f>#REF!</f>
        <v>#REF!</v>
      </c>
      <c r="D3545" s="186" t="e">
        <f>COUNTIF('[5]Trial Balance'!$A:$A,A3545)</f>
        <v>#VALUE!</v>
      </c>
    </row>
    <row r="3546" spans="1:4" hidden="1" x14ac:dyDescent="0.3">
      <c r="A3546" s="187" t="e">
        <f>#REF!</f>
        <v>#REF!</v>
      </c>
      <c r="B3546" s="187" t="e">
        <f>#REF!</f>
        <v>#REF!</v>
      </c>
      <c r="C3546" s="191" t="e">
        <f>#REF!</f>
        <v>#REF!</v>
      </c>
      <c r="D3546" s="186" t="e">
        <f>COUNTIF('[5]Trial Balance'!$A:$A,A3546)</f>
        <v>#VALUE!</v>
      </c>
    </row>
    <row r="3547" spans="1:4" hidden="1" x14ac:dyDescent="0.3">
      <c r="A3547" s="187" t="e">
        <f>#REF!</f>
        <v>#REF!</v>
      </c>
      <c r="B3547" s="187" t="e">
        <f>#REF!</f>
        <v>#REF!</v>
      </c>
      <c r="C3547" s="191" t="e">
        <f>#REF!</f>
        <v>#REF!</v>
      </c>
      <c r="D3547" s="186" t="e">
        <f>COUNTIF('[5]Trial Balance'!$A:$A,A3547)</f>
        <v>#VALUE!</v>
      </c>
    </row>
    <row r="3548" spans="1:4" hidden="1" x14ac:dyDescent="0.3">
      <c r="A3548" s="187" t="e">
        <f>#REF!</f>
        <v>#REF!</v>
      </c>
      <c r="B3548" s="187" t="e">
        <f>#REF!</f>
        <v>#REF!</v>
      </c>
      <c r="C3548" s="191" t="e">
        <f>#REF!</f>
        <v>#REF!</v>
      </c>
      <c r="D3548" s="186" t="e">
        <f>COUNTIF('[5]Trial Balance'!$A:$A,A3548)</f>
        <v>#VALUE!</v>
      </c>
    </row>
    <row r="3549" spans="1:4" hidden="1" x14ac:dyDescent="0.3">
      <c r="A3549" s="187" t="e">
        <f>#REF!</f>
        <v>#REF!</v>
      </c>
      <c r="B3549" s="187" t="e">
        <f>#REF!</f>
        <v>#REF!</v>
      </c>
      <c r="C3549" s="191" t="e">
        <f>#REF!</f>
        <v>#REF!</v>
      </c>
      <c r="D3549" s="186" t="e">
        <f>COUNTIF('[5]Trial Balance'!$A:$A,A3549)</f>
        <v>#VALUE!</v>
      </c>
    </row>
    <row r="3550" spans="1:4" hidden="1" x14ac:dyDescent="0.3">
      <c r="A3550" s="187" t="e">
        <f>#REF!</f>
        <v>#REF!</v>
      </c>
      <c r="B3550" s="187" t="e">
        <f>#REF!</f>
        <v>#REF!</v>
      </c>
      <c r="C3550" s="191" t="e">
        <f>#REF!</f>
        <v>#REF!</v>
      </c>
      <c r="D3550" s="186" t="e">
        <f>COUNTIF('[5]Trial Balance'!$A:$A,A3550)</f>
        <v>#VALUE!</v>
      </c>
    </row>
    <row r="3551" spans="1:4" hidden="1" x14ac:dyDescent="0.3">
      <c r="A3551" s="187" t="e">
        <f>#REF!</f>
        <v>#REF!</v>
      </c>
      <c r="B3551" s="187" t="e">
        <f>#REF!</f>
        <v>#REF!</v>
      </c>
      <c r="C3551" s="191" t="e">
        <f>#REF!</f>
        <v>#REF!</v>
      </c>
      <c r="D3551" s="186" t="e">
        <f>COUNTIF('[5]Trial Balance'!$A:$A,A3551)</f>
        <v>#VALUE!</v>
      </c>
    </row>
    <row r="3552" spans="1:4" hidden="1" x14ac:dyDescent="0.3">
      <c r="A3552" s="187" t="e">
        <f>#REF!</f>
        <v>#REF!</v>
      </c>
      <c r="B3552" s="187" t="e">
        <f>#REF!</f>
        <v>#REF!</v>
      </c>
      <c r="C3552" s="191" t="e">
        <f>#REF!</f>
        <v>#REF!</v>
      </c>
      <c r="D3552" s="186" t="e">
        <f>COUNTIF('[5]Trial Balance'!$A:$A,A3552)</f>
        <v>#VALUE!</v>
      </c>
    </row>
    <row r="3553" spans="1:4" hidden="1" x14ac:dyDescent="0.3">
      <c r="A3553" s="187" t="e">
        <f>#REF!</f>
        <v>#REF!</v>
      </c>
      <c r="B3553" s="187" t="e">
        <f>#REF!</f>
        <v>#REF!</v>
      </c>
      <c r="C3553" s="191" t="e">
        <f>#REF!</f>
        <v>#REF!</v>
      </c>
      <c r="D3553" s="186" t="e">
        <f>COUNTIF('[5]Trial Balance'!$A:$A,A3553)</f>
        <v>#VALUE!</v>
      </c>
    </row>
    <row r="3554" spans="1:4" hidden="1" x14ac:dyDescent="0.3">
      <c r="A3554" s="187" t="e">
        <f>#REF!</f>
        <v>#REF!</v>
      </c>
      <c r="B3554" s="187" t="e">
        <f>#REF!</f>
        <v>#REF!</v>
      </c>
      <c r="C3554" s="191" t="e">
        <f>#REF!</f>
        <v>#REF!</v>
      </c>
      <c r="D3554" s="186" t="e">
        <f>COUNTIF('[5]Trial Balance'!$A:$A,A3554)</f>
        <v>#VALUE!</v>
      </c>
    </row>
    <row r="3555" spans="1:4" hidden="1" x14ac:dyDescent="0.3">
      <c r="A3555" s="187" t="e">
        <f>#REF!</f>
        <v>#REF!</v>
      </c>
      <c r="B3555" s="187" t="e">
        <f>#REF!</f>
        <v>#REF!</v>
      </c>
      <c r="C3555" s="191" t="e">
        <f>#REF!</f>
        <v>#REF!</v>
      </c>
      <c r="D3555" s="186" t="e">
        <f>COUNTIF('[5]Trial Balance'!$A:$A,A3555)</f>
        <v>#VALUE!</v>
      </c>
    </row>
    <row r="3556" spans="1:4" hidden="1" x14ac:dyDescent="0.3">
      <c r="A3556" s="187" t="e">
        <f>#REF!</f>
        <v>#REF!</v>
      </c>
      <c r="B3556" s="187" t="e">
        <f>#REF!</f>
        <v>#REF!</v>
      </c>
      <c r="C3556" s="191" t="e">
        <f>#REF!</f>
        <v>#REF!</v>
      </c>
      <c r="D3556" s="186" t="e">
        <f>COUNTIF('[5]Trial Balance'!$A:$A,A3556)</f>
        <v>#VALUE!</v>
      </c>
    </row>
    <row r="3557" spans="1:4" hidden="1" x14ac:dyDescent="0.3">
      <c r="A3557" s="187" t="e">
        <f>#REF!</f>
        <v>#REF!</v>
      </c>
      <c r="B3557" s="187" t="e">
        <f>#REF!</f>
        <v>#REF!</v>
      </c>
      <c r="C3557" s="191" t="e">
        <f>#REF!</f>
        <v>#REF!</v>
      </c>
      <c r="D3557" s="186" t="e">
        <f>COUNTIF('[5]Trial Balance'!$A:$A,A3557)</f>
        <v>#VALUE!</v>
      </c>
    </row>
    <row r="3558" spans="1:4" hidden="1" x14ac:dyDescent="0.3">
      <c r="A3558" s="187" t="e">
        <f>#REF!</f>
        <v>#REF!</v>
      </c>
      <c r="B3558" s="187" t="e">
        <f>#REF!</f>
        <v>#REF!</v>
      </c>
      <c r="C3558" s="191" t="e">
        <f>#REF!</f>
        <v>#REF!</v>
      </c>
      <c r="D3558" s="186" t="e">
        <f>COUNTIF('[5]Trial Balance'!$A:$A,A3558)</f>
        <v>#VALUE!</v>
      </c>
    </row>
    <row r="3559" spans="1:4" hidden="1" x14ac:dyDescent="0.3">
      <c r="A3559" s="187" t="e">
        <f>#REF!</f>
        <v>#REF!</v>
      </c>
      <c r="B3559" s="187" t="e">
        <f>#REF!</f>
        <v>#REF!</v>
      </c>
      <c r="C3559" s="191" t="e">
        <f>#REF!</f>
        <v>#REF!</v>
      </c>
      <c r="D3559" s="186" t="e">
        <f>COUNTIF('[5]Trial Balance'!$A:$A,A3559)</f>
        <v>#VALUE!</v>
      </c>
    </row>
    <row r="3560" spans="1:4" hidden="1" x14ac:dyDescent="0.3">
      <c r="A3560" s="187" t="e">
        <f>#REF!</f>
        <v>#REF!</v>
      </c>
      <c r="B3560" s="187" t="e">
        <f>#REF!</f>
        <v>#REF!</v>
      </c>
      <c r="C3560" s="191" t="e">
        <f>#REF!</f>
        <v>#REF!</v>
      </c>
      <c r="D3560" s="186" t="e">
        <f>COUNTIF('[5]Trial Balance'!$A:$A,A3560)</f>
        <v>#VALUE!</v>
      </c>
    </row>
    <row r="3561" spans="1:4" hidden="1" x14ac:dyDescent="0.3">
      <c r="A3561" s="187" t="e">
        <f>#REF!</f>
        <v>#REF!</v>
      </c>
      <c r="B3561" s="187" t="e">
        <f>#REF!</f>
        <v>#REF!</v>
      </c>
      <c r="C3561" s="191" t="e">
        <f>#REF!</f>
        <v>#REF!</v>
      </c>
      <c r="D3561" s="186" t="e">
        <f>COUNTIF('[5]Trial Balance'!$A:$A,A3561)</f>
        <v>#VALUE!</v>
      </c>
    </row>
    <row r="3562" spans="1:4" hidden="1" x14ac:dyDescent="0.3">
      <c r="A3562" s="187" t="e">
        <f>#REF!</f>
        <v>#REF!</v>
      </c>
      <c r="B3562" s="187" t="e">
        <f>#REF!</f>
        <v>#REF!</v>
      </c>
      <c r="C3562" s="191" t="e">
        <f>#REF!</f>
        <v>#REF!</v>
      </c>
      <c r="D3562" s="186" t="e">
        <f>COUNTIF('[5]Trial Balance'!$A:$A,A3562)</f>
        <v>#VALUE!</v>
      </c>
    </row>
    <row r="3563" spans="1:4" hidden="1" x14ac:dyDescent="0.3">
      <c r="A3563" s="187" t="e">
        <f>#REF!</f>
        <v>#REF!</v>
      </c>
      <c r="B3563" s="187" t="e">
        <f>#REF!</f>
        <v>#REF!</v>
      </c>
      <c r="C3563" s="191" t="e">
        <f>#REF!</f>
        <v>#REF!</v>
      </c>
      <c r="D3563" s="186" t="e">
        <f>COUNTIF('[5]Trial Balance'!$A:$A,A3563)</f>
        <v>#VALUE!</v>
      </c>
    </row>
    <row r="3564" spans="1:4" hidden="1" x14ac:dyDescent="0.3">
      <c r="A3564" s="187" t="e">
        <f>#REF!</f>
        <v>#REF!</v>
      </c>
      <c r="B3564" s="187" t="e">
        <f>#REF!</f>
        <v>#REF!</v>
      </c>
      <c r="C3564" s="191" t="e">
        <f>#REF!</f>
        <v>#REF!</v>
      </c>
      <c r="D3564" s="186" t="e">
        <f>COUNTIF('[5]Trial Balance'!$A:$A,A3564)</f>
        <v>#VALUE!</v>
      </c>
    </row>
    <row r="3565" spans="1:4" hidden="1" x14ac:dyDescent="0.3">
      <c r="A3565" s="187" t="e">
        <f>#REF!</f>
        <v>#REF!</v>
      </c>
      <c r="B3565" s="187" t="e">
        <f>#REF!</f>
        <v>#REF!</v>
      </c>
      <c r="C3565" s="191" t="e">
        <f>#REF!</f>
        <v>#REF!</v>
      </c>
      <c r="D3565" s="186" t="e">
        <f>COUNTIF('[5]Trial Balance'!$A:$A,A3565)</f>
        <v>#VALUE!</v>
      </c>
    </row>
    <row r="3566" spans="1:4" hidden="1" x14ac:dyDescent="0.3">
      <c r="A3566" s="187" t="e">
        <f>#REF!</f>
        <v>#REF!</v>
      </c>
      <c r="B3566" s="187" t="e">
        <f>#REF!</f>
        <v>#REF!</v>
      </c>
      <c r="C3566" s="191" t="e">
        <f>#REF!</f>
        <v>#REF!</v>
      </c>
      <c r="D3566" s="186" t="e">
        <f>COUNTIF('[5]Trial Balance'!$A:$A,A3566)</f>
        <v>#VALUE!</v>
      </c>
    </row>
    <row r="3567" spans="1:4" hidden="1" x14ac:dyDescent="0.3">
      <c r="A3567" s="187" t="e">
        <f>#REF!</f>
        <v>#REF!</v>
      </c>
      <c r="B3567" s="187" t="e">
        <f>#REF!</f>
        <v>#REF!</v>
      </c>
      <c r="C3567" s="191" t="e">
        <f>#REF!</f>
        <v>#REF!</v>
      </c>
      <c r="D3567" s="186" t="e">
        <f>COUNTIF('[5]Trial Balance'!$A:$A,A3567)</f>
        <v>#VALUE!</v>
      </c>
    </row>
    <row r="3568" spans="1:4" hidden="1" x14ac:dyDescent="0.3">
      <c r="A3568" s="187" t="e">
        <f>#REF!</f>
        <v>#REF!</v>
      </c>
      <c r="B3568" s="187" t="e">
        <f>#REF!</f>
        <v>#REF!</v>
      </c>
      <c r="C3568" s="191" t="e">
        <f>#REF!</f>
        <v>#REF!</v>
      </c>
      <c r="D3568" s="186" t="e">
        <f>COUNTIF('[5]Trial Balance'!$A:$A,A3568)</f>
        <v>#VALUE!</v>
      </c>
    </row>
    <row r="3569" spans="1:4" hidden="1" x14ac:dyDescent="0.3">
      <c r="A3569" s="187" t="e">
        <f>#REF!</f>
        <v>#REF!</v>
      </c>
      <c r="B3569" s="187" t="e">
        <f>#REF!</f>
        <v>#REF!</v>
      </c>
      <c r="C3569" s="191" t="e">
        <f>#REF!</f>
        <v>#REF!</v>
      </c>
      <c r="D3569" s="186" t="e">
        <f>COUNTIF('[5]Trial Balance'!$A:$A,A3569)</f>
        <v>#VALUE!</v>
      </c>
    </row>
    <row r="3570" spans="1:4" hidden="1" x14ac:dyDescent="0.3">
      <c r="A3570" s="187" t="e">
        <f>#REF!</f>
        <v>#REF!</v>
      </c>
      <c r="B3570" s="187" t="e">
        <f>#REF!</f>
        <v>#REF!</v>
      </c>
      <c r="C3570" s="191" t="e">
        <f>#REF!</f>
        <v>#REF!</v>
      </c>
      <c r="D3570" s="186" t="e">
        <f>COUNTIF('[5]Trial Balance'!$A:$A,A3570)</f>
        <v>#VALUE!</v>
      </c>
    </row>
    <row r="3571" spans="1:4" hidden="1" x14ac:dyDescent="0.3">
      <c r="A3571" s="187" t="e">
        <f>#REF!</f>
        <v>#REF!</v>
      </c>
      <c r="B3571" s="187" t="e">
        <f>#REF!</f>
        <v>#REF!</v>
      </c>
      <c r="C3571" s="191" t="e">
        <f>#REF!</f>
        <v>#REF!</v>
      </c>
      <c r="D3571" s="186" t="e">
        <f>COUNTIF('[5]Trial Balance'!$A:$A,A3571)</f>
        <v>#VALUE!</v>
      </c>
    </row>
    <row r="3572" spans="1:4" hidden="1" x14ac:dyDescent="0.3">
      <c r="A3572" s="187" t="e">
        <f>#REF!</f>
        <v>#REF!</v>
      </c>
      <c r="B3572" s="187" t="e">
        <f>#REF!</f>
        <v>#REF!</v>
      </c>
      <c r="C3572" s="191" t="e">
        <f>#REF!</f>
        <v>#REF!</v>
      </c>
      <c r="D3572" s="186" t="e">
        <f>COUNTIF('[5]Trial Balance'!$A:$A,A3572)</f>
        <v>#VALUE!</v>
      </c>
    </row>
    <row r="3573" spans="1:4" hidden="1" x14ac:dyDescent="0.3">
      <c r="A3573" s="187" t="e">
        <f>#REF!</f>
        <v>#REF!</v>
      </c>
      <c r="B3573" s="187" t="e">
        <f>#REF!</f>
        <v>#REF!</v>
      </c>
      <c r="C3573" s="191" t="e">
        <f>#REF!</f>
        <v>#REF!</v>
      </c>
      <c r="D3573" s="186" t="e">
        <f>COUNTIF('[5]Trial Balance'!$A:$A,A3573)</f>
        <v>#VALUE!</v>
      </c>
    </row>
    <row r="3574" spans="1:4" hidden="1" x14ac:dyDescent="0.3">
      <c r="A3574" s="187" t="e">
        <f>#REF!</f>
        <v>#REF!</v>
      </c>
      <c r="B3574" s="187" t="e">
        <f>#REF!</f>
        <v>#REF!</v>
      </c>
      <c r="C3574" s="191" t="e">
        <f>#REF!</f>
        <v>#REF!</v>
      </c>
      <c r="D3574" s="186" t="e">
        <f>COUNTIF('[5]Trial Balance'!$A:$A,A3574)</f>
        <v>#VALUE!</v>
      </c>
    </row>
    <row r="3575" spans="1:4" hidden="1" x14ac:dyDescent="0.3">
      <c r="A3575" s="187" t="e">
        <f>#REF!</f>
        <v>#REF!</v>
      </c>
      <c r="B3575" s="187" t="e">
        <f>#REF!</f>
        <v>#REF!</v>
      </c>
      <c r="C3575" s="191" t="e">
        <f>#REF!</f>
        <v>#REF!</v>
      </c>
      <c r="D3575" s="186" t="e">
        <f>COUNTIF('[5]Trial Balance'!$A:$A,A3575)</f>
        <v>#VALUE!</v>
      </c>
    </row>
    <row r="3576" spans="1:4" hidden="1" x14ac:dyDescent="0.3">
      <c r="A3576" s="187" t="e">
        <f>#REF!</f>
        <v>#REF!</v>
      </c>
      <c r="B3576" s="187" t="e">
        <f>#REF!</f>
        <v>#REF!</v>
      </c>
      <c r="C3576" s="191" t="e">
        <f>#REF!</f>
        <v>#REF!</v>
      </c>
      <c r="D3576" s="186" t="e">
        <f>COUNTIF('[5]Trial Balance'!$A:$A,A3576)</f>
        <v>#VALUE!</v>
      </c>
    </row>
    <row r="3577" spans="1:4" hidden="1" x14ac:dyDescent="0.3">
      <c r="A3577" s="187" t="e">
        <f>#REF!</f>
        <v>#REF!</v>
      </c>
      <c r="B3577" s="187" t="e">
        <f>#REF!</f>
        <v>#REF!</v>
      </c>
      <c r="C3577" s="191" t="e">
        <f>#REF!</f>
        <v>#REF!</v>
      </c>
      <c r="D3577" s="186" t="e">
        <f>COUNTIF('[5]Trial Balance'!$A:$A,A3577)</f>
        <v>#VALUE!</v>
      </c>
    </row>
    <row r="3578" spans="1:4" hidden="1" x14ac:dyDescent="0.3">
      <c r="A3578" s="187" t="e">
        <f>#REF!</f>
        <v>#REF!</v>
      </c>
      <c r="B3578" s="187" t="e">
        <f>#REF!</f>
        <v>#REF!</v>
      </c>
      <c r="C3578" s="191" t="e">
        <f>#REF!</f>
        <v>#REF!</v>
      </c>
      <c r="D3578" s="186" t="e">
        <f>COUNTIF('[5]Trial Balance'!$A:$A,A3578)</f>
        <v>#VALUE!</v>
      </c>
    </row>
    <row r="3579" spans="1:4" hidden="1" x14ac:dyDescent="0.3">
      <c r="A3579" s="187" t="e">
        <f>#REF!</f>
        <v>#REF!</v>
      </c>
      <c r="B3579" s="187" t="e">
        <f>#REF!</f>
        <v>#REF!</v>
      </c>
      <c r="C3579" s="191" t="e">
        <f>#REF!</f>
        <v>#REF!</v>
      </c>
      <c r="D3579" s="186" t="e">
        <f>COUNTIF('[5]Trial Balance'!$A:$A,A3579)</f>
        <v>#VALUE!</v>
      </c>
    </row>
    <row r="3580" spans="1:4" hidden="1" x14ac:dyDescent="0.3">
      <c r="A3580" s="187" t="e">
        <f>#REF!</f>
        <v>#REF!</v>
      </c>
      <c r="B3580" s="187" t="e">
        <f>#REF!</f>
        <v>#REF!</v>
      </c>
      <c r="C3580" s="191" t="e">
        <f>#REF!</f>
        <v>#REF!</v>
      </c>
      <c r="D3580" s="186" t="e">
        <f>COUNTIF('[5]Trial Balance'!$A:$A,A3580)</f>
        <v>#VALUE!</v>
      </c>
    </row>
    <row r="3581" spans="1:4" hidden="1" x14ac:dyDescent="0.3">
      <c r="A3581" s="187" t="e">
        <f>#REF!</f>
        <v>#REF!</v>
      </c>
      <c r="B3581" s="187" t="e">
        <f>#REF!</f>
        <v>#REF!</v>
      </c>
      <c r="C3581" s="191" t="e">
        <f>#REF!</f>
        <v>#REF!</v>
      </c>
      <c r="D3581" s="186" t="e">
        <f>COUNTIF('[5]Trial Balance'!$A:$A,A3581)</f>
        <v>#VALUE!</v>
      </c>
    </row>
    <row r="3582" spans="1:4" hidden="1" x14ac:dyDescent="0.3">
      <c r="A3582" s="187" t="e">
        <f>#REF!</f>
        <v>#REF!</v>
      </c>
      <c r="B3582" s="187" t="e">
        <f>#REF!</f>
        <v>#REF!</v>
      </c>
      <c r="C3582" s="191" t="e">
        <f>#REF!</f>
        <v>#REF!</v>
      </c>
      <c r="D3582" s="186" t="e">
        <f>COUNTIF('[5]Trial Balance'!$A:$A,A3582)</f>
        <v>#VALUE!</v>
      </c>
    </row>
    <row r="3583" spans="1:4" hidden="1" x14ac:dyDescent="0.3">
      <c r="A3583" s="187" t="e">
        <f>#REF!</f>
        <v>#REF!</v>
      </c>
      <c r="B3583" s="187" t="e">
        <f>#REF!</f>
        <v>#REF!</v>
      </c>
      <c r="C3583" s="191" t="e">
        <f>#REF!</f>
        <v>#REF!</v>
      </c>
      <c r="D3583" s="186" t="e">
        <f>COUNTIF('[5]Trial Balance'!$A:$A,A3583)</f>
        <v>#VALUE!</v>
      </c>
    </row>
    <row r="3584" spans="1:4" hidden="1" x14ac:dyDescent="0.3">
      <c r="A3584" s="187" t="e">
        <f>#REF!</f>
        <v>#REF!</v>
      </c>
      <c r="B3584" s="187" t="e">
        <f>#REF!</f>
        <v>#REF!</v>
      </c>
      <c r="C3584" s="191" t="e">
        <f>#REF!</f>
        <v>#REF!</v>
      </c>
      <c r="D3584" s="186" t="e">
        <f>COUNTIF('[5]Trial Balance'!$A:$A,A3584)</f>
        <v>#VALUE!</v>
      </c>
    </row>
    <row r="3585" spans="1:4" hidden="1" x14ac:dyDescent="0.3">
      <c r="A3585" s="187" t="e">
        <f>#REF!</f>
        <v>#REF!</v>
      </c>
      <c r="B3585" s="187" t="e">
        <f>#REF!</f>
        <v>#REF!</v>
      </c>
      <c r="C3585" s="191" t="e">
        <f>#REF!</f>
        <v>#REF!</v>
      </c>
      <c r="D3585" s="186" t="e">
        <f>COUNTIF('[5]Trial Balance'!$A:$A,A3585)</f>
        <v>#VALUE!</v>
      </c>
    </row>
    <row r="3586" spans="1:4" hidden="1" x14ac:dyDescent="0.3">
      <c r="A3586" s="187" t="e">
        <f>#REF!</f>
        <v>#REF!</v>
      </c>
      <c r="B3586" s="187" t="e">
        <f>#REF!</f>
        <v>#REF!</v>
      </c>
      <c r="C3586" s="191" t="e">
        <f>#REF!</f>
        <v>#REF!</v>
      </c>
      <c r="D3586" s="186" t="e">
        <f>COUNTIF('[5]Trial Balance'!$A:$A,A3586)</f>
        <v>#VALUE!</v>
      </c>
    </row>
    <row r="3587" spans="1:4" hidden="1" x14ac:dyDescent="0.3">
      <c r="A3587" s="187" t="e">
        <f>#REF!</f>
        <v>#REF!</v>
      </c>
      <c r="B3587" s="187" t="e">
        <f>#REF!</f>
        <v>#REF!</v>
      </c>
      <c r="C3587" s="191" t="e">
        <f>#REF!</f>
        <v>#REF!</v>
      </c>
      <c r="D3587" s="186" t="e">
        <f>COUNTIF('[5]Trial Balance'!$A:$A,A3587)</f>
        <v>#VALUE!</v>
      </c>
    </row>
    <row r="3588" spans="1:4" hidden="1" x14ac:dyDescent="0.3">
      <c r="A3588" s="187" t="e">
        <f>#REF!</f>
        <v>#REF!</v>
      </c>
      <c r="B3588" s="187" t="e">
        <f>#REF!</f>
        <v>#REF!</v>
      </c>
      <c r="C3588" s="191" t="e">
        <f>#REF!</f>
        <v>#REF!</v>
      </c>
      <c r="D3588" s="186" t="e">
        <f>COUNTIF('[5]Trial Balance'!$A:$A,A3588)</f>
        <v>#VALUE!</v>
      </c>
    </row>
    <row r="3589" spans="1:4" hidden="1" x14ac:dyDescent="0.3">
      <c r="A3589" s="187" t="e">
        <f>#REF!</f>
        <v>#REF!</v>
      </c>
      <c r="B3589" s="187" t="e">
        <f>#REF!</f>
        <v>#REF!</v>
      </c>
      <c r="C3589" s="191" t="e">
        <f>#REF!</f>
        <v>#REF!</v>
      </c>
      <c r="D3589" s="186" t="e">
        <f>COUNTIF('[5]Trial Balance'!$A:$A,A3589)</f>
        <v>#VALUE!</v>
      </c>
    </row>
    <row r="3590" spans="1:4" hidden="1" x14ac:dyDescent="0.3">
      <c r="A3590" s="187" t="e">
        <f>#REF!</f>
        <v>#REF!</v>
      </c>
      <c r="B3590" s="187" t="e">
        <f>#REF!</f>
        <v>#REF!</v>
      </c>
      <c r="C3590" s="191" t="e">
        <f>#REF!</f>
        <v>#REF!</v>
      </c>
      <c r="D3590" s="186" t="e">
        <f>COUNTIF('[5]Trial Balance'!$A:$A,A3590)</f>
        <v>#VALUE!</v>
      </c>
    </row>
    <row r="3591" spans="1:4" hidden="1" x14ac:dyDescent="0.3">
      <c r="A3591" s="187" t="e">
        <f>#REF!</f>
        <v>#REF!</v>
      </c>
      <c r="B3591" s="187" t="e">
        <f>#REF!</f>
        <v>#REF!</v>
      </c>
      <c r="C3591" s="191" t="e">
        <f>#REF!</f>
        <v>#REF!</v>
      </c>
      <c r="D3591" s="186" t="e">
        <f>COUNTIF('[5]Trial Balance'!$A:$A,A3591)</f>
        <v>#VALUE!</v>
      </c>
    </row>
    <row r="3592" spans="1:4" hidden="1" x14ac:dyDescent="0.3">
      <c r="A3592" s="187" t="e">
        <f>#REF!</f>
        <v>#REF!</v>
      </c>
      <c r="B3592" s="187" t="e">
        <f>#REF!</f>
        <v>#REF!</v>
      </c>
      <c r="C3592" s="191" t="e">
        <f>#REF!</f>
        <v>#REF!</v>
      </c>
      <c r="D3592" s="186" t="e">
        <f>COUNTIF('[5]Trial Balance'!$A:$A,A3592)</f>
        <v>#VALUE!</v>
      </c>
    </row>
    <row r="3593" spans="1:4" hidden="1" x14ac:dyDescent="0.3">
      <c r="A3593" s="187" t="e">
        <f>#REF!</f>
        <v>#REF!</v>
      </c>
      <c r="B3593" s="187" t="e">
        <f>#REF!</f>
        <v>#REF!</v>
      </c>
      <c r="C3593" s="191" t="e">
        <f>#REF!</f>
        <v>#REF!</v>
      </c>
      <c r="D3593" s="186" t="e">
        <f>COUNTIF('[5]Trial Balance'!$A:$A,A3593)</f>
        <v>#VALUE!</v>
      </c>
    </row>
    <row r="3594" spans="1:4" hidden="1" x14ac:dyDescent="0.3">
      <c r="A3594" s="187" t="e">
        <f>#REF!</f>
        <v>#REF!</v>
      </c>
      <c r="B3594" s="187" t="e">
        <f>#REF!</f>
        <v>#REF!</v>
      </c>
      <c r="C3594" s="191" t="e">
        <f>#REF!</f>
        <v>#REF!</v>
      </c>
      <c r="D3594" s="186" t="e">
        <f>COUNTIF('[5]Trial Balance'!$A:$A,A3594)</f>
        <v>#VALUE!</v>
      </c>
    </row>
    <row r="3595" spans="1:4" hidden="1" x14ac:dyDescent="0.3">
      <c r="A3595" s="187" t="e">
        <f>#REF!</f>
        <v>#REF!</v>
      </c>
      <c r="B3595" s="187" t="e">
        <f>#REF!</f>
        <v>#REF!</v>
      </c>
      <c r="C3595" s="191" t="e">
        <f>#REF!</f>
        <v>#REF!</v>
      </c>
      <c r="D3595" s="186" t="e">
        <f>COUNTIF('[5]Trial Balance'!$A:$A,A3595)</f>
        <v>#VALUE!</v>
      </c>
    </row>
    <row r="3596" spans="1:4" hidden="1" x14ac:dyDescent="0.3">
      <c r="A3596" s="187" t="e">
        <f>#REF!</f>
        <v>#REF!</v>
      </c>
      <c r="B3596" s="187" t="e">
        <f>#REF!</f>
        <v>#REF!</v>
      </c>
      <c r="C3596" s="191" t="e">
        <f>#REF!</f>
        <v>#REF!</v>
      </c>
      <c r="D3596" s="186" t="e">
        <f>COUNTIF('[5]Trial Balance'!$A:$A,A3596)</f>
        <v>#VALUE!</v>
      </c>
    </row>
    <row r="3597" spans="1:4" hidden="1" x14ac:dyDescent="0.3">
      <c r="A3597" s="187" t="e">
        <f>#REF!</f>
        <v>#REF!</v>
      </c>
      <c r="B3597" s="187" t="e">
        <f>#REF!</f>
        <v>#REF!</v>
      </c>
      <c r="C3597" s="191" t="e">
        <f>#REF!</f>
        <v>#REF!</v>
      </c>
      <c r="D3597" s="186" t="e">
        <f>COUNTIF('[5]Trial Balance'!$A:$A,A3597)</f>
        <v>#VALUE!</v>
      </c>
    </row>
    <row r="3598" spans="1:4" hidden="1" x14ac:dyDescent="0.3">
      <c r="A3598" s="187" t="e">
        <f>#REF!</f>
        <v>#REF!</v>
      </c>
      <c r="B3598" s="187" t="e">
        <f>#REF!</f>
        <v>#REF!</v>
      </c>
      <c r="C3598" s="191" t="e">
        <f>#REF!</f>
        <v>#REF!</v>
      </c>
      <c r="D3598" s="186" t="e">
        <f>COUNTIF('[5]Trial Balance'!$A:$A,A3598)</f>
        <v>#VALUE!</v>
      </c>
    </row>
    <row r="3599" spans="1:4" hidden="1" x14ac:dyDescent="0.3">
      <c r="A3599" s="187" t="e">
        <f>#REF!</f>
        <v>#REF!</v>
      </c>
      <c r="B3599" s="187" t="e">
        <f>#REF!</f>
        <v>#REF!</v>
      </c>
      <c r="C3599" s="191" t="e">
        <f>#REF!</f>
        <v>#REF!</v>
      </c>
      <c r="D3599" s="186" t="e">
        <f>COUNTIF('[5]Trial Balance'!$A:$A,A3599)</f>
        <v>#VALUE!</v>
      </c>
    </row>
    <row r="3600" spans="1:4" hidden="1" x14ac:dyDescent="0.3">
      <c r="A3600" s="187" t="e">
        <f>#REF!</f>
        <v>#REF!</v>
      </c>
      <c r="B3600" s="187" t="e">
        <f>#REF!</f>
        <v>#REF!</v>
      </c>
      <c r="C3600" s="191" t="e">
        <f>#REF!</f>
        <v>#REF!</v>
      </c>
      <c r="D3600" s="186" t="e">
        <f>COUNTIF('[5]Trial Balance'!$A:$A,A3600)</f>
        <v>#VALUE!</v>
      </c>
    </row>
    <row r="3601" spans="1:4" hidden="1" x14ac:dyDescent="0.3">
      <c r="A3601" s="187" t="e">
        <f>#REF!</f>
        <v>#REF!</v>
      </c>
      <c r="B3601" s="187" t="e">
        <f>#REF!</f>
        <v>#REF!</v>
      </c>
      <c r="C3601" s="191" t="e">
        <f>#REF!</f>
        <v>#REF!</v>
      </c>
      <c r="D3601" s="186" t="e">
        <f>COUNTIF('[5]Trial Balance'!$A:$A,A3601)</f>
        <v>#VALUE!</v>
      </c>
    </row>
    <row r="3602" spans="1:4" hidden="1" x14ac:dyDescent="0.3">
      <c r="A3602" s="187" t="e">
        <f>#REF!</f>
        <v>#REF!</v>
      </c>
      <c r="B3602" s="187" t="e">
        <f>#REF!</f>
        <v>#REF!</v>
      </c>
      <c r="C3602" s="191" t="e">
        <f>#REF!</f>
        <v>#REF!</v>
      </c>
      <c r="D3602" s="186" t="e">
        <f>COUNTIF('[5]Trial Balance'!$A:$A,A3602)</f>
        <v>#VALUE!</v>
      </c>
    </row>
    <row r="3603" spans="1:4" hidden="1" x14ac:dyDescent="0.3">
      <c r="A3603" s="187" t="e">
        <f>#REF!</f>
        <v>#REF!</v>
      </c>
      <c r="B3603" s="187" t="e">
        <f>#REF!</f>
        <v>#REF!</v>
      </c>
      <c r="C3603" s="191" t="e">
        <f>#REF!</f>
        <v>#REF!</v>
      </c>
      <c r="D3603" s="186" t="e">
        <f>COUNTIF('[5]Trial Balance'!$A:$A,A3603)</f>
        <v>#VALUE!</v>
      </c>
    </row>
    <row r="3604" spans="1:4" hidden="1" x14ac:dyDescent="0.3">
      <c r="A3604" s="187" t="e">
        <f>#REF!</f>
        <v>#REF!</v>
      </c>
      <c r="B3604" s="187" t="e">
        <f>#REF!</f>
        <v>#REF!</v>
      </c>
      <c r="C3604" s="191" t="e">
        <f>#REF!</f>
        <v>#REF!</v>
      </c>
      <c r="D3604" s="186" t="e">
        <f>COUNTIF('[5]Trial Balance'!$A:$A,A3604)</f>
        <v>#VALUE!</v>
      </c>
    </row>
    <row r="3605" spans="1:4" hidden="1" x14ac:dyDescent="0.3">
      <c r="A3605" s="187" t="e">
        <f>#REF!</f>
        <v>#REF!</v>
      </c>
      <c r="B3605" s="187" t="e">
        <f>#REF!</f>
        <v>#REF!</v>
      </c>
      <c r="C3605" s="191" t="e">
        <f>#REF!</f>
        <v>#REF!</v>
      </c>
      <c r="D3605" s="186" t="e">
        <f>COUNTIF('[5]Trial Balance'!$A:$A,A3605)</f>
        <v>#VALUE!</v>
      </c>
    </row>
    <row r="3606" spans="1:4" hidden="1" x14ac:dyDescent="0.3">
      <c r="A3606" s="187" t="e">
        <f>#REF!</f>
        <v>#REF!</v>
      </c>
      <c r="B3606" s="187" t="e">
        <f>#REF!</f>
        <v>#REF!</v>
      </c>
      <c r="C3606" s="191" t="e">
        <f>#REF!</f>
        <v>#REF!</v>
      </c>
      <c r="D3606" s="186" t="e">
        <f>COUNTIF('[5]Trial Balance'!$A:$A,A3606)</f>
        <v>#VALUE!</v>
      </c>
    </row>
    <row r="3607" spans="1:4" hidden="1" x14ac:dyDescent="0.3">
      <c r="A3607" s="187" t="e">
        <f>#REF!</f>
        <v>#REF!</v>
      </c>
      <c r="B3607" s="187" t="e">
        <f>#REF!</f>
        <v>#REF!</v>
      </c>
      <c r="C3607" s="191" t="e">
        <f>#REF!</f>
        <v>#REF!</v>
      </c>
      <c r="D3607" s="186" t="e">
        <f>COUNTIF('[5]Trial Balance'!$A:$A,A3607)</f>
        <v>#VALUE!</v>
      </c>
    </row>
    <row r="3608" spans="1:4" hidden="1" x14ac:dyDescent="0.3">
      <c r="A3608" s="187" t="e">
        <f>#REF!</f>
        <v>#REF!</v>
      </c>
      <c r="B3608" s="187" t="e">
        <f>#REF!</f>
        <v>#REF!</v>
      </c>
      <c r="C3608" s="191" t="e">
        <f>#REF!</f>
        <v>#REF!</v>
      </c>
      <c r="D3608" s="186" t="e">
        <f>COUNTIF('[5]Trial Balance'!$A:$A,A3608)</f>
        <v>#VALUE!</v>
      </c>
    </row>
    <row r="3609" spans="1:4" hidden="1" x14ac:dyDescent="0.3">
      <c r="A3609" s="187" t="e">
        <f>#REF!</f>
        <v>#REF!</v>
      </c>
      <c r="B3609" s="187" t="e">
        <f>#REF!</f>
        <v>#REF!</v>
      </c>
      <c r="C3609" s="191" t="e">
        <f>#REF!</f>
        <v>#REF!</v>
      </c>
      <c r="D3609" s="186" t="e">
        <f>COUNTIF('[5]Trial Balance'!$A:$A,A3609)</f>
        <v>#VALUE!</v>
      </c>
    </row>
    <row r="3610" spans="1:4" hidden="1" x14ac:dyDescent="0.3">
      <c r="A3610" s="187" t="e">
        <f>#REF!</f>
        <v>#REF!</v>
      </c>
      <c r="B3610" s="187" t="e">
        <f>#REF!</f>
        <v>#REF!</v>
      </c>
      <c r="C3610" s="191" t="e">
        <f>#REF!</f>
        <v>#REF!</v>
      </c>
      <c r="D3610" s="186" t="e">
        <f>COUNTIF('[5]Trial Balance'!$A:$A,A3610)</f>
        <v>#VALUE!</v>
      </c>
    </row>
    <row r="3611" spans="1:4" hidden="1" x14ac:dyDescent="0.3">
      <c r="A3611" s="187" t="e">
        <f>#REF!</f>
        <v>#REF!</v>
      </c>
      <c r="B3611" s="187" t="e">
        <f>#REF!</f>
        <v>#REF!</v>
      </c>
      <c r="C3611" s="191" t="e">
        <f>#REF!</f>
        <v>#REF!</v>
      </c>
      <c r="D3611" s="186" t="e">
        <f>COUNTIF('[5]Trial Balance'!$A:$A,A3611)</f>
        <v>#VALUE!</v>
      </c>
    </row>
    <row r="3612" spans="1:4" hidden="1" x14ac:dyDescent="0.3">
      <c r="A3612" s="187" t="e">
        <f>#REF!</f>
        <v>#REF!</v>
      </c>
      <c r="B3612" s="187" t="e">
        <f>#REF!</f>
        <v>#REF!</v>
      </c>
      <c r="C3612" s="191" t="e">
        <f>#REF!</f>
        <v>#REF!</v>
      </c>
      <c r="D3612" s="186" t="e">
        <f>COUNTIF('[5]Trial Balance'!$A:$A,A3612)</f>
        <v>#VALUE!</v>
      </c>
    </row>
    <row r="3613" spans="1:4" hidden="1" x14ac:dyDescent="0.3">
      <c r="A3613" s="187" t="e">
        <f>#REF!</f>
        <v>#REF!</v>
      </c>
      <c r="B3613" s="187" t="e">
        <f>#REF!</f>
        <v>#REF!</v>
      </c>
      <c r="C3613" s="191" t="e">
        <f>#REF!</f>
        <v>#REF!</v>
      </c>
      <c r="D3613" s="186" t="e">
        <f>COUNTIF('[5]Trial Balance'!$A:$A,A3613)</f>
        <v>#VALUE!</v>
      </c>
    </row>
    <row r="3614" spans="1:4" hidden="1" x14ac:dyDescent="0.3">
      <c r="A3614" s="187" t="e">
        <f>#REF!</f>
        <v>#REF!</v>
      </c>
      <c r="B3614" s="187" t="e">
        <f>#REF!</f>
        <v>#REF!</v>
      </c>
      <c r="C3614" s="191" t="e">
        <f>#REF!</f>
        <v>#REF!</v>
      </c>
      <c r="D3614" s="186" t="e">
        <f>COUNTIF('[5]Trial Balance'!$A:$A,A3614)</f>
        <v>#VALUE!</v>
      </c>
    </row>
    <row r="3615" spans="1:4" hidden="1" x14ac:dyDescent="0.3">
      <c r="A3615" s="187" t="e">
        <f>#REF!</f>
        <v>#REF!</v>
      </c>
      <c r="B3615" s="187" t="e">
        <f>#REF!</f>
        <v>#REF!</v>
      </c>
      <c r="C3615" s="191" t="e">
        <f>#REF!</f>
        <v>#REF!</v>
      </c>
      <c r="D3615" s="186" t="e">
        <f>COUNTIF('[5]Trial Balance'!$A:$A,A3615)</f>
        <v>#VALUE!</v>
      </c>
    </row>
    <row r="3616" spans="1:4" hidden="1" x14ac:dyDescent="0.3">
      <c r="A3616" s="187" t="e">
        <f>#REF!</f>
        <v>#REF!</v>
      </c>
      <c r="B3616" s="187" t="e">
        <f>#REF!</f>
        <v>#REF!</v>
      </c>
      <c r="C3616" s="191" t="e">
        <f>#REF!</f>
        <v>#REF!</v>
      </c>
      <c r="D3616" s="186" t="e">
        <f>COUNTIF('[5]Trial Balance'!$A:$A,A3616)</f>
        <v>#VALUE!</v>
      </c>
    </row>
    <row r="3617" spans="1:4" hidden="1" x14ac:dyDescent="0.3">
      <c r="A3617" s="187" t="e">
        <f>#REF!</f>
        <v>#REF!</v>
      </c>
      <c r="B3617" s="187" t="e">
        <f>#REF!</f>
        <v>#REF!</v>
      </c>
      <c r="C3617" s="191" t="e">
        <f>#REF!</f>
        <v>#REF!</v>
      </c>
      <c r="D3617" s="186" t="e">
        <f>COUNTIF('[5]Trial Balance'!$A:$A,A3617)</f>
        <v>#VALUE!</v>
      </c>
    </row>
    <row r="3618" spans="1:4" hidden="1" x14ac:dyDescent="0.3">
      <c r="A3618" s="187" t="e">
        <f>#REF!</f>
        <v>#REF!</v>
      </c>
      <c r="B3618" s="187" t="e">
        <f>#REF!</f>
        <v>#REF!</v>
      </c>
      <c r="C3618" s="191" t="e">
        <f>#REF!</f>
        <v>#REF!</v>
      </c>
      <c r="D3618" s="186" t="e">
        <f>COUNTIF('[5]Trial Balance'!$A:$A,A3618)</f>
        <v>#VALUE!</v>
      </c>
    </row>
    <row r="3619" spans="1:4" hidden="1" x14ac:dyDescent="0.3">
      <c r="A3619" s="187" t="e">
        <f>#REF!</f>
        <v>#REF!</v>
      </c>
      <c r="B3619" s="187" t="e">
        <f>#REF!</f>
        <v>#REF!</v>
      </c>
      <c r="C3619" s="191" t="e">
        <f>#REF!</f>
        <v>#REF!</v>
      </c>
      <c r="D3619" s="186" t="e">
        <f>COUNTIF('[5]Trial Balance'!$A:$A,A3619)</f>
        <v>#VALUE!</v>
      </c>
    </row>
    <row r="3620" spans="1:4" hidden="1" x14ac:dyDescent="0.3">
      <c r="A3620" s="187" t="e">
        <f>#REF!</f>
        <v>#REF!</v>
      </c>
      <c r="B3620" s="187" t="e">
        <f>#REF!</f>
        <v>#REF!</v>
      </c>
      <c r="C3620" s="191" t="e">
        <f>#REF!</f>
        <v>#REF!</v>
      </c>
      <c r="D3620" s="186" t="e">
        <f>COUNTIF('[5]Trial Balance'!$A:$A,A3620)</f>
        <v>#VALUE!</v>
      </c>
    </row>
    <row r="3621" spans="1:4" hidden="1" x14ac:dyDescent="0.3">
      <c r="A3621" s="187" t="e">
        <f>#REF!</f>
        <v>#REF!</v>
      </c>
      <c r="B3621" s="187" t="e">
        <f>#REF!</f>
        <v>#REF!</v>
      </c>
      <c r="C3621" s="191" t="e">
        <f>#REF!</f>
        <v>#REF!</v>
      </c>
      <c r="D3621" s="186" t="e">
        <f>COUNTIF('[5]Trial Balance'!$A:$A,A3621)</f>
        <v>#VALUE!</v>
      </c>
    </row>
    <row r="3622" spans="1:4" hidden="1" x14ac:dyDescent="0.3">
      <c r="A3622" s="187" t="e">
        <f>#REF!</f>
        <v>#REF!</v>
      </c>
      <c r="B3622" s="187" t="e">
        <f>#REF!</f>
        <v>#REF!</v>
      </c>
      <c r="C3622" s="191" t="e">
        <f>#REF!</f>
        <v>#REF!</v>
      </c>
      <c r="D3622" s="186" t="e">
        <f>COUNTIF('[5]Trial Balance'!$A:$A,A3622)</f>
        <v>#VALUE!</v>
      </c>
    </row>
    <row r="3623" spans="1:4" hidden="1" x14ac:dyDescent="0.3">
      <c r="A3623" s="187" t="e">
        <f>#REF!</f>
        <v>#REF!</v>
      </c>
      <c r="B3623" s="187" t="e">
        <f>#REF!</f>
        <v>#REF!</v>
      </c>
      <c r="C3623" s="191" t="e">
        <f>#REF!</f>
        <v>#REF!</v>
      </c>
      <c r="D3623" s="186" t="e">
        <f>COUNTIF('[5]Trial Balance'!$A:$A,A3623)</f>
        <v>#VALUE!</v>
      </c>
    </row>
    <row r="3624" spans="1:4" hidden="1" x14ac:dyDescent="0.3">
      <c r="A3624" s="187" t="e">
        <f>#REF!</f>
        <v>#REF!</v>
      </c>
      <c r="B3624" s="187" t="e">
        <f>#REF!</f>
        <v>#REF!</v>
      </c>
      <c r="C3624" s="191" t="e">
        <f>#REF!</f>
        <v>#REF!</v>
      </c>
      <c r="D3624" s="186" t="e">
        <f>COUNTIF('[5]Trial Balance'!$A:$A,A3624)</f>
        <v>#VALUE!</v>
      </c>
    </row>
    <row r="3625" spans="1:4" hidden="1" x14ac:dyDescent="0.3">
      <c r="A3625" s="187" t="e">
        <f>#REF!</f>
        <v>#REF!</v>
      </c>
      <c r="B3625" s="187" t="e">
        <f>#REF!</f>
        <v>#REF!</v>
      </c>
      <c r="C3625" s="191" t="e">
        <f>#REF!</f>
        <v>#REF!</v>
      </c>
      <c r="D3625" s="186" t="e">
        <f>COUNTIF('[5]Trial Balance'!$A:$A,A3625)</f>
        <v>#VALUE!</v>
      </c>
    </row>
    <row r="3626" spans="1:4" hidden="1" x14ac:dyDescent="0.3">
      <c r="A3626" s="187" t="e">
        <f>#REF!</f>
        <v>#REF!</v>
      </c>
      <c r="B3626" s="187" t="e">
        <f>#REF!</f>
        <v>#REF!</v>
      </c>
      <c r="C3626" s="191" t="e">
        <f>#REF!</f>
        <v>#REF!</v>
      </c>
      <c r="D3626" s="186" t="e">
        <f>COUNTIF('[5]Trial Balance'!$A:$A,A3626)</f>
        <v>#VALUE!</v>
      </c>
    </row>
    <row r="3627" spans="1:4" hidden="1" x14ac:dyDescent="0.3">
      <c r="A3627" s="187" t="e">
        <f>#REF!</f>
        <v>#REF!</v>
      </c>
      <c r="B3627" s="187" t="e">
        <f>#REF!</f>
        <v>#REF!</v>
      </c>
      <c r="C3627" s="191" t="e">
        <f>#REF!</f>
        <v>#REF!</v>
      </c>
      <c r="D3627" s="186" t="e">
        <f>COUNTIF('[5]Trial Balance'!$A:$A,A3627)</f>
        <v>#VALUE!</v>
      </c>
    </row>
    <row r="3628" spans="1:4" hidden="1" x14ac:dyDescent="0.3">
      <c r="A3628" s="187" t="e">
        <f>#REF!</f>
        <v>#REF!</v>
      </c>
      <c r="B3628" s="187" t="e">
        <f>#REF!</f>
        <v>#REF!</v>
      </c>
      <c r="C3628" s="191" t="e">
        <f>#REF!</f>
        <v>#REF!</v>
      </c>
      <c r="D3628" s="186" t="e">
        <f>COUNTIF('[5]Trial Balance'!$A:$A,A3628)</f>
        <v>#VALUE!</v>
      </c>
    </row>
    <row r="3629" spans="1:4" hidden="1" x14ac:dyDescent="0.3">
      <c r="A3629" s="187" t="e">
        <f>#REF!</f>
        <v>#REF!</v>
      </c>
      <c r="B3629" s="187" t="e">
        <f>#REF!</f>
        <v>#REF!</v>
      </c>
      <c r="C3629" s="191" t="e">
        <f>#REF!</f>
        <v>#REF!</v>
      </c>
      <c r="D3629" s="186" t="e">
        <f>COUNTIF('[5]Trial Balance'!$A:$A,A3629)</f>
        <v>#VALUE!</v>
      </c>
    </row>
    <row r="3630" spans="1:4" hidden="1" x14ac:dyDescent="0.3">
      <c r="A3630" s="187" t="e">
        <f>#REF!</f>
        <v>#REF!</v>
      </c>
      <c r="B3630" s="187" t="e">
        <f>#REF!</f>
        <v>#REF!</v>
      </c>
      <c r="C3630" s="191" t="e">
        <f>#REF!</f>
        <v>#REF!</v>
      </c>
      <c r="D3630" s="186" t="e">
        <f>COUNTIF('[5]Trial Balance'!$A:$A,A3630)</f>
        <v>#VALUE!</v>
      </c>
    </row>
    <row r="3631" spans="1:4" hidden="1" x14ac:dyDescent="0.3">
      <c r="A3631" s="187" t="e">
        <f>#REF!</f>
        <v>#REF!</v>
      </c>
      <c r="B3631" s="187" t="e">
        <f>#REF!</f>
        <v>#REF!</v>
      </c>
      <c r="C3631" s="191" t="e">
        <f>#REF!</f>
        <v>#REF!</v>
      </c>
      <c r="D3631" s="186" t="e">
        <f>COUNTIF('[5]Trial Balance'!$A:$A,A3631)</f>
        <v>#VALUE!</v>
      </c>
    </row>
    <row r="3632" spans="1:4" hidden="1" x14ac:dyDescent="0.3">
      <c r="A3632" s="187" t="e">
        <f>#REF!</f>
        <v>#REF!</v>
      </c>
      <c r="B3632" s="187" t="e">
        <f>#REF!</f>
        <v>#REF!</v>
      </c>
      <c r="C3632" s="191" t="e">
        <f>#REF!</f>
        <v>#REF!</v>
      </c>
      <c r="D3632" s="186" t="e">
        <f>COUNTIF('[5]Trial Balance'!$A:$A,A3632)</f>
        <v>#VALUE!</v>
      </c>
    </row>
    <row r="3633" spans="1:4" hidden="1" x14ac:dyDescent="0.3">
      <c r="A3633" s="187" t="e">
        <f>#REF!</f>
        <v>#REF!</v>
      </c>
      <c r="B3633" s="187" t="e">
        <f>#REF!</f>
        <v>#REF!</v>
      </c>
      <c r="C3633" s="191" t="e">
        <f>#REF!</f>
        <v>#REF!</v>
      </c>
      <c r="D3633" s="186" t="e">
        <f>COUNTIF('[5]Trial Balance'!$A:$A,A3633)</f>
        <v>#VALUE!</v>
      </c>
    </row>
    <row r="3634" spans="1:4" hidden="1" x14ac:dyDescent="0.3">
      <c r="A3634" s="187" t="e">
        <f>#REF!</f>
        <v>#REF!</v>
      </c>
      <c r="B3634" s="187" t="e">
        <f>#REF!</f>
        <v>#REF!</v>
      </c>
      <c r="C3634" s="191" t="e">
        <f>#REF!</f>
        <v>#REF!</v>
      </c>
      <c r="D3634" s="186" t="e">
        <f>COUNTIF('[5]Trial Balance'!$A:$A,A3634)</f>
        <v>#VALUE!</v>
      </c>
    </row>
    <row r="3635" spans="1:4" hidden="1" x14ac:dyDescent="0.3">
      <c r="A3635" s="187" t="e">
        <f>#REF!</f>
        <v>#REF!</v>
      </c>
      <c r="B3635" s="187" t="e">
        <f>#REF!</f>
        <v>#REF!</v>
      </c>
      <c r="C3635" s="191" t="e">
        <f>#REF!</f>
        <v>#REF!</v>
      </c>
      <c r="D3635" s="186" t="e">
        <f>COUNTIF('[5]Trial Balance'!$A:$A,A3635)</f>
        <v>#VALUE!</v>
      </c>
    </row>
    <row r="3636" spans="1:4" hidden="1" x14ac:dyDescent="0.3">
      <c r="A3636" s="187" t="e">
        <f>#REF!</f>
        <v>#REF!</v>
      </c>
      <c r="B3636" s="187" t="e">
        <f>#REF!</f>
        <v>#REF!</v>
      </c>
      <c r="C3636" s="191" t="e">
        <f>#REF!</f>
        <v>#REF!</v>
      </c>
      <c r="D3636" s="186" t="e">
        <f>COUNTIF('[5]Trial Balance'!$A:$A,A3636)</f>
        <v>#VALUE!</v>
      </c>
    </row>
    <row r="3637" spans="1:4" hidden="1" x14ac:dyDescent="0.3">
      <c r="A3637" s="187" t="e">
        <f>#REF!</f>
        <v>#REF!</v>
      </c>
      <c r="B3637" s="187" t="e">
        <f>#REF!</f>
        <v>#REF!</v>
      </c>
      <c r="C3637" s="191" t="e">
        <f>#REF!</f>
        <v>#REF!</v>
      </c>
      <c r="D3637" s="186" t="e">
        <f>COUNTIF('[5]Trial Balance'!$A:$A,A3637)</f>
        <v>#VALUE!</v>
      </c>
    </row>
    <row r="3638" spans="1:4" hidden="1" x14ac:dyDescent="0.3">
      <c r="A3638" s="187" t="e">
        <f>#REF!</f>
        <v>#REF!</v>
      </c>
      <c r="B3638" s="187" t="e">
        <f>#REF!</f>
        <v>#REF!</v>
      </c>
      <c r="C3638" s="191" t="e">
        <f>#REF!</f>
        <v>#REF!</v>
      </c>
      <c r="D3638" s="186" t="e">
        <f>COUNTIF('[5]Trial Balance'!$A:$A,A3638)</f>
        <v>#VALUE!</v>
      </c>
    </row>
    <row r="3639" spans="1:4" hidden="1" x14ac:dyDescent="0.3">
      <c r="A3639" s="187" t="e">
        <f>#REF!</f>
        <v>#REF!</v>
      </c>
      <c r="B3639" s="187" t="e">
        <f>#REF!</f>
        <v>#REF!</v>
      </c>
      <c r="C3639" s="191" t="e">
        <f>#REF!</f>
        <v>#REF!</v>
      </c>
      <c r="D3639" s="186" t="e">
        <f>COUNTIF('[5]Trial Balance'!$A:$A,A3639)</f>
        <v>#VALUE!</v>
      </c>
    </row>
    <row r="3640" spans="1:4" hidden="1" x14ac:dyDescent="0.3">
      <c r="A3640" s="187" t="e">
        <f>#REF!</f>
        <v>#REF!</v>
      </c>
      <c r="B3640" s="187" t="e">
        <f>#REF!</f>
        <v>#REF!</v>
      </c>
      <c r="C3640" s="191" t="e">
        <f>#REF!</f>
        <v>#REF!</v>
      </c>
      <c r="D3640" s="186" t="e">
        <f>COUNTIF('[5]Trial Balance'!$A:$A,A3640)</f>
        <v>#VALUE!</v>
      </c>
    </row>
    <row r="3641" spans="1:4" hidden="1" x14ac:dyDescent="0.3">
      <c r="A3641" s="187" t="e">
        <f>#REF!</f>
        <v>#REF!</v>
      </c>
      <c r="B3641" s="187" t="e">
        <f>#REF!</f>
        <v>#REF!</v>
      </c>
      <c r="C3641" s="191" t="e">
        <f>#REF!</f>
        <v>#REF!</v>
      </c>
      <c r="D3641" s="186" t="e">
        <f>COUNTIF('[5]Trial Balance'!$A:$A,A3641)</f>
        <v>#VALUE!</v>
      </c>
    </row>
    <row r="3642" spans="1:4" hidden="1" x14ac:dyDescent="0.3">
      <c r="A3642" s="187" t="e">
        <f>#REF!</f>
        <v>#REF!</v>
      </c>
      <c r="B3642" s="187" t="e">
        <f>#REF!</f>
        <v>#REF!</v>
      </c>
      <c r="C3642" s="191" t="e">
        <f>#REF!</f>
        <v>#REF!</v>
      </c>
      <c r="D3642" s="186" t="e">
        <f>COUNTIF('[5]Trial Balance'!$A:$A,A3642)</f>
        <v>#VALUE!</v>
      </c>
    </row>
    <row r="3643" spans="1:4" hidden="1" x14ac:dyDescent="0.3">
      <c r="A3643" s="187" t="e">
        <f>#REF!</f>
        <v>#REF!</v>
      </c>
      <c r="B3643" s="187" t="e">
        <f>#REF!</f>
        <v>#REF!</v>
      </c>
      <c r="C3643" s="191" t="e">
        <f>#REF!</f>
        <v>#REF!</v>
      </c>
      <c r="D3643" s="186" t="e">
        <f>COUNTIF('[5]Trial Balance'!$A:$A,A3643)</f>
        <v>#VALUE!</v>
      </c>
    </row>
    <row r="3644" spans="1:4" hidden="1" x14ac:dyDescent="0.3">
      <c r="A3644" s="187" t="e">
        <f>#REF!</f>
        <v>#REF!</v>
      </c>
      <c r="B3644" s="187" t="e">
        <f>#REF!</f>
        <v>#REF!</v>
      </c>
      <c r="C3644" s="191" t="e">
        <f>#REF!</f>
        <v>#REF!</v>
      </c>
      <c r="D3644" s="186" t="e">
        <f>COUNTIF('[5]Trial Balance'!$A:$A,A3644)</f>
        <v>#VALUE!</v>
      </c>
    </row>
    <row r="3645" spans="1:4" hidden="1" x14ac:dyDescent="0.3">
      <c r="A3645" s="187" t="e">
        <f>#REF!</f>
        <v>#REF!</v>
      </c>
      <c r="B3645" s="187" t="e">
        <f>#REF!</f>
        <v>#REF!</v>
      </c>
      <c r="C3645" s="191" t="e">
        <f>#REF!</f>
        <v>#REF!</v>
      </c>
      <c r="D3645" s="186" t="e">
        <f>COUNTIF('[5]Trial Balance'!$A:$A,A3645)</f>
        <v>#VALUE!</v>
      </c>
    </row>
    <row r="3646" spans="1:4" hidden="1" x14ac:dyDescent="0.3">
      <c r="A3646" s="187" t="e">
        <f>#REF!</f>
        <v>#REF!</v>
      </c>
      <c r="B3646" s="187" t="e">
        <f>#REF!</f>
        <v>#REF!</v>
      </c>
      <c r="C3646" s="191" t="e">
        <f>#REF!</f>
        <v>#REF!</v>
      </c>
      <c r="D3646" s="186" t="e">
        <f>COUNTIF('[5]Trial Balance'!$A:$A,A3646)</f>
        <v>#VALUE!</v>
      </c>
    </row>
    <row r="3647" spans="1:4" hidden="1" x14ac:dyDescent="0.3">
      <c r="A3647" s="187" t="e">
        <f>#REF!</f>
        <v>#REF!</v>
      </c>
      <c r="B3647" s="187" t="e">
        <f>#REF!</f>
        <v>#REF!</v>
      </c>
      <c r="C3647" s="191" t="e">
        <f>#REF!</f>
        <v>#REF!</v>
      </c>
      <c r="D3647" s="186" t="e">
        <f>COUNTIF('[5]Trial Balance'!$A:$A,A3647)</f>
        <v>#VALUE!</v>
      </c>
    </row>
    <row r="3648" spans="1:4" hidden="1" x14ac:dyDescent="0.3">
      <c r="A3648" s="187" t="e">
        <f>#REF!</f>
        <v>#REF!</v>
      </c>
      <c r="B3648" s="187" t="e">
        <f>#REF!</f>
        <v>#REF!</v>
      </c>
      <c r="C3648" s="191" t="e">
        <f>#REF!</f>
        <v>#REF!</v>
      </c>
      <c r="D3648" s="186" t="e">
        <f>COUNTIF('[5]Trial Balance'!$A:$A,A3648)</f>
        <v>#VALUE!</v>
      </c>
    </row>
    <row r="3649" spans="1:4" hidden="1" x14ac:dyDescent="0.3">
      <c r="A3649" s="187" t="e">
        <f>#REF!</f>
        <v>#REF!</v>
      </c>
      <c r="B3649" s="187" t="e">
        <f>#REF!</f>
        <v>#REF!</v>
      </c>
      <c r="C3649" s="191" t="e">
        <f>#REF!</f>
        <v>#REF!</v>
      </c>
      <c r="D3649" s="186" t="e">
        <f>COUNTIF('[5]Trial Balance'!$A:$A,A3649)</f>
        <v>#VALUE!</v>
      </c>
    </row>
    <row r="3650" spans="1:4" hidden="1" x14ac:dyDescent="0.3">
      <c r="A3650" s="187" t="e">
        <f>#REF!</f>
        <v>#REF!</v>
      </c>
      <c r="B3650" s="187" t="e">
        <f>#REF!</f>
        <v>#REF!</v>
      </c>
      <c r="C3650" s="191" t="e">
        <f>#REF!</f>
        <v>#REF!</v>
      </c>
      <c r="D3650" s="186" t="e">
        <f>COUNTIF('[5]Trial Balance'!$A:$A,A3650)</f>
        <v>#VALUE!</v>
      </c>
    </row>
    <row r="3651" spans="1:4" hidden="1" x14ac:dyDescent="0.3">
      <c r="A3651" s="187" t="e">
        <f>#REF!</f>
        <v>#REF!</v>
      </c>
      <c r="B3651" s="187" t="e">
        <f>#REF!</f>
        <v>#REF!</v>
      </c>
      <c r="C3651" s="191" t="e">
        <f>#REF!</f>
        <v>#REF!</v>
      </c>
      <c r="D3651" s="186" t="e">
        <f>COUNTIF('[5]Trial Balance'!$A:$A,A3651)</f>
        <v>#VALUE!</v>
      </c>
    </row>
    <row r="3652" spans="1:4" hidden="1" x14ac:dyDescent="0.3">
      <c r="A3652" s="187" t="e">
        <f>#REF!</f>
        <v>#REF!</v>
      </c>
      <c r="B3652" s="187" t="e">
        <f>#REF!</f>
        <v>#REF!</v>
      </c>
      <c r="C3652" s="191" t="e">
        <f>#REF!</f>
        <v>#REF!</v>
      </c>
      <c r="D3652" s="186" t="e">
        <f>COUNTIF('[5]Trial Balance'!$A:$A,A3652)</f>
        <v>#VALUE!</v>
      </c>
    </row>
    <row r="3653" spans="1:4" hidden="1" x14ac:dyDescent="0.3">
      <c r="A3653" s="187" t="e">
        <f>#REF!</f>
        <v>#REF!</v>
      </c>
      <c r="B3653" s="187" t="e">
        <f>#REF!</f>
        <v>#REF!</v>
      </c>
      <c r="C3653" s="191" t="e">
        <f>#REF!</f>
        <v>#REF!</v>
      </c>
      <c r="D3653" s="186" t="e">
        <f>COUNTIF('[5]Trial Balance'!$A:$A,A3653)</f>
        <v>#VALUE!</v>
      </c>
    </row>
    <row r="3654" spans="1:4" hidden="1" x14ac:dyDescent="0.3">
      <c r="A3654" s="187" t="e">
        <f>#REF!</f>
        <v>#REF!</v>
      </c>
      <c r="B3654" s="187" t="e">
        <f>#REF!</f>
        <v>#REF!</v>
      </c>
      <c r="C3654" s="191" t="e">
        <f>#REF!</f>
        <v>#REF!</v>
      </c>
      <c r="D3654" s="186" t="e">
        <f>COUNTIF('[5]Trial Balance'!$A:$A,A3654)</f>
        <v>#VALUE!</v>
      </c>
    </row>
    <row r="3655" spans="1:4" hidden="1" x14ac:dyDescent="0.3">
      <c r="A3655" s="187" t="e">
        <f>#REF!</f>
        <v>#REF!</v>
      </c>
      <c r="B3655" s="187" t="e">
        <f>#REF!</f>
        <v>#REF!</v>
      </c>
      <c r="C3655" s="191" t="e">
        <f>#REF!</f>
        <v>#REF!</v>
      </c>
      <c r="D3655" s="186" t="e">
        <f>COUNTIF('[5]Trial Balance'!$A:$A,A3655)</f>
        <v>#VALUE!</v>
      </c>
    </row>
    <row r="3656" spans="1:4" hidden="1" x14ac:dyDescent="0.3">
      <c r="A3656" s="187" t="e">
        <f>#REF!</f>
        <v>#REF!</v>
      </c>
      <c r="B3656" s="187" t="e">
        <f>#REF!</f>
        <v>#REF!</v>
      </c>
      <c r="C3656" s="191" t="e">
        <f>#REF!</f>
        <v>#REF!</v>
      </c>
      <c r="D3656" s="186" t="e">
        <f>COUNTIF('[5]Trial Balance'!$A:$A,A3656)</f>
        <v>#VALUE!</v>
      </c>
    </row>
    <row r="3657" spans="1:4" hidden="1" x14ac:dyDescent="0.3">
      <c r="A3657" s="187" t="e">
        <f>#REF!</f>
        <v>#REF!</v>
      </c>
      <c r="B3657" s="187" t="e">
        <f>#REF!</f>
        <v>#REF!</v>
      </c>
      <c r="C3657" s="191" t="e">
        <f>#REF!</f>
        <v>#REF!</v>
      </c>
      <c r="D3657" s="186" t="e">
        <f>COUNTIF('[5]Trial Balance'!$A:$A,A3657)</f>
        <v>#VALUE!</v>
      </c>
    </row>
    <row r="3658" spans="1:4" hidden="1" x14ac:dyDescent="0.3">
      <c r="A3658" s="187" t="e">
        <f>#REF!</f>
        <v>#REF!</v>
      </c>
      <c r="B3658" s="187" t="e">
        <f>#REF!</f>
        <v>#REF!</v>
      </c>
      <c r="C3658" s="191" t="e">
        <f>#REF!</f>
        <v>#REF!</v>
      </c>
      <c r="D3658" s="186" t="e">
        <f>COUNTIF('[5]Trial Balance'!$A:$A,A3658)</f>
        <v>#VALUE!</v>
      </c>
    </row>
    <row r="3659" spans="1:4" hidden="1" x14ac:dyDescent="0.3">
      <c r="A3659" s="187" t="e">
        <f>#REF!</f>
        <v>#REF!</v>
      </c>
      <c r="B3659" s="187" t="e">
        <f>#REF!</f>
        <v>#REF!</v>
      </c>
      <c r="C3659" s="191" t="e">
        <f>#REF!</f>
        <v>#REF!</v>
      </c>
      <c r="D3659" s="186" t="e">
        <f>COUNTIF('[5]Trial Balance'!$A:$A,A3659)</f>
        <v>#VALUE!</v>
      </c>
    </row>
    <row r="3660" spans="1:4" hidden="1" x14ac:dyDescent="0.3">
      <c r="A3660" s="187" t="e">
        <f>#REF!</f>
        <v>#REF!</v>
      </c>
      <c r="B3660" s="187" t="e">
        <f>#REF!</f>
        <v>#REF!</v>
      </c>
      <c r="C3660" s="191" t="e">
        <f>#REF!</f>
        <v>#REF!</v>
      </c>
      <c r="D3660" s="186" t="e">
        <f>COUNTIF('[5]Trial Balance'!$A:$A,A3660)</f>
        <v>#VALUE!</v>
      </c>
    </row>
    <row r="3661" spans="1:4" hidden="1" x14ac:dyDescent="0.3">
      <c r="A3661" s="187" t="e">
        <f>#REF!</f>
        <v>#REF!</v>
      </c>
      <c r="B3661" s="187" t="e">
        <f>#REF!</f>
        <v>#REF!</v>
      </c>
      <c r="C3661" s="191" t="e">
        <f>#REF!</f>
        <v>#REF!</v>
      </c>
      <c r="D3661" s="186" t="e">
        <f>COUNTIF('[5]Trial Balance'!$A:$A,A3661)</f>
        <v>#VALUE!</v>
      </c>
    </row>
    <row r="3662" spans="1:4" hidden="1" x14ac:dyDescent="0.3">
      <c r="A3662" s="187" t="e">
        <f>#REF!</f>
        <v>#REF!</v>
      </c>
      <c r="B3662" s="187" t="e">
        <f>#REF!</f>
        <v>#REF!</v>
      </c>
      <c r="C3662" s="191" t="e">
        <f>#REF!</f>
        <v>#REF!</v>
      </c>
      <c r="D3662" s="186" t="e">
        <f>COUNTIF('[5]Trial Balance'!$A:$A,A3662)</f>
        <v>#VALUE!</v>
      </c>
    </row>
    <row r="3663" spans="1:4" hidden="1" x14ac:dyDescent="0.3">
      <c r="A3663" s="187" t="e">
        <f>#REF!</f>
        <v>#REF!</v>
      </c>
      <c r="B3663" s="187" t="e">
        <f>#REF!</f>
        <v>#REF!</v>
      </c>
      <c r="C3663" s="191" t="e">
        <f>#REF!</f>
        <v>#REF!</v>
      </c>
      <c r="D3663" s="186" t="e">
        <f>COUNTIF('[5]Trial Balance'!$A:$A,A3663)</f>
        <v>#VALUE!</v>
      </c>
    </row>
    <row r="3664" spans="1:4" hidden="1" x14ac:dyDescent="0.3">
      <c r="A3664" s="187" t="e">
        <f>#REF!</f>
        <v>#REF!</v>
      </c>
      <c r="B3664" s="187" t="e">
        <f>#REF!</f>
        <v>#REF!</v>
      </c>
      <c r="C3664" s="191" t="e">
        <f>#REF!</f>
        <v>#REF!</v>
      </c>
      <c r="D3664" s="186" t="e">
        <f>COUNTIF('[5]Trial Balance'!$A:$A,A3664)</f>
        <v>#VALUE!</v>
      </c>
    </row>
    <row r="3665" spans="1:4" hidden="1" x14ac:dyDescent="0.3">
      <c r="A3665" s="187" t="e">
        <f>#REF!</f>
        <v>#REF!</v>
      </c>
      <c r="B3665" s="187" t="e">
        <f>#REF!</f>
        <v>#REF!</v>
      </c>
      <c r="C3665" s="191" t="e">
        <f>#REF!</f>
        <v>#REF!</v>
      </c>
      <c r="D3665" s="186" t="e">
        <f>COUNTIF('[5]Trial Balance'!$A:$A,A3665)</f>
        <v>#VALUE!</v>
      </c>
    </row>
    <row r="3666" spans="1:4" hidden="1" x14ac:dyDescent="0.3">
      <c r="A3666" s="187" t="e">
        <f>#REF!</f>
        <v>#REF!</v>
      </c>
      <c r="B3666" s="187" t="e">
        <f>#REF!</f>
        <v>#REF!</v>
      </c>
      <c r="C3666" s="191" t="e">
        <f>#REF!</f>
        <v>#REF!</v>
      </c>
      <c r="D3666" s="186" t="e">
        <f>COUNTIF('[5]Trial Balance'!$A:$A,A3666)</f>
        <v>#VALUE!</v>
      </c>
    </row>
    <row r="3667" spans="1:4" hidden="1" x14ac:dyDescent="0.3">
      <c r="A3667" s="187" t="e">
        <f>#REF!</f>
        <v>#REF!</v>
      </c>
      <c r="B3667" s="187" t="e">
        <f>#REF!</f>
        <v>#REF!</v>
      </c>
      <c r="C3667" s="191" t="e">
        <f>#REF!</f>
        <v>#REF!</v>
      </c>
      <c r="D3667" s="186" t="e">
        <f>COUNTIF('[5]Trial Balance'!$A:$A,A3667)</f>
        <v>#VALUE!</v>
      </c>
    </row>
    <row r="3668" spans="1:4" hidden="1" x14ac:dyDescent="0.3">
      <c r="A3668" s="187" t="e">
        <f>#REF!</f>
        <v>#REF!</v>
      </c>
      <c r="B3668" s="187" t="e">
        <f>#REF!</f>
        <v>#REF!</v>
      </c>
      <c r="C3668" s="191" t="e">
        <f>#REF!</f>
        <v>#REF!</v>
      </c>
      <c r="D3668" s="186" t="e">
        <f>COUNTIF('[5]Trial Balance'!$A:$A,A3668)</f>
        <v>#VALUE!</v>
      </c>
    </row>
    <row r="3669" spans="1:4" hidden="1" x14ac:dyDescent="0.3">
      <c r="A3669" s="187" t="e">
        <f>#REF!</f>
        <v>#REF!</v>
      </c>
      <c r="B3669" s="187" t="e">
        <f>#REF!</f>
        <v>#REF!</v>
      </c>
      <c r="C3669" s="191" t="e">
        <f>#REF!</f>
        <v>#REF!</v>
      </c>
      <c r="D3669" s="186" t="e">
        <f>COUNTIF('[5]Trial Balance'!$A:$A,A3669)</f>
        <v>#VALUE!</v>
      </c>
    </row>
    <row r="3670" spans="1:4" hidden="1" x14ac:dyDescent="0.3">
      <c r="A3670" s="187" t="e">
        <f>#REF!</f>
        <v>#REF!</v>
      </c>
      <c r="B3670" s="187" t="e">
        <f>#REF!</f>
        <v>#REF!</v>
      </c>
      <c r="C3670" s="191" t="e">
        <f>#REF!</f>
        <v>#REF!</v>
      </c>
      <c r="D3670" s="186" t="e">
        <f>COUNTIF('[5]Trial Balance'!$A:$A,A3670)</f>
        <v>#VALUE!</v>
      </c>
    </row>
    <row r="3671" spans="1:4" hidden="1" x14ac:dyDescent="0.3">
      <c r="A3671" s="187" t="e">
        <f>#REF!</f>
        <v>#REF!</v>
      </c>
      <c r="B3671" s="187" t="e">
        <f>#REF!</f>
        <v>#REF!</v>
      </c>
      <c r="C3671" s="191" t="e">
        <f>#REF!</f>
        <v>#REF!</v>
      </c>
      <c r="D3671" s="186" t="e">
        <f>COUNTIF('[5]Trial Balance'!$A:$A,A3671)</f>
        <v>#VALUE!</v>
      </c>
    </row>
    <row r="3672" spans="1:4" hidden="1" x14ac:dyDescent="0.3">
      <c r="A3672" s="187" t="e">
        <f>#REF!</f>
        <v>#REF!</v>
      </c>
      <c r="B3672" s="187" t="e">
        <f>#REF!</f>
        <v>#REF!</v>
      </c>
      <c r="C3672" s="191" t="e">
        <f>#REF!</f>
        <v>#REF!</v>
      </c>
      <c r="D3672" s="186" t="e">
        <f>COUNTIF('[5]Trial Balance'!$A:$A,A3672)</f>
        <v>#VALUE!</v>
      </c>
    </row>
    <row r="3673" spans="1:4" hidden="1" x14ac:dyDescent="0.3">
      <c r="A3673" s="187" t="e">
        <f>#REF!</f>
        <v>#REF!</v>
      </c>
      <c r="B3673" s="187" t="e">
        <f>#REF!</f>
        <v>#REF!</v>
      </c>
      <c r="C3673" s="191" t="e">
        <f>#REF!</f>
        <v>#REF!</v>
      </c>
      <c r="D3673" s="186" t="e">
        <f>COUNTIF('[5]Trial Balance'!$A:$A,A3673)</f>
        <v>#VALUE!</v>
      </c>
    </row>
    <row r="3674" spans="1:4" hidden="1" x14ac:dyDescent="0.3">
      <c r="A3674" s="187" t="e">
        <f>#REF!</f>
        <v>#REF!</v>
      </c>
      <c r="B3674" s="187" t="e">
        <f>#REF!</f>
        <v>#REF!</v>
      </c>
      <c r="C3674" s="191" t="e">
        <f>#REF!</f>
        <v>#REF!</v>
      </c>
      <c r="D3674" s="186" t="e">
        <f>COUNTIF('[5]Trial Balance'!$A:$A,A3674)</f>
        <v>#VALUE!</v>
      </c>
    </row>
    <row r="3675" spans="1:4" hidden="1" x14ac:dyDescent="0.3">
      <c r="A3675" s="187" t="e">
        <f>#REF!</f>
        <v>#REF!</v>
      </c>
      <c r="B3675" s="187" t="e">
        <f>#REF!</f>
        <v>#REF!</v>
      </c>
      <c r="C3675" s="191" t="e">
        <f>#REF!</f>
        <v>#REF!</v>
      </c>
      <c r="D3675" s="186" t="e">
        <f>COUNTIF('[5]Trial Balance'!$A:$A,A3675)</f>
        <v>#VALUE!</v>
      </c>
    </row>
    <row r="3676" spans="1:4" hidden="1" x14ac:dyDescent="0.3">
      <c r="A3676" s="187" t="e">
        <f>#REF!</f>
        <v>#REF!</v>
      </c>
      <c r="B3676" s="187" t="e">
        <f>#REF!</f>
        <v>#REF!</v>
      </c>
      <c r="C3676" s="191" t="e">
        <f>#REF!</f>
        <v>#REF!</v>
      </c>
      <c r="D3676" s="186" t="e">
        <f>COUNTIF('[5]Trial Balance'!$A:$A,A3676)</f>
        <v>#VALUE!</v>
      </c>
    </row>
    <row r="3677" spans="1:4" hidden="1" x14ac:dyDescent="0.3">
      <c r="A3677" s="187" t="e">
        <f>#REF!</f>
        <v>#REF!</v>
      </c>
      <c r="B3677" s="187" t="e">
        <f>#REF!</f>
        <v>#REF!</v>
      </c>
      <c r="C3677" s="191" t="e">
        <f>#REF!</f>
        <v>#REF!</v>
      </c>
      <c r="D3677" s="186" t="e">
        <f>COUNTIF('[5]Trial Balance'!$A:$A,A3677)</f>
        <v>#VALUE!</v>
      </c>
    </row>
    <row r="3678" spans="1:4" hidden="1" x14ac:dyDescent="0.3">
      <c r="A3678" s="187" t="e">
        <f>#REF!</f>
        <v>#REF!</v>
      </c>
      <c r="B3678" s="187" t="e">
        <f>#REF!</f>
        <v>#REF!</v>
      </c>
      <c r="C3678" s="191" t="e">
        <f>#REF!</f>
        <v>#REF!</v>
      </c>
      <c r="D3678" s="186" t="e">
        <f>COUNTIF('[5]Trial Balance'!$A:$A,A3678)</f>
        <v>#VALUE!</v>
      </c>
    </row>
    <row r="3679" spans="1:4" hidden="1" x14ac:dyDescent="0.3">
      <c r="A3679" s="187" t="e">
        <f>#REF!</f>
        <v>#REF!</v>
      </c>
      <c r="B3679" s="187" t="e">
        <f>#REF!</f>
        <v>#REF!</v>
      </c>
      <c r="C3679" s="191" t="e">
        <f>#REF!</f>
        <v>#REF!</v>
      </c>
      <c r="D3679" s="186" t="e">
        <f>COUNTIF('[5]Trial Balance'!$A:$A,A3679)</f>
        <v>#VALUE!</v>
      </c>
    </row>
    <row r="3680" spans="1:4" hidden="1" x14ac:dyDescent="0.3">
      <c r="A3680" s="187" t="e">
        <f>#REF!</f>
        <v>#REF!</v>
      </c>
      <c r="B3680" s="187" t="e">
        <f>#REF!</f>
        <v>#REF!</v>
      </c>
      <c r="C3680" s="191" t="e">
        <f>#REF!</f>
        <v>#REF!</v>
      </c>
      <c r="D3680" s="186" t="e">
        <f>COUNTIF('[5]Trial Balance'!$A:$A,A3680)</f>
        <v>#VALUE!</v>
      </c>
    </row>
    <row r="3681" spans="1:4" hidden="1" x14ac:dyDescent="0.3">
      <c r="A3681" s="187" t="e">
        <f>#REF!</f>
        <v>#REF!</v>
      </c>
      <c r="B3681" s="187" t="e">
        <f>#REF!</f>
        <v>#REF!</v>
      </c>
      <c r="C3681" s="191" t="e">
        <f>#REF!</f>
        <v>#REF!</v>
      </c>
      <c r="D3681" s="186" t="e">
        <f>COUNTIF('[5]Trial Balance'!$A:$A,A3681)</f>
        <v>#VALUE!</v>
      </c>
    </row>
    <row r="3682" spans="1:4" hidden="1" x14ac:dyDescent="0.3">
      <c r="A3682" s="187" t="e">
        <f>#REF!</f>
        <v>#REF!</v>
      </c>
      <c r="B3682" s="187" t="e">
        <f>#REF!</f>
        <v>#REF!</v>
      </c>
      <c r="C3682" s="191" t="e">
        <f>#REF!</f>
        <v>#REF!</v>
      </c>
      <c r="D3682" s="186" t="e">
        <f>COUNTIF('[5]Trial Balance'!$A:$A,A3682)</f>
        <v>#VALUE!</v>
      </c>
    </row>
    <row r="3683" spans="1:4" hidden="1" x14ac:dyDescent="0.3">
      <c r="A3683" s="187" t="e">
        <f>#REF!</f>
        <v>#REF!</v>
      </c>
      <c r="B3683" s="187" t="e">
        <f>#REF!</f>
        <v>#REF!</v>
      </c>
      <c r="C3683" s="191" t="e">
        <f>#REF!</f>
        <v>#REF!</v>
      </c>
      <c r="D3683" s="186" t="e">
        <f>COUNTIF('[5]Trial Balance'!$A:$A,A3683)</f>
        <v>#VALUE!</v>
      </c>
    </row>
    <row r="3684" spans="1:4" hidden="1" x14ac:dyDescent="0.3">
      <c r="A3684" s="187" t="e">
        <f>#REF!</f>
        <v>#REF!</v>
      </c>
      <c r="B3684" s="187" t="e">
        <f>#REF!</f>
        <v>#REF!</v>
      </c>
      <c r="C3684" s="191" t="e">
        <f>#REF!</f>
        <v>#REF!</v>
      </c>
      <c r="D3684" s="186" t="e">
        <f>COUNTIF('[5]Trial Balance'!$A:$A,A3684)</f>
        <v>#VALUE!</v>
      </c>
    </row>
    <row r="3685" spans="1:4" hidden="1" x14ac:dyDescent="0.3">
      <c r="A3685" s="187" t="e">
        <f>#REF!</f>
        <v>#REF!</v>
      </c>
      <c r="B3685" s="187" t="e">
        <f>#REF!</f>
        <v>#REF!</v>
      </c>
      <c r="C3685" s="191" t="e">
        <f>#REF!</f>
        <v>#REF!</v>
      </c>
      <c r="D3685" s="186" t="e">
        <f>COUNTIF('[5]Trial Balance'!$A:$A,A3685)</f>
        <v>#VALUE!</v>
      </c>
    </row>
    <row r="3686" spans="1:4" hidden="1" x14ac:dyDescent="0.3">
      <c r="A3686" s="187" t="e">
        <f>#REF!</f>
        <v>#REF!</v>
      </c>
      <c r="B3686" s="187" t="e">
        <f>#REF!</f>
        <v>#REF!</v>
      </c>
      <c r="C3686" s="191" t="e">
        <f>#REF!</f>
        <v>#REF!</v>
      </c>
      <c r="D3686" s="186" t="e">
        <f>COUNTIF('[5]Trial Balance'!$A:$A,A3686)</f>
        <v>#VALUE!</v>
      </c>
    </row>
    <row r="3687" spans="1:4" hidden="1" x14ac:dyDescent="0.3">
      <c r="A3687" s="187" t="e">
        <f>#REF!</f>
        <v>#REF!</v>
      </c>
      <c r="B3687" s="187" t="e">
        <f>#REF!</f>
        <v>#REF!</v>
      </c>
      <c r="C3687" s="191" t="e">
        <f>#REF!</f>
        <v>#REF!</v>
      </c>
      <c r="D3687" s="186" t="e">
        <f>COUNTIF('[5]Trial Balance'!$A:$A,A3687)</f>
        <v>#VALUE!</v>
      </c>
    </row>
    <row r="3688" spans="1:4" hidden="1" x14ac:dyDescent="0.3">
      <c r="A3688" s="187" t="e">
        <f>#REF!</f>
        <v>#REF!</v>
      </c>
      <c r="B3688" s="187" t="e">
        <f>#REF!</f>
        <v>#REF!</v>
      </c>
      <c r="C3688" s="191" t="e">
        <f>#REF!</f>
        <v>#REF!</v>
      </c>
      <c r="D3688" s="186" t="e">
        <f>COUNTIF('[5]Trial Balance'!$A:$A,A3688)</f>
        <v>#VALUE!</v>
      </c>
    </row>
    <row r="3689" spans="1:4" hidden="1" x14ac:dyDescent="0.3">
      <c r="A3689" s="187" t="e">
        <f>#REF!</f>
        <v>#REF!</v>
      </c>
      <c r="B3689" s="187" t="e">
        <f>#REF!</f>
        <v>#REF!</v>
      </c>
      <c r="C3689" s="191" t="e">
        <f>#REF!</f>
        <v>#REF!</v>
      </c>
      <c r="D3689" s="186" t="e">
        <f>COUNTIF('[5]Trial Balance'!$A:$A,A3689)</f>
        <v>#VALUE!</v>
      </c>
    </row>
    <row r="3690" spans="1:4" hidden="1" x14ac:dyDescent="0.3">
      <c r="A3690" s="187" t="e">
        <f>#REF!</f>
        <v>#REF!</v>
      </c>
      <c r="B3690" s="187" t="e">
        <f>#REF!</f>
        <v>#REF!</v>
      </c>
      <c r="C3690" s="191" t="e">
        <f>#REF!</f>
        <v>#REF!</v>
      </c>
      <c r="D3690" s="186" t="e">
        <f>COUNTIF('[5]Trial Balance'!$A:$A,A3690)</f>
        <v>#VALUE!</v>
      </c>
    </row>
    <row r="3691" spans="1:4" hidden="1" x14ac:dyDescent="0.3">
      <c r="A3691" s="187" t="e">
        <f>#REF!</f>
        <v>#REF!</v>
      </c>
      <c r="B3691" s="187" t="e">
        <f>#REF!</f>
        <v>#REF!</v>
      </c>
      <c r="C3691" s="191" t="e">
        <f>#REF!</f>
        <v>#REF!</v>
      </c>
      <c r="D3691" s="186" t="e">
        <f>COUNTIF('[5]Trial Balance'!$A:$A,A3691)</f>
        <v>#VALUE!</v>
      </c>
    </row>
    <row r="3692" spans="1:4" hidden="1" x14ac:dyDescent="0.3">
      <c r="A3692" s="187" t="e">
        <f>#REF!</f>
        <v>#REF!</v>
      </c>
      <c r="B3692" s="187" t="e">
        <f>#REF!</f>
        <v>#REF!</v>
      </c>
      <c r="C3692" s="191" t="e">
        <f>#REF!</f>
        <v>#REF!</v>
      </c>
      <c r="D3692" s="186" t="e">
        <f>COUNTIF('[5]Trial Balance'!$A:$A,A3692)</f>
        <v>#VALUE!</v>
      </c>
    </row>
    <row r="3693" spans="1:4" hidden="1" x14ac:dyDescent="0.3">
      <c r="A3693" s="187" t="e">
        <f>#REF!</f>
        <v>#REF!</v>
      </c>
      <c r="B3693" s="187" t="e">
        <f>#REF!</f>
        <v>#REF!</v>
      </c>
      <c r="C3693" s="191" t="e">
        <f>#REF!</f>
        <v>#REF!</v>
      </c>
      <c r="D3693" s="186" t="e">
        <f>COUNTIF('[5]Trial Balance'!$A:$A,A3693)</f>
        <v>#VALUE!</v>
      </c>
    </row>
    <row r="3694" spans="1:4" hidden="1" x14ac:dyDescent="0.3">
      <c r="A3694" s="187" t="e">
        <f>#REF!</f>
        <v>#REF!</v>
      </c>
      <c r="B3694" s="187" t="e">
        <f>#REF!</f>
        <v>#REF!</v>
      </c>
      <c r="C3694" s="191" t="e">
        <f>#REF!</f>
        <v>#REF!</v>
      </c>
      <c r="D3694" s="186" t="e">
        <f>COUNTIF('[5]Trial Balance'!$A:$A,A3694)</f>
        <v>#VALUE!</v>
      </c>
    </row>
    <row r="3695" spans="1:4" hidden="1" x14ac:dyDescent="0.3">
      <c r="A3695" s="187" t="e">
        <f>#REF!</f>
        <v>#REF!</v>
      </c>
      <c r="B3695" s="187" t="e">
        <f>#REF!</f>
        <v>#REF!</v>
      </c>
      <c r="C3695" s="191" t="e">
        <f>#REF!</f>
        <v>#REF!</v>
      </c>
      <c r="D3695" s="186" t="e">
        <f>COUNTIF('[5]Trial Balance'!$A:$A,A3695)</f>
        <v>#VALUE!</v>
      </c>
    </row>
    <row r="3696" spans="1:4" hidden="1" x14ac:dyDescent="0.3">
      <c r="A3696" s="187" t="e">
        <f>#REF!</f>
        <v>#REF!</v>
      </c>
      <c r="B3696" s="187" t="e">
        <f>#REF!</f>
        <v>#REF!</v>
      </c>
      <c r="C3696" s="191" t="e">
        <f>#REF!</f>
        <v>#REF!</v>
      </c>
      <c r="D3696" s="186" t="e">
        <f>COUNTIF('[5]Trial Balance'!$A:$A,A3696)</f>
        <v>#VALUE!</v>
      </c>
    </row>
    <row r="3697" spans="1:4" hidden="1" x14ac:dyDescent="0.3">
      <c r="A3697" s="187" t="e">
        <f>#REF!</f>
        <v>#REF!</v>
      </c>
      <c r="B3697" s="187" t="e">
        <f>#REF!</f>
        <v>#REF!</v>
      </c>
      <c r="C3697" s="191" t="e">
        <f>#REF!</f>
        <v>#REF!</v>
      </c>
      <c r="D3697" s="186" t="e">
        <f>COUNTIF('[5]Trial Balance'!$A:$A,A3697)</f>
        <v>#VALUE!</v>
      </c>
    </row>
    <row r="3698" spans="1:4" hidden="1" x14ac:dyDescent="0.3">
      <c r="A3698" s="187" t="e">
        <f>#REF!</f>
        <v>#REF!</v>
      </c>
      <c r="B3698" s="187" t="e">
        <f>#REF!</f>
        <v>#REF!</v>
      </c>
      <c r="C3698" s="191" t="e">
        <f>#REF!</f>
        <v>#REF!</v>
      </c>
      <c r="D3698" s="186" t="e">
        <f>COUNTIF('[5]Trial Balance'!$A:$A,A3698)</f>
        <v>#VALUE!</v>
      </c>
    </row>
    <row r="3699" spans="1:4" hidden="1" x14ac:dyDescent="0.3">
      <c r="A3699" s="187" t="e">
        <f>#REF!</f>
        <v>#REF!</v>
      </c>
      <c r="B3699" s="187" t="e">
        <f>#REF!</f>
        <v>#REF!</v>
      </c>
      <c r="C3699" s="191" t="e">
        <f>#REF!</f>
        <v>#REF!</v>
      </c>
      <c r="D3699" s="186" t="e">
        <f>COUNTIF('[5]Trial Balance'!$A:$A,A3699)</f>
        <v>#VALUE!</v>
      </c>
    </row>
    <row r="3700" spans="1:4" hidden="1" x14ac:dyDescent="0.3">
      <c r="A3700" s="187" t="e">
        <f>#REF!</f>
        <v>#REF!</v>
      </c>
      <c r="B3700" s="187" t="e">
        <f>#REF!</f>
        <v>#REF!</v>
      </c>
      <c r="C3700" s="191" t="e">
        <f>#REF!</f>
        <v>#REF!</v>
      </c>
      <c r="D3700" s="186" t="e">
        <f>COUNTIF('[5]Trial Balance'!$A:$A,A3700)</f>
        <v>#VALUE!</v>
      </c>
    </row>
    <row r="3701" spans="1:4" hidden="1" x14ac:dyDescent="0.3">
      <c r="A3701" s="187" t="e">
        <f>#REF!</f>
        <v>#REF!</v>
      </c>
      <c r="B3701" s="187" t="e">
        <f>#REF!</f>
        <v>#REF!</v>
      </c>
      <c r="C3701" s="191" t="e">
        <f>#REF!</f>
        <v>#REF!</v>
      </c>
      <c r="D3701" s="186" t="e">
        <f>COUNTIF('[5]Trial Balance'!$A:$A,A3701)</f>
        <v>#VALUE!</v>
      </c>
    </row>
    <row r="3702" spans="1:4" hidden="1" x14ac:dyDescent="0.3">
      <c r="A3702" s="187" t="e">
        <f>#REF!</f>
        <v>#REF!</v>
      </c>
      <c r="B3702" s="187" t="e">
        <f>#REF!</f>
        <v>#REF!</v>
      </c>
      <c r="C3702" s="191" t="e">
        <f>#REF!</f>
        <v>#REF!</v>
      </c>
      <c r="D3702" s="186" t="e">
        <f>COUNTIF('[5]Trial Balance'!$A:$A,A3702)</f>
        <v>#VALUE!</v>
      </c>
    </row>
    <row r="3703" spans="1:4" hidden="1" x14ac:dyDescent="0.3">
      <c r="A3703" s="187" t="e">
        <f>#REF!</f>
        <v>#REF!</v>
      </c>
      <c r="B3703" s="187" t="e">
        <f>#REF!</f>
        <v>#REF!</v>
      </c>
      <c r="C3703" s="191" t="e">
        <f>#REF!</f>
        <v>#REF!</v>
      </c>
      <c r="D3703" s="186" t="e">
        <f>COUNTIF('[5]Trial Balance'!$A:$A,A3703)</f>
        <v>#VALUE!</v>
      </c>
    </row>
    <row r="3704" spans="1:4" hidden="1" x14ac:dyDescent="0.3">
      <c r="A3704" s="187" t="e">
        <f>#REF!</f>
        <v>#REF!</v>
      </c>
      <c r="B3704" s="187" t="e">
        <f>#REF!</f>
        <v>#REF!</v>
      </c>
      <c r="C3704" s="191" t="e">
        <f>#REF!</f>
        <v>#REF!</v>
      </c>
      <c r="D3704" s="186" t="e">
        <f>COUNTIF('[5]Trial Balance'!$A:$A,A3704)</f>
        <v>#VALUE!</v>
      </c>
    </row>
    <row r="3705" spans="1:4" hidden="1" x14ac:dyDescent="0.3">
      <c r="A3705" s="187" t="e">
        <f>#REF!</f>
        <v>#REF!</v>
      </c>
      <c r="B3705" s="187" t="e">
        <f>#REF!</f>
        <v>#REF!</v>
      </c>
      <c r="C3705" s="191" t="e">
        <f>#REF!</f>
        <v>#REF!</v>
      </c>
      <c r="D3705" s="186" t="e">
        <f>COUNTIF('[5]Trial Balance'!$A:$A,A3705)</f>
        <v>#VALUE!</v>
      </c>
    </row>
    <row r="3706" spans="1:4" hidden="1" x14ac:dyDescent="0.3">
      <c r="A3706" s="187" t="e">
        <f>#REF!</f>
        <v>#REF!</v>
      </c>
      <c r="B3706" s="187" t="e">
        <f>#REF!</f>
        <v>#REF!</v>
      </c>
      <c r="C3706" s="191" t="e">
        <f>#REF!</f>
        <v>#REF!</v>
      </c>
      <c r="D3706" s="186" t="e">
        <f>COUNTIF('[5]Trial Balance'!$A:$A,A3706)</f>
        <v>#VALUE!</v>
      </c>
    </row>
    <row r="3707" spans="1:4" hidden="1" x14ac:dyDescent="0.3">
      <c r="A3707" s="187" t="e">
        <f>#REF!</f>
        <v>#REF!</v>
      </c>
      <c r="B3707" s="187" t="e">
        <f>#REF!</f>
        <v>#REF!</v>
      </c>
      <c r="C3707" s="191" t="e">
        <f>#REF!</f>
        <v>#REF!</v>
      </c>
      <c r="D3707" s="186" t="e">
        <f>COUNTIF('[5]Trial Balance'!$A:$A,A3707)</f>
        <v>#VALUE!</v>
      </c>
    </row>
    <row r="3708" spans="1:4" hidden="1" x14ac:dyDescent="0.3">
      <c r="A3708" s="187" t="e">
        <f>#REF!</f>
        <v>#REF!</v>
      </c>
      <c r="B3708" s="187" t="e">
        <f>#REF!</f>
        <v>#REF!</v>
      </c>
      <c r="C3708" s="191" t="e">
        <f>#REF!</f>
        <v>#REF!</v>
      </c>
      <c r="D3708" s="186" t="e">
        <f>COUNTIF('[5]Trial Balance'!$A:$A,A3708)</f>
        <v>#VALUE!</v>
      </c>
    </row>
    <row r="3709" spans="1:4" hidden="1" x14ac:dyDescent="0.3">
      <c r="A3709" s="187" t="e">
        <f>#REF!</f>
        <v>#REF!</v>
      </c>
      <c r="B3709" s="187" t="e">
        <f>#REF!</f>
        <v>#REF!</v>
      </c>
      <c r="C3709" s="191" t="e">
        <f>#REF!</f>
        <v>#REF!</v>
      </c>
      <c r="D3709" s="186" t="e">
        <f>COUNTIF('[5]Trial Balance'!$A:$A,A3709)</f>
        <v>#VALUE!</v>
      </c>
    </row>
    <row r="3710" spans="1:4" hidden="1" x14ac:dyDescent="0.3">
      <c r="A3710" s="187" t="e">
        <f>#REF!</f>
        <v>#REF!</v>
      </c>
      <c r="B3710" s="187" t="e">
        <f>#REF!</f>
        <v>#REF!</v>
      </c>
      <c r="C3710" s="191" t="e">
        <f>#REF!</f>
        <v>#REF!</v>
      </c>
      <c r="D3710" s="186" t="e">
        <f>COUNTIF('[5]Trial Balance'!$A:$A,A3710)</f>
        <v>#VALUE!</v>
      </c>
    </row>
    <row r="3711" spans="1:4" hidden="1" x14ac:dyDescent="0.3">
      <c r="A3711" s="187" t="e">
        <f>#REF!</f>
        <v>#REF!</v>
      </c>
      <c r="B3711" s="187" t="e">
        <f>#REF!</f>
        <v>#REF!</v>
      </c>
      <c r="C3711" s="191" t="e">
        <f>#REF!</f>
        <v>#REF!</v>
      </c>
      <c r="D3711" s="186" t="e">
        <f>COUNTIF('[5]Trial Balance'!$A:$A,A3711)</f>
        <v>#VALUE!</v>
      </c>
    </row>
    <row r="3712" spans="1:4" hidden="1" x14ac:dyDescent="0.3">
      <c r="A3712" s="187" t="e">
        <f>#REF!</f>
        <v>#REF!</v>
      </c>
      <c r="B3712" s="187" t="e">
        <f>#REF!</f>
        <v>#REF!</v>
      </c>
      <c r="C3712" s="191" t="e">
        <f>#REF!</f>
        <v>#REF!</v>
      </c>
      <c r="D3712" s="186" t="e">
        <f>COUNTIF('[5]Trial Balance'!$A:$A,A3712)</f>
        <v>#VALUE!</v>
      </c>
    </row>
    <row r="3713" spans="1:4" hidden="1" x14ac:dyDescent="0.3">
      <c r="A3713" s="187" t="e">
        <f>#REF!</f>
        <v>#REF!</v>
      </c>
      <c r="B3713" s="187" t="e">
        <f>#REF!</f>
        <v>#REF!</v>
      </c>
      <c r="C3713" s="191" t="e">
        <f>#REF!</f>
        <v>#REF!</v>
      </c>
      <c r="D3713" s="186" t="e">
        <f>COUNTIF('[5]Trial Balance'!$A:$A,A3713)</f>
        <v>#VALUE!</v>
      </c>
    </row>
    <row r="3714" spans="1:4" hidden="1" x14ac:dyDescent="0.3">
      <c r="A3714" s="187" t="e">
        <f>#REF!</f>
        <v>#REF!</v>
      </c>
      <c r="B3714" s="187" t="e">
        <f>#REF!</f>
        <v>#REF!</v>
      </c>
      <c r="C3714" s="191" t="e">
        <f>#REF!</f>
        <v>#REF!</v>
      </c>
      <c r="D3714" s="186" t="e">
        <f>COUNTIF('[5]Trial Balance'!$A:$A,A3714)</f>
        <v>#VALUE!</v>
      </c>
    </row>
    <row r="3715" spans="1:4" hidden="1" x14ac:dyDescent="0.3">
      <c r="A3715" s="187" t="e">
        <f>#REF!</f>
        <v>#REF!</v>
      </c>
      <c r="B3715" s="187" t="e">
        <f>#REF!</f>
        <v>#REF!</v>
      </c>
      <c r="C3715" s="191" t="e">
        <f>#REF!</f>
        <v>#REF!</v>
      </c>
      <c r="D3715" s="186" t="e">
        <f>COUNTIF('[5]Trial Balance'!$A:$A,A3715)</f>
        <v>#VALUE!</v>
      </c>
    </row>
    <row r="3716" spans="1:4" hidden="1" x14ac:dyDescent="0.3">
      <c r="A3716" s="187" t="e">
        <f>#REF!</f>
        <v>#REF!</v>
      </c>
      <c r="B3716" s="187" t="e">
        <f>#REF!</f>
        <v>#REF!</v>
      </c>
      <c r="C3716" s="191" t="e">
        <f>#REF!</f>
        <v>#REF!</v>
      </c>
      <c r="D3716" s="186" t="e">
        <f>COUNTIF('[5]Trial Balance'!$A:$A,A3716)</f>
        <v>#VALUE!</v>
      </c>
    </row>
    <row r="3717" spans="1:4" hidden="1" x14ac:dyDescent="0.3">
      <c r="A3717" s="187" t="e">
        <f>#REF!</f>
        <v>#REF!</v>
      </c>
      <c r="B3717" s="187" t="e">
        <f>#REF!</f>
        <v>#REF!</v>
      </c>
      <c r="C3717" s="191" t="e">
        <f>#REF!</f>
        <v>#REF!</v>
      </c>
      <c r="D3717" s="186" t="e">
        <f>COUNTIF('[5]Trial Balance'!$A:$A,A3717)</f>
        <v>#VALUE!</v>
      </c>
    </row>
    <row r="3718" spans="1:4" hidden="1" x14ac:dyDescent="0.3">
      <c r="A3718" s="187" t="e">
        <f>#REF!</f>
        <v>#REF!</v>
      </c>
      <c r="B3718" s="187" t="e">
        <f>#REF!</f>
        <v>#REF!</v>
      </c>
      <c r="C3718" s="191" t="e">
        <f>#REF!</f>
        <v>#REF!</v>
      </c>
      <c r="D3718" s="186" t="e">
        <f>COUNTIF('[5]Trial Balance'!$A:$A,A3718)</f>
        <v>#VALUE!</v>
      </c>
    </row>
    <row r="3719" spans="1:4" hidden="1" x14ac:dyDescent="0.3">
      <c r="A3719" s="187" t="e">
        <f>#REF!</f>
        <v>#REF!</v>
      </c>
      <c r="B3719" s="187" t="e">
        <f>#REF!</f>
        <v>#REF!</v>
      </c>
      <c r="C3719" s="191" t="e">
        <f>#REF!</f>
        <v>#REF!</v>
      </c>
      <c r="D3719" s="186" t="e">
        <f>COUNTIF('[5]Trial Balance'!$A:$A,A3719)</f>
        <v>#VALUE!</v>
      </c>
    </row>
    <row r="3720" spans="1:4" hidden="1" x14ac:dyDescent="0.3">
      <c r="A3720" s="187" t="e">
        <f>#REF!</f>
        <v>#REF!</v>
      </c>
      <c r="B3720" s="187" t="e">
        <f>#REF!</f>
        <v>#REF!</v>
      </c>
      <c r="C3720" s="191" t="e">
        <f>#REF!</f>
        <v>#REF!</v>
      </c>
      <c r="D3720" s="186" t="e">
        <f>COUNTIF('[5]Trial Balance'!$A:$A,A3720)</f>
        <v>#VALUE!</v>
      </c>
    </row>
    <row r="3721" spans="1:4" hidden="1" x14ac:dyDescent="0.3">
      <c r="A3721" s="187" t="e">
        <f>#REF!</f>
        <v>#REF!</v>
      </c>
      <c r="B3721" s="187" t="e">
        <f>#REF!</f>
        <v>#REF!</v>
      </c>
      <c r="C3721" s="191" t="e">
        <f>#REF!</f>
        <v>#REF!</v>
      </c>
      <c r="D3721" s="186" t="e">
        <f>COUNTIF('[5]Trial Balance'!$A:$A,A3721)</f>
        <v>#VALUE!</v>
      </c>
    </row>
    <row r="3722" spans="1:4" hidden="1" x14ac:dyDescent="0.3">
      <c r="A3722" s="187" t="e">
        <f>#REF!</f>
        <v>#REF!</v>
      </c>
      <c r="B3722" s="187" t="e">
        <f>#REF!</f>
        <v>#REF!</v>
      </c>
      <c r="C3722" s="191" t="e">
        <f>#REF!</f>
        <v>#REF!</v>
      </c>
      <c r="D3722" s="186" t="e">
        <f>COUNTIF('[5]Trial Balance'!$A:$A,A3722)</f>
        <v>#VALUE!</v>
      </c>
    </row>
    <row r="3723" spans="1:4" hidden="1" x14ac:dyDescent="0.3">
      <c r="A3723" s="187" t="e">
        <f>#REF!</f>
        <v>#REF!</v>
      </c>
      <c r="B3723" s="187" t="e">
        <f>#REF!</f>
        <v>#REF!</v>
      </c>
      <c r="C3723" s="191" t="e">
        <f>#REF!</f>
        <v>#REF!</v>
      </c>
      <c r="D3723" s="186" t="e">
        <f>COUNTIF('[5]Trial Balance'!$A:$A,A3723)</f>
        <v>#VALUE!</v>
      </c>
    </row>
    <row r="3724" spans="1:4" hidden="1" x14ac:dyDescent="0.3">
      <c r="A3724" s="187" t="e">
        <f>#REF!</f>
        <v>#REF!</v>
      </c>
      <c r="B3724" s="187" t="e">
        <f>#REF!</f>
        <v>#REF!</v>
      </c>
      <c r="C3724" s="191" t="e">
        <f>#REF!</f>
        <v>#REF!</v>
      </c>
      <c r="D3724" s="186" t="e">
        <f>COUNTIF('[5]Trial Balance'!$A:$A,A3724)</f>
        <v>#VALUE!</v>
      </c>
    </row>
    <row r="3725" spans="1:4" hidden="1" x14ac:dyDescent="0.3">
      <c r="A3725" s="187" t="e">
        <f>#REF!</f>
        <v>#REF!</v>
      </c>
      <c r="B3725" s="187" t="e">
        <f>#REF!</f>
        <v>#REF!</v>
      </c>
      <c r="C3725" s="191" t="e">
        <f>#REF!</f>
        <v>#REF!</v>
      </c>
      <c r="D3725" s="186" t="e">
        <f>COUNTIF('[5]Trial Balance'!$A:$A,A3725)</f>
        <v>#VALUE!</v>
      </c>
    </row>
    <row r="3726" spans="1:4" hidden="1" x14ac:dyDescent="0.3">
      <c r="A3726" s="187" t="e">
        <f>#REF!</f>
        <v>#REF!</v>
      </c>
      <c r="B3726" s="187" t="e">
        <f>#REF!</f>
        <v>#REF!</v>
      </c>
      <c r="C3726" s="191" t="e">
        <f>#REF!</f>
        <v>#REF!</v>
      </c>
      <c r="D3726" s="186" t="e">
        <f>COUNTIF('[5]Trial Balance'!$A:$A,A3726)</f>
        <v>#VALUE!</v>
      </c>
    </row>
    <row r="3727" spans="1:4" hidden="1" x14ac:dyDescent="0.3">
      <c r="A3727" s="187" t="e">
        <f>#REF!</f>
        <v>#REF!</v>
      </c>
      <c r="B3727" s="187" t="e">
        <f>#REF!</f>
        <v>#REF!</v>
      </c>
      <c r="C3727" s="191" t="e">
        <f>#REF!</f>
        <v>#REF!</v>
      </c>
      <c r="D3727" s="186" t="e">
        <f>COUNTIF('[5]Trial Balance'!$A:$A,A3727)</f>
        <v>#VALUE!</v>
      </c>
    </row>
    <row r="3728" spans="1:4" hidden="1" x14ac:dyDescent="0.3">
      <c r="A3728" s="187" t="e">
        <f>#REF!</f>
        <v>#REF!</v>
      </c>
      <c r="B3728" s="187" t="e">
        <f>#REF!</f>
        <v>#REF!</v>
      </c>
      <c r="C3728" s="191" t="e">
        <f>#REF!</f>
        <v>#REF!</v>
      </c>
      <c r="D3728" s="186" t="e">
        <f>COUNTIF('[5]Trial Balance'!$A:$A,A3728)</f>
        <v>#VALUE!</v>
      </c>
    </row>
    <row r="3729" spans="1:4" hidden="1" x14ac:dyDescent="0.3">
      <c r="A3729" s="187" t="e">
        <f>#REF!</f>
        <v>#REF!</v>
      </c>
      <c r="B3729" s="187" t="e">
        <f>#REF!</f>
        <v>#REF!</v>
      </c>
      <c r="C3729" s="191" t="e">
        <f>#REF!</f>
        <v>#REF!</v>
      </c>
      <c r="D3729" s="186" t="e">
        <f>COUNTIF('[5]Trial Balance'!$A:$A,A3729)</f>
        <v>#VALUE!</v>
      </c>
    </row>
    <row r="3730" spans="1:4" hidden="1" x14ac:dyDescent="0.3">
      <c r="A3730" s="187" t="e">
        <f>#REF!</f>
        <v>#REF!</v>
      </c>
      <c r="B3730" s="187" t="e">
        <f>#REF!</f>
        <v>#REF!</v>
      </c>
      <c r="C3730" s="191" t="e">
        <f>#REF!</f>
        <v>#REF!</v>
      </c>
      <c r="D3730" s="186" t="e">
        <f>COUNTIF('[5]Trial Balance'!$A:$A,A3730)</f>
        <v>#VALUE!</v>
      </c>
    </row>
    <row r="3731" spans="1:4" hidden="1" x14ac:dyDescent="0.3">
      <c r="A3731" s="187" t="e">
        <f>#REF!</f>
        <v>#REF!</v>
      </c>
      <c r="B3731" s="187" t="e">
        <f>#REF!</f>
        <v>#REF!</v>
      </c>
      <c r="C3731" s="191" t="e">
        <f>#REF!</f>
        <v>#REF!</v>
      </c>
      <c r="D3731" s="186" t="e">
        <f>COUNTIF('[5]Trial Balance'!$A:$A,A3731)</f>
        <v>#VALUE!</v>
      </c>
    </row>
    <row r="3732" spans="1:4" hidden="1" x14ac:dyDescent="0.3">
      <c r="A3732" s="187" t="e">
        <f>#REF!</f>
        <v>#REF!</v>
      </c>
      <c r="B3732" s="187" t="e">
        <f>#REF!</f>
        <v>#REF!</v>
      </c>
      <c r="C3732" s="191" t="e">
        <f>#REF!</f>
        <v>#REF!</v>
      </c>
      <c r="D3732" s="186" t="e">
        <f>COUNTIF('[5]Trial Balance'!$A:$A,A3732)</f>
        <v>#VALUE!</v>
      </c>
    </row>
    <row r="3733" spans="1:4" hidden="1" x14ac:dyDescent="0.3">
      <c r="A3733" s="187" t="e">
        <f>#REF!</f>
        <v>#REF!</v>
      </c>
      <c r="B3733" s="187" t="e">
        <f>#REF!</f>
        <v>#REF!</v>
      </c>
      <c r="C3733" s="191" t="e">
        <f>#REF!</f>
        <v>#REF!</v>
      </c>
      <c r="D3733" s="186" t="e">
        <f>COUNTIF('[5]Trial Balance'!$A:$A,A3733)</f>
        <v>#VALUE!</v>
      </c>
    </row>
    <row r="3734" spans="1:4" hidden="1" x14ac:dyDescent="0.3">
      <c r="A3734" s="187" t="e">
        <f>#REF!</f>
        <v>#REF!</v>
      </c>
      <c r="B3734" s="187" t="e">
        <f>#REF!</f>
        <v>#REF!</v>
      </c>
      <c r="C3734" s="191" t="e">
        <f>#REF!</f>
        <v>#REF!</v>
      </c>
      <c r="D3734" s="186" t="e">
        <f>COUNTIF('[5]Trial Balance'!$A:$A,A3734)</f>
        <v>#VALUE!</v>
      </c>
    </row>
    <row r="3735" spans="1:4" hidden="1" x14ac:dyDescent="0.3">
      <c r="A3735" s="187" t="e">
        <f>#REF!</f>
        <v>#REF!</v>
      </c>
      <c r="B3735" s="187" t="e">
        <f>#REF!</f>
        <v>#REF!</v>
      </c>
      <c r="C3735" s="191" t="e">
        <f>#REF!</f>
        <v>#REF!</v>
      </c>
      <c r="D3735" s="186" t="e">
        <f>COUNTIF('[5]Trial Balance'!$A:$A,A3735)</f>
        <v>#VALUE!</v>
      </c>
    </row>
    <row r="3736" spans="1:4" hidden="1" x14ac:dyDescent="0.3">
      <c r="A3736" s="187" t="e">
        <f>#REF!</f>
        <v>#REF!</v>
      </c>
      <c r="B3736" s="187" t="e">
        <f>#REF!</f>
        <v>#REF!</v>
      </c>
      <c r="C3736" s="191" t="e">
        <f>#REF!</f>
        <v>#REF!</v>
      </c>
      <c r="D3736" s="186" t="e">
        <f>COUNTIF('[5]Trial Balance'!$A:$A,A3736)</f>
        <v>#VALUE!</v>
      </c>
    </row>
    <row r="3737" spans="1:4" hidden="1" x14ac:dyDescent="0.3">
      <c r="A3737" s="187" t="e">
        <f>#REF!</f>
        <v>#REF!</v>
      </c>
      <c r="B3737" s="187" t="e">
        <f>#REF!</f>
        <v>#REF!</v>
      </c>
      <c r="C3737" s="191" t="e">
        <f>#REF!</f>
        <v>#REF!</v>
      </c>
      <c r="D3737" s="186" t="e">
        <f>COUNTIF('[5]Trial Balance'!$A:$A,A3737)</f>
        <v>#VALUE!</v>
      </c>
    </row>
    <row r="3738" spans="1:4" hidden="1" x14ac:dyDescent="0.3">
      <c r="A3738" s="187" t="e">
        <f>#REF!</f>
        <v>#REF!</v>
      </c>
      <c r="B3738" s="187" t="e">
        <f>#REF!</f>
        <v>#REF!</v>
      </c>
      <c r="C3738" s="191" t="e">
        <f>#REF!</f>
        <v>#REF!</v>
      </c>
      <c r="D3738" s="186" t="e">
        <f>COUNTIF('[5]Trial Balance'!$A:$A,A3738)</f>
        <v>#VALUE!</v>
      </c>
    </row>
    <row r="3739" spans="1:4" hidden="1" x14ac:dyDescent="0.3">
      <c r="A3739" s="187" t="e">
        <f>#REF!</f>
        <v>#REF!</v>
      </c>
      <c r="B3739" s="187" t="e">
        <f>#REF!</f>
        <v>#REF!</v>
      </c>
      <c r="C3739" s="191" t="e">
        <f>#REF!</f>
        <v>#REF!</v>
      </c>
      <c r="D3739" s="186" t="e">
        <f>COUNTIF('[5]Trial Balance'!$A:$A,A3739)</f>
        <v>#VALUE!</v>
      </c>
    </row>
    <row r="3740" spans="1:4" hidden="1" x14ac:dyDescent="0.3">
      <c r="A3740" s="187" t="e">
        <f>#REF!</f>
        <v>#REF!</v>
      </c>
      <c r="B3740" s="187" t="e">
        <f>#REF!</f>
        <v>#REF!</v>
      </c>
      <c r="C3740" s="191" t="e">
        <f>#REF!</f>
        <v>#REF!</v>
      </c>
      <c r="D3740" s="186" t="e">
        <f>COUNTIF('[5]Trial Balance'!$A:$A,A3740)</f>
        <v>#VALUE!</v>
      </c>
    </row>
    <row r="3741" spans="1:4" hidden="1" x14ac:dyDescent="0.3">
      <c r="A3741" s="187" t="e">
        <f>#REF!</f>
        <v>#REF!</v>
      </c>
      <c r="B3741" s="187" t="e">
        <f>#REF!</f>
        <v>#REF!</v>
      </c>
      <c r="C3741" s="191" t="e">
        <f>#REF!</f>
        <v>#REF!</v>
      </c>
      <c r="D3741" s="186" t="e">
        <f>COUNTIF('[5]Trial Balance'!$A:$A,A3741)</f>
        <v>#VALUE!</v>
      </c>
    </row>
    <row r="3742" spans="1:4" hidden="1" x14ac:dyDescent="0.3">
      <c r="A3742" s="187" t="e">
        <f>#REF!</f>
        <v>#REF!</v>
      </c>
      <c r="B3742" s="187" t="e">
        <f>#REF!</f>
        <v>#REF!</v>
      </c>
      <c r="C3742" s="191" t="e">
        <f>#REF!</f>
        <v>#REF!</v>
      </c>
      <c r="D3742" s="186" t="e">
        <f>COUNTIF('[5]Trial Balance'!$A:$A,A3742)</f>
        <v>#VALUE!</v>
      </c>
    </row>
    <row r="3743" spans="1:4" hidden="1" x14ac:dyDescent="0.3">
      <c r="A3743" s="187" t="e">
        <f>#REF!</f>
        <v>#REF!</v>
      </c>
      <c r="B3743" s="187" t="e">
        <f>#REF!</f>
        <v>#REF!</v>
      </c>
      <c r="C3743" s="191" t="e">
        <f>#REF!</f>
        <v>#REF!</v>
      </c>
      <c r="D3743" s="186" t="e">
        <f>COUNTIF('[5]Trial Balance'!$A:$A,A3743)</f>
        <v>#VALUE!</v>
      </c>
    </row>
    <row r="3744" spans="1:4" hidden="1" x14ac:dyDescent="0.3">
      <c r="A3744" s="187" t="e">
        <f>#REF!</f>
        <v>#REF!</v>
      </c>
      <c r="B3744" s="187" t="e">
        <f>#REF!</f>
        <v>#REF!</v>
      </c>
      <c r="C3744" s="191" t="e">
        <f>#REF!</f>
        <v>#REF!</v>
      </c>
      <c r="D3744" s="186" t="e">
        <f>COUNTIF('[5]Trial Balance'!$A:$A,A3744)</f>
        <v>#VALUE!</v>
      </c>
    </row>
    <row r="3745" spans="1:4" hidden="1" x14ac:dyDescent="0.3">
      <c r="A3745" s="187" t="e">
        <f>#REF!</f>
        <v>#REF!</v>
      </c>
      <c r="B3745" s="187" t="e">
        <f>#REF!</f>
        <v>#REF!</v>
      </c>
      <c r="C3745" s="191" t="e">
        <f>#REF!</f>
        <v>#REF!</v>
      </c>
      <c r="D3745" s="186" t="e">
        <f>COUNTIF('[5]Trial Balance'!$A:$A,A3745)</f>
        <v>#VALUE!</v>
      </c>
    </row>
    <row r="3746" spans="1:4" hidden="1" x14ac:dyDescent="0.3">
      <c r="A3746" s="187" t="e">
        <f>#REF!</f>
        <v>#REF!</v>
      </c>
      <c r="B3746" s="187" t="e">
        <f>#REF!</f>
        <v>#REF!</v>
      </c>
      <c r="C3746" s="191" t="e">
        <f>#REF!</f>
        <v>#REF!</v>
      </c>
      <c r="D3746" s="186" t="e">
        <f>COUNTIF('[5]Trial Balance'!$A:$A,A3746)</f>
        <v>#VALUE!</v>
      </c>
    </row>
    <row r="3747" spans="1:4" hidden="1" x14ac:dyDescent="0.3">
      <c r="A3747" s="187" t="e">
        <f>#REF!</f>
        <v>#REF!</v>
      </c>
      <c r="B3747" s="187" t="e">
        <f>#REF!</f>
        <v>#REF!</v>
      </c>
      <c r="C3747" s="191" t="e">
        <f>#REF!</f>
        <v>#REF!</v>
      </c>
      <c r="D3747" s="186" t="e">
        <f>COUNTIF('[5]Trial Balance'!$A:$A,A3747)</f>
        <v>#VALUE!</v>
      </c>
    </row>
    <row r="3748" spans="1:4" hidden="1" x14ac:dyDescent="0.3">
      <c r="A3748" s="187" t="e">
        <f>#REF!</f>
        <v>#REF!</v>
      </c>
      <c r="B3748" s="187" t="e">
        <f>#REF!</f>
        <v>#REF!</v>
      </c>
      <c r="C3748" s="191" t="e">
        <f>#REF!</f>
        <v>#REF!</v>
      </c>
      <c r="D3748" s="186" t="e">
        <f>COUNTIF('[5]Trial Balance'!$A:$A,A3748)</f>
        <v>#VALUE!</v>
      </c>
    </row>
    <row r="3749" spans="1:4" hidden="1" x14ac:dyDescent="0.3">
      <c r="A3749" s="187" t="e">
        <f>#REF!</f>
        <v>#REF!</v>
      </c>
      <c r="B3749" s="187" t="e">
        <f>#REF!</f>
        <v>#REF!</v>
      </c>
      <c r="C3749" s="191" t="e">
        <f>#REF!</f>
        <v>#REF!</v>
      </c>
      <c r="D3749" s="186" t="e">
        <f>COUNTIF('[5]Trial Balance'!$A:$A,A3749)</f>
        <v>#VALUE!</v>
      </c>
    </row>
    <row r="3750" spans="1:4" hidden="1" x14ac:dyDescent="0.3">
      <c r="A3750" s="187" t="e">
        <f>#REF!</f>
        <v>#REF!</v>
      </c>
      <c r="B3750" s="187" t="e">
        <f>#REF!</f>
        <v>#REF!</v>
      </c>
      <c r="C3750" s="191" t="e">
        <f>#REF!</f>
        <v>#REF!</v>
      </c>
      <c r="D3750" s="186" t="e">
        <f>COUNTIF('[5]Trial Balance'!$A:$A,A3750)</f>
        <v>#VALUE!</v>
      </c>
    </row>
    <row r="3751" spans="1:4" hidden="1" x14ac:dyDescent="0.3">
      <c r="A3751" s="187" t="e">
        <f>#REF!</f>
        <v>#REF!</v>
      </c>
      <c r="B3751" s="187" t="e">
        <f>#REF!</f>
        <v>#REF!</v>
      </c>
      <c r="C3751" s="191" t="e">
        <f>#REF!</f>
        <v>#REF!</v>
      </c>
      <c r="D3751" s="186" t="e">
        <f>COUNTIF('[5]Trial Balance'!$A:$A,A3751)</f>
        <v>#VALUE!</v>
      </c>
    </row>
    <row r="3752" spans="1:4" hidden="1" x14ac:dyDescent="0.3">
      <c r="A3752" s="187" t="e">
        <f>#REF!</f>
        <v>#REF!</v>
      </c>
      <c r="B3752" s="187" t="e">
        <f>#REF!</f>
        <v>#REF!</v>
      </c>
      <c r="C3752" s="191" t="e">
        <f>#REF!</f>
        <v>#REF!</v>
      </c>
      <c r="D3752" s="186" t="e">
        <f>COUNTIF('[5]Trial Balance'!$A:$A,A3752)</f>
        <v>#VALUE!</v>
      </c>
    </row>
    <row r="3753" spans="1:4" hidden="1" x14ac:dyDescent="0.3">
      <c r="A3753" s="187" t="e">
        <f>#REF!</f>
        <v>#REF!</v>
      </c>
      <c r="B3753" s="187" t="e">
        <f>#REF!</f>
        <v>#REF!</v>
      </c>
      <c r="C3753" s="191" t="e">
        <f>#REF!</f>
        <v>#REF!</v>
      </c>
      <c r="D3753" s="186" t="e">
        <f>COUNTIF('[5]Trial Balance'!$A:$A,A3753)</f>
        <v>#VALUE!</v>
      </c>
    </row>
    <row r="3754" spans="1:4" hidden="1" x14ac:dyDescent="0.3">
      <c r="A3754" s="187" t="e">
        <f>#REF!</f>
        <v>#REF!</v>
      </c>
      <c r="B3754" s="187" t="e">
        <f>#REF!</f>
        <v>#REF!</v>
      </c>
      <c r="C3754" s="191" t="e">
        <f>#REF!</f>
        <v>#REF!</v>
      </c>
      <c r="D3754" s="186" t="e">
        <f>COUNTIF('[5]Trial Balance'!$A:$A,A3754)</f>
        <v>#VALUE!</v>
      </c>
    </row>
    <row r="3755" spans="1:4" hidden="1" x14ac:dyDescent="0.3">
      <c r="A3755" s="187" t="e">
        <f>#REF!</f>
        <v>#REF!</v>
      </c>
      <c r="B3755" s="187" t="e">
        <f>#REF!</f>
        <v>#REF!</v>
      </c>
      <c r="C3755" s="191" t="e">
        <f>#REF!</f>
        <v>#REF!</v>
      </c>
      <c r="D3755" s="186" t="e">
        <f>COUNTIF('[5]Trial Balance'!$A:$A,A3755)</f>
        <v>#VALUE!</v>
      </c>
    </row>
    <row r="3756" spans="1:4" hidden="1" x14ac:dyDescent="0.3">
      <c r="A3756" s="187" t="e">
        <f>#REF!</f>
        <v>#REF!</v>
      </c>
      <c r="B3756" s="187" t="e">
        <f>#REF!</f>
        <v>#REF!</v>
      </c>
      <c r="C3756" s="191" t="e">
        <f>#REF!</f>
        <v>#REF!</v>
      </c>
      <c r="D3756" s="186" t="e">
        <f>COUNTIF('[5]Trial Balance'!$A:$A,A3756)</f>
        <v>#VALUE!</v>
      </c>
    </row>
    <row r="3757" spans="1:4" hidden="1" x14ac:dyDescent="0.3">
      <c r="A3757" s="187" t="e">
        <f>#REF!</f>
        <v>#REF!</v>
      </c>
      <c r="B3757" s="187" t="e">
        <f>#REF!</f>
        <v>#REF!</v>
      </c>
      <c r="C3757" s="191" t="e">
        <f>#REF!</f>
        <v>#REF!</v>
      </c>
      <c r="D3757" s="186" t="e">
        <f>COUNTIF('[5]Trial Balance'!$A:$A,A3757)</f>
        <v>#VALUE!</v>
      </c>
    </row>
    <row r="3758" spans="1:4" hidden="1" x14ac:dyDescent="0.3">
      <c r="A3758" s="187" t="e">
        <f>#REF!</f>
        <v>#REF!</v>
      </c>
      <c r="B3758" s="187" t="e">
        <f>#REF!</f>
        <v>#REF!</v>
      </c>
      <c r="C3758" s="191" t="e">
        <f>#REF!</f>
        <v>#REF!</v>
      </c>
      <c r="D3758" s="186" t="e">
        <f>COUNTIF('[5]Trial Balance'!$A:$A,A3758)</f>
        <v>#VALUE!</v>
      </c>
    </row>
    <row r="3759" spans="1:4" hidden="1" x14ac:dyDescent="0.3">
      <c r="A3759" s="187" t="e">
        <f>#REF!</f>
        <v>#REF!</v>
      </c>
      <c r="B3759" s="187" t="e">
        <f>#REF!</f>
        <v>#REF!</v>
      </c>
      <c r="C3759" s="191" t="e">
        <f>#REF!</f>
        <v>#REF!</v>
      </c>
      <c r="D3759" s="186" t="e">
        <f>COUNTIF('[5]Trial Balance'!$A:$A,A3759)</f>
        <v>#VALUE!</v>
      </c>
    </row>
    <row r="3760" spans="1:4" hidden="1" x14ac:dyDescent="0.3">
      <c r="A3760" s="187" t="e">
        <f>#REF!</f>
        <v>#REF!</v>
      </c>
      <c r="B3760" s="187" t="e">
        <f>#REF!</f>
        <v>#REF!</v>
      </c>
      <c r="C3760" s="191" t="e">
        <f>#REF!</f>
        <v>#REF!</v>
      </c>
      <c r="D3760" s="186" t="e">
        <f>COUNTIF('[5]Trial Balance'!$A:$A,A3760)</f>
        <v>#VALUE!</v>
      </c>
    </row>
    <row r="3761" spans="1:4" hidden="1" x14ac:dyDescent="0.3">
      <c r="A3761" s="187" t="e">
        <f>#REF!</f>
        <v>#REF!</v>
      </c>
      <c r="B3761" s="187" t="e">
        <f>#REF!</f>
        <v>#REF!</v>
      </c>
      <c r="C3761" s="191" t="e">
        <f>#REF!</f>
        <v>#REF!</v>
      </c>
      <c r="D3761" s="186" t="e">
        <f>COUNTIF('[5]Trial Balance'!$A:$A,A3761)</f>
        <v>#VALUE!</v>
      </c>
    </row>
    <row r="3762" spans="1:4" hidden="1" x14ac:dyDescent="0.3">
      <c r="A3762" s="187" t="e">
        <f>#REF!</f>
        <v>#REF!</v>
      </c>
      <c r="B3762" s="187" t="e">
        <f>#REF!</f>
        <v>#REF!</v>
      </c>
      <c r="C3762" s="191" t="e">
        <f>#REF!</f>
        <v>#REF!</v>
      </c>
      <c r="D3762" s="186" t="e">
        <f>COUNTIF('[5]Trial Balance'!$A:$A,A3762)</f>
        <v>#VALUE!</v>
      </c>
    </row>
    <row r="3763" spans="1:4" hidden="1" x14ac:dyDescent="0.3">
      <c r="A3763" s="187" t="e">
        <f>#REF!</f>
        <v>#REF!</v>
      </c>
      <c r="B3763" s="187" t="e">
        <f>#REF!</f>
        <v>#REF!</v>
      </c>
      <c r="C3763" s="191" t="e">
        <f>#REF!</f>
        <v>#REF!</v>
      </c>
      <c r="D3763" s="186" t="e">
        <f>COUNTIF('[5]Trial Balance'!$A:$A,A3763)</f>
        <v>#VALUE!</v>
      </c>
    </row>
    <row r="3764" spans="1:4" hidden="1" x14ac:dyDescent="0.3">
      <c r="A3764" s="187" t="e">
        <f>#REF!</f>
        <v>#REF!</v>
      </c>
      <c r="B3764" s="187" t="e">
        <f>#REF!</f>
        <v>#REF!</v>
      </c>
      <c r="C3764" s="191" t="e">
        <f>#REF!</f>
        <v>#REF!</v>
      </c>
      <c r="D3764" s="186" t="e">
        <f>COUNTIF('[5]Trial Balance'!$A:$A,A3764)</f>
        <v>#VALUE!</v>
      </c>
    </row>
    <row r="3765" spans="1:4" hidden="1" x14ac:dyDescent="0.3">
      <c r="A3765" s="187" t="e">
        <f>#REF!</f>
        <v>#REF!</v>
      </c>
      <c r="B3765" s="187" t="e">
        <f>#REF!</f>
        <v>#REF!</v>
      </c>
      <c r="C3765" s="191" t="e">
        <f>#REF!</f>
        <v>#REF!</v>
      </c>
      <c r="D3765" s="186" t="e">
        <f>COUNTIF('[5]Trial Balance'!$A:$A,A3765)</f>
        <v>#VALUE!</v>
      </c>
    </row>
    <row r="3766" spans="1:4" hidden="1" x14ac:dyDescent="0.3">
      <c r="A3766" s="187" t="e">
        <f>#REF!</f>
        <v>#REF!</v>
      </c>
      <c r="B3766" s="187" t="e">
        <f>#REF!</f>
        <v>#REF!</v>
      </c>
      <c r="C3766" s="191" t="e">
        <f>#REF!</f>
        <v>#REF!</v>
      </c>
      <c r="D3766" s="186" t="e">
        <f>COUNTIF('[5]Trial Balance'!$A:$A,A3766)</f>
        <v>#VALUE!</v>
      </c>
    </row>
    <row r="3767" spans="1:4" hidden="1" x14ac:dyDescent="0.3">
      <c r="A3767" s="187" t="e">
        <f>#REF!</f>
        <v>#REF!</v>
      </c>
      <c r="B3767" s="187" t="e">
        <f>#REF!</f>
        <v>#REF!</v>
      </c>
      <c r="C3767" s="191" t="e">
        <f>#REF!</f>
        <v>#REF!</v>
      </c>
      <c r="D3767" s="186" t="e">
        <f>COUNTIF('[5]Trial Balance'!$A:$A,A3767)</f>
        <v>#VALUE!</v>
      </c>
    </row>
    <row r="3768" spans="1:4" hidden="1" x14ac:dyDescent="0.3">
      <c r="A3768" s="187" t="e">
        <f>#REF!</f>
        <v>#REF!</v>
      </c>
      <c r="B3768" s="187" t="e">
        <f>#REF!</f>
        <v>#REF!</v>
      </c>
      <c r="C3768" s="191" t="e">
        <f>#REF!</f>
        <v>#REF!</v>
      </c>
      <c r="D3768" s="186" t="e">
        <f>COUNTIF('[5]Trial Balance'!$A:$A,A3768)</f>
        <v>#VALUE!</v>
      </c>
    </row>
    <row r="3769" spans="1:4" hidden="1" x14ac:dyDescent="0.3">
      <c r="A3769" s="187" t="e">
        <f>#REF!</f>
        <v>#REF!</v>
      </c>
      <c r="B3769" s="187" t="e">
        <f>#REF!</f>
        <v>#REF!</v>
      </c>
      <c r="C3769" s="191" t="e">
        <f>#REF!</f>
        <v>#REF!</v>
      </c>
      <c r="D3769" s="186" t="e">
        <f>COUNTIF('[5]Trial Balance'!$A:$A,A3769)</f>
        <v>#VALUE!</v>
      </c>
    </row>
    <row r="3770" spans="1:4" hidden="1" x14ac:dyDescent="0.3">
      <c r="A3770" s="187" t="e">
        <f>#REF!</f>
        <v>#REF!</v>
      </c>
      <c r="B3770" s="187" t="e">
        <f>#REF!</f>
        <v>#REF!</v>
      </c>
      <c r="C3770" s="191" t="e">
        <f>#REF!</f>
        <v>#REF!</v>
      </c>
      <c r="D3770" s="186" t="e">
        <f>COUNTIF('[5]Trial Balance'!$A:$A,A3770)</f>
        <v>#VALUE!</v>
      </c>
    </row>
    <row r="3771" spans="1:4" hidden="1" x14ac:dyDescent="0.3">
      <c r="A3771" s="187" t="e">
        <f>#REF!</f>
        <v>#REF!</v>
      </c>
      <c r="B3771" s="187" t="e">
        <f>#REF!</f>
        <v>#REF!</v>
      </c>
      <c r="C3771" s="191" t="e">
        <f>#REF!</f>
        <v>#REF!</v>
      </c>
      <c r="D3771" s="186" t="e">
        <f>COUNTIF('[5]Trial Balance'!$A:$A,A3771)</f>
        <v>#VALUE!</v>
      </c>
    </row>
    <row r="3772" spans="1:4" hidden="1" x14ac:dyDescent="0.3">
      <c r="A3772" s="187" t="e">
        <f>#REF!</f>
        <v>#REF!</v>
      </c>
      <c r="B3772" s="187" t="e">
        <f>#REF!</f>
        <v>#REF!</v>
      </c>
      <c r="C3772" s="191" t="e">
        <f>#REF!</f>
        <v>#REF!</v>
      </c>
      <c r="D3772" s="186" t="e">
        <f>COUNTIF('[5]Trial Balance'!$A:$A,A3772)</f>
        <v>#VALUE!</v>
      </c>
    </row>
    <row r="3773" spans="1:4" hidden="1" x14ac:dyDescent="0.3">
      <c r="A3773" s="187" t="e">
        <f>#REF!</f>
        <v>#REF!</v>
      </c>
      <c r="B3773" s="187" t="e">
        <f>#REF!</f>
        <v>#REF!</v>
      </c>
      <c r="C3773" s="191" t="e">
        <f>#REF!</f>
        <v>#REF!</v>
      </c>
      <c r="D3773" s="186" t="e">
        <f>COUNTIF('[5]Trial Balance'!$A:$A,A3773)</f>
        <v>#VALUE!</v>
      </c>
    </row>
    <row r="3774" spans="1:4" hidden="1" x14ac:dyDescent="0.3">
      <c r="A3774" s="187" t="e">
        <f>#REF!</f>
        <v>#REF!</v>
      </c>
      <c r="B3774" s="187" t="e">
        <f>#REF!</f>
        <v>#REF!</v>
      </c>
      <c r="C3774" s="191" t="e">
        <f>#REF!</f>
        <v>#REF!</v>
      </c>
      <c r="D3774" s="186" t="e">
        <f>COUNTIF('[5]Trial Balance'!$A:$A,A3774)</f>
        <v>#VALUE!</v>
      </c>
    </row>
    <row r="3775" spans="1:4" hidden="1" x14ac:dyDescent="0.3">
      <c r="A3775" s="187" t="e">
        <f>#REF!</f>
        <v>#REF!</v>
      </c>
      <c r="B3775" s="187" t="e">
        <f>#REF!</f>
        <v>#REF!</v>
      </c>
      <c r="C3775" s="191" t="e">
        <f>#REF!</f>
        <v>#REF!</v>
      </c>
      <c r="D3775" s="186" t="e">
        <f>COUNTIF('[5]Trial Balance'!$A:$A,A3775)</f>
        <v>#VALUE!</v>
      </c>
    </row>
    <row r="3776" spans="1:4" hidden="1" x14ac:dyDescent="0.3">
      <c r="A3776" s="187" t="e">
        <f>#REF!</f>
        <v>#REF!</v>
      </c>
      <c r="B3776" s="187" t="e">
        <f>#REF!</f>
        <v>#REF!</v>
      </c>
      <c r="C3776" s="191" t="e">
        <f>#REF!</f>
        <v>#REF!</v>
      </c>
      <c r="D3776" s="186" t="e">
        <f>COUNTIF('[5]Trial Balance'!$A:$A,A3776)</f>
        <v>#VALUE!</v>
      </c>
    </row>
    <row r="3777" spans="1:4" hidden="1" x14ac:dyDescent="0.3">
      <c r="A3777" s="187" t="e">
        <f>#REF!</f>
        <v>#REF!</v>
      </c>
      <c r="B3777" s="187" t="e">
        <f>#REF!</f>
        <v>#REF!</v>
      </c>
      <c r="C3777" s="191" t="e">
        <f>#REF!</f>
        <v>#REF!</v>
      </c>
      <c r="D3777" s="186" t="e">
        <f>COUNTIF('[5]Trial Balance'!$A:$A,A3777)</f>
        <v>#VALUE!</v>
      </c>
    </row>
    <row r="3778" spans="1:4" hidden="1" x14ac:dyDescent="0.3">
      <c r="A3778" s="187" t="e">
        <f>#REF!</f>
        <v>#REF!</v>
      </c>
      <c r="B3778" s="187" t="e">
        <f>#REF!</f>
        <v>#REF!</v>
      </c>
      <c r="C3778" s="191" t="e">
        <f>#REF!</f>
        <v>#REF!</v>
      </c>
      <c r="D3778" s="186" t="e">
        <f>COUNTIF('[5]Trial Balance'!$A:$A,A3778)</f>
        <v>#VALUE!</v>
      </c>
    </row>
    <row r="3779" spans="1:4" hidden="1" x14ac:dyDescent="0.3">
      <c r="A3779" s="187" t="e">
        <f>#REF!</f>
        <v>#REF!</v>
      </c>
      <c r="B3779" s="187" t="e">
        <f>#REF!</f>
        <v>#REF!</v>
      </c>
      <c r="C3779" s="191" t="e">
        <f>#REF!</f>
        <v>#REF!</v>
      </c>
      <c r="D3779" s="186" t="e">
        <f>COUNTIF('[5]Trial Balance'!$A:$A,A3779)</f>
        <v>#VALUE!</v>
      </c>
    </row>
    <row r="3780" spans="1:4" hidden="1" x14ac:dyDescent="0.3">
      <c r="A3780" s="187" t="e">
        <f>#REF!</f>
        <v>#REF!</v>
      </c>
      <c r="B3780" s="187" t="e">
        <f>#REF!</f>
        <v>#REF!</v>
      </c>
      <c r="C3780" s="191" t="e">
        <f>#REF!</f>
        <v>#REF!</v>
      </c>
      <c r="D3780" s="186" t="e">
        <f>COUNTIF('[5]Trial Balance'!$A:$A,A3780)</f>
        <v>#VALUE!</v>
      </c>
    </row>
    <row r="3781" spans="1:4" hidden="1" x14ac:dyDescent="0.3">
      <c r="A3781" s="187" t="e">
        <f>#REF!</f>
        <v>#REF!</v>
      </c>
      <c r="B3781" s="187" t="e">
        <f>#REF!</f>
        <v>#REF!</v>
      </c>
      <c r="C3781" s="191" t="e">
        <f>#REF!</f>
        <v>#REF!</v>
      </c>
      <c r="D3781" s="186" t="e">
        <f>COUNTIF('[5]Trial Balance'!$A:$A,A3781)</f>
        <v>#VALUE!</v>
      </c>
    </row>
    <row r="3782" spans="1:4" hidden="1" x14ac:dyDescent="0.3">
      <c r="A3782" s="187" t="e">
        <f>#REF!</f>
        <v>#REF!</v>
      </c>
      <c r="B3782" s="187" t="e">
        <f>#REF!</f>
        <v>#REF!</v>
      </c>
      <c r="C3782" s="191" t="e">
        <f>#REF!</f>
        <v>#REF!</v>
      </c>
      <c r="D3782" s="186" t="e">
        <f>COUNTIF('[5]Trial Balance'!$A:$A,A3782)</f>
        <v>#VALUE!</v>
      </c>
    </row>
    <row r="3783" spans="1:4" hidden="1" x14ac:dyDescent="0.3">
      <c r="A3783" s="187" t="e">
        <f>#REF!</f>
        <v>#REF!</v>
      </c>
      <c r="B3783" s="187" t="e">
        <f>#REF!</f>
        <v>#REF!</v>
      </c>
      <c r="C3783" s="191" t="e">
        <f>#REF!</f>
        <v>#REF!</v>
      </c>
      <c r="D3783" s="186" t="e">
        <f>COUNTIF('[5]Trial Balance'!$A:$A,A3783)</f>
        <v>#VALUE!</v>
      </c>
    </row>
    <row r="3784" spans="1:4" hidden="1" x14ac:dyDescent="0.3">
      <c r="A3784" s="187" t="e">
        <f>#REF!</f>
        <v>#REF!</v>
      </c>
      <c r="B3784" s="187" t="e">
        <f>#REF!</f>
        <v>#REF!</v>
      </c>
      <c r="C3784" s="191" t="e">
        <f>#REF!</f>
        <v>#REF!</v>
      </c>
      <c r="D3784" s="186" t="e">
        <f>COUNTIF('[5]Trial Balance'!$A:$A,A3784)</f>
        <v>#VALUE!</v>
      </c>
    </row>
    <row r="3785" spans="1:4" hidden="1" x14ac:dyDescent="0.3">
      <c r="A3785" s="187" t="e">
        <f>#REF!</f>
        <v>#REF!</v>
      </c>
      <c r="B3785" s="187" t="e">
        <f>#REF!</f>
        <v>#REF!</v>
      </c>
      <c r="C3785" s="191" t="e">
        <f>#REF!</f>
        <v>#REF!</v>
      </c>
      <c r="D3785" s="186" t="e">
        <f>COUNTIF('[5]Trial Balance'!$A:$A,A3785)</f>
        <v>#VALUE!</v>
      </c>
    </row>
    <row r="3786" spans="1:4" hidden="1" x14ac:dyDescent="0.3">
      <c r="A3786" s="187" t="e">
        <f>#REF!</f>
        <v>#REF!</v>
      </c>
      <c r="B3786" s="187" t="e">
        <f>#REF!</f>
        <v>#REF!</v>
      </c>
      <c r="C3786" s="191" t="e">
        <f>#REF!</f>
        <v>#REF!</v>
      </c>
      <c r="D3786" s="186" t="e">
        <f>COUNTIF('[5]Trial Balance'!$A:$A,A3786)</f>
        <v>#VALUE!</v>
      </c>
    </row>
    <row r="3787" spans="1:4" hidden="1" x14ac:dyDescent="0.3">
      <c r="A3787" s="187" t="e">
        <f>#REF!</f>
        <v>#REF!</v>
      </c>
      <c r="B3787" s="187" t="e">
        <f>#REF!</f>
        <v>#REF!</v>
      </c>
      <c r="C3787" s="191" t="e">
        <f>#REF!</f>
        <v>#REF!</v>
      </c>
      <c r="D3787" s="186" t="e">
        <f>COUNTIF('[5]Trial Balance'!$A:$A,A3787)</f>
        <v>#VALUE!</v>
      </c>
    </row>
    <row r="3788" spans="1:4" hidden="1" x14ac:dyDescent="0.3">
      <c r="A3788" s="187" t="e">
        <f>#REF!</f>
        <v>#REF!</v>
      </c>
      <c r="B3788" s="187" t="e">
        <f>#REF!</f>
        <v>#REF!</v>
      </c>
      <c r="C3788" s="191" t="e">
        <f>#REF!</f>
        <v>#REF!</v>
      </c>
      <c r="D3788" s="186" t="e">
        <f>COUNTIF('[5]Trial Balance'!$A:$A,A3788)</f>
        <v>#VALUE!</v>
      </c>
    </row>
    <row r="3789" spans="1:4" hidden="1" x14ac:dyDescent="0.3">
      <c r="A3789" s="187" t="e">
        <f>#REF!</f>
        <v>#REF!</v>
      </c>
      <c r="B3789" s="187" t="e">
        <f>#REF!</f>
        <v>#REF!</v>
      </c>
      <c r="C3789" s="191" t="e">
        <f>#REF!</f>
        <v>#REF!</v>
      </c>
      <c r="D3789" s="186" t="e">
        <f>COUNTIF('[5]Trial Balance'!$A:$A,A3789)</f>
        <v>#VALUE!</v>
      </c>
    </row>
    <row r="3790" spans="1:4" hidden="1" x14ac:dyDescent="0.3">
      <c r="A3790" s="187" t="e">
        <f>#REF!</f>
        <v>#REF!</v>
      </c>
      <c r="B3790" s="187" t="e">
        <f>#REF!</f>
        <v>#REF!</v>
      </c>
      <c r="C3790" s="191" t="e">
        <f>#REF!</f>
        <v>#REF!</v>
      </c>
      <c r="D3790" s="186" t="e">
        <f>COUNTIF('[5]Trial Balance'!$A:$A,A3790)</f>
        <v>#VALUE!</v>
      </c>
    </row>
    <row r="3791" spans="1:4" hidden="1" x14ac:dyDescent="0.3">
      <c r="A3791" s="187" t="e">
        <f>#REF!</f>
        <v>#REF!</v>
      </c>
      <c r="B3791" s="187" t="e">
        <f>#REF!</f>
        <v>#REF!</v>
      </c>
      <c r="C3791" s="191" t="e">
        <f>#REF!</f>
        <v>#REF!</v>
      </c>
      <c r="D3791" s="186" t="e">
        <f>COUNTIF('[5]Trial Balance'!$A:$A,A3791)</f>
        <v>#VALUE!</v>
      </c>
    </row>
    <row r="3792" spans="1:4" hidden="1" x14ac:dyDescent="0.3">
      <c r="A3792" s="187" t="e">
        <f>#REF!</f>
        <v>#REF!</v>
      </c>
      <c r="B3792" s="187" t="e">
        <f>#REF!</f>
        <v>#REF!</v>
      </c>
      <c r="C3792" s="191" t="e">
        <f>#REF!</f>
        <v>#REF!</v>
      </c>
      <c r="D3792" s="186" t="e">
        <f>COUNTIF('[5]Trial Balance'!$A:$A,A3792)</f>
        <v>#VALUE!</v>
      </c>
    </row>
    <row r="3793" spans="1:4" hidden="1" x14ac:dyDescent="0.3">
      <c r="A3793" s="187" t="e">
        <f>#REF!</f>
        <v>#REF!</v>
      </c>
      <c r="B3793" s="187" t="e">
        <f>#REF!</f>
        <v>#REF!</v>
      </c>
      <c r="C3793" s="191" t="e">
        <f>#REF!</f>
        <v>#REF!</v>
      </c>
      <c r="D3793" s="186" t="e">
        <f>COUNTIF('[5]Trial Balance'!$A:$A,A3793)</f>
        <v>#VALUE!</v>
      </c>
    </row>
    <row r="3794" spans="1:4" hidden="1" x14ac:dyDescent="0.3">
      <c r="A3794" s="187" t="e">
        <f>#REF!</f>
        <v>#REF!</v>
      </c>
      <c r="B3794" s="187" t="e">
        <f>#REF!</f>
        <v>#REF!</v>
      </c>
      <c r="C3794" s="191" t="e">
        <f>#REF!</f>
        <v>#REF!</v>
      </c>
      <c r="D3794" s="186" t="e">
        <f>COUNTIF('[5]Trial Balance'!$A:$A,A3794)</f>
        <v>#VALUE!</v>
      </c>
    </row>
    <row r="3795" spans="1:4" hidden="1" x14ac:dyDescent="0.3">
      <c r="A3795" s="187" t="e">
        <f>#REF!</f>
        <v>#REF!</v>
      </c>
      <c r="B3795" s="187" t="e">
        <f>#REF!</f>
        <v>#REF!</v>
      </c>
      <c r="C3795" s="191" t="e">
        <f>#REF!</f>
        <v>#REF!</v>
      </c>
      <c r="D3795" s="186" t="e">
        <f>COUNTIF('[5]Trial Balance'!$A:$A,A3795)</f>
        <v>#VALUE!</v>
      </c>
    </row>
    <row r="3796" spans="1:4" hidden="1" x14ac:dyDescent="0.3">
      <c r="A3796" s="187" t="e">
        <f>#REF!</f>
        <v>#REF!</v>
      </c>
      <c r="B3796" s="187" t="e">
        <f>#REF!</f>
        <v>#REF!</v>
      </c>
      <c r="C3796" s="191" t="e">
        <f>#REF!</f>
        <v>#REF!</v>
      </c>
      <c r="D3796" s="186" t="e">
        <f>COUNTIF('[5]Trial Balance'!$A:$A,A3796)</f>
        <v>#VALUE!</v>
      </c>
    </row>
    <row r="3797" spans="1:4" hidden="1" x14ac:dyDescent="0.3">
      <c r="A3797" s="187" t="e">
        <f>#REF!</f>
        <v>#REF!</v>
      </c>
      <c r="B3797" s="187" t="e">
        <f>#REF!</f>
        <v>#REF!</v>
      </c>
      <c r="C3797" s="191" t="e">
        <f>#REF!</f>
        <v>#REF!</v>
      </c>
      <c r="D3797" s="186" t="e">
        <f>COUNTIF('[5]Trial Balance'!$A:$A,A3797)</f>
        <v>#VALUE!</v>
      </c>
    </row>
    <row r="3798" spans="1:4" hidden="1" x14ac:dyDescent="0.3">
      <c r="A3798" s="187" t="e">
        <f>#REF!</f>
        <v>#REF!</v>
      </c>
      <c r="B3798" s="187" t="e">
        <f>#REF!</f>
        <v>#REF!</v>
      </c>
      <c r="C3798" s="191" t="e">
        <f>#REF!</f>
        <v>#REF!</v>
      </c>
      <c r="D3798" s="186" t="e">
        <f>COUNTIF('[5]Trial Balance'!$A:$A,A3798)</f>
        <v>#VALUE!</v>
      </c>
    </row>
    <row r="3799" spans="1:4" hidden="1" x14ac:dyDescent="0.3">
      <c r="A3799" s="187" t="e">
        <f>#REF!</f>
        <v>#REF!</v>
      </c>
      <c r="B3799" s="187" t="e">
        <f>#REF!</f>
        <v>#REF!</v>
      </c>
      <c r="C3799" s="191" t="e">
        <f>#REF!</f>
        <v>#REF!</v>
      </c>
      <c r="D3799" s="186" t="e">
        <f>COUNTIF('[5]Trial Balance'!$A:$A,A3799)</f>
        <v>#VALUE!</v>
      </c>
    </row>
    <row r="3800" spans="1:4" hidden="1" x14ac:dyDescent="0.3">
      <c r="A3800" s="187" t="e">
        <f>#REF!</f>
        <v>#REF!</v>
      </c>
      <c r="B3800" s="187" t="e">
        <f>#REF!</f>
        <v>#REF!</v>
      </c>
      <c r="C3800" s="191" t="e">
        <f>#REF!</f>
        <v>#REF!</v>
      </c>
      <c r="D3800" s="186" t="e">
        <f>COUNTIF('[5]Trial Balance'!$A:$A,A3800)</f>
        <v>#VALUE!</v>
      </c>
    </row>
    <row r="3801" spans="1:4" hidden="1" x14ac:dyDescent="0.3">
      <c r="A3801" s="187" t="e">
        <f>#REF!</f>
        <v>#REF!</v>
      </c>
      <c r="B3801" s="187" t="e">
        <f>#REF!</f>
        <v>#REF!</v>
      </c>
      <c r="C3801" s="191" t="e">
        <f>#REF!</f>
        <v>#REF!</v>
      </c>
      <c r="D3801" s="186" t="e">
        <f>COUNTIF('[5]Trial Balance'!$A:$A,A3801)</f>
        <v>#VALUE!</v>
      </c>
    </row>
    <row r="3802" spans="1:4" hidden="1" x14ac:dyDescent="0.3">
      <c r="A3802" s="187" t="e">
        <f>#REF!</f>
        <v>#REF!</v>
      </c>
      <c r="B3802" s="187" t="e">
        <f>#REF!</f>
        <v>#REF!</v>
      </c>
      <c r="C3802" s="191" t="e">
        <f>#REF!</f>
        <v>#REF!</v>
      </c>
      <c r="D3802" s="186" t="e">
        <f>COUNTIF('[5]Trial Balance'!$A:$A,A3802)</f>
        <v>#VALUE!</v>
      </c>
    </row>
    <row r="3803" spans="1:4" hidden="1" x14ac:dyDescent="0.3">
      <c r="A3803" s="187" t="e">
        <f>#REF!</f>
        <v>#REF!</v>
      </c>
      <c r="B3803" s="187" t="e">
        <f>#REF!</f>
        <v>#REF!</v>
      </c>
      <c r="C3803" s="191" t="e">
        <f>#REF!</f>
        <v>#REF!</v>
      </c>
      <c r="D3803" s="186" t="e">
        <f>COUNTIF('[5]Trial Balance'!$A:$A,A3803)</f>
        <v>#VALUE!</v>
      </c>
    </row>
    <row r="3804" spans="1:4" hidden="1" x14ac:dyDescent="0.3">
      <c r="A3804" s="187" t="e">
        <f>#REF!</f>
        <v>#REF!</v>
      </c>
      <c r="B3804" s="187" t="e">
        <f>#REF!</f>
        <v>#REF!</v>
      </c>
      <c r="C3804" s="191" t="e">
        <f>#REF!</f>
        <v>#REF!</v>
      </c>
      <c r="D3804" s="186" t="e">
        <f>COUNTIF('[5]Trial Balance'!$A:$A,A3804)</f>
        <v>#VALUE!</v>
      </c>
    </row>
    <row r="3805" spans="1:4" hidden="1" x14ac:dyDescent="0.3">
      <c r="A3805" s="187" t="e">
        <f>#REF!</f>
        <v>#REF!</v>
      </c>
      <c r="B3805" s="187" t="e">
        <f>#REF!</f>
        <v>#REF!</v>
      </c>
      <c r="C3805" s="191" t="e">
        <f>#REF!</f>
        <v>#REF!</v>
      </c>
      <c r="D3805" s="186" t="e">
        <f>COUNTIF('[5]Trial Balance'!$A:$A,A3805)</f>
        <v>#VALUE!</v>
      </c>
    </row>
    <row r="3806" spans="1:4" hidden="1" x14ac:dyDescent="0.3">
      <c r="A3806" s="187" t="e">
        <f>#REF!</f>
        <v>#REF!</v>
      </c>
      <c r="B3806" s="187" t="e">
        <f>#REF!</f>
        <v>#REF!</v>
      </c>
      <c r="C3806" s="191" t="e">
        <f>#REF!</f>
        <v>#REF!</v>
      </c>
      <c r="D3806" s="186" t="e">
        <f>COUNTIF('[5]Trial Balance'!$A:$A,A3806)</f>
        <v>#VALUE!</v>
      </c>
    </row>
    <row r="3807" spans="1:4" hidden="1" x14ac:dyDescent="0.3">
      <c r="A3807" s="187" t="e">
        <f>#REF!</f>
        <v>#REF!</v>
      </c>
      <c r="B3807" s="187" t="e">
        <f>#REF!</f>
        <v>#REF!</v>
      </c>
      <c r="C3807" s="191" t="e">
        <f>#REF!</f>
        <v>#REF!</v>
      </c>
      <c r="D3807" s="186" t="e">
        <f>COUNTIF('[5]Trial Balance'!$A:$A,A3807)</f>
        <v>#VALUE!</v>
      </c>
    </row>
    <row r="3808" spans="1:4" hidden="1" x14ac:dyDescent="0.3">
      <c r="A3808" s="187" t="e">
        <f>#REF!</f>
        <v>#REF!</v>
      </c>
      <c r="B3808" s="187" t="e">
        <f>#REF!</f>
        <v>#REF!</v>
      </c>
      <c r="C3808" s="191" t="e">
        <f>#REF!</f>
        <v>#REF!</v>
      </c>
      <c r="D3808" s="186" t="e">
        <f>COUNTIF('[5]Trial Balance'!$A:$A,A3808)</f>
        <v>#VALUE!</v>
      </c>
    </row>
    <row r="3809" spans="1:4" hidden="1" x14ac:dyDescent="0.3">
      <c r="A3809" s="187" t="e">
        <f>#REF!</f>
        <v>#REF!</v>
      </c>
      <c r="B3809" s="187" t="e">
        <f>#REF!</f>
        <v>#REF!</v>
      </c>
      <c r="C3809" s="191" t="e">
        <f>#REF!</f>
        <v>#REF!</v>
      </c>
      <c r="D3809" s="186" t="e">
        <f>COUNTIF('[5]Trial Balance'!$A:$A,A3809)</f>
        <v>#VALUE!</v>
      </c>
    </row>
    <row r="3810" spans="1:4" hidden="1" x14ac:dyDescent="0.3">
      <c r="A3810" s="187" t="e">
        <f>#REF!</f>
        <v>#REF!</v>
      </c>
      <c r="B3810" s="187" t="e">
        <f>#REF!</f>
        <v>#REF!</v>
      </c>
      <c r="C3810" s="191" t="e">
        <f>#REF!</f>
        <v>#REF!</v>
      </c>
      <c r="D3810" s="186" t="e">
        <f>COUNTIF('[5]Trial Balance'!$A:$A,A3810)</f>
        <v>#VALUE!</v>
      </c>
    </row>
    <row r="3811" spans="1:4" hidden="1" x14ac:dyDescent="0.3">
      <c r="A3811" s="187" t="e">
        <f>#REF!</f>
        <v>#REF!</v>
      </c>
      <c r="B3811" s="187" t="e">
        <f>#REF!</f>
        <v>#REF!</v>
      </c>
      <c r="C3811" s="191" t="e">
        <f>#REF!</f>
        <v>#REF!</v>
      </c>
      <c r="D3811" s="186" t="e">
        <f>COUNTIF('[5]Trial Balance'!$A:$A,A3811)</f>
        <v>#VALUE!</v>
      </c>
    </row>
    <row r="3812" spans="1:4" hidden="1" x14ac:dyDescent="0.3">
      <c r="A3812" s="187" t="e">
        <f>#REF!</f>
        <v>#REF!</v>
      </c>
      <c r="B3812" s="187" t="e">
        <f>#REF!</f>
        <v>#REF!</v>
      </c>
      <c r="C3812" s="191" t="e">
        <f>#REF!</f>
        <v>#REF!</v>
      </c>
      <c r="D3812" s="186" t="e">
        <f>COUNTIF('[5]Trial Balance'!$A:$A,A3812)</f>
        <v>#VALUE!</v>
      </c>
    </row>
    <row r="3813" spans="1:4" hidden="1" x14ac:dyDescent="0.3">
      <c r="A3813" s="187" t="e">
        <f>#REF!</f>
        <v>#REF!</v>
      </c>
      <c r="B3813" s="187" t="e">
        <f>#REF!</f>
        <v>#REF!</v>
      </c>
      <c r="C3813" s="191" t="e">
        <f>#REF!</f>
        <v>#REF!</v>
      </c>
      <c r="D3813" s="186" t="e">
        <f>COUNTIF('[5]Trial Balance'!$A:$A,A3813)</f>
        <v>#VALUE!</v>
      </c>
    </row>
    <row r="3814" spans="1:4" hidden="1" x14ac:dyDescent="0.3">
      <c r="A3814" s="187" t="e">
        <f>#REF!</f>
        <v>#REF!</v>
      </c>
      <c r="B3814" s="187" t="e">
        <f>#REF!</f>
        <v>#REF!</v>
      </c>
      <c r="C3814" s="191" t="e">
        <f>#REF!</f>
        <v>#REF!</v>
      </c>
      <c r="D3814" s="186" t="e">
        <f>COUNTIF('[5]Trial Balance'!$A:$A,A3814)</f>
        <v>#VALUE!</v>
      </c>
    </row>
    <row r="3815" spans="1:4" hidden="1" x14ac:dyDescent="0.3">
      <c r="A3815" s="187" t="e">
        <f>#REF!</f>
        <v>#REF!</v>
      </c>
      <c r="B3815" s="187" t="e">
        <f>#REF!</f>
        <v>#REF!</v>
      </c>
      <c r="C3815" s="191" t="e">
        <f>#REF!</f>
        <v>#REF!</v>
      </c>
      <c r="D3815" s="186" t="e">
        <f>COUNTIF('[5]Trial Balance'!$A:$A,A3815)</f>
        <v>#VALUE!</v>
      </c>
    </row>
    <row r="3816" spans="1:4" hidden="1" x14ac:dyDescent="0.3">
      <c r="A3816" s="187" t="e">
        <f>#REF!</f>
        <v>#REF!</v>
      </c>
      <c r="B3816" s="187" t="e">
        <f>#REF!</f>
        <v>#REF!</v>
      </c>
      <c r="C3816" s="191" t="e">
        <f>#REF!</f>
        <v>#REF!</v>
      </c>
      <c r="D3816" s="186" t="e">
        <f>COUNTIF('[5]Trial Balance'!$A:$A,A3816)</f>
        <v>#VALUE!</v>
      </c>
    </row>
    <row r="3817" spans="1:4" hidden="1" x14ac:dyDescent="0.3">
      <c r="A3817" s="187" t="e">
        <f>#REF!</f>
        <v>#REF!</v>
      </c>
      <c r="B3817" s="187" t="e">
        <f>#REF!</f>
        <v>#REF!</v>
      </c>
      <c r="C3817" s="191" t="e">
        <f>#REF!</f>
        <v>#REF!</v>
      </c>
      <c r="D3817" s="186" t="e">
        <f>COUNTIF('[5]Trial Balance'!$A:$A,A3817)</f>
        <v>#VALUE!</v>
      </c>
    </row>
    <row r="3818" spans="1:4" hidden="1" x14ac:dyDescent="0.3">
      <c r="A3818" s="187" t="e">
        <f>#REF!</f>
        <v>#REF!</v>
      </c>
      <c r="B3818" s="187" t="e">
        <f>#REF!</f>
        <v>#REF!</v>
      </c>
      <c r="C3818" s="191" t="e">
        <f>#REF!</f>
        <v>#REF!</v>
      </c>
      <c r="D3818" s="186" t="e">
        <f>COUNTIF('[5]Trial Balance'!$A:$A,A3818)</f>
        <v>#VALUE!</v>
      </c>
    </row>
    <row r="3819" spans="1:4" hidden="1" x14ac:dyDescent="0.3">
      <c r="A3819" s="187" t="e">
        <f>#REF!</f>
        <v>#REF!</v>
      </c>
      <c r="B3819" s="187" t="e">
        <f>#REF!</f>
        <v>#REF!</v>
      </c>
      <c r="C3819" s="191" t="e">
        <f>#REF!</f>
        <v>#REF!</v>
      </c>
      <c r="D3819" s="186" t="e">
        <f>COUNTIF('[5]Trial Balance'!$A:$A,A3819)</f>
        <v>#VALUE!</v>
      </c>
    </row>
    <row r="3820" spans="1:4" hidden="1" x14ac:dyDescent="0.3">
      <c r="A3820" s="187" t="e">
        <f>#REF!</f>
        <v>#REF!</v>
      </c>
      <c r="B3820" s="187" t="e">
        <f>#REF!</f>
        <v>#REF!</v>
      </c>
      <c r="C3820" s="191" t="e">
        <f>#REF!</f>
        <v>#REF!</v>
      </c>
      <c r="D3820" s="186" t="e">
        <f>COUNTIF('[5]Trial Balance'!$A:$A,A3820)</f>
        <v>#VALUE!</v>
      </c>
    </row>
    <row r="3821" spans="1:4" hidden="1" x14ac:dyDescent="0.3">
      <c r="A3821" s="187" t="e">
        <f>#REF!</f>
        <v>#REF!</v>
      </c>
      <c r="B3821" s="187" t="e">
        <f>#REF!</f>
        <v>#REF!</v>
      </c>
      <c r="C3821" s="191" t="e">
        <f>#REF!</f>
        <v>#REF!</v>
      </c>
      <c r="D3821" s="186" t="e">
        <f>COUNTIF('[5]Trial Balance'!$A:$A,A3821)</f>
        <v>#VALUE!</v>
      </c>
    </row>
    <row r="3822" spans="1:4" hidden="1" x14ac:dyDescent="0.3">
      <c r="A3822" s="187" t="e">
        <f>#REF!</f>
        <v>#REF!</v>
      </c>
      <c r="B3822" s="187" t="e">
        <f>#REF!</f>
        <v>#REF!</v>
      </c>
      <c r="C3822" s="191" t="e">
        <f>#REF!</f>
        <v>#REF!</v>
      </c>
      <c r="D3822" s="186" t="e">
        <f>COUNTIF('[5]Trial Balance'!$A:$A,A3822)</f>
        <v>#VALUE!</v>
      </c>
    </row>
    <row r="3823" spans="1:4" hidden="1" x14ac:dyDescent="0.3">
      <c r="A3823" s="187" t="e">
        <f>#REF!</f>
        <v>#REF!</v>
      </c>
      <c r="B3823" s="187" t="e">
        <f>#REF!</f>
        <v>#REF!</v>
      </c>
      <c r="C3823" s="191" t="e">
        <f>#REF!</f>
        <v>#REF!</v>
      </c>
      <c r="D3823" s="186" t="e">
        <f>COUNTIF('[5]Trial Balance'!$A:$A,A3823)</f>
        <v>#VALUE!</v>
      </c>
    </row>
    <row r="3824" spans="1:4" hidden="1" x14ac:dyDescent="0.3">
      <c r="A3824" s="187" t="e">
        <f>#REF!</f>
        <v>#REF!</v>
      </c>
      <c r="B3824" s="187" t="e">
        <f>#REF!</f>
        <v>#REF!</v>
      </c>
      <c r="C3824" s="191" t="e">
        <f>#REF!</f>
        <v>#REF!</v>
      </c>
      <c r="D3824" s="186" t="e">
        <f>COUNTIF('[5]Trial Balance'!$A:$A,A3824)</f>
        <v>#VALUE!</v>
      </c>
    </row>
    <row r="3825" spans="1:4" hidden="1" x14ac:dyDescent="0.3">
      <c r="A3825" s="187" t="e">
        <f>#REF!</f>
        <v>#REF!</v>
      </c>
      <c r="B3825" s="187" t="e">
        <f>#REF!</f>
        <v>#REF!</v>
      </c>
      <c r="C3825" s="191" t="e">
        <f>#REF!</f>
        <v>#REF!</v>
      </c>
      <c r="D3825" s="186" t="e">
        <f>COUNTIF('[5]Trial Balance'!$A:$A,A3825)</f>
        <v>#VALUE!</v>
      </c>
    </row>
    <row r="3826" spans="1:4" hidden="1" x14ac:dyDescent="0.3">
      <c r="A3826" s="187" t="e">
        <f>#REF!</f>
        <v>#REF!</v>
      </c>
      <c r="B3826" s="187" t="e">
        <f>#REF!</f>
        <v>#REF!</v>
      </c>
      <c r="C3826" s="191" t="e">
        <f>#REF!</f>
        <v>#REF!</v>
      </c>
      <c r="D3826" s="186" t="e">
        <f>COUNTIF('[5]Trial Balance'!$A:$A,A3826)</f>
        <v>#VALUE!</v>
      </c>
    </row>
    <row r="3827" spans="1:4" hidden="1" x14ac:dyDescent="0.3">
      <c r="A3827" s="187" t="e">
        <f>#REF!</f>
        <v>#REF!</v>
      </c>
      <c r="B3827" s="187" t="e">
        <f>#REF!</f>
        <v>#REF!</v>
      </c>
      <c r="C3827" s="191" t="e">
        <f>#REF!</f>
        <v>#REF!</v>
      </c>
      <c r="D3827" s="186" t="e">
        <f>COUNTIF('[5]Trial Balance'!$A:$A,A3827)</f>
        <v>#VALUE!</v>
      </c>
    </row>
    <row r="3828" spans="1:4" hidden="1" x14ac:dyDescent="0.3">
      <c r="A3828" s="187" t="e">
        <f>#REF!</f>
        <v>#REF!</v>
      </c>
      <c r="B3828" s="187" t="e">
        <f>#REF!</f>
        <v>#REF!</v>
      </c>
      <c r="C3828" s="191" t="e">
        <f>#REF!</f>
        <v>#REF!</v>
      </c>
      <c r="D3828" s="186" t="e">
        <f>COUNTIF('[5]Trial Balance'!$A:$A,A3828)</f>
        <v>#VALUE!</v>
      </c>
    </row>
    <row r="3829" spans="1:4" hidden="1" x14ac:dyDescent="0.3">
      <c r="A3829" s="187" t="e">
        <f>#REF!</f>
        <v>#REF!</v>
      </c>
      <c r="B3829" s="187" t="e">
        <f>#REF!</f>
        <v>#REF!</v>
      </c>
      <c r="C3829" s="191" t="e">
        <f>#REF!</f>
        <v>#REF!</v>
      </c>
      <c r="D3829" s="186" t="e">
        <f>COUNTIF('[5]Trial Balance'!$A:$A,A3829)</f>
        <v>#VALUE!</v>
      </c>
    </row>
    <row r="3830" spans="1:4" hidden="1" x14ac:dyDescent="0.3">
      <c r="A3830" s="187" t="e">
        <f>#REF!</f>
        <v>#REF!</v>
      </c>
      <c r="B3830" s="187" t="e">
        <f>#REF!</f>
        <v>#REF!</v>
      </c>
      <c r="C3830" s="191" t="e">
        <f>#REF!</f>
        <v>#REF!</v>
      </c>
      <c r="D3830" s="186" t="e">
        <f>COUNTIF('[5]Trial Balance'!$A:$A,A3830)</f>
        <v>#VALUE!</v>
      </c>
    </row>
    <row r="3831" spans="1:4" hidden="1" x14ac:dyDescent="0.3">
      <c r="A3831" s="187" t="e">
        <f>#REF!</f>
        <v>#REF!</v>
      </c>
      <c r="B3831" s="187" t="e">
        <f>#REF!</f>
        <v>#REF!</v>
      </c>
      <c r="C3831" s="191" t="e">
        <f>#REF!</f>
        <v>#REF!</v>
      </c>
      <c r="D3831" s="186" t="e">
        <f>COUNTIF('[5]Trial Balance'!$A:$A,A3831)</f>
        <v>#VALUE!</v>
      </c>
    </row>
    <row r="3832" spans="1:4" hidden="1" x14ac:dyDescent="0.3">
      <c r="A3832" s="187" t="e">
        <f>#REF!</f>
        <v>#REF!</v>
      </c>
      <c r="B3832" s="187" t="e">
        <f>#REF!</f>
        <v>#REF!</v>
      </c>
      <c r="C3832" s="191" t="e">
        <f>#REF!</f>
        <v>#REF!</v>
      </c>
      <c r="D3832" s="186" t="e">
        <f>COUNTIF('[5]Trial Balance'!$A:$A,A3832)</f>
        <v>#VALUE!</v>
      </c>
    </row>
    <row r="3833" spans="1:4" hidden="1" x14ac:dyDescent="0.3">
      <c r="A3833" s="187" t="e">
        <f>#REF!</f>
        <v>#REF!</v>
      </c>
      <c r="B3833" s="187" t="e">
        <f>#REF!</f>
        <v>#REF!</v>
      </c>
      <c r="C3833" s="191" t="e">
        <f>#REF!</f>
        <v>#REF!</v>
      </c>
      <c r="D3833" s="186" t="e">
        <f>COUNTIF('[5]Trial Balance'!$A:$A,A3833)</f>
        <v>#VALUE!</v>
      </c>
    </row>
    <row r="3834" spans="1:4" hidden="1" x14ac:dyDescent="0.3">
      <c r="A3834" s="187" t="e">
        <f>#REF!</f>
        <v>#REF!</v>
      </c>
      <c r="B3834" s="187" t="e">
        <f>#REF!</f>
        <v>#REF!</v>
      </c>
      <c r="C3834" s="191" t="e">
        <f>#REF!</f>
        <v>#REF!</v>
      </c>
      <c r="D3834" s="186" t="e">
        <f>COUNTIF('[5]Trial Balance'!$A:$A,A3834)</f>
        <v>#VALUE!</v>
      </c>
    </row>
    <row r="3835" spans="1:4" hidden="1" x14ac:dyDescent="0.3">
      <c r="A3835" s="187" t="e">
        <f>#REF!</f>
        <v>#REF!</v>
      </c>
      <c r="B3835" s="187" t="e">
        <f>#REF!</f>
        <v>#REF!</v>
      </c>
      <c r="C3835" s="191" t="e">
        <f>#REF!</f>
        <v>#REF!</v>
      </c>
      <c r="D3835" s="186" t="e">
        <f>COUNTIF('[5]Trial Balance'!$A:$A,A3835)</f>
        <v>#VALUE!</v>
      </c>
    </row>
    <row r="3836" spans="1:4" hidden="1" x14ac:dyDescent="0.3">
      <c r="A3836" s="187" t="e">
        <f>#REF!</f>
        <v>#REF!</v>
      </c>
      <c r="B3836" s="187" t="e">
        <f>#REF!</f>
        <v>#REF!</v>
      </c>
      <c r="C3836" s="191" t="e">
        <f>#REF!</f>
        <v>#REF!</v>
      </c>
      <c r="D3836" s="186" t="e">
        <f>COUNTIF('[5]Trial Balance'!$A:$A,A3836)</f>
        <v>#VALUE!</v>
      </c>
    </row>
    <row r="3837" spans="1:4" hidden="1" x14ac:dyDescent="0.3">
      <c r="A3837" s="187" t="e">
        <f>#REF!</f>
        <v>#REF!</v>
      </c>
      <c r="B3837" s="187" t="e">
        <f>#REF!</f>
        <v>#REF!</v>
      </c>
      <c r="C3837" s="191" t="e">
        <f>#REF!</f>
        <v>#REF!</v>
      </c>
      <c r="D3837" s="186" t="e">
        <f>COUNTIF('[5]Trial Balance'!$A:$A,A3837)</f>
        <v>#VALUE!</v>
      </c>
    </row>
    <row r="3838" spans="1:4" hidden="1" x14ac:dyDescent="0.3">
      <c r="A3838" s="187" t="e">
        <f>#REF!</f>
        <v>#REF!</v>
      </c>
      <c r="B3838" s="187" t="e">
        <f>#REF!</f>
        <v>#REF!</v>
      </c>
      <c r="C3838" s="191" t="e">
        <f>#REF!</f>
        <v>#REF!</v>
      </c>
      <c r="D3838" s="186" t="e">
        <f>COUNTIF('[5]Trial Balance'!$A:$A,A3838)</f>
        <v>#VALUE!</v>
      </c>
    </row>
    <row r="3839" spans="1:4" hidden="1" x14ac:dyDescent="0.3">
      <c r="A3839" s="187" t="e">
        <f>#REF!</f>
        <v>#REF!</v>
      </c>
      <c r="B3839" s="187" t="e">
        <f>#REF!</f>
        <v>#REF!</v>
      </c>
      <c r="C3839" s="191" t="e">
        <f>#REF!</f>
        <v>#REF!</v>
      </c>
      <c r="D3839" s="186" t="e">
        <f>COUNTIF('[5]Trial Balance'!$A:$A,A3839)</f>
        <v>#VALUE!</v>
      </c>
    </row>
    <row r="3840" spans="1:4" hidden="1" x14ac:dyDescent="0.3">
      <c r="A3840" s="187" t="e">
        <f>#REF!</f>
        <v>#REF!</v>
      </c>
      <c r="B3840" s="187" t="e">
        <f>#REF!</f>
        <v>#REF!</v>
      </c>
      <c r="C3840" s="191" t="e">
        <f>#REF!</f>
        <v>#REF!</v>
      </c>
      <c r="D3840" s="186" t="e">
        <f>COUNTIF('[5]Trial Balance'!$A:$A,A3840)</f>
        <v>#VALUE!</v>
      </c>
    </row>
    <row r="3841" spans="1:4" hidden="1" x14ac:dyDescent="0.3">
      <c r="A3841" s="187" t="e">
        <f>#REF!</f>
        <v>#REF!</v>
      </c>
      <c r="B3841" s="187" t="e">
        <f>#REF!</f>
        <v>#REF!</v>
      </c>
      <c r="C3841" s="191" t="e">
        <f>#REF!</f>
        <v>#REF!</v>
      </c>
      <c r="D3841" s="186" t="e">
        <f>COUNTIF('[5]Trial Balance'!$A:$A,A3841)</f>
        <v>#VALUE!</v>
      </c>
    </row>
    <row r="3842" spans="1:4" hidden="1" x14ac:dyDescent="0.3">
      <c r="A3842" s="187" t="e">
        <f>#REF!</f>
        <v>#REF!</v>
      </c>
      <c r="B3842" s="187" t="e">
        <f>#REF!</f>
        <v>#REF!</v>
      </c>
      <c r="C3842" s="191" t="e">
        <f>#REF!</f>
        <v>#REF!</v>
      </c>
      <c r="D3842" s="186" t="e">
        <f>COUNTIF('[5]Trial Balance'!$A:$A,A3842)</f>
        <v>#VALUE!</v>
      </c>
    </row>
    <row r="3843" spans="1:4" hidden="1" x14ac:dyDescent="0.3">
      <c r="A3843" s="187" t="e">
        <f>#REF!</f>
        <v>#REF!</v>
      </c>
      <c r="B3843" s="187" t="e">
        <f>#REF!</f>
        <v>#REF!</v>
      </c>
      <c r="C3843" s="191" t="e">
        <f>#REF!</f>
        <v>#REF!</v>
      </c>
      <c r="D3843" s="186" t="e">
        <f>COUNTIF('[5]Trial Balance'!$A:$A,A3843)</f>
        <v>#VALUE!</v>
      </c>
    </row>
    <row r="3844" spans="1:4" hidden="1" x14ac:dyDescent="0.3">
      <c r="A3844" s="187" t="e">
        <f>#REF!</f>
        <v>#REF!</v>
      </c>
      <c r="B3844" s="187" t="e">
        <f>#REF!</f>
        <v>#REF!</v>
      </c>
      <c r="C3844" s="191" t="e">
        <f>#REF!</f>
        <v>#REF!</v>
      </c>
      <c r="D3844" s="186" t="e">
        <f>COUNTIF('[5]Trial Balance'!$A:$A,A3844)</f>
        <v>#VALUE!</v>
      </c>
    </row>
    <row r="3845" spans="1:4" hidden="1" x14ac:dyDescent="0.3">
      <c r="A3845" s="187" t="e">
        <f>#REF!</f>
        <v>#REF!</v>
      </c>
      <c r="B3845" s="187" t="e">
        <f>#REF!</f>
        <v>#REF!</v>
      </c>
      <c r="C3845" s="191" t="e">
        <f>#REF!</f>
        <v>#REF!</v>
      </c>
      <c r="D3845" s="186" t="e">
        <f>COUNTIF('[5]Trial Balance'!$A:$A,A3845)</f>
        <v>#VALUE!</v>
      </c>
    </row>
    <row r="3846" spans="1:4" hidden="1" x14ac:dyDescent="0.3">
      <c r="A3846" s="187" t="e">
        <f>#REF!</f>
        <v>#REF!</v>
      </c>
      <c r="B3846" s="187" t="e">
        <f>#REF!</f>
        <v>#REF!</v>
      </c>
      <c r="C3846" s="191" t="e">
        <f>#REF!</f>
        <v>#REF!</v>
      </c>
      <c r="D3846" s="186" t="e">
        <f>COUNTIF('[5]Trial Balance'!$A:$A,A3846)</f>
        <v>#VALUE!</v>
      </c>
    </row>
    <row r="3847" spans="1:4" hidden="1" x14ac:dyDescent="0.3">
      <c r="A3847" s="187" t="e">
        <f>#REF!</f>
        <v>#REF!</v>
      </c>
      <c r="B3847" s="187" t="e">
        <f>#REF!</f>
        <v>#REF!</v>
      </c>
      <c r="C3847" s="191" t="e">
        <f>#REF!</f>
        <v>#REF!</v>
      </c>
      <c r="D3847" s="186" t="e">
        <f>COUNTIF('[5]Trial Balance'!$A:$A,A3847)</f>
        <v>#VALUE!</v>
      </c>
    </row>
    <row r="3848" spans="1:4" hidden="1" x14ac:dyDescent="0.3">
      <c r="A3848" s="187" t="e">
        <f>#REF!</f>
        <v>#REF!</v>
      </c>
      <c r="B3848" s="187" t="e">
        <f>#REF!</f>
        <v>#REF!</v>
      </c>
      <c r="C3848" s="191" t="e">
        <f>#REF!</f>
        <v>#REF!</v>
      </c>
      <c r="D3848" s="186" t="e">
        <f>COUNTIF('[5]Trial Balance'!$A:$A,A3848)</f>
        <v>#VALUE!</v>
      </c>
    </row>
    <row r="3849" spans="1:4" hidden="1" x14ac:dyDescent="0.3">
      <c r="A3849" s="187" t="e">
        <f>#REF!</f>
        <v>#REF!</v>
      </c>
      <c r="B3849" s="187" t="e">
        <f>#REF!</f>
        <v>#REF!</v>
      </c>
      <c r="C3849" s="191" t="e">
        <f>#REF!</f>
        <v>#REF!</v>
      </c>
      <c r="D3849" s="186" t="e">
        <f>COUNTIF('[5]Trial Balance'!$A:$A,A3849)</f>
        <v>#VALUE!</v>
      </c>
    </row>
    <row r="3850" spans="1:4" hidden="1" x14ac:dyDescent="0.3">
      <c r="A3850" s="187" t="e">
        <f>#REF!</f>
        <v>#REF!</v>
      </c>
      <c r="B3850" s="187" t="e">
        <f>#REF!</f>
        <v>#REF!</v>
      </c>
      <c r="C3850" s="191" t="e">
        <f>#REF!</f>
        <v>#REF!</v>
      </c>
      <c r="D3850" s="186" t="e">
        <f>COUNTIF('[5]Trial Balance'!$A:$A,A3850)</f>
        <v>#VALUE!</v>
      </c>
    </row>
    <row r="3851" spans="1:4" hidden="1" x14ac:dyDescent="0.3">
      <c r="A3851" s="187" t="e">
        <f>#REF!</f>
        <v>#REF!</v>
      </c>
      <c r="B3851" s="187" t="e">
        <f>#REF!</f>
        <v>#REF!</v>
      </c>
      <c r="C3851" s="191" t="e">
        <f>#REF!</f>
        <v>#REF!</v>
      </c>
      <c r="D3851" s="186" t="e">
        <f>COUNTIF('[5]Trial Balance'!$A:$A,A3851)</f>
        <v>#VALUE!</v>
      </c>
    </row>
    <row r="3852" spans="1:4" hidden="1" x14ac:dyDescent="0.3">
      <c r="A3852" s="187" t="e">
        <f>#REF!</f>
        <v>#REF!</v>
      </c>
      <c r="B3852" s="187" t="e">
        <f>#REF!</f>
        <v>#REF!</v>
      </c>
      <c r="C3852" s="191" t="e">
        <f>#REF!</f>
        <v>#REF!</v>
      </c>
      <c r="D3852" s="186" t="e">
        <f>COUNTIF('[5]Trial Balance'!$A:$A,A3852)</f>
        <v>#VALUE!</v>
      </c>
    </row>
    <row r="3853" spans="1:4" hidden="1" x14ac:dyDescent="0.3">
      <c r="A3853" s="187" t="e">
        <f>#REF!</f>
        <v>#REF!</v>
      </c>
      <c r="B3853" s="187" t="e">
        <f>#REF!</f>
        <v>#REF!</v>
      </c>
      <c r="C3853" s="191" t="e">
        <f>#REF!</f>
        <v>#REF!</v>
      </c>
      <c r="D3853" s="186" t="e">
        <f>COUNTIF('[5]Trial Balance'!$A:$A,A3853)</f>
        <v>#VALUE!</v>
      </c>
    </row>
    <row r="3854" spans="1:4" hidden="1" x14ac:dyDescent="0.3">
      <c r="A3854" s="187" t="e">
        <f>#REF!</f>
        <v>#REF!</v>
      </c>
      <c r="B3854" s="187" t="e">
        <f>#REF!</f>
        <v>#REF!</v>
      </c>
      <c r="C3854" s="191" t="e">
        <f>#REF!</f>
        <v>#REF!</v>
      </c>
      <c r="D3854" s="186" t="e">
        <f>COUNTIF('[5]Trial Balance'!$A:$A,A3854)</f>
        <v>#VALUE!</v>
      </c>
    </row>
    <row r="3855" spans="1:4" hidden="1" x14ac:dyDescent="0.3">
      <c r="A3855" s="187" t="e">
        <f>#REF!</f>
        <v>#REF!</v>
      </c>
      <c r="B3855" s="187" t="e">
        <f>#REF!</f>
        <v>#REF!</v>
      </c>
      <c r="C3855" s="191" t="e">
        <f>#REF!</f>
        <v>#REF!</v>
      </c>
      <c r="D3855" s="186" t="e">
        <f>COUNTIF('[5]Trial Balance'!$A:$A,A3855)</f>
        <v>#VALUE!</v>
      </c>
    </row>
    <row r="3856" spans="1:4" hidden="1" x14ac:dyDescent="0.3">
      <c r="A3856" s="187" t="e">
        <f>#REF!</f>
        <v>#REF!</v>
      </c>
      <c r="B3856" s="187" t="e">
        <f>#REF!</f>
        <v>#REF!</v>
      </c>
      <c r="C3856" s="191" t="e">
        <f>#REF!</f>
        <v>#REF!</v>
      </c>
      <c r="D3856" s="186" t="e">
        <f>COUNTIF('[5]Trial Balance'!$A:$A,A3856)</f>
        <v>#VALUE!</v>
      </c>
    </row>
    <row r="3857" spans="1:4" hidden="1" x14ac:dyDescent="0.3">
      <c r="A3857" s="187" t="e">
        <f>#REF!</f>
        <v>#REF!</v>
      </c>
      <c r="B3857" s="187" t="e">
        <f>#REF!</f>
        <v>#REF!</v>
      </c>
      <c r="C3857" s="191" t="e">
        <f>#REF!</f>
        <v>#REF!</v>
      </c>
      <c r="D3857" s="186" t="e">
        <f>COUNTIF('[5]Trial Balance'!$A:$A,A3857)</f>
        <v>#VALUE!</v>
      </c>
    </row>
    <row r="3858" spans="1:4" hidden="1" x14ac:dyDescent="0.3">
      <c r="A3858" s="187" t="e">
        <f>#REF!</f>
        <v>#REF!</v>
      </c>
      <c r="B3858" s="187" t="e">
        <f>#REF!</f>
        <v>#REF!</v>
      </c>
      <c r="C3858" s="191" t="e">
        <f>#REF!</f>
        <v>#REF!</v>
      </c>
      <c r="D3858" s="186" t="e">
        <f>COUNTIF('[5]Trial Balance'!$A:$A,A3858)</f>
        <v>#VALUE!</v>
      </c>
    </row>
    <row r="3859" spans="1:4" hidden="1" x14ac:dyDescent="0.3">
      <c r="A3859" s="187" t="e">
        <f>#REF!</f>
        <v>#REF!</v>
      </c>
      <c r="B3859" s="187" t="e">
        <f>#REF!</f>
        <v>#REF!</v>
      </c>
      <c r="C3859" s="191" t="e">
        <f>#REF!</f>
        <v>#REF!</v>
      </c>
      <c r="D3859" s="186" t="e">
        <f>COUNTIF('[5]Trial Balance'!$A:$A,A3859)</f>
        <v>#VALUE!</v>
      </c>
    </row>
    <row r="3860" spans="1:4" hidden="1" x14ac:dyDescent="0.3">
      <c r="A3860" s="187" t="e">
        <f>#REF!</f>
        <v>#REF!</v>
      </c>
      <c r="B3860" s="187" t="e">
        <f>#REF!</f>
        <v>#REF!</v>
      </c>
      <c r="C3860" s="191" t="e">
        <f>#REF!</f>
        <v>#REF!</v>
      </c>
      <c r="D3860" s="186" t="e">
        <f>COUNTIF('[5]Trial Balance'!$A:$A,A3860)</f>
        <v>#VALUE!</v>
      </c>
    </row>
    <row r="3861" spans="1:4" hidden="1" x14ac:dyDescent="0.3">
      <c r="A3861" s="187" t="e">
        <f>#REF!</f>
        <v>#REF!</v>
      </c>
      <c r="B3861" s="187" t="e">
        <f>#REF!</f>
        <v>#REF!</v>
      </c>
      <c r="C3861" s="191" t="e">
        <f>#REF!</f>
        <v>#REF!</v>
      </c>
      <c r="D3861" s="186" t="e">
        <f>COUNTIF('[5]Trial Balance'!$A:$A,A3861)</f>
        <v>#VALUE!</v>
      </c>
    </row>
    <row r="3862" spans="1:4" hidden="1" x14ac:dyDescent="0.3">
      <c r="A3862" s="187" t="e">
        <f>#REF!</f>
        <v>#REF!</v>
      </c>
      <c r="B3862" s="187" t="e">
        <f>#REF!</f>
        <v>#REF!</v>
      </c>
      <c r="C3862" s="191" t="e">
        <f>#REF!</f>
        <v>#REF!</v>
      </c>
      <c r="D3862" s="186" t="e">
        <f>COUNTIF('[5]Trial Balance'!$A:$A,A3862)</f>
        <v>#VALUE!</v>
      </c>
    </row>
    <row r="3863" spans="1:4" hidden="1" x14ac:dyDescent="0.3">
      <c r="A3863" s="187" t="e">
        <f>#REF!</f>
        <v>#REF!</v>
      </c>
      <c r="B3863" s="187" t="e">
        <f>#REF!</f>
        <v>#REF!</v>
      </c>
      <c r="C3863" s="191" t="e">
        <f>#REF!</f>
        <v>#REF!</v>
      </c>
      <c r="D3863" s="186" t="e">
        <f>COUNTIF('[5]Trial Balance'!$A:$A,A3863)</f>
        <v>#VALUE!</v>
      </c>
    </row>
    <row r="3864" spans="1:4" hidden="1" x14ac:dyDescent="0.3">
      <c r="A3864" s="187" t="e">
        <f>#REF!</f>
        <v>#REF!</v>
      </c>
      <c r="B3864" s="187" t="e">
        <f>#REF!</f>
        <v>#REF!</v>
      </c>
      <c r="C3864" s="191" t="e">
        <f>#REF!</f>
        <v>#REF!</v>
      </c>
      <c r="D3864" s="186" t="e">
        <f>COUNTIF('[5]Trial Balance'!$A:$A,A3864)</f>
        <v>#VALUE!</v>
      </c>
    </row>
    <row r="3865" spans="1:4" hidden="1" x14ac:dyDescent="0.3">
      <c r="A3865" s="187" t="e">
        <f>#REF!</f>
        <v>#REF!</v>
      </c>
      <c r="B3865" s="187" t="e">
        <f>#REF!</f>
        <v>#REF!</v>
      </c>
      <c r="C3865" s="191" t="e">
        <f>#REF!</f>
        <v>#REF!</v>
      </c>
      <c r="D3865" s="186" t="e">
        <f>COUNTIF('[5]Trial Balance'!$A:$A,A3865)</f>
        <v>#VALUE!</v>
      </c>
    </row>
    <row r="3866" spans="1:4" hidden="1" x14ac:dyDescent="0.3">
      <c r="A3866" s="187" t="e">
        <f>#REF!</f>
        <v>#REF!</v>
      </c>
      <c r="B3866" s="187" t="e">
        <f>#REF!</f>
        <v>#REF!</v>
      </c>
      <c r="C3866" s="191" t="e">
        <f>#REF!</f>
        <v>#REF!</v>
      </c>
      <c r="D3866" s="186" t="e">
        <f>COUNTIF('[5]Trial Balance'!$A:$A,A3866)</f>
        <v>#VALUE!</v>
      </c>
    </row>
    <row r="3867" spans="1:4" hidden="1" x14ac:dyDescent="0.3">
      <c r="A3867" s="187" t="e">
        <f>#REF!</f>
        <v>#REF!</v>
      </c>
      <c r="B3867" s="187" t="e">
        <f>#REF!</f>
        <v>#REF!</v>
      </c>
      <c r="C3867" s="191" t="e">
        <f>#REF!</f>
        <v>#REF!</v>
      </c>
      <c r="D3867" s="186" t="e">
        <f>COUNTIF('[5]Trial Balance'!$A:$A,A3867)</f>
        <v>#VALUE!</v>
      </c>
    </row>
    <row r="3868" spans="1:4" hidden="1" x14ac:dyDescent="0.3">
      <c r="A3868" s="187" t="e">
        <f>#REF!</f>
        <v>#REF!</v>
      </c>
      <c r="B3868" s="187" t="e">
        <f>#REF!</f>
        <v>#REF!</v>
      </c>
      <c r="C3868" s="191" t="e">
        <f>#REF!</f>
        <v>#REF!</v>
      </c>
      <c r="D3868" s="186" t="e">
        <f>COUNTIF('[5]Trial Balance'!$A:$A,A3868)</f>
        <v>#VALUE!</v>
      </c>
    </row>
    <row r="3869" spans="1:4" hidden="1" x14ac:dyDescent="0.3">
      <c r="A3869" s="187" t="e">
        <f>#REF!</f>
        <v>#REF!</v>
      </c>
      <c r="B3869" s="187" t="e">
        <f>#REF!</f>
        <v>#REF!</v>
      </c>
      <c r="C3869" s="191" t="e">
        <f>#REF!</f>
        <v>#REF!</v>
      </c>
      <c r="D3869" s="186" t="e">
        <f>COUNTIF('[5]Trial Balance'!$A:$A,A3869)</f>
        <v>#VALUE!</v>
      </c>
    </row>
    <row r="3870" spans="1:4" hidden="1" x14ac:dyDescent="0.3">
      <c r="A3870" s="187" t="e">
        <f>#REF!</f>
        <v>#REF!</v>
      </c>
      <c r="B3870" s="187" t="e">
        <f>#REF!</f>
        <v>#REF!</v>
      </c>
      <c r="C3870" s="191" t="e">
        <f>#REF!</f>
        <v>#REF!</v>
      </c>
      <c r="D3870" s="186" t="e">
        <f>COUNTIF('[5]Trial Balance'!$A:$A,A3870)</f>
        <v>#VALUE!</v>
      </c>
    </row>
    <row r="3871" spans="1:4" hidden="1" x14ac:dyDescent="0.3">
      <c r="A3871" s="187" t="e">
        <f>#REF!</f>
        <v>#REF!</v>
      </c>
      <c r="B3871" s="187" t="e">
        <f>#REF!</f>
        <v>#REF!</v>
      </c>
      <c r="C3871" s="191" t="e">
        <f>#REF!</f>
        <v>#REF!</v>
      </c>
      <c r="D3871" s="186" t="e">
        <f>COUNTIF('[5]Trial Balance'!$A:$A,A3871)</f>
        <v>#VALUE!</v>
      </c>
    </row>
    <row r="3872" spans="1:4" hidden="1" x14ac:dyDescent="0.3">
      <c r="A3872" s="187" t="e">
        <f>#REF!</f>
        <v>#REF!</v>
      </c>
      <c r="B3872" s="187" t="e">
        <f>#REF!</f>
        <v>#REF!</v>
      </c>
      <c r="C3872" s="191" t="e">
        <f>#REF!</f>
        <v>#REF!</v>
      </c>
      <c r="D3872" s="186" t="e">
        <f>COUNTIF('[5]Trial Balance'!$A:$A,A3872)</f>
        <v>#VALUE!</v>
      </c>
    </row>
    <row r="3873" spans="1:4" hidden="1" x14ac:dyDescent="0.3">
      <c r="A3873" s="187" t="e">
        <f>#REF!</f>
        <v>#REF!</v>
      </c>
      <c r="B3873" s="187" t="e">
        <f>#REF!</f>
        <v>#REF!</v>
      </c>
      <c r="C3873" s="191" t="e">
        <f>#REF!</f>
        <v>#REF!</v>
      </c>
      <c r="D3873" s="186" t="e">
        <f>COUNTIF('[5]Trial Balance'!$A:$A,A3873)</f>
        <v>#VALUE!</v>
      </c>
    </row>
    <row r="3874" spans="1:4" hidden="1" x14ac:dyDescent="0.3">
      <c r="A3874" s="187" t="e">
        <f>#REF!</f>
        <v>#REF!</v>
      </c>
      <c r="B3874" s="187" t="e">
        <f>#REF!</f>
        <v>#REF!</v>
      </c>
      <c r="C3874" s="191" t="e">
        <f>#REF!</f>
        <v>#REF!</v>
      </c>
      <c r="D3874" s="186" t="e">
        <f>COUNTIF('[5]Trial Balance'!$A:$A,A3874)</f>
        <v>#VALUE!</v>
      </c>
    </row>
    <row r="3875" spans="1:4" hidden="1" x14ac:dyDescent="0.3">
      <c r="A3875" s="187" t="e">
        <f>#REF!</f>
        <v>#REF!</v>
      </c>
      <c r="B3875" s="187" t="e">
        <f>#REF!</f>
        <v>#REF!</v>
      </c>
      <c r="C3875" s="191" t="e">
        <f>#REF!</f>
        <v>#REF!</v>
      </c>
      <c r="D3875" s="186" t="e">
        <f>COUNTIF('[5]Trial Balance'!$A:$A,A3875)</f>
        <v>#VALUE!</v>
      </c>
    </row>
    <row r="3876" spans="1:4" hidden="1" x14ac:dyDescent="0.3">
      <c r="A3876" s="187" t="e">
        <f>#REF!</f>
        <v>#REF!</v>
      </c>
      <c r="B3876" s="187" t="e">
        <f>#REF!</f>
        <v>#REF!</v>
      </c>
      <c r="C3876" s="191" t="e">
        <f>#REF!</f>
        <v>#REF!</v>
      </c>
      <c r="D3876" s="186" t="e">
        <f>COUNTIF('[5]Trial Balance'!$A:$A,A3876)</f>
        <v>#VALUE!</v>
      </c>
    </row>
    <row r="3877" spans="1:4" hidden="1" x14ac:dyDescent="0.3">
      <c r="A3877" s="187" t="e">
        <f>#REF!</f>
        <v>#REF!</v>
      </c>
      <c r="B3877" s="187" t="e">
        <f>#REF!</f>
        <v>#REF!</v>
      </c>
      <c r="C3877" s="191" t="e">
        <f>#REF!</f>
        <v>#REF!</v>
      </c>
      <c r="D3877" s="186" t="e">
        <f>COUNTIF('[5]Trial Balance'!$A:$A,A3877)</f>
        <v>#VALUE!</v>
      </c>
    </row>
    <row r="3878" spans="1:4" hidden="1" x14ac:dyDescent="0.3">
      <c r="A3878" s="187" t="e">
        <f>#REF!</f>
        <v>#REF!</v>
      </c>
      <c r="B3878" s="187" t="e">
        <f>#REF!</f>
        <v>#REF!</v>
      </c>
      <c r="C3878" s="191" t="e">
        <f>#REF!</f>
        <v>#REF!</v>
      </c>
      <c r="D3878" s="186" t="e">
        <f>COUNTIF('[5]Trial Balance'!$A:$A,A3878)</f>
        <v>#VALUE!</v>
      </c>
    </row>
    <row r="3879" spans="1:4" hidden="1" x14ac:dyDescent="0.3">
      <c r="A3879" s="187" t="e">
        <f>#REF!</f>
        <v>#REF!</v>
      </c>
      <c r="B3879" s="187" t="e">
        <f>#REF!</f>
        <v>#REF!</v>
      </c>
      <c r="C3879" s="191" t="e">
        <f>#REF!</f>
        <v>#REF!</v>
      </c>
      <c r="D3879" s="186" t="e">
        <f>COUNTIF('[5]Trial Balance'!$A:$A,A3879)</f>
        <v>#VALUE!</v>
      </c>
    </row>
    <row r="3880" spans="1:4" hidden="1" x14ac:dyDescent="0.3">
      <c r="A3880" s="187" t="e">
        <f>#REF!</f>
        <v>#REF!</v>
      </c>
      <c r="B3880" s="187" t="e">
        <f>#REF!</f>
        <v>#REF!</v>
      </c>
      <c r="C3880" s="191" t="e">
        <f>#REF!</f>
        <v>#REF!</v>
      </c>
      <c r="D3880" s="186" t="e">
        <f>COUNTIF('[5]Trial Balance'!$A:$A,A3880)</f>
        <v>#VALUE!</v>
      </c>
    </row>
    <row r="3881" spans="1:4" hidden="1" x14ac:dyDescent="0.3">
      <c r="A3881" s="187" t="e">
        <f>#REF!</f>
        <v>#REF!</v>
      </c>
      <c r="B3881" s="187" t="e">
        <f>#REF!</f>
        <v>#REF!</v>
      </c>
      <c r="C3881" s="191" t="e">
        <f>#REF!</f>
        <v>#REF!</v>
      </c>
      <c r="D3881" s="186" t="e">
        <f>COUNTIF('[5]Trial Balance'!$A:$A,A3881)</f>
        <v>#VALUE!</v>
      </c>
    </row>
    <row r="3882" spans="1:4" hidden="1" x14ac:dyDescent="0.3">
      <c r="A3882" s="187" t="e">
        <f>#REF!</f>
        <v>#REF!</v>
      </c>
      <c r="B3882" s="187" t="e">
        <f>#REF!</f>
        <v>#REF!</v>
      </c>
      <c r="C3882" s="191" t="e">
        <f>#REF!</f>
        <v>#REF!</v>
      </c>
      <c r="D3882" s="186" t="e">
        <f>COUNTIF('[5]Trial Balance'!$A:$A,A3882)</f>
        <v>#VALUE!</v>
      </c>
    </row>
    <row r="3883" spans="1:4" hidden="1" x14ac:dyDescent="0.3">
      <c r="A3883" s="187" t="e">
        <f>#REF!</f>
        <v>#REF!</v>
      </c>
      <c r="B3883" s="187" t="e">
        <f>#REF!</f>
        <v>#REF!</v>
      </c>
      <c r="C3883" s="191" t="e">
        <f>#REF!</f>
        <v>#REF!</v>
      </c>
      <c r="D3883" s="186" t="e">
        <f>COUNTIF('[5]Trial Balance'!$A:$A,A3883)</f>
        <v>#VALUE!</v>
      </c>
    </row>
    <row r="3884" spans="1:4" hidden="1" x14ac:dyDescent="0.3">
      <c r="A3884" s="187" t="e">
        <f>#REF!</f>
        <v>#REF!</v>
      </c>
      <c r="B3884" s="187" t="e">
        <f>#REF!</f>
        <v>#REF!</v>
      </c>
      <c r="C3884" s="191" t="e">
        <f>#REF!</f>
        <v>#REF!</v>
      </c>
      <c r="D3884" s="186" t="e">
        <f>COUNTIF('[5]Trial Balance'!$A:$A,A3884)</f>
        <v>#VALUE!</v>
      </c>
    </row>
    <row r="3885" spans="1:4" hidden="1" x14ac:dyDescent="0.3">
      <c r="A3885" s="187" t="e">
        <f>#REF!</f>
        <v>#REF!</v>
      </c>
      <c r="B3885" s="187" t="e">
        <f>#REF!</f>
        <v>#REF!</v>
      </c>
      <c r="C3885" s="191" t="e">
        <f>#REF!</f>
        <v>#REF!</v>
      </c>
      <c r="D3885" s="186" t="e">
        <f>COUNTIF('[5]Trial Balance'!$A:$A,A3885)</f>
        <v>#VALUE!</v>
      </c>
    </row>
    <row r="3886" spans="1:4" hidden="1" x14ac:dyDescent="0.3">
      <c r="A3886" s="187" t="e">
        <f>#REF!</f>
        <v>#REF!</v>
      </c>
      <c r="B3886" s="187" t="e">
        <f>#REF!</f>
        <v>#REF!</v>
      </c>
      <c r="C3886" s="191" t="e">
        <f>#REF!</f>
        <v>#REF!</v>
      </c>
      <c r="D3886" s="186" t="e">
        <f>COUNTIF('[5]Trial Balance'!$A:$A,A3886)</f>
        <v>#VALUE!</v>
      </c>
    </row>
    <row r="3887" spans="1:4" hidden="1" x14ac:dyDescent="0.3">
      <c r="A3887" s="187" t="e">
        <f>#REF!</f>
        <v>#REF!</v>
      </c>
      <c r="B3887" s="187" t="e">
        <f>#REF!</f>
        <v>#REF!</v>
      </c>
      <c r="C3887" s="191" t="e">
        <f>#REF!</f>
        <v>#REF!</v>
      </c>
      <c r="D3887" s="186" t="e">
        <f>COUNTIF('[5]Trial Balance'!$A:$A,A3887)</f>
        <v>#VALUE!</v>
      </c>
    </row>
    <row r="3888" spans="1:4" hidden="1" x14ac:dyDescent="0.3">
      <c r="A3888" s="187" t="e">
        <f>#REF!</f>
        <v>#REF!</v>
      </c>
      <c r="B3888" s="187" t="e">
        <f>#REF!</f>
        <v>#REF!</v>
      </c>
      <c r="C3888" s="191" t="e">
        <f>#REF!</f>
        <v>#REF!</v>
      </c>
      <c r="D3888" s="186" t="e">
        <f>COUNTIF('[5]Trial Balance'!$A:$A,A3888)</f>
        <v>#VALUE!</v>
      </c>
    </row>
    <row r="3889" spans="1:4" hidden="1" x14ac:dyDescent="0.3">
      <c r="A3889" s="187" t="e">
        <f>#REF!</f>
        <v>#REF!</v>
      </c>
      <c r="B3889" s="187" t="e">
        <f>#REF!</f>
        <v>#REF!</v>
      </c>
      <c r="C3889" s="191" t="e">
        <f>#REF!</f>
        <v>#REF!</v>
      </c>
      <c r="D3889" s="186" t="e">
        <f>COUNTIF('[5]Trial Balance'!$A:$A,A3889)</f>
        <v>#VALUE!</v>
      </c>
    </row>
    <row r="3890" spans="1:4" hidden="1" x14ac:dyDescent="0.3">
      <c r="A3890" s="187" t="e">
        <f>#REF!</f>
        <v>#REF!</v>
      </c>
      <c r="B3890" s="187" t="e">
        <f>#REF!</f>
        <v>#REF!</v>
      </c>
      <c r="C3890" s="191" t="e">
        <f>#REF!</f>
        <v>#REF!</v>
      </c>
      <c r="D3890" s="186" t="e">
        <f>COUNTIF('[5]Trial Balance'!$A:$A,A3890)</f>
        <v>#VALUE!</v>
      </c>
    </row>
    <row r="3891" spans="1:4" hidden="1" x14ac:dyDescent="0.3">
      <c r="A3891" s="187" t="e">
        <f>#REF!</f>
        <v>#REF!</v>
      </c>
      <c r="B3891" s="187" t="e">
        <f>#REF!</f>
        <v>#REF!</v>
      </c>
      <c r="C3891" s="191" t="e">
        <f>#REF!</f>
        <v>#REF!</v>
      </c>
      <c r="D3891" s="186" t="e">
        <f>COUNTIF('[5]Trial Balance'!$A:$A,A3891)</f>
        <v>#VALUE!</v>
      </c>
    </row>
    <row r="3892" spans="1:4" hidden="1" x14ac:dyDescent="0.3">
      <c r="A3892" s="187" t="e">
        <f>#REF!</f>
        <v>#REF!</v>
      </c>
      <c r="B3892" s="187" t="e">
        <f>#REF!</f>
        <v>#REF!</v>
      </c>
      <c r="C3892" s="191" t="e">
        <f>#REF!</f>
        <v>#REF!</v>
      </c>
      <c r="D3892" s="186" t="e">
        <f>COUNTIF('[5]Trial Balance'!$A:$A,A3892)</f>
        <v>#VALUE!</v>
      </c>
    </row>
    <row r="3893" spans="1:4" hidden="1" x14ac:dyDescent="0.3">
      <c r="A3893" s="187" t="e">
        <f>#REF!</f>
        <v>#REF!</v>
      </c>
      <c r="B3893" s="187" t="e">
        <f>#REF!</f>
        <v>#REF!</v>
      </c>
      <c r="C3893" s="191" t="e">
        <f>#REF!</f>
        <v>#REF!</v>
      </c>
      <c r="D3893" s="186" t="e">
        <f>COUNTIF('[5]Trial Balance'!$A:$A,A3893)</f>
        <v>#VALUE!</v>
      </c>
    </row>
    <row r="3894" spans="1:4" hidden="1" x14ac:dyDescent="0.3">
      <c r="A3894" s="187" t="e">
        <f>#REF!</f>
        <v>#REF!</v>
      </c>
      <c r="B3894" s="187" t="e">
        <f>#REF!</f>
        <v>#REF!</v>
      </c>
      <c r="C3894" s="191" t="e">
        <f>#REF!</f>
        <v>#REF!</v>
      </c>
      <c r="D3894" s="186" t="e">
        <f>COUNTIF('[5]Trial Balance'!$A:$A,A3894)</f>
        <v>#VALUE!</v>
      </c>
    </row>
    <row r="3895" spans="1:4" hidden="1" x14ac:dyDescent="0.3">
      <c r="A3895" s="187" t="e">
        <f>#REF!</f>
        <v>#REF!</v>
      </c>
      <c r="B3895" s="187" t="e">
        <f>#REF!</f>
        <v>#REF!</v>
      </c>
      <c r="C3895" s="191" t="e">
        <f>#REF!</f>
        <v>#REF!</v>
      </c>
      <c r="D3895" s="186" t="e">
        <f>COUNTIF('[5]Trial Balance'!$A:$A,A3895)</f>
        <v>#VALUE!</v>
      </c>
    </row>
    <row r="3896" spans="1:4" hidden="1" x14ac:dyDescent="0.3">
      <c r="A3896" s="187" t="e">
        <f>#REF!</f>
        <v>#REF!</v>
      </c>
      <c r="B3896" s="187" t="e">
        <f>#REF!</f>
        <v>#REF!</v>
      </c>
      <c r="C3896" s="191" t="e">
        <f>#REF!</f>
        <v>#REF!</v>
      </c>
      <c r="D3896" s="186" t="e">
        <f>COUNTIF('[5]Trial Balance'!$A:$A,A3896)</f>
        <v>#VALUE!</v>
      </c>
    </row>
    <row r="3897" spans="1:4" hidden="1" x14ac:dyDescent="0.3">
      <c r="A3897" s="187" t="e">
        <f>#REF!</f>
        <v>#REF!</v>
      </c>
      <c r="B3897" s="187" t="e">
        <f>#REF!</f>
        <v>#REF!</v>
      </c>
      <c r="C3897" s="191" t="e">
        <f>#REF!</f>
        <v>#REF!</v>
      </c>
      <c r="D3897" s="186" t="e">
        <f>COUNTIF('[5]Trial Balance'!$A:$A,A3897)</f>
        <v>#VALUE!</v>
      </c>
    </row>
    <row r="3898" spans="1:4" hidden="1" x14ac:dyDescent="0.3">
      <c r="A3898" s="187" t="e">
        <f>#REF!</f>
        <v>#REF!</v>
      </c>
      <c r="B3898" s="187" t="e">
        <f>#REF!</f>
        <v>#REF!</v>
      </c>
      <c r="C3898" s="191" t="e">
        <f>#REF!</f>
        <v>#REF!</v>
      </c>
      <c r="D3898" s="186" t="e">
        <f>COUNTIF('[5]Trial Balance'!$A:$A,A3898)</f>
        <v>#VALUE!</v>
      </c>
    </row>
    <row r="3899" spans="1:4" hidden="1" x14ac:dyDescent="0.3">
      <c r="A3899" s="187" t="e">
        <f>#REF!</f>
        <v>#REF!</v>
      </c>
      <c r="B3899" s="187" t="e">
        <f>#REF!</f>
        <v>#REF!</v>
      </c>
      <c r="C3899" s="191" t="e">
        <f>#REF!</f>
        <v>#REF!</v>
      </c>
      <c r="D3899" s="186" t="e">
        <f>COUNTIF('[5]Trial Balance'!$A:$A,A3899)</f>
        <v>#VALUE!</v>
      </c>
    </row>
    <row r="3900" spans="1:4" hidden="1" x14ac:dyDescent="0.3">
      <c r="A3900" s="187" t="e">
        <f>#REF!</f>
        <v>#REF!</v>
      </c>
      <c r="B3900" s="187" t="e">
        <f>#REF!</f>
        <v>#REF!</v>
      </c>
      <c r="C3900" s="191" t="e">
        <f>#REF!</f>
        <v>#REF!</v>
      </c>
      <c r="D3900" s="186" t="e">
        <f>COUNTIF('[5]Trial Balance'!$A:$A,A3900)</f>
        <v>#VALUE!</v>
      </c>
    </row>
    <row r="3901" spans="1:4" hidden="1" x14ac:dyDescent="0.3">
      <c r="A3901" s="187" t="e">
        <f>#REF!</f>
        <v>#REF!</v>
      </c>
      <c r="B3901" s="187" t="e">
        <f>#REF!</f>
        <v>#REF!</v>
      </c>
      <c r="C3901" s="191" t="e">
        <f>#REF!</f>
        <v>#REF!</v>
      </c>
      <c r="D3901" s="186" t="e">
        <f>COUNTIF('[5]Trial Balance'!$A:$A,A3901)</f>
        <v>#VALUE!</v>
      </c>
    </row>
    <row r="3902" spans="1:4" hidden="1" x14ac:dyDescent="0.3">
      <c r="A3902" s="187" t="e">
        <f>#REF!</f>
        <v>#REF!</v>
      </c>
      <c r="B3902" s="187" t="e">
        <f>#REF!</f>
        <v>#REF!</v>
      </c>
      <c r="C3902" s="191" t="e">
        <f>#REF!</f>
        <v>#REF!</v>
      </c>
      <c r="D3902" s="186" t="e">
        <f>COUNTIF('[5]Trial Balance'!$A:$A,A3902)</f>
        <v>#VALUE!</v>
      </c>
    </row>
    <row r="3903" spans="1:4" hidden="1" x14ac:dyDescent="0.3">
      <c r="A3903" s="187" t="e">
        <f>#REF!</f>
        <v>#REF!</v>
      </c>
      <c r="B3903" s="187" t="e">
        <f>#REF!</f>
        <v>#REF!</v>
      </c>
      <c r="C3903" s="191" t="e">
        <f>#REF!</f>
        <v>#REF!</v>
      </c>
      <c r="D3903" s="186" t="e">
        <f>COUNTIF('[5]Trial Balance'!$A:$A,A3903)</f>
        <v>#VALUE!</v>
      </c>
    </row>
    <row r="3904" spans="1:4" hidden="1" x14ac:dyDescent="0.3">
      <c r="A3904" s="187" t="e">
        <f>#REF!</f>
        <v>#REF!</v>
      </c>
      <c r="B3904" s="187" t="e">
        <f>#REF!</f>
        <v>#REF!</v>
      </c>
      <c r="C3904" s="191" t="e">
        <f>#REF!</f>
        <v>#REF!</v>
      </c>
      <c r="D3904" s="186" t="e">
        <f>COUNTIF('[5]Trial Balance'!$A:$A,A3904)</f>
        <v>#VALUE!</v>
      </c>
    </row>
    <row r="3905" spans="1:4" hidden="1" x14ac:dyDescent="0.3">
      <c r="A3905" s="187" t="e">
        <f>#REF!</f>
        <v>#REF!</v>
      </c>
      <c r="B3905" s="187" t="e">
        <f>#REF!</f>
        <v>#REF!</v>
      </c>
      <c r="C3905" s="191" t="e">
        <f>#REF!</f>
        <v>#REF!</v>
      </c>
      <c r="D3905" s="186" t="e">
        <f>COUNTIF('[5]Trial Balance'!$A:$A,A3905)</f>
        <v>#VALUE!</v>
      </c>
    </row>
    <row r="3906" spans="1:4" hidden="1" x14ac:dyDescent="0.3">
      <c r="A3906" s="187" t="e">
        <f>#REF!</f>
        <v>#REF!</v>
      </c>
      <c r="B3906" s="187" t="e">
        <f>#REF!</f>
        <v>#REF!</v>
      </c>
      <c r="C3906" s="191" t="e">
        <f>#REF!</f>
        <v>#REF!</v>
      </c>
      <c r="D3906" s="186" t="e">
        <f>COUNTIF('[5]Trial Balance'!$A:$A,A3906)</f>
        <v>#VALUE!</v>
      </c>
    </row>
    <row r="3907" spans="1:4" hidden="1" x14ac:dyDescent="0.3">
      <c r="A3907" s="187" t="e">
        <f>#REF!</f>
        <v>#REF!</v>
      </c>
      <c r="B3907" s="187" t="e">
        <f>#REF!</f>
        <v>#REF!</v>
      </c>
      <c r="C3907" s="191" t="e">
        <f>#REF!</f>
        <v>#REF!</v>
      </c>
      <c r="D3907" s="186" t="e">
        <f>COUNTIF('[5]Trial Balance'!$A:$A,A3907)</f>
        <v>#VALUE!</v>
      </c>
    </row>
    <row r="3908" spans="1:4" hidden="1" x14ac:dyDescent="0.3">
      <c r="A3908" s="187" t="e">
        <f>#REF!</f>
        <v>#REF!</v>
      </c>
      <c r="B3908" s="187" t="e">
        <f>#REF!</f>
        <v>#REF!</v>
      </c>
      <c r="C3908" s="191" t="e">
        <f>#REF!</f>
        <v>#REF!</v>
      </c>
      <c r="D3908" s="186" t="e">
        <f>COUNTIF('[5]Trial Balance'!$A:$A,A3908)</f>
        <v>#VALUE!</v>
      </c>
    </row>
    <row r="3909" spans="1:4" hidden="1" x14ac:dyDescent="0.3">
      <c r="A3909" s="187" t="e">
        <f>#REF!</f>
        <v>#REF!</v>
      </c>
      <c r="B3909" s="187" t="e">
        <f>#REF!</f>
        <v>#REF!</v>
      </c>
      <c r="C3909" s="191" t="e">
        <f>#REF!</f>
        <v>#REF!</v>
      </c>
      <c r="D3909" s="186" t="e">
        <f>COUNTIF('[5]Trial Balance'!$A:$A,A3909)</f>
        <v>#VALUE!</v>
      </c>
    </row>
    <row r="3910" spans="1:4" hidden="1" x14ac:dyDescent="0.3">
      <c r="A3910" s="187" t="e">
        <f>#REF!</f>
        <v>#REF!</v>
      </c>
      <c r="B3910" s="187" t="e">
        <f>#REF!</f>
        <v>#REF!</v>
      </c>
      <c r="C3910" s="191" t="e">
        <f>#REF!</f>
        <v>#REF!</v>
      </c>
      <c r="D3910" s="186" t="e">
        <f>COUNTIF('[5]Trial Balance'!$A:$A,A3910)</f>
        <v>#VALUE!</v>
      </c>
    </row>
    <row r="3911" spans="1:4" hidden="1" x14ac:dyDescent="0.3">
      <c r="A3911" s="187" t="e">
        <f>#REF!</f>
        <v>#REF!</v>
      </c>
      <c r="B3911" s="187" t="e">
        <f>#REF!</f>
        <v>#REF!</v>
      </c>
      <c r="C3911" s="191" t="e">
        <f>#REF!</f>
        <v>#REF!</v>
      </c>
      <c r="D3911" s="186" t="e">
        <f>COUNTIF('[5]Trial Balance'!$A:$A,A3911)</f>
        <v>#VALUE!</v>
      </c>
    </row>
    <row r="3912" spans="1:4" hidden="1" x14ac:dyDescent="0.3">
      <c r="A3912" s="187" t="e">
        <f>#REF!</f>
        <v>#REF!</v>
      </c>
      <c r="B3912" s="187" t="e">
        <f>#REF!</f>
        <v>#REF!</v>
      </c>
      <c r="C3912" s="191" t="e">
        <f>#REF!</f>
        <v>#REF!</v>
      </c>
      <c r="D3912" s="186" t="e">
        <f>COUNTIF('[5]Trial Balance'!$A:$A,A3912)</f>
        <v>#VALUE!</v>
      </c>
    </row>
    <row r="3913" spans="1:4" hidden="1" x14ac:dyDescent="0.3">
      <c r="A3913" s="187" t="e">
        <f>#REF!</f>
        <v>#REF!</v>
      </c>
      <c r="B3913" s="187" t="e">
        <f>#REF!</f>
        <v>#REF!</v>
      </c>
      <c r="C3913" s="191" t="e">
        <f>#REF!</f>
        <v>#REF!</v>
      </c>
      <c r="D3913" s="186" t="e">
        <f>COUNTIF('[5]Trial Balance'!$A:$A,A3913)</f>
        <v>#VALUE!</v>
      </c>
    </row>
    <row r="3914" spans="1:4" hidden="1" x14ac:dyDescent="0.3">
      <c r="A3914" s="187" t="e">
        <f>#REF!</f>
        <v>#REF!</v>
      </c>
      <c r="B3914" s="187" t="e">
        <f>#REF!</f>
        <v>#REF!</v>
      </c>
      <c r="C3914" s="191" t="e">
        <f>#REF!</f>
        <v>#REF!</v>
      </c>
      <c r="D3914" s="186" t="e">
        <f>COUNTIF('[5]Trial Balance'!$A:$A,A3914)</f>
        <v>#VALUE!</v>
      </c>
    </row>
    <row r="3915" spans="1:4" hidden="1" x14ac:dyDescent="0.3">
      <c r="A3915" s="187" t="e">
        <f>#REF!</f>
        <v>#REF!</v>
      </c>
      <c r="B3915" s="187" t="e">
        <f>#REF!</f>
        <v>#REF!</v>
      </c>
      <c r="C3915" s="191" t="e">
        <f>#REF!</f>
        <v>#REF!</v>
      </c>
      <c r="D3915" s="186" t="e">
        <f>COUNTIF('[5]Trial Balance'!$A:$A,A3915)</f>
        <v>#VALUE!</v>
      </c>
    </row>
    <row r="3916" spans="1:4" hidden="1" x14ac:dyDescent="0.3">
      <c r="A3916" s="187" t="e">
        <f>#REF!</f>
        <v>#REF!</v>
      </c>
      <c r="B3916" s="187" t="e">
        <f>#REF!</f>
        <v>#REF!</v>
      </c>
      <c r="C3916" s="191" t="e">
        <f>#REF!</f>
        <v>#REF!</v>
      </c>
      <c r="D3916" s="186" t="e">
        <f>COUNTIF('[5]Trial Balance'!$A:$A,A3916)</f>
        <v>#VALUE!</v>
      </c>
    </row>
    <row r="3917" spans="1:4" hidden="1" x14ac:dyDescent="0.3">
      <c r="A3917" s="187" t="e">
        <f>#REF!</f>
        <v>#REF!</v>
      </c>
      <c r="B3917" s="187" t="e">
        <f>#REF!</f>
        <v>#REF!</v>
      </c>
      <c r="C3917" s="191" t="e">
        <f>#REF!</f>
        <v>#REF!</v>
      </c>
      <c r="D3917" s="186" t="e">
        <f>COUNTIF('[5]Trial Balance'!$A:$A,A3917)</f>
        <v>#VALUE!</v>
      </c>
    </row>
    <row r="3918" spans="1:4" hidden="1" x14ac:dyDescent="0.3">
      <c r="A3918" s="187" t="e">
        <f>#REF!</f>
        <v>#REF!</v>
      </c>
      <c r="B3918" s="187" t="e">
        <f>#REF!</f>
        <v>#REF!</v>
      </c>
      <c r="C3918" s="191" t="e">
        <f>#REF!</f>
        <v>#REF!</v>
      </c>
      <c r="D3918" s="186" t="e">
        <f>COUNTIF('[5]Trial Balance'!$A:$A,A3918)</f>
        <v>#VALUE!</v>
      </c>
    </row>
    <row r="3919" spans="1:4" hidden="1" x14ac:dyDescent="0.3">
      <c r="A3919" s="187" t="e">
        <f>#REF!</f>
        <v>#REF!</v>
      </c>
      <c r="B3919" s="187" t="e">
        <f>#REF!</f>
        <v>#REF!</v>
      </c>
      <c r="C3919" s="191" t="e">
        <f>#REF!</f>
        <v>#REF!</v>
      </c>
      <c r="D3919" s="186" t="e">
        <f>COUNTIF('[5]Trial Balance'!$A:$A,A3919)</f>
        <v>#VALUE!</v>
      </c>
    </row>
    <row r="3920" spans="1:4" hidden="1" x14ac:dyDescent="0.3">
      <c r="A3920" s="187" t="e">
        <f>#REF!</f>
        <v>#REF!</v>
      </c>
      <c r="B3920" s="187" t="e">
        <f>#REF!</f>
        <v>#REF!</v>
      </c>
      <c r="C3920" s="191" t="e">
        <f>#REF!</f>
        <v>#REF!</v>
      </c>
      <c r="D3920" s="186" t="e">
        <f>COUNTIF('[5]Trial Balance'!$A:$A,A3920)</f>
        <v>#VALUE!</v>
      </c>
    </row>
    <row r="3921" spans="1:4" hidden="1" x14ac:dyDescent="0.3">
      <c r="A3921" s="187" t="e">
        <f>#REF!</f>
        <v>#REF!</v>
      </c>
      <c r="B3921" s="187" t="e">
        <f>#REF!</f>
        <v>#REF!</v>
      </c>
      <c r="C3921" s="191" t="e">
        <f>#REF!</f>
        <v>#REF!</v>
      </c>
      <c r="D3921" s="186" t="e">
        <f>COUNTIF('[5]Trial Balance'!$A:$A,A3921)</f>
        <v>#VALUE!</v>
      </c>
    </row>
    <row r="3922" spans="1:4" hidden="1" x14ac:dyDescent="0.3">
      <c r="A3922" s="187" t="e">
        <f>#REF!</f>
        <v>#REF!</v>
      </c>
      <c r="B3922" s="187" t="e">
        <f>#REF!</f>
        <v>#REF!</v>
      </c>
      <c r="C3922" s="191" t="e">
        <f>#REF!</f>
        <v>#REF!</v>
      </c>
      <c r="D3922" s="186" t="e">
        <f>COUNTIF('[5]Trial Balance'!$A:$A,A3922)</f>
        <v>#VALUE!</v>
      </c>
    </row>
    <row r="3923" spans="1:4" hidden="1" x14ac:dyDescent="0.3">
      <c r="A3923" s="187" t="e">
        <f>#REF!</f>
        <v>#REF!</v>
      </c>
      <c r="B3923" s="187" t="e">
        <f>#REF!</f>
        <v>#REF!</v>
      </c>
      <c r="C3923" s="191" t="e">
        <f>#REF!</f>
        <v>#REF!</v>
      </c>
      <c r="D3923" s="186" t="e">
        <f>COUNTIF('[5]Trial Balance'!$A:$A,A3923)</f>
        <v>#VALUE!</v>
      </c>
    </row>
    <row r="3924" spans="1:4" hidden="1" x14ac:dyDescent="0.3">
      <c r="A3924" s="187" t="e">
        <f>#REF!</f>
        <v>#REF!</v>
      </c>
      <c r="B3924" s="187" t="e">
        <f>#REF!</f>
        <v>#REF!</v>
      </c>
      <c r="C3924" s="191" t="e">
        <f>#REF!</f>
        <v>#REF!</v>
      </c>
      <c r="D3924" s="186" t="e">
        <f>COUNTIF('[5]Trial Balance'!$A:$A,A3924)</f>
        <v>#VALUE!</v>
      </c>
    </row>
    <row r="3925" spans="1:4" hidden="1" x14ac:dyDescent="0.3">
      <c r="A3925" s="187" t="e">
        <f>#REF!</f>
        <v>#REF!</v>
      </c>
      <c r="B3925" s="187" t="e">
        <f>#REF!</f>
        <v>#REF!</v>
      </c>
      <c r="C3925" s="191" t="e">
        <f>#REF!</f>
        <v>#REF!</v>
      </c>
      <c r="D3925" s="186" t="e">
        <f>COUNTIF('[5]Trial Balance'!$A:$A,A3925)</f>
        <v>#VALUE!</v>
      </c>
    </row>
    <row r="3926" spans="1:4" hidden="1" x14ac:dyDescent="0.3">
      <c r="A3926" s="187" t="e">
        <f>#REF!</f>
        <v>#REF!</v>
      </c>
      <c r="B3926" s="187" t="e">
        <f>#REF!</f>
        <v>#REF!</v>
      </c>
      <c r="C3926" s="191" t="e">
        <f>#REF!</f>
        <v>#REF!</v>
      </c>
      <c r="D3926" s="186" t="e">
        <f>COUNTIF('[5]Trial Balance'!$A:$A,A3926)</f>
        <v>#VALUE!</v>
      </c>
    </row>
    <row r="3927" spans="1:4" hidden="1" x14ac:dyDescent="0.3">
      <c r="A3927" s="187" t="e">
        <f>#REF!</f>
        <v>#REF!</v>
      </c>
      <c r="B3927" s="187" t="e">
        <f>#REF!</f>
        <v>#REF!</v>
      </c>
      <c r="C3927" s="191" t="e">
        <f>#REF!</f>
        <v>#REF!</v>
      </c>
      <c r="D3927" s="186" t="e">
        <f>COUNTIF('[5]Trial Balance'!$A:$A,A3927)</f>
        <v>#VALUE!</v>
      </c>
    </row>
    <row r="3928" spans="1:4" hidden="1" x14ac:dyDescent="0.3">
      <c r="A3928" s="187" t="e">
        <f>#REF!</f>
        <v>#REF!</v>
      </c>
      <c r="B3928" s="187" t="e">
        <f>#REF!</f>
        <v>#REF!</v>
      </c>
      <c r="C3928" s="191" t="e">
        <f>#REF!</f>
        <v>#REF!</v>
      </c>
      <c r="D3928" s="186" t="e">
        <f>COUNTIF('[5]Trial Balance'!$A:$A,A3928)</f>
        <v>#VALUE!</v>
      </c>
    </row>
    <row r="3929" spans="1:4" hidden="1" x14ac:dyDescent="0.3">
      <c r="A3929" s="187" t="e">
        <f>#REF!</f>
        <v>#REF!</v>
      </c>
      <c r="B3929" s="187" t="e">
        <f>#REF!</f>
        <v>#REF!</v>
      </c>
      <c r="C3929" s="191" t="e">
        <f>#REF!</f>
        <v>#REF!</v>
      </c>
      <c r="D3929" s="186" t="e">
        <f>COUNTIF('[5]Trial Balance'!$A:$A,A3929)</f>
        <v>#VALUE!</v>
      </c>
    </row>
    <row r="3930" spans="1:4" hidden="1" x14ac:dyDescent="0.3">
      <c r="A3930" s="187" t="e">
        <f>#REF!</f>
        <v>#REF!</v>
      </c>
      <c r="B3930" s="187" t="e">
        <f>#REF!</f>
        <v>#REF!</v>
      </c>
      <c r="C3930" s="191" t="e">
        <f>#REF!</f>
        <v>#REF!</v>
      </c>
      <c r="D3930" s="186" t="e">
        <f>COUNTIF('[5]Trial Balance'!$A:$A,A3930)</f>
        <v>#VALUE!</v>
      </c>
    </row>
    <row r="3931" spans="1:4" hidden="1" x14ac:dyDescent="0.3">
      <c r="A3931" s="187" t="e">
        <f>#REF!</f>
        <v>#REF!</v>
      </c>
      <c r="B3931" s="187" t="e">
        <f>#REF!</f>
        <v>#REF!</v>
      </c>
      <c r="C3931" s="191" t="e">
        <f>#REF!</f>
        <v>#REF!</v>
      </c>
      <c r="D3931" s="186" t="e">
        <f>COUNTIF('[5]Trial Balance'!$A:$A,A3931)</f>
        <v>#VALUE!</v>
      </c>
    </row>
    <row r="3932" spans="1:4" hidden="1" x14ac:dyDescent="0.3">
      <c r="A3932" s="187" t="e">
        <f>#REF!</f>
        <v>#REF!</v>
      </c>
      <c r="B3932" s="187" t="e">
        <f>#REF!</f>
        <v>#REF!</v>
      </c>
      <c r="C3932" s="191" t="e">
        <f>#REF!</f>
        <v>#REF!</v>
      </c>
      <c r="D3932" s="186" t="e">
        <f>COUNTIF('[5]Trial Balance'!$A:$A,A3932)</f>
        <v>#VALUE!</v>
      </c>
    </row>
    <row r="3933" spans="1:4" hidden="1" x14ac:dyDescent="0.3">
      <c r="A3933" s="187" t="e">
        <f>#REF!</f>
        <v>#REF!</v>
      </c>
      <c r="B3933" s="187" t="e">
        <f>#REF!</f>
        <v>#REF!</v>
      </c>
      <c r="C3933" s="191" t="e">
        <f>#REF!</f>
        <v>#REF!</v>
      </c>
      <c r="D3933" s="186" t="e">
        <f>COUNTIF('[5]Trial Balance'!$A:$A,A3933)</f>
        <v>#VALUE!</v>
      </c>
    </row>
    <row r="3934" spans="1:4" hidden="1" x14ac:dyDescent="0.3">
      <c r="A3934" s="187" t="e">
        <f>#REF!</f>
        <v>#REF!</v>
      </c>
      <c r="B3934" s="187" t="e">
        <f>#REF!</f>
        <v>#REF!</v>
      </c>
      <c r="C3934" s="191" t="e">
        <f>#REF!</f>
        <v>#REF!</v>
      </c>
      <c r="D3934" s="186" t="e">
        <f>COUNTIF('[5]Trial Balance'!$A:$A,A3934)</f>
        <v>#VALUE!</v>
      </c>
    </row>
    <row r="3935" spans="1:4" hidden="1" x14ac:dyDescent="0.3">
      <c r="A3935" s="187" t="e">
        <f>#REF!</f>
        <v>#REF!</v>
      </c>
      <c r="B3935" s="187" t="e">
        <f>#REF!</f>
        <v>#REF!</v>
      </c>
      <c r="C3935" s="191" t="e">
        <f>#REF!</f>
        <v>#REF!</v>
      </c>
      <c r="D3935" s="186" t="e">
        <f>COUNTIF('[5]Trial Balance'!$A:$A,A3935)</f>
        <v>#VALUE!</v>
      </c>
    </row>
    <row r="3936" spans="1:4" hidden="1" x14ac:dyDescent="0.3">
      <c r="A3936" s="187" t="e">
        <f>#REF!</f>
        <v>#REF!</v>
      </c>
      <c r="B3936" s="187" t="e">
        <f>#REF!</f>
        <v>#REF!</v>
      </c>
      <c r="C3936" s="191" t="e">
        <f>#REF!</f>
        <v>#REF!</v>
      </c>
      <c r="D3936" s="186" t="e">
        <f>COUNTIF('[5]Trial Balance'!$A:$A,A3936)</f>
        <v>#VALUE!</v>
      </c>
    </row>
    <row r="3937" spans="1:4" hidden="1" x14ac:dyDescent="0.3">
      <c r="A3937" s="187" t="e">
        <f>#REF!</f>
        <v>#REF!</v>
      </c>
      <c r="B3937" s="187" t="e">
        <f>#REF!</f>
        <v>#REF!</v>
      </c>
      <c r="C3937" s="191" t="e">
        <f>#REF!</f>
        <v>#REF!</v>
      </c>
      <c r="D3937" s="186" t="e">
        <f>COUNTIF('[5]Trial Balance'!$A:$A,A3937)</f>
        <v>#VALUE!</v>
      </c>
    </row>
    <row r="3938" spans="1:4" hidden="1" x14ac:dyDescent="0.3">
      <c r="A3938" s="187" t="e">
        <f>#REF!</f>
        <v>#REF!</v>
      </c>
      <c r="B3938" s="187" t="e">
        <f>#REF!</f>
        <v>#REF!</v>
      </c>
      <c r="C3938" s="191" t="e">
        <f>#REF!</f>
        <v>#REF!</v>
      </c>
      <c r="D3938" s="186" t="e">
        <f>COUNTIF('[5]Trial Balance'!$A:$A,A3938)</f>
        <v>#VALUE!</v>
      </c>
    </row>
    <row r="3939" spans="1:4" hidden="1" x14ac:dyDescent="0.3">
      <c r="A3939" s="187" t="e">
        <f>#REF!</f>
        <v>#REF!</v>
      </c>
      <c r="B3939" s="187" t="e">
        <f>#REF!</f>
        <v>#REF!</v>
      </c>
      <c r="C3939" s="191" t="e">
        <f>#REF!</f>
        <v>#REF!</v>
      </c>
      <c r="D3939" s="186" t="e">
        <f>COUNTIF('[5]Trial Balance'!$A:$A,A3939)</f>
        <v>#VALUE!</v>
      </c>
    </row>
    <row r="3940" spans="1:4" hidden="1" x14ac:dyDescent="0.3">
      <c r="A3940" s="187" t="e">
        <f>#REF!</f>
        <v>#REF!</v>
      </c>
      <c r="B3940" s="187" t="e">
        <f>#REF!</f>
        <v>#REF!</v>
      </c>
      <c r="C3940" s="191" t="e">
        <f>#REF!</f>
        <v>#REF!</v>
      </c>
      <c r="D3940" s="186" t="e">
        <f>COUNTIF('[5]Trial Balance'!$A:$A,A3940)</f>
        <v>#VALUE!</v>
      </c>
    </row>
    <row r="3941" spans="1:4" hidden="1" x14ac:dyDescent="0.3">
      <c r="A3941" s="187" t="e">
        <f>#REF!</f>
        <v>#REF!</v>
      </c>
      <c r="B3941" s="187" t="e">
        <f>#REF!</f>
        <v>#REF!</v>
      </c>
      <c r="C3941" s="191" t="e">
        <f>#REF!</f>
        <v>#REF!</v>
      </c>
      <c r="D3941" s="186" t="e">
        <f>COUNTIF('[5]Trial Balance'!$A:$A,A3941)</f>
        <v>#VALUE!</v>
      </c>
    </row>
    <row r="3942" spans="1:4" hidden="1" x14ac:dyDescent="0.3">
      <c r="A3942" s="187" t="e">
        <f>#REF!</f>
        <v>#REF!</v>
      </c>
      <c r="B3942" s="187" t="e">
        <f>#REF!</f>
        <v>#REF!</v>
      </c>
      <c r="C3942" s="191" t="e">
        <f>#REF!</f>
        <v>#REF!</v>
      </c>
      <c r="D3942" s="186" t="e">
        <f>COUNTIF('[5]Trial Balance'!$A:$A,A3942)</f>
        <v>#VALUE!</v>
      </c>
    </row>
    <row r="3943" spans="1:4" hidden="1" x14ac:dyDescent="0.3">
      <c r="A3943" s="187" t="e">
        <f>#REF!</f>
        <v>#REF!</v>
      </c>
      <c r="B3943" s="187" t="e">
        <f>#REF!</f>
        <v>#REF!</v>
      </c>
      <c r="C3943" s="191" t="e">
        <f>#REF!</f>
        <v>#REF!</v>
      </c>
      <c r="D3943" s="186" t="e">
        <f>COUNTIF('[5]Trial Balance'!$A:$A,A3943)</f>
        <v>#VALUE!</v>
      </c>
    </row>
    <row r="3944" spans="1:4" hidden="1" x14ac:dyDescent="0.3">
      <c r="A3944" s="187" t="e">
        <f>#REF!</f>
        <v>#REF!</v>
      </c>
      <c r="B3944" s="187" t="e">
        <f>#REF!</f>
        <v>#REF!</v>
      </c>
      <c r="C3944" s="191" t="e">
        <f>#REF!</f>
        <v>#REF!</v>
      </c>
      <c r="D3944" s="186" t="e">
        <f>COUNTIF('[5]Trial Balance'!$A:$A,A3944)</f>
        <v>#VALUE!</v>
      </c>
    </row>
    <row r="3945" spans="1:4" hidden="1" x14ac:dyDescent="0.3">
      <c r="A3945" s="187" t="e">
        <f>#REF!</f>
        <v>#REF!</v>
      </c>
      <c r="B3945" s="187" t="e">
        <f>#REF!</f>
        <v>#REF!</v>
      </c>
      <c r="C3945" s="191" t="e">
        <f>#REF!</f>
        <v>#REF!</v>
      </c>
      <c r="D3945" s="186" t="e">
        <f>COUNTIF('[5]Trial Balance'!$A:$A,A3945)</f>
        <v>#VALUE!</v>
      </c>
    </row>
    <row r="3946" spans="1:4" hidden="1" x14ac:dyDescent="0.3">
      <c r="A3946" s="187" t="e">
        <f>#REF!</f>
        <v>#REF!</v>
      </c>
      <c r="B3946" s="187" t="e">
        <f>#REF!</f>
        <v>#REF!</v>
      </c>
      <c r="C3946" s="191" t="e">
        <f>#REF!</f>
        <v>#REF!</v>
      </c>
      <c r="D3946" s="186" t="e">
        <f>COUNTIF('[5]Trial Balance'!$A:$A,A3946)</f>
        <v>#VALUE!</v>
      </c>
    </row>
    <row r="3947" spans="1:4" hidden="1" x14ac:dyDescent="0.3">
      <c r="A3947" s="187" t="e">
        <f>#REF!</f>
        <v>#REF!</v>
      </c>
      <c r="B3947" s="187" t="e">
        <f>#REF!</f>
        <v>#REF!</v>
      </c>
      <c r="C3947" s="191" t="e">
        <f>#REF!</f>
        <v>#REF!</v>
      </c>
      <c r="D3947" s="186" t="e">
        <f>COUNTIF('[5]Trial Balance'!$A:$A,A3947)</f>
        <v>#VALUE!</v>
      </c>
    </row>
    <row r="3948" spans="1:4" hidden="1" x14ac:dyDescent="0.3">
      <c r="A3948" s="187" t="e">
        <f>#REF!</f>
        <v>#REF!</v>
      </c>
      <c r="B3948" s="187" t="e">
        <f>#REF!</f>
        <v>#REF!</v>
      </c>
      <c r="C3948" s="191" t="e">
        <f>#REF!</f>
        <v>#REF!</v>
      </c>
      <c r="D3948" s="186" t="e">
        <f>COUNTIF('[5]Trial Balance'!$A:$A,A3948)</f>
        <v>#VALUE!</v>
      </c>
    </row>
    <row r="3949" spans="1:4" hidden="1" x14ac:dyDescent="0.3">
      <c r="A3949" s="187" t="e">
        <f>#REF!</f>
        <v>#REF!</v>
      </c>
      <c r="B3949" s="187" t="e">
        <f>#REF!</f>
        <v>#REF!</v>
      </c>
      <c r="C3949" s="191" t="e">
        <f>#REF!</f>
        <v>#REF!</v>
      </c>
      <c r="D3949" s="186" t="e">
        <f>COUNTIF('[5]Trial Balance'!$A:$A,A3949)</f>
        <v>#VALUE!</v>
      </c>
    </row>
    <row r="3950" spans="1:4" hidden="1" x14ac:dyDescent="0.3">
      <c r="A3950" s="187" t="e">
        <f>#REF!</f>
        <v>#REF!</v>
      </c>
      <c r="B3950" s="187" t="e">
        <f>#REF!</f>
        <v>#REF!</v>
      </c>
      <c r="C3950" s="191" t="e">
        <f>#REF!</f>
        <v>#REF!</v>
      </c>
      <c r="D3950" s="186" t="e">
        <f>COUNTIF('[5]Trial Balance'!$A:$A,A3950)</f>
        <v>#VALUE!</v>
      </c>
    </row>
    <row r="3951" spans="1:4" hidden="1" x14ac:dyDescent="0.3">
      <c r="A3951" s="187" t="e">
        <f>#REF!</f>
        <v>#REF!</v>
      </c>
      <c r="B3951" s="187" t="e">
        <f>#REF!</f>
        <v>#REF!</v>
      </c>
      <c r="C3951" s="191" t="e">
        <f>#REF!</f>
        <v>#REF!</v>
      </c>
      <c r="D3951" s="186" t="e">
        <f>COUNTIF('[5]Trial Balance'!$A:$A,A3951)</f>
        <v>#VALUE!</v>
      </c>
    </row>
    <row r="3952" spans="1:4" hidden="1" x14ac:dyDescent="0.3">
      <c r="A3952" s="187" t="e">
        <f>#REF!</f>
        <v>#REF!</v>
      </c>
      <c r="B3952" s="187" t="e">
        <f>#REF!</f>
        <v>#REF!</v>
      </c>
      <c r="C3952" s="191" t="e">
        <f>#REF!</f>
        <v>#REF!</v>
      </c>
      <c r="D3952" s="186" t="e">
        <f>COUNTIF('[5]Trial Balance'!$A:$A,A3952)</f>
        <v>#VALUE!</v>
      </c>
    </row>
    <row r="3953" spans="1:4" hidden="1" x14ac:dyDescent="0.3">
      <c r="A3953" s="187" t="e">
        <f>#REF!</f>
        <v>#REF!</v>
      </c>
      <c r="B3953" s="187" t="e">
        <f>#REF!</f>
        <v>#REF!</v>
      </c>
      <c r="C3953" s="191" t="e">
        <f>#REF!</f>
        <v>#REF!</v>
      </c>
      <c r="D3953" s="186" t="e">
        <f>COUNTIF('[5]Trial Balance'!$A:$A,A3953)</f>
        <v>#VALUE!</v>
      </c>
    </row>
    <row r="3954" spans="1:4" hidden="1" x14ac:dyDescent="0.3">
      <c r="A3954" s="187" t="e">
        <f>#REF!</f>
        <v>#REF!</v>
      </c>
      <c r="B3954" s="187" t="e">
        <f>#REF!</f>
        <v>#REF!</v>
      </c>
      <c r="C3954" s="191" t="e">
        <f>#REF!</f>
        <v>#REF!</v>
      </c>
      <c r="D3954" s="186" t="e">
        <f>COUNTIF('[5]Trial Balance'!$A:$A,A3954)</f>
        <v>#VALUE!</v>
      </c>
    </row>
    <row r="3955" spans="1:4" hidden="1" x14ac:dyDescent="0.3">
      <c r="A3955" s="187" t="e">
        <f>#REF!</f>
        <v>#REF!</v>
      </c>
      <c r="B3955" s="187" t="e">
        <f>#REF!</f>
        <v>#REF!</v>
      </c>
      <c r="C3955" s="191" t="e">
        <f>#REF!</f>
        <v>#REF!</v>
      </c>
      <c r="D3955" s="186" t="e">
        <f>COUNTIF('[5]Trial Balance'!$A:$A,A3955)</f>
        <v>#VALUE!</v>
      </c>
    </row>
    <row r="3956" spans="1:4" hidden="1" x14ac:dyDescent="0.3">
      <c r="A3956" s="187" t="e">
        <f>#REF!</f>
        <v>#REF!</v>
      </c>
      <c r="B3956" s="187" t="e">
        <f>#REF!</f>
        <v>#REF!</v>
      </c>
      <c r="C3956" s="191" t="e">
        <f>#REF!</f>
        <v>#REF!</v>
      </c>
      <c r="D3956" s="186" t="e">
        <f>COUNTIF('[5]Trial Balance'!$A:$A,A3956)</f>
        <v>#VALUE!</v>
      </c>
    </row>
    <row r="3957" spans="1:4" hidden="1" x14ac:dyDescent="0.3">
      <c r="A3957" s="187" t="e">
        <f>#REF!</f>
        <v>#REF!</v>
      </c>
      <c r="B3957" s="187" t="e">
        <f>#REF!</f>
        <v>#REF!</v>
      </c>
      <c r="C3957" s="191" t="e">
        <f>#REF!</f>
        <v>#REF!</v>
      </c>
      <c r="D3957" s="186" t="e">
        <f>COUNTIF('[5]Trial Balance'!$A:$A,A3957)</f>
        <v>#VALUE!</v>
      </c>
    </row>
    <row r="3958" spans="1:4" hidden="1" x14ac:dyDescent="0.3">
      <c r="A3958" s="187" t="e">
        <f>#REF!</f>
        <v>#REF!</v>
      </c>
      <c r="B3958" s="187" t="e">
        <f>#REF!</f>
        <v>#REF!</v>
      </c>
      <c r="C3958" s="191" t="e">
        <f>#REF!</f>
        <v>#REF!</v>
      </c>
      <c r="D3958" s="186" t="e">
        <f>COUNTIF('[5]Trial Balance'!$A:$A,A3958)</f>
        <v>#VALUE!</v>
      </c>
    </row>
    <row r="3959" spans="1:4" hidden="1" x14ac:dyDescent="0.3">
      <c r="A3959" s="187" t="e">
        <f>#REF!</f>
        <v>#REF!</v>
      </c>
      <c r="B3959" s="187" t="e">
        <f>#REF!</f>
        <v>#REF!</v>
      </c>
      <c r="C3959" s="191" t="e">
        <f>#REF!</f>
        <v>#REF!</v>
      </c>
      <c r="D3959" s="186" t="e">
        <f>COUNTIF('[5]Trial Balance'!$A:$A,A3959)</f>
        <v>#VALUE!</v>
      </c>
    </row>
    <row r="3960" spans="1:4" hidden="1" x14ac:dyDescent="0.3">
      <c r="A3960" s="187" t="e">
        <f>#REF!</f>
        <v>#REF!</v>
      </c>
      <c r="B3960" s="187" t="e">
        <f>#REF!</f>
        <v>#REF!</v>
      </c>
      <c r="C3960" s="191" t="e">
        <f>#REF!</f>
        <v>#REF!</v>
      </c>
      <c r="D3960" s="186" t="e">
        <f>COUNTIF('[5]Trial Balance'!$A:$A,A3960)</f>
        <v>#VALUE!</v>
      </c>
    </row>
    <row r="3961" spans="1:4" hidden="1" x14ac:dyDescent="0.3">
      <c r="A3961" s="187" t="e">
        <f>#REF!</f>
        <v>#REF!</v>
      </c>
      <c r="B3961" s="187" t="e">
        <f>#REF!</f>
        <v>#REF!</v>
      </c>
      <c r="C3961" s="191" t="e">
        <f>#REF!</f>
        <v>#REF!</v>
      </c>
      <c r="D3961" s="186" t="e">
        <f>COUNTIF('[5]Trial Balance'!$A:$A,A3961)</f>
        <v>#VALUE!</v>
      </c>
    </row>
    <row r="3962" spans="1:4" hidden="1" x14ac:dyDescent="0.3">
      <c r="A3962" s="187" t="e">
        <f>#REF!</f>
        <v>#REF!</v>
      </c>
      <c r="B3962" s="187" t="e">
        <f>#REF!</f>
        <v>#REF!</v>
      </c>
      <c r="C3962" s="191" t="e">
        <f>#REF!</f>
        <v>#REF!</v>
      </c>
      <c r="D3962" s="186" t="e">
        <f>COUNTIF('[5]Trial Balance'!$A:$A,A3962)</f>
        <v>#VALUE!</v>
      </c>
    </row>
    <row r="3963" spans="1:4" hidden="1" x14ac:dyDescent="0.3">
      <c r="A3963" s="187" t="e">
        <f>#REF!</f>
        <v>#REF!</v>
      </c>
      <c r="B3963" s="187" t="e">
        <f>#REF!</f>
        <v>#REF!</v>
      </c>
      <c r="C3963" s="191" t="e">
        <f>#REF!</f>
        <v>#REF!</v>
      </c>
      <c r="D3963" s="186" t="e">
        <f>COUNTIF('[5]Trial Balance'!$A:$A,A3963)</f>
        <v>#VALUE!</v>
      </c>
    </row>
    <row r="3964" spans="1:4" hidden="1" x14ac:dyDescent="0.3">
      <c r="A3964" s="187" t="e">
        <f>#REF!</f>
        <v>#REF!</v>
      </c>
      <c r="B3964" s="187" t="e">
        <f>#REF!</f>
        <v>#REF!</v>
      </c>
      <c r="C3964" s="191" t="e">
        <f>#REF!</f>
        <v>#REF!</v>
      </c>
      <c r="D3964" s="186" t="e">
        <f>COUNTIF('[5]Trial Balance'!$A:$A,A3964)</f>
        <v>#VALUE!</v>
      </c>
    </row>
    <row r="3965" spans="1:4" hidden="1" x14ac:dyDescent="0.3">
      <c r="A3965" s="187" t="e">
        <f>#REF!</f>
        <v>#REF!</v>
      </c>
      <c r="B3965" s="187" t="e">
        <f>#REF!</f>
        <v>#REF!</v>
      </c>
      <c r="C3965" s="191" t="e">
        <f>#REF!</f>
        <v>#REF!</v>
      </c>
      <c r="D3965" s="186" t="e">
        <f>COUNTIF('[5]Trial Balance'!$A:$A,A3965)</f>
        <v>#VALUE!</v>
      </c>
    </row>
    <row r="3966" spans="1:4" hidden="1" x14ac:dyDescent="0.3">
      <c r="A3966" s="187" t="e">
        <f>#REF!</f>
        <v>#REF!</v>
      </c>
      <c r="B3966" s="187" t="e">
        <f>#REF!</f>
        <v>#REF!</v>
      </c>
      <c r="C3966" s="191" t="e">
        <f>#REF!</f>
        <v>#REF!</v>
      </c>
      <c r="D3966" s="186" t="e">
        <f>COUNTIF('[5]Trial Balance'!$A:$A,A3966)</f>
        <v>#VALUE!</v>
      </c>
    </row>
    <row r="3967" spans="1:4" hidden="1" x14ac:dyDescent="0.3">
      <c r="A3967" s="187" t="e">
        <f>#REF!</f>
        <v>#REF!</v>
      </c>
      <c r="B3967" s="187" t="e">
        <f>#REF!</f>
        <v>#REF!</v>
      </c>
      <c r="C3967" s="191" t="e">
        <f>#REF!</f>
        <v>#REF!</v>
      </c>
      <c r="D3967" s="186" t="e">
        <f>COUNTIF('[5]Trial Balance'!$A:$A,A3967)</f>
        <v>#VALUE!</v>
      </c>
    </row>
    <row r="3968" spans="1:4" hidden="1" x14ac:dyDescent="0.3">
      <c r="A3968" s="187" t="e">
        <f>#REF!</f>
        <v>#REF!</v>
      </c>
      <c r="B3968" s="187" t="e">
        <f>#REF!</f>
        <v>#REF!</v>
      </c>
      <c r="C3968" s="191" t="e">
        <f>#REF!</f>
        <v>#REF!</v>
      </c>
      <c r="D3968" s="186" t="e">
        <f>COUNTIF('[5]Trial Balance'!$A:$A,A3968)</f>
        <v>#VALUE!</v>
      </c>
    </row>
    <row r="3969" spans="1:4" hidden="1" x14ac:dyDescent="0.3">
      <c r="A3969" s="187" t="e">
        <f>#REF!</f>
        <v>#REF!</v>
      </c>
      <c r="B3969" s="187" t="e">
        <f>#REF!</f>
        <v>#REF!</v>
      </c>
      <c r="C3969" s="191" t="e">
        <f>#REF!</f>
        <v>#REF!</v>
      </c>
      <c r="D3969" s="186" t="e">
        <f>COUNTIF('[5]Trial Balance'!$A:$A,A3969)</f>
        <v>#VALUE!</v>
      </c>
    </row>
    <row r="3970" spans="1:4" hidden="1" x14ac:dyDescent="0.3">
      <c r="A3970" s="187" t="e">
        <f>#REF!</f>
        <v>#REF!</v>
      </c>
      <c r="B3970" s="187" t="e">
        <f>#REF!</f>
        <v>#REF!</v>
      </c>
      <c r="C3970" s="191" t="e">
        <f>#REF!</f>
        <v>#REF!</v>
      </c>
      <c r="D3970" s="186" t="e">
        <f>COUNTIF('[5]Trial Balance'!$A:$A,A3970)</f>
        <v>#VALUE!</v>
      </c>
    </row>
    <row r="3971" spans="1:4" hidden="1" x14ac:dyDescent="0.3">
      <c r="A3971" s="187" t="e">
        <f>#REF!</f>
        <v>#REF!</v>
      </c>
      <c r="B3971" s="187" t="e">
        <f>#REF!</f>
        <v>#REF!</v>
      </c>
      <c r="C3971" s="191" t="e">
        <f>#REF!</f>
        <v>#REF!</v>
      </c>
      <c r="D3971" s="186" t="e">
        <f>COUNTIF('[5]Trial Balance'!$A:$A,A3971)</f>
        <v>#VALUE!</v>
      </c>
    </row>
    <row r="3972" spans="1:4" hidden="1" x14ac:dyDescent="0.3">
      <c r="A3972" s="187" t="e">
        <f>#REF!</f>
        <v>#REF!</v>
      </c>
      <c r="B3972" s="187" t="e">
        <f>#REF!</f>
        <v>#REF!</v>
      </c>
      <c r="C3972" s="191" t="e">
        <f>#REF!</f>
        <v>#REF!</v>
      </c>
      <c r="D3972" s="186" t="e">
        <f>COUNTIF('[5]Trial Balance'!$A:$A,A3972)</f>
        <v>#VALUE!</v>
      </c>
    </row>
    <row r="3973" spans="1:4" hidden="1" x14ac:dyDescent="0.3">
      <c r="A3973" s="187" t="e">
        <f>#REF!</f>
        <v>#REF!</v>
      </c>
      <c r="B3973" s="187" t="e">
        <f>#REF!</f>
        <v>#REF!</v>
      </c>
      <c r="C3973" s="191" t="e">
        <f>#REF!</f>
        <v>#REF!</v>
      </c>
      <c r="D3973" s="186" t="e">
        <f>COUNTIF('[5]Trial Balance'!$A:$A,A3973)</f>
        <v>#VALUE!</v>
      </c>
    </row>
    <row r="3974" spans="1:4" hidden="1" x14ac:dyDescent="0.3">
      <c r="A3974" s="187" t="e">
        <f>#REF!</f>
        <v>#REF!</v>
      </c>
      <c r="B3974" s="187" t="e">
        <f>#REF!</f>
        <v>#REF!</v>
      </c>
      <c r="C3974" s="191" t="e">
        <f>#REF!</f>
        <v>#REF!</v>
      </c>
      <c r="D3974" s="186" t="e">
        <f>COUNTIF('[5]Trial Balance'!$A:$A,A3974)</f>
        <v>#VALUE!</v>
      </c>
    </row>
    <row r="3975" spans="1:4" hidden="1" x14ac:dyDescent="0.3">
      <c r="A3975" s="187" t="e">
        <f>#REF!</f>
        <v>#REF!</v>
      </c>
      <c r="B3975" s="187" t="e">
        <f>#REF!</f>
        <v>#REF!</v>
      </c>
      <c r="C3975" s="191" t="e">
        <f>#REF!</f>
        <v>#REF!</v>
      </c>
      <c r="D3975" s="186" t="e">
        <f>COUNTIF('[5]Trial Balance'!$A:$A,A3975)</f>
        <v>#VALUE!</v>
      </c>
    </row>
    <row r="3976" spans="1:4" hidden="1" x14ac:dyDescent="0.3">
      <c r="A3976" s="187" t="e">
        <f>#REF!</f>
        <v>#REF!</v>
      </c>
      <c r="B3976" s="187" t="e">
        <f>#REF!</f>
        <v>#REF!</v>
      </c>
      <c r="C3976" s="191" t="e">
        <f>#REF!</f>
        <v>#REF!</v>
      </c>
      <c r="D3976" s="186" t="e">
        <f>COUNTIF('[5]Trial Balance'!$A:$A,A3976)</f>
        <v>#VALUE!</v>
      </c>
    </row>
    <row r="3977" spans="1:4" hidden="1" x14ac:dyDescent="0.3">
      <c r="A3977" s="187" t="e">
        <f>#REF!</f>
        <v>#REF!</v>
      </c>
      <c r="B3977" s="187" t="e">
        <f>#REF!</f>
        <v>#REF!</v>
      </c>
      <c r="C3977" s="191" t="e">
        <f>#REF!</f>
        <v>#REF!</v>
      </c>
      <c r="D3977" s="186" t="e">
        <f>COUNTIF('[5]Trial Balance'!$A:$A,A3977)</f>
        <v>#VALUE!</v>
      </c>
    </row>
    <row r="3978" spans="1:4" hidden="1" x14ac:dyDescent="0.3">
      <c r="A3978" s="187" t="e">
        <f>#REF!</f>
        <v>#REF!</v>
      </c>
      <c r="B3978" s="187" t="e">
        <f>#REF!</f>
        <v>#REF!</v>
      </c>
      <c r="C3978" s="191" t="e">
        <f>#REF!</f>
        <v>#REF!</v>
      </c>
      <c r="D3978" s="186" t="e">
        <f>COUNTIF('[5]Trial Balance'!$A:$A,A3978)</f>
        <v>#VALUE!</v>
      </c>
    </row>
    <row r="3979" spans="1:4" hidden="1" x14ac:dyDescent="0.3">
      <c r="A3979" s="187" t="e">
        <f>#REF!</f>
        <v>#REF!</v>
      </c>
      <c r="B3979" s="187" t="e">
        <f>#REF!</f>
        <v>#REF!</v>
      </c>
      <c r="C3979" s="191" t="e">
        <f>#REF!</f>
        <v>#REF!</v>
      </c>
      <c r="D3979" s="186" t="e">
        <f>COUNTIF('[5]Trial Balance'!$A:$A,A3979)</f>
        <v>#VALUE!</v>
      </c>
    </row>
    <row r="3980" spans="1:4" hidden="1" x14ac:dyDescent="0.3">
      <c r="A3980" s="187" t="e">
        <f>#REF!</f>
        <v>#REF!</v>
      </c>
      <c r="B3980" s="187" t="e">
        <f>#REF!</f>
        <v>#REF!</v>
      </c>
      <c r="C3980" s="191" t="e">
        <f>#REF!</f>
        <v>#REF!</v>
      </c>
      <c r="D3980" s="186" t="e">
        <f>COUNTIF('[5]Trial Balance'!$A:$A,A3980)</f>
        <v>#VALUE!</v>
      </c>
    </row>
    <row r="3981" spans="1:4" hidden="1" x14ac:dyDescent="0.3">
      <c r="A3981" s="187" t="e">
        <f>#REF!</f>
        <v>#REF!</v>
      </c>
      <c r="B3981" s="187" t="e">
        <f>#REF!</f>
        <v>#REF!</v>
      </c>
      <c r="C3981" s="191" t="e">
        <f>#REF!</f>
        <v>#REF!</v>
      </c>
      <c r="D3981" s="186" t="e">
        <f>COUNTIF('[5]Trial Balance'!$A:$A,A3981)</f>
        <v>#VALUE!</v>
      </c>
    </row>
    <row r="3982" spans="1:4" hidden="1" x14ac:dyDescent="0.3">
      <c r="A3982" s="187" t="e">
        <f>#REF!</f>
        <v>#REF!</v>
      </c>
      <c r="B3982" s="187" t="e">
        <f>#REF!</f>
        <v>#REF!</v>
      </c>
      <c r="C3982" s="191" t="e">
        <f>#REF!</f>
        <v>#REF!</v>
      </c>
      <c r="D3982" s="186" t="e">
        <f>COUNTIF('[5]Trial Balance'!$A:$A,A3982)</f>
        <v>#VALUE!</v>
      </c>
    </row>
    <row r="3983" spans="1:4" hidden="1" x14ac:dyDescent="0.3">
      <c r="A3983" s="187" t="e">
        <f>#REF!</f>
        <v>#REF!</v>
      </c>
      <c r="B3983" s="187" t="e">
        <f>#REF!</f>
        <v>#REF!</v>
      </c>
      <c r="C3983" s="191" t="e">
        <f>#REF!</f>
        <v>#REF!</v>
      </c>
      <c r="D3983" s="186" t="e">
        <f>COUNTIF('[5]Trial Balance'!$A:$A,A3983)</f>
        <v>#VALUE!</v>
      </c>
    </row>
    <row r="3984" spans="1:4" hidden="1" x14ac:dyDescent="0.3">
      <c r="A3984" s="187" t="e">
        <f>#REF!</f>
        <v>#REF!</v>
      </c>
      <c r="B3984" s="187" t="e">
        <f>#REF!</f>
        <v>#REF!</v>
      </c>
      <c r="C3984" s="191" t="e">
        <f>#REF!</f>
        <v>#REF!</v>
      </c>
      <c r="D3984" s="186" t="e">
        <f>COUNTIF('[5]Trial Balance'!$A:$A,A3984)</f>
        <v>#VALUE!</v>
      </c>
    </row>
    <row r="3985" spans="1:4" hidden="1" x14ac:dyDescent="0.3">
      <c r="A3985" s="187" t="e">
        <f>#REF!</f>
        <v>#REF!</v>
      </c>
      <c r="B3985" s="187" t="e">
        <f>#REF!</f>
        <v>#REF!</v>
      </c>
      <c r="C3985" s="191" t="e">
        <f>#REF!</f>
        <v>#REF!</v>
      </c>
      <c r="D3985" s="186" t="e">
        <f>COUNTIF('[5]Trial Balance'!$A:$A,A3985)</f>
        <v>#VALUE!</v>
      </c>
    </row>
    <row r="3986" spans="1:4" hidden="1" x14ac:dyDescent="0.3">
      <c r="A3986" s="187" t="e">
        <f>#REF!</f>
        <v>#REF!</v>
      </c>
      <c r="B3986" s="187" t="e">
        <f>#REF!</f>
        <v>#REF!</v>
      </c>
      <c r="C3986" s="191" t="e">
        <f>#REF!</f>
        <v>#REF!</v>
      </c>
      <c r="D3986" s="186" t="e">
        <f>COUNTIF('[5]Trial Balance'!$A:$A,A3986)</f>
        <v>#VALUE!</v>
      </c>
    </row>
    <row r="3987" spans="1:4" hidden="1" x14ac:dyDescent="0.3">
      <c r="A3987" s="187" t="e">
        <f>#REF!</f>
        <v>#REF!</v>
      </c>
      <c r="B3987" s="187" t="e">
        <f>#REF!</f>
        <v>#REF!</v>
      </c>
      <c r="C3987" s="191" t="e">
        <f>#REF!</f>
        <v>#REF!</v>
      </c>
      <c r="D3987" s="186" t="e">
        <f>COUNTIF('[5]Trial Balance'!$A:$A,A3987)</f>
        <v>#VALUE!</v>
      </c>
    </row>
    <row r="3988" spans="1:4" hidden="1" x14ac:dyDescent="0.3">
      <c r="A3988" s="187" t="e">
        <f>#REF!</f>
        <v>#REF!</v>
      </c>
      <c r="B3988" s="187" t="e">
        <f>#REF!</f>
        <v>#REF!</v>
      </c>
      <c r="C3988" s="191" t="e">
        <f>#REF!</f>
        <v>#REF!</v>
      </c>
      <c r="D3988" s="186" t="e">
        <f>COUNTIF('[5]Trial Balance'!$A:$A,A3988)</f>
        <v>#VALUE!</v>
      </c>
    </row>
    <row r="3989" spans="1:4" hidden="1" x14ac:dyDescent="0.3">
      <c r="A3989" s="187" t="e">
        <f>#REF!</f>
        <v>#REF!</v>
      </c>
      <c r="B3989" s="187" t="e">
        <f>#REF!</f>
        <v>#REF!</v>
      </c>
      <c r="C3989" s="191" t="e">
        <f>#REF!</f>
        <v>#REF!</v>
      </c>
      <c r="D3989" s="186" t="e">
        <f>COUNTIF('[5]Trial Balance'!$A:$A,A3989)</f>
        <v>#VALUE!</v>
      </c>
    </row>
    <row r="3990" spans="1:4" hidden="1" x14ac:dyDescent="0.3">
      <c r="A3990" s="187" t="e">
        <f>#REF!</f>
        <v>#REF!</v>
      </c>
      <c r="B3990" s="187" t="e">
        <f>#REF!</f>
        <v>#REF!</v>
      </c>
      <c r="C3990" s="191" t="e">
        <f>#REF!</f>
        <v>#REF!</v>
      </c>
      <c r="D3990" s="186" t="e">
        <f>COUNTIF('[5]Trial Balance'!$A:$A,A3990)</f>
        <v>#VALUE!</v>
      </c>
    </row>
    <row r="3991" spans="1:4" hidden="1" x14ac:dyDescent="0.3">
      <c r="A3991" s="187" t="e">
        <f>#REF!</f>
        <v>#REF!</v>
      </c>
      <c r="B3991" s="187" t="e">
        <f>#REF!</f>
        <v>#REF!</v>
      </c>
      <c r="C3991" s="191" t="e">
        <f>#REF!</f>
        <v>#REF!</v>
      </c>
      <c r="D3991" s="186" t="e">
        <f>COUNTIF('[5]Trial Balance'!$A:$A,A3991)</f>
        <v>#VALUE!</v>
      </c>
    </row>
    <row r="3992" spans="1:4" hidden="1" x14ac:dyDescent="0.3">
      <c r="A3992" s="187" t="e">
        <f>#REF!</f>
        <v>#REF!</v>
      </c>
      <c r="B3992" s="187" t="e">
        <f>#REF!</f>
        <v>#REF!</v>
      </c>
      <c r="C3992" s="191" t="e">
        <f>#REF!</f>
        <v>#REF!</v>
      </c>
      <c r="D3992" s="186" t="e">
        <f>COUNTIF('[5]Trial Balance'!$A:$A,A3992)</f>
        <v>#VALUE!</v>
      </c>
    </row>
    <row r="3993" spans="1:4" hidden="1" x14ac:dyDescent="0.3">
      <c r="A3993" s="187" t="e">
        <f>#REF!</f>
        <v>#REF!</v>
      </c>
      <c r="B3993" s="187" t="e">
        <f>#REF!</f>
        <v>#REF!</v>
      </c>
      <c r="C3993" s="191" t="e">
        <f>#REF!</f>
        <v>#REF!</v>
      </c>
      <c r="D3993" s="186" t="e">
        <f>COUNTIF('[5]Trial Balance'!$A:$A,A3993)</f>
        <v>#VALUE!</v>
      </c>
    </row>
    <row r="3994" spans="1:4" hidden="1" x14ac:dyDescent="0.3">
      <c r="A3994" s="187" t="e">
        <f>#REF!</f>
        <v>#REF!</v>
      </c>
      <c r="B3994" s="187" t="e">
        <f>#REF!</f>
        <v>#REF!</v>
      </c>
      <c r="C3994" s="191" t="e">
        <f>#REF!</f>
        <v>#REF!</v>
      </c>
      <c r="D3994" s="186" t="e">
        <f>COUNTIF('[5]Trial Balance'!$A:$A,A3994)</f>
        <v>#VALUE!</v>
      </c>
    </row>
    <row r="3995" spans="1:4" hidden="1" x14ac:dyDescent="0.3">
      <c r="A3995" s="187" t="e">
        <f>#REF!</f>
        <v>#REF!</v>
      </c>
      <c r="B3995" s="187" t="e">
        <f>#REF!</f>
        <v>#REF!</v>
      </c>
      <c r="C3995" s="191" t="e">
        <f>#REF!</f>
        <v>#REF!</v>
      </c>
      <c r="D3995" s="186" t="e">
        <f>COUNTIF('[5]Trial Balance'!$A:$A,A3995)</f>
        <v>#VALUE!</v>
      </c>
    </row>
    <row r="3996" spans="1:4" hidden="1" x14ac:dyDescent="0.3">
      <c r="A3996" s="187" t="e">
        <f>#REF!</f>
        <v>#REF!</v>
      </c>
      <c r="B3996" s="187" t="e">
        <f>#REF!</f>
        <v>#REF!</v>
      </c>
      <c r="C3996" s="191" t="e">
        <f>#REF!</f>
        <v>#REF!</v>
      </c>
      <c r="D3996" s="186" t="e">
        <f>COUNTIF('[5]Trial Balance'!$A:$A,A3996)</f>
        <v>#VALUE!</v>
      </c>
    </row>
    <row r="3997" spans="1:4" hidden="1" x14ac:dyDescent="0.3">
      <c r="A3997" s="187" t="e">
        <f>#REF!</f>
        <v>#REF!</v>
      </c>
      <c r="B3997" s="187" t="e">
        <f>#REF!</f>
        <v>#REF!</v>
      </c>
      <c r="C3997" s="191" t="e">
        <f>#REF!</f>
        <v>#REF!</v>
      </c>
      <c r="D3997" s="186" t="e">
        <f>COUNTIF('[5]Trial Balance'!$A:$A,A3997)</f>
        <v>#VALUE!</v>
      </c>
    </row>
    <row r="3998" spans="1:4" hidden="1" x14ac:dyDescent="0.3">
      <c r="A3998" s="187" t="e">
        <f>#REF!</f>
        <v>#REF!</v>
      </c>
      <c r="B3998" s="187" t="e">
        <f>#REF!</f>
        <v>#REF!</v>
      </c>
      <c r="C3998" s="191" t="e">
        <f>#REF!</f>
        <v>#REF!</v>
      </c>
      <c r="D3998" s="186" t="e">
        <f>COUNTIF('[5]Trial Balance'!$A:$A,A3998)</f>
        <v>#VALUE!</v>
      </c>
    </row>
    <row r="3999" spans="1:4" hidden="1" x14ac:dyDescent="0.3">
      <c r="A3999" s="187" t="e">
        <f>#REF!</f>
        <v>#REF!</v>
      </c>
      <c r="B3999" s="187" t="e">
        <f>#REF!</f>
        <v>#REF!</v>
      </c>
      <c r="C3999" s="191" t="e">
        <f>#REF!</f>
        <v>#REF!</v>
      </c>
      <c r="D3999" s="186" t="e">
        <f>COUNTIF('[5]Trial Balance'!$A:$A,A3999)</f>
        <v>#VALUE!</v>
      </c>
    </row>
    <row r="4000" spans="1:4" hidden="1" x14ac:dyDescent="0.3">
      <c r="A4000" s="187" t="e">
        <f>#REF!</f>
        <v>#REF!</v>
      </c>
      <c r="B4000" s="187" t="e">
        <f>#REF!</f>
        <v>#REF!</v>
      </c>
      <c r="C4000" s="191" t="e">
        <f>#REF!</f>
        <v>#REF!</v>
      </c>
      <c r="D4000" s="186" t="e">
        <f>COUNTIF('[5]Trial Balance'!$A:$A,A4000)</f>
        <v>#VALUE!</v>
      </c>
    </row>
    <row r="4001" spans="1:4" hidden="1" x14ac:dyDescent="0.3">
      <c r="A4001" s="187" t="e">
        <f>#REF!</f>
        <v>#REF!</v>
      </c>
      <c r="B4001" s="187" t="e">
        <f>#REF!</f>
        <v>#REF!</v>
      </c>
      <c r="C4001" s="191" t="e">
        <f>#REF!</f>
        <v>#REF!</v>
      </c>
      <c r="D4001" s="186" t="e">
        <f>COUNTIF('[5]Trial Balance'!$A:$A,A4001)</f>
        <v>#VALUE!</v>
      </c>
    </row>
    <row r="4002" spans="1:4" hidden="1" x14ac:dyDescent="0.3">
      <c r="A4002" s="187" t="e">
        <f>#REF!</f>
        <v>#REF!</v>
      </c>
      <c r="B4002" s="187" t="e">
        <f>#REF!</f>
        <v>#REF!</v>
      </c>
      <c r="C4002" s="191" t="e">
        <f>#REF!</f>
        <v>#REF!</v>
      </c>
      <c r="D4002" s="186" t="e">
        <f>COUNTIF('[5]Trial Balance'!$A:$A,A4002)</f>
        <v>#VALUE!</v>
      </c>
    </row>
    <row r="4003" spans="1:4" hidden="1" x14ac:dyDescent="0.3">
      <c r="A4003" s="187" t="e">
        <f>#REF!</f>
        <v>#REF!</v>
      </c>
      <c r="B4003" s="187" t="e">
        <f>#REF!</f>
        <v>#REF!</v>
      </c>
      <c r="C4003" s="191" t="e">
        <f>#REF!</f>
        <v>#REF!</v>
      </c>
      <c r="D4003" s="186" t="e">
        <f>COUNTIF('[5]Trial Balance'!$A:$A,A4003)</f>
        <v>#VALUE!</v>
      </c>
    </row>
    <row r="4004" spans="1:4" hidden="1" x14ac:dyDescent="0.3">
      <c r="A4004" s="187" t="e">
        <f>#REF!</f>
        <v>#REF!</v>
      </c>
      <c r="B4004" s="187" t="e">
        <f>#REF!</f>
        <v>#REF!</v>
      </c>
      <c r="C4004" s="191" t="e">
        <f>#REF!</f>
        <v>#REF!</v>
      </c>
      <c r="D4004" s="186" t="e">
        <f>COUNTIF('[5]Trial Balance'!$A:$A,A4004)</f>
        <v>#VALUE!</v>
      </c>
    </row>
    <row r="4005" spans="1:4" hidden="1" x14ac:dyDescent="0.3">
      <c r="A4005" s="187" t="e">
        <f>#REF!</f>
        <v>#REF!</v>
      </c>
      <c r="B4005" s="187" t="e">
        <f>#REF!</f>
        <v>#REF!</v>
      </c>
      <c r="C4005" s="191" t="e">
        <f>#REF!</f>
        <v>#REF!</v>
      </c>
      <c r="D4005" s="186" t="e">
        <f>COUNTIF('[5]Trial Balance'!$A:$A,A4005)</f>
        <v>#VALUE!</v>
      </c>
    </row>
    <row r="4006" spans="1:4" hidden="1" x14ac:dyDescent="0.3">
      <c r="A4006" s="187" t="e">
        <f>#REF!</f>
        <v>#REF!</v>
      </c>
      <c r="B4006" s="187" t="e">
        <f>#REF!</f>
        <v>#REF!</v>
      </c>
      <c r="C4006" s="191" t="e">
        <f>#REF!</f>
        <v>#REF!</v>
      </c>
      <c r="D4006" s="186" t="e">
        <f>COUNTIF('[5]Trial Balance'!$A:$A,A4006)</f>
        <v>#VALUE!</v>
      </c>
    </row>
    <row r="4007" spans="1:4" hidden="1" x14ac:dyDescent="0.3">
      <c r="A4007" s="187" t="e">
        <f>#REF!</f>
        <v>#REF!</v>
      </c>
      <c r="B4007" s="187" t="e">
        <f>#REF!</f>
        <v>#REF!</v>
      </c>
      <c r="C4007" s="191" t="e">
        <f>#REF!</f>
        <v>#REF!</v>
      </c>
      <c r="D4007" s="186" t="e">
        <f>COUNTIF('[5]Trial Balance'!$A:$A,A4007)</f>
        <v>#VALUE!</v>
      </c>
    </row>
    <row r="4008" spans="1:4" hidden="1" x14ac:dyDescent="0.3">
      <c r="A4008" s="187" t="e">
        <f>#REF!</f>
        <v>#REF!</v>
      </c>
      <c r="B4008" s="187" t="e">
        <f>#REF!</f>
        <v>#REF!</v>
      </c>
      <c r="C4008" s="191" t="e">
        <f>#REF!</f>
        <v>#REF!</v>
      </c>
      <c r="D4008" s="186" t="e">
        <f>COUNTIF('[5]Trial Balance'!$A:$A,A4008)</f>
        <v>#VALUE!</v>
      </c>
    </row>
    <row r="4009" spans="1:4" hidden="1" x14ac:dyDescent="0.3">
      <c r="A4009" s="187" t="e">
        <f>#REF!</f>
        <v>#REF!</v>
      </c>
      <c r="B4009" s="187" t="e">
        <f>#REF!</f>
        <v>#REF!</v>
      </c>
      <c r="C4009" s="191" t="e">
        <f>#REF!</f>
        <v>#REF!</v>
      </c>
      <c r="D4009" s="186" t="e">
        <f>COUNTIF('[5]Trial Balance'!$A:$A,A4009)</f>
        <v>#VALUE!</v>
      </c>
    </row>
    <row r="4010" spans="1:4" hidden="1" x14ac:dyDescent="0.3">
      <c r="A4010" s="187" t="e">
        <f>#REF!</f>
        <v>#REF!</v>
      </c>
      <c r="B4010" s="187" t="e">
        <f>#REF!</f>
        <v>#REF!</v>
      </c>
      <c r="C4010" s="191" t="e">
        <f>#REF!</f>
        <v>#REF!</v>
      </c>
      <c r="D4010" s="186" t="e">
        <f>COUNTIF('[5]Trial Balance'!$A:$A,A4010)</f>
        <v>#VALUE!</v>
      </c>
    </row>
    <row r="4011" spans="1:4" hidden="1" x14ac:dyDescent="0.3">
      <c r="A4011" s="187" t="e">
        <f>#REF!</f>
        <v>#REF!</v>
      </c>
      <c r="B4011" s="187" t="e">
        <f>#REF!</f>
        <v>#REF!</v>
      </c>
      <c r="C4011" s="191" t="e">
        <f>#REF!</f>
        <v>#REF!</v>
      </c>
      <c r="D4011" s="186" t="e">
        <f>COUNTIF('[5]Trial Balance'!$A:$A,A4011)</f>
        <v>#VALUE!</v>
      </c>
    </row>
    <row r="4012" spans="1:4" hidden="1" x14ac:dyDescent="0.3">
      <c r="A4012" s="187" t="e">
        <f>#REF!</f>
        <v>#REF!</v>
      </c>
      <c r="B4012" s="187" t="e">
        <f>#REF!</f>
        <v>#REF!</v>
      </c>
      <c r="C4012" s="191" t="e">
        <f>#REF!</f>
        <v>#REF!</v>
      </c>
      <c r="D4012" s="186" t="e">
        <f>COUNTIF('[5]Trial Balance'!$A:$A,A4012)</f>
        <v>#VALUE!</v>
      </c>
    </row>
    <row r="4013" spans="1:4" hidden="1" x14ac:dyDescent="0.3">
      <c r="A4013" s="187" t="e">
        <f>#REF!</f>
        <v>#REF!</v>
      </c>
      <c r="B4013" s="187" t="e">
        <f>#REF!</f>
        <v>#REF!</v>
      </c>
      <c r="C4013" s="191" t="e">
        <f>#REF!</f>
        <v>#REF!</v>
      </c>
      <c r="D4013" s="186" t="e">
        <f>COUNTIF('[5]Trial Balance'!$A:$A,A4013)</f>
        <v>#VALUE!</v>
      </c>
    </row>
    <row r="4014" spans="1:4" hidden="1" x14ac:dyDescent="0.3">
      <c r="A4014" s="187" t="e">
        <f>#REF!</f>
        <v>#REF!</v>
      </c>
      <c r="B4014" s="187" t="e">
        <f>#REF!</f>
        <v>#REF!</v>
      </c>
      <c r="C4014" s="191" t="e">
        <f>#REF!</f>
        <v>#REF!</v>
      </c>
      <c r="D4014" s="186" t="e">
        <f>COUNTIF('[5]Trial Balance'!$A:$A,A4014)</f>
        <v>#VALUE!</v>
      </c>
    </row>
    <row r="4015" spans="1:4" hidden="1" x14ac:dyDescent="0.3">
      <c r="A4015" s="187" t="e">
        <f>#REF!</f>
        <v>#REF!</v>
      </c>
      <c r="B4015" s="187" t="e">
        <f>#REF!</f>
        <v>#REF!</v>
      </c>
      <c r="C4015" s="191" t="e">
        <f>#REF!</f>
        <v>#REF!</v>
      </c>
      <c r="D4015" s="186" t="e">
        <f>COUNTIF('[5]Trial Balance'!$A:$A,A4015)</f>
        <v>#VALUE!</v>
      </c>
    </row>
    <row r="4016" spans="1:4" hidden="1" x14ac:dyDescent="0.3">
      <c r="A4016" s="187" t="e">
        <f>#REF!</f>
        <v>#REF!</v>
      </c>
      <c r="B4016" s="187" t="e">
        <f>#REF!</f>
        <v>#REF!</v>
      </c>
      <c r="C4016" s="191" t="e">
        <f>#REF!</f>
        <v>#REF!</v>
      </c>
      <c r="D4016" s="186" t="e">
        <f>COUNTIF('[5]Trial Balance'!$A:$A,A4016)</f>
        <v>#VALUE!</v>
      </c>
    </row>
    <row r="4017" spans="1:4" hidden="1" x14ac:dyDescent="0.3">
      <c r="A4017" s="187" t="e">
        <f>#REF!</f>
        <v>#REF!</v>
      </c>
      <c r="B4017" s="187" t="e">
        <f>#REF!</f>
        <v>#REF!</v>
      </c>
      <c r="C4017" s="191" t="e">
        <f>#REF!</f>
        <v>#REF!</v>
      </c>
      <c r="D4017" s="186" t="e">
        <f>COUNTIF('[5]Trial Balance'!$A:$A,A4017)</f>
        <v>#VALUE!</v>
      </c>
    </row>
    <row r="4018" spans="1:4" hidden="1" x14ac:dyDescent="0.3">
      <c r="A4018" s="187" t="e">
        <f>#REF!</f>
        <v>#REF!</v>
      </c>
      <c r="B4018" s="187" t="e">
        <f>#REF!</f>
        <v>#REF!</v>
      </c>
      <c r="C4018" s="191" t="e">
        <f>#REF!</f>
        <v>#REF!</v>
      </c>
      <c r="D4018" s="186" t="e">
        <f>COUNTIF('[5]Trial Balance'!$A:$A,A4018)</f>
        <v>#VALUE!</v>
      </c>
    </row>
    <row r="4019" spans="1:4" hidden="1" x14ac:dyDescent="0.3">
      <c r="A4019" s="187" t="e">
        <f>#REF!</f>
        <v>#REF!</v>
      </c>
      <c r="B4019" s="187" t="e">
        <f>#REF!</f>
        <v>#REF!</v>
      </c>
      <c r="C4019" s="191" t="e">
        <f>#REF!</f>
        <v>#REF!</v>
      </c>
      <c r="D4019" s="186" t="e">
        <f>COUNTIF('[5]Trial Balance'!$A:$A,A4019)</f>
        <v>#VALUE!</v>
      </c>
    </row>
    <row r="4020" spans="1:4" hidden="1" x14ac:dyDescent="0.3">
      <c r="A4020" s="187" t="e">
        <f>#REF!</f>
        <v>#REF!</v>
      </c>
      <c r="B4020" s="187" t="e">
        <f>#REF!</f>
        <v>#REF!</v>
      </c>
      <c r="C4020" s="191" t="e">
        <f>#REF!</f>
        <v>#REF!</v>
      </c>
      <c r="D4020" s="186" t="e">
        <f>COUNTIF('[5]Trial Balance'!$A:$A,A4020)</f>
        <v>#VALUE!</v>
      </c>
    </row>
    <row r="4021" spans="1:4" hidden="1" x14ac:dyDescent="0.3">
      <c r="A4021" s="187" t="e">
        <f>#REF!</f>
        <v>#REF!</v>
      </c>
      <c r="B4021" s="187" t="e">
        <f>#REF!</f>
        <v>#REF!</v>
      </c>
      <c r="C4021" s="191" t="e">
        <f>#REF!</f>
        <v>#REF!</v>
      </c>
      <c r="D4021" s="186" t="e">
        <f>COUNTIF('[5]Trial Balance'!$A:$A,A4021)</f>
        <v>#VALUE!</v>
      </c>
    </row>
    <row r="4022" spans="1:4" hidden="1" x14ac:dyDescent="0.3">
      <c r="A4022" s="187" t="e">
        <f>#REF!</f>
        <v>#REF!</v>
      </c>
      <c r="B4022" s="187" t="e">
        <f>#REF!</f>
        <v>#REF!</v>
      </c>
      <c r="C4022" s="191" t="e">
        <f>#REF!</f>
        <v>#REF!</v>
      </c>
      <c r="D4022" s="186" t="e">
        <f>COUNTIF('[5]Trial Balance'!$A:$A,A4022)</f>
        <v>#VALUE!</v>
      </c>
    </row>
    <row r="4023" spans="1:4" hidden="1" x14ac:dyDescent="0.3">
      <c r="A4023" s="187" t="e">
        <f>#REF!</f>
        <v>#REF!</v>
      </c>
      <c r="B4023" s="187" t="e">
        <f>#REF!</f>
        <v>#REF!</v>
      </c>
      <c r="C4023" s="191" t="e">
        <f>#REF!</f>
        <v>#REF!</v>
      </c>
      <c r="D4023" s="186" t="e">
        <f>COUNTIF('[5]Trial Balance'!$A:$A,A4023)</f>
        <v>#VALUE!</v>
      </c>
    </row>
    <row r="4024" spans="1:4" hidden="1" x14ac:dyDescent="0.3">
      <c r="A4024" s="187" t="e">
        <f>#REF!</f>
        <v>#REF!</v>
      </c>
      <c r="B4024" s="187" t="e">
        <f>#REF!</f>
        <v>#REF!</v>
      </c>
      <c r="C4024" s="191" t="e">
        <f>#REF!</f>
        <v>#REF!</v>
      </c>
      <c r="D4024" s="186" t="e">
        <f>COUNTIF('[5]Trial Balance'!$A:$A,A4024)</f>
        <v>#VALUE!</v>
      </c>
    </row>
    <row r="4025" spans="1:4" hidden="1" x14ac:dyDescent="0.3">
      <c r="A4025" s="187" t="e">
        <f>#REF!</f>
        <v>#REF!</v>
      </c>
      <c r="B4025" s="187" t="e">
        <f>#REF!</f>
        <v>#REF!</v>
      </c>
      <c r="C4025" s="191" t="e">
        <f>#REF!</f>
        <v>#REF!</v>
      </c>
      <c r="D4025" s="186" t="e">
        <f>COUNTIF('[5]Trial Balance'!$A:$A,A4025)</f>
        <v>#VALUE!</v>
      </c>
    </row>
    <row r="4026" spans="1:4" hidden="1" x14ac:dyDescent="0.3">
      <c r="A4026" s="187" t="e">
        <f>#REF!</f>
        <v>#REF!</v>
      </c>
      <c r="B4026" s="187" t="e">
        <f>#REF!</f>
        <v>#REF!</v>
      </c>
      <c r="C4026" s="191" t="e">
        <f>#REF!</f>
        <v>#REF!</v>
      </c>
      <c r="D4026" s="186" t="e">
        <f>COUNTIF('[5]Trial Balance'!$A:$A,A4026)</f>
        <v>#VALUE!</v>
      </c>
    </row>
    <row r="4027" spans="1:4" hidden="1" x14ac:dyDescent="0.3">
      <c r="A4027" s="187" t="e">
        <f>#REF!</f>
        <v>#REF!</v>
      </c>
      <c r="B4027" s="187" t="e">
        <f>#REF!</f>
        <v>#REF!</v>
      </c>
      <c r="C4027" s="191" t="e">
        <f>#REF!</f>
        <v>#REF!</v>
      </c>
      <c r="D4027" s="186" t="e">
        <f>COUNTIF('[5]Trial Balance'!$A:$A,A4027)</f>
        <v>#VALUE!</v>
      </c>
    </row>
    <row r="4028" spans="1:4" hidden="1" x14ac:dyDescent="0.3">
      <c r="A4028" s="187" t="e">
        <f>#REF!</f>
        <v>#REF!</v>
      </c>
      <c r="B4028" s="187" t="e">
        <f>#REF!</f>
        <v>#REF!</v>
      </c>
      <c r="C4028" s="191" t="e">
        <f>#REF!</f>
        <v>#REF!</v>
      </c>
      <c r="D4028" s="186" t="e">
        <f>COUNTIF('[5]Trial Balance'!$A:$A,A4028)</f>
        <v>#VALUE!</v>
      </c>
    </row>
    <row r="4029" spans="1:4" hidden="1" x14ac:dyDescent="0.3">
      <c r="A4029" s="187" t="e">
        <f>#REF!</f>
        <v>#REF!</v>
      </c>
      <c r="B4029" s="187" t="e">
        <f>#REF!</f>
        <v>#REF!</v>
      </c>
      <c r="C4029" s="191" t="e">
        <f>#REF!</f>
        <v>#REF!</v>
      </c>
      <c r="D4029" s="186" t="e">
        <f>COUNTIF('[5]Trial Balance'!$A:$A,A4029)</f>
        <v>#VALUE!</v>
      </c>
    </row>
    <row r="4030" spans="1:4" hidden="1" x14ac:dyDescent="0.3">
      <c r="A4030" s="187" t="e">
        <f>#REF!</f>
        <v>#REF!</v>
      </c>
      <c r="B4030" s="187" t="e">
        <f>#REF!</f>
        <v>#REF!</v>
      </c>
      <c r="C4030" s="191" t="e">
        <f>#REF!</f>
        <v>#REF!</v>
      </c>
      <c r="D4030" s="186" t="e">
        <f>COUNTIF('[5]Trial Balance'!$A:$A,A4030)</f>
        <v>#VALUE!</v>
      </c>
    </row>
    <row r="4031" spans="1:4" hidden="1" x14ac:dyDescent="0.3">
      <c r="A4031" s="187" t="e">
        <f>#REF!</f>
        <v>#REF!</v>
      </c>
      <c r="B4031" s="187" t="e">
        <f>#REF!</f>
        <v>#REF!</v>
      </c>
      <c r="C4031" s="191" t="e">
        <f>#REF!</f>
        <v>#REF!</v>
      </c>
      <c r="D4031" s="186" t="e">
        <f>COUNTIF('[5]Trial Balance'!$A:$A,A4031)</f>
        <v>#VALUE!</v>
      </c>
    </row>
    <row r="4032" spans="1:4" hidden="1" x14ac:dyDescent="0.3">
      <c r="A4032" s="187" t="e">
        <f>#REF!</f>
        <v>#REF!</v>
      </c>
      <c r="B4032" s="187" t="e">
        <f>#REF!</f>
        <v>#REF!</v>
      </c>
      <c r="C4032" s="191" t="e">
        <f>#REF!</f>
        <v>#REF!</v>
      </c>
      <c r="D4032" s="186" t="e">
        <f>COUNTIF('[5]Trial Balance'!$A:$A,A4032)</f>
        <v>#VALUE!</v>
      </c>
    </row>
    <row r="4033" spans="1:4" hidden="1" x14ac:dyDescent="0.3">
      <c r="A4033" s="187" t="e">
        <f>#REF!</f>
        <v>#REF!</v>
      </c>
      <c r="B4033" s="187" t="e">
        <f>#REF!</f>
        <v>#REF!</v>
      </c>
      <c r="C4033" s="191" t="e">
        <f>#REF!</f>
        <v>#REF!</v>
      </c>
      <c r="D4033" s="186" t="e">
        <f>COUNTIF('[5]Trial Balance'!$A:$A,A4033)</f>
        <v>#VALUE!</v>
      </c>
    </row>
    <row r="4034" spans="1:4" hidden="1" x14ac:dyDescent="0.3">
      <c r="A4034" s="187" t="e">
        <f>#REF!</f>
        <v>#REF!</v>
      </c>
      <c r="B4034" s="187" t="e">
        <f>#REF!</f>
        <v>#REF!</v>
      </c>
      <c r="C4034" s="191" t="e">
        <f>#REF!</f>
        <v>#REF!</v>
      </c>
      <c r="D4034" s="186" t="e">
        <f>COUNTIF('[5]Trial Balance'!$A:$A,A4034)</f>
        <v>#VALUE!</v>
      </c>
    </row>
    <row r="4035" spans="1:4" hidden="1" x14ac:dyDescent="0.3">
      <c r="A4035" s="187" t="e">
        <f>#REF!</f>
        <v>#REF!</v>
      </c>
      <c r="B4035" s="187" t="e">
        <f>#REF!</f>
        <v>#REF!</v>
      </c>
      <c r="C4035" s="191" t="e">
        <f>#REF!</f>
        <v>#REF!</v>
      </c>
      <c r="D4035" s="186" t="e">
        <f>COUNTIF('[5]Trial Balance'!$A:$A,A4035)</f>
        <v>#VALUE!</v>
      </c>
    </row>
    <row r="4036" spans="1:4" hidden="1" x14ac:dyDescent="0.3">
      <c r="A4036" s="187" t="e">
        <f>#REF!</f>
        <v>#REF!</v>
      </c>
      <c r="B4036" s="187" t="e">
        <f>#REF!</f>
        <v>#REF!</v>
      </c>
      <c r="C4036" s="191" t="e">
        <f>#REF!</f>
        <v>#REF!</v>
      </c>
      <c r="D4036" s="186" t="e">
        <f>COUNTIF('[5]Trial Balance'!$A:$A,A4036)</f>
        <v>#VALUE!</v>
      </c>
    </row>
    <row r="4037" spans="1:4" hidden="1" x14ac:dyDescent="0.3">
      <c r="A4037" s="187" t="e">
        <f>#REF!</f>
        <v>#REF!</v>
      </c>
      <c r="B4037" s="187" t="e">
        <f>#REF!</f>
        <v>#REF!</v>
      </c>
      <c r="C4037" s="191" t="e">
        <f>#REF!</f>
        <v>#REF!</v>
      </c>
      <c r="D4037" s="186" t="e">
        <f>COUNTIF('[5]Trial Balance'!$A:$A,A4037)</f>
        <v>#VALUE!</v>
      </c>
    </row>
    <row r="4038" spans="1:4" hidden="1" x14ac:dyDescent="0.3">
      <c r="A4038" s="187" t="e">
        <f>#REF!</f>
        <v>#REF!</v>
      </c>
      <c r="B4038" s="187" t="e">
        <f>#REF!</f>
        <v>#REF!</v>
      </c>
      <c r="C4038" s="191" t="e">
        <f>#REF!</f>
        <v>#REF!</v>
      </c>
      <c r="D4038" s="186" t="e">
        <f>COUNTIF('[5]Trial Balance'!$A:$A,A4038)</f>
        <v>#VALUE!</v>
      </c>
    </row>
    <row r="4039" spans="1:4" hidden="1" x14ac:dyDescent="0.3">
      <c r="A4039" s="187" t="e">
        <f>#REF!</f>
        <v>#REF!</v>
      </c>
      <c r="B4039" s="187" t="e">
        <f>#REF!</f>
        <v>#REF!</v>
      </c>
      <c r="C4039" s="191" t="e">
        <f>#REF!</f>
        <v>#REF!</v>
      </c>
      <c r="D4039" s="186" t="e">
        <f>COUNTIF('[5]Trial Balance'!$A:$A,A4039)</f>
        <v>#VALUE!</v>
      </c>
    </row>
    <row r="4040" spans="1:4" hidden="1" x14ac:dyDescent="0.3">
      <c r="A4040" s="187" t="e">
        <f>#REF!</f>
        <v>#REF!</v>
      </c>
      <c r="B4040" s="187" t="e">
        <f>#REF!</f>
        <v>#REF!</v>
      </c>
      <c r="C4040" s="191" t="e">
        <f>#REF!</f>
        <v>#REF!</v>
      </c>
      <c r="D4040" s="186" t="e">
        <f>COUNTIF('[5]Trial Balance'!$A:$A,A4040)</f>
        <v>#VALUE!</v>
      </c>
    </row>
    <row r="4041" spans="1:4" hidden="1" x14ac:dyDescent="0.3">
      <c r="A4041" s="187" t="e">
        <f>#REF!</f>
        <v>#REF!</v>
      </c>
      <c r="B4041" s="187" t="e">
        <f>#REF!</f>
        <v>#REF!</v>
      </c>
      <c r="C4041" s="191" t="e">
        <f>#REF!</f>
        <v>#REF!</v>
      </c>
      <c r="D4041" s="186" t="e">
        <f>COUNTIF('[5]Trial Balance'!$A:$A,A4041)</f>
        <v>#VALUE!</v>
      </c>
    </row>
    <row r="4042" spans="1:4" hidden="1" x14ac:dyDescent="0.3">
      <c r="A4042" s="187" t="e">
        <f>#REF!</f>
        <v>#REF!</v>
      </c>
      <c r="B4042" s="187" t="e">
        <f>#REF!</f>
        <v>#REF!</v>
      </c>
      <c r="C4042" s="191" t="e">
        <f>#REF!</f>
        <v>#REF!</v>
      </c>
      <c r="D4042" s="186" t="e">
        <f>COUNTIF('[5]Trial Balance'!$A:$A,A4042)</f>
        <v>#VALUE!</v>
      </c>
    </row>
    <row r="4043" spans="1:4" hidden="1" x14ac:dyDescent="0.3">
      <c r="A4043" s="187" t="e">
        <f>#REF!</f>
        <v>#REF!</v>
      </c>
      <c r="B4043" s="187" t="e">
        <f>#REF!</f>
        <v>#REF!</v>
      </c>
      <c r="C4043" s="191" t="e">
        <f>#REF!</f>
        <v>#REF!</v>
      </c>
      <c r="D4043" s="186" t="e">
        <f>COUNTIF('[5]Trial Balance'!$A:$A,A4043)</f>
        <v>#VALUE!</v>
      </c>
    </row>
    <row r="4044" spans="1:4" hidden="1" x14ac:dyDescent="0.3">
      <c r="A4044" s="187" t="e">
        <f>#REF!</f>
        <v>#REF!</v>
      </c>
      <c r="B4044" s="187" t="e">
        <f>#REF!</f>
        <v>#REF!</v>
      </c>
      <c r="C4044" s="191" t="e">
        <f>#REF!</f>
        <v>#REF!</v>
      </c>
      <c r="D4044" s="186" t="e">
        <f>COUNTIF('[5]Trial Balance'!$A:$A,A4044)</f>
        <v>#VALUE!</v>
      </c>
    </row>
    <row r="4045" spans="1:4" hidden="1" x14ac:dyDescent="0.3">
      <c r="A4045" s="187" t="e">
        <f>#REF!</f>
        <v>#REF!</v>
      </c>
      <c r="B4045" s="187" t="e">
        <f>#REF!</f>
        <v>#REF!</v>
      </c>
      <c r="C4045" s="191" t="e">
        <f>#REF!</f>
        <v>#REF!</v>
      </c>
      <c r="D4045" s="186" t="e">
        <f>COUNTIF('[5]Trial Balance'!$A:$A,A4045)</f>
        <v>#VALUE!</v>
      </c>
    </row>
    <row r="4046" spans="1:4" hidden="1" x14ac:dyDescent="0.3">
      <c r="A4046" s="187" t="e">
        <f>#REF!</f>
        <v>#REF!</v>
      </c>
      <c r="B4046" s="187" t="e">
        <f>#REF!</f>
        <v>#REF!</v>
      </c>
      <c r="C4046" s="191" t="e">
        <f>#REF!</f>
        <v>#REF!</v>
      </c>
      <c r="D4046" s="186" t="e">
        <f>COUNTIF('[5]Trial Balance'!$A:$A,A4046)</f>
        <v>#VALUE!</v>
      </c>
    </row>
    <row r="4047" spans="1:4" hidden="1" x14ac:dyDescent="0.3">
      <c r="A4047" s="187" t="e">
        <f>#REF!</f>
        <v>#REF!</v>
      </c>
      <c r="B4047" s="187" t="e">
        <f>#REF!</f>
        <v>#REF!</v>
      </c>
      <c r="C4047" s="191" t="e">
        <f>#REF!</f>
        <v>#REF!</v>
      </c>
      <c r="D4047" s="186" t="e">
        <f>COUNTIF('[5]Trial Balance'!$A:$A,A4047)</f>
        <v>#VALUE!</v>
      </c>
    </row>
    <row r="4048" spans="1:4" hidden="1" x14ac:dyDescent="0.3">
      <c r="A4048" s="187" t="e">
        <f>#REF!</f>
        <v>#REF!</v>
      </c>
      <c r="B4048" s="187" t="e">
        <f>#REF!</f>
        <v>#REF!</v>
      </c>
      <c r="C4048" s="191" t="e">
        <f>#REF!</f>
        <v>#REF!</v>
      </c>
      <c r="D4048" s="186" t="e">
        <f>COUNTIF('[5]Trial Balance'!$A:$A,A4048)</f>
        <v>#VALUE!</v>
      </c>
    </row>
    <row r="4049" spans="1:4" hidden="1" x14ac:dyDescent="0.3">
      <c r="A4049" s="187" t="e">
        <f>#REF!</f>
        <v>#REF!</v>
      </c>
      <c r="B4049" s="187" t="e">
        <f>#REF!</f>
        <v>#REF!</v>
      </c>
      <c r="C4049" s="191" t="e">
        <f>#REF!</f>
        <v>#REF!</v>
      </c>
      <c r="D4049" s="186" t="e">
        <f>COUNTIF('[5]Trial Balance'!$A:$A,A4049)</f>
        <v>#VALUE!</v>
      </c>
    </row>
    <row r="4050" spans="1:4" hidden="1" x14ac:dyDescent="0.3">
      <c r="A4050" s="187" t="e">
        <f>#REF!</f>
        <v>#REF!</v>
      </c>
      <c r="B4050" s="187" t="e">
        <f>#REF!</f>
        <v>#REF!</v>
      </c>
      <c r="C4050" s="191" t="e">
        <f>#REF!</f>
        <v>#REF!</v>
      </c>
      <c r="D4050" s="186" t="e">
        <f>COUNTIF('[5]Trial Balance'!$A:$A,A4050)</f>
        <v>#VALUE!</v>
      </c>
    </row>
    <row r="4051" spans="1:4" hidden="1" x14ac:dyDescent="0.3">
      <c r="A4051" s="187" t="e">
        <f>#REF!</f>
        <v>#REF!</v>
      </c>
      <c r="B4051" s="187" t="e">
        <f>#REF!</f>
        <v>#REF!</v>
      </c>
      <c r="C4051" s="191" t="e">
        <f>#REF!</f>
        <v>#REF!</v>
      </c>
      <c r="D4051" s="186" t="e">
        <f>COUNTIF('[5]Trial Balance'!$A:$A,A4051)</f>
        <v>#VALUE!</v>
      </c>
    </row>
    <row r="4052" spans="1:4" hidden="1" x14ac:dyDescent="0.3">
      <c r="A4052" s="187" t="e">
        <f>#REF!</f>
        <v>#REF!</v>
      </c>
      <c r="B4052" s="187" t="e">
        <f>#REF!</f>
        <v>#REF!</v>
      </c>
      <c r="C4052" s="191" t="e">
        <f>#REF!</f>
        <v>#REF!</v>
      </c>
      <c r="D4052" s="186" t="e">
        <f>COUNTIF('[5]Trial Balance'!$A:$A,A4052)</f>
        <v>#VALUE!</v>
      </c>
    </row>
    <row r="4053" spans="1:4" hidden="1" x14ac:dyDescent="0.3">
      <c r="A4053" s="187" t="e">
        <f>#REF!</f>
        <v>#REF!</v>
      </c>
      <c r="B4053" s="187" t="e">
        <f>#REF!</f>
        <v>#REF!</v>
      </c>
      <c r="C4053" s="191" t="e">
        <f>#REF!</f>
        <v>#REF!</v>
      </c>
      <c r="D4053" s="186" t="e">
        <f>COUNTIF('[5]Trial Balance'!$A:$A,A4053)</f>
        <v>#VALUE!</v>
      </c>
    </row>
    <row r="4054" spans="1:4" hidden="1" x14ac:dyDescent="0.3">
      <c r="A4054" s="187" t="e">
        <f>#REF!</f>
        <v>#REF!</v>
      </c>
      <c r="B4054" s="187" t="e">
        <f>#REF!</f>
        <v>#REF!</v>
      </c>
      <c r="C4054" s="191" t="e">
        <f>#REF!</f>
        <v>#REF!</v>
      </c>
      <c r="D4054" s="186" t="e">
        <f>COUNTIF('[5]Trial Balance'!$A:$A,A4054)</f>
        <v>#VALUE!</v>
      </c>
    </row>
    <row r="4055" spans="1:4" hidden="1" x14ac:dyDescent="0.3">
      <c r="A4055" s="187" t="e">
        <f>#REF!</f>
        <v>#REF!</v>
      </c>
      <c r="B4055" s="187" t="e">
        <f>#REF!</f>
        <v>#REF!</v>
      </c>
      <c r="C4055" s="191" t="e">
        <f>#REF!</f>
        <v>#REF!</v>
      </c>
      <c r="D4055" s="186" t="e">
        <f>COUNTIF('[5]Trial Balance'!$A:$A,A4055)</f>
        <v>#VALUE!</v>
      </c>
    </row>
    <row r="4056" spans="1:4" hidden="1" x14ac:dyDescent="0.3">
      <c r="A4056" s="187" t="e">
        <f>#REF!</f>
        <v>#REF!</v>
      </c>
      <c r="B4056" s="187" t="e">
        <f>#REF!</f>
        <v>#REF!</v>
      </c>
      <c r="C4056" s="191" t="e">
        <f>#REF!</f>
        <v>#REF!</v>
      </c>
      <c r="D4056" s="186" t="e">
        <f>COUNTIF('[5]Trial Balance'!$A:$A,A4056)</f>
        <v>#VALUE!</v>
      </c>
    </row>
    <row r="4057" spans="1:4" hidden="1" x14ac:dyDescent="0.3">
      <c r="A4057" s="187" t="e">
        <f>#REF!</f>
        <v>#REF!</v>
      </c>
      <c r="B4057" s="187" t="e">
        <f>#REF!</f>
        <v>#REF!</v>
      </c>
      <c r="C4057" s="191" t="e">
        <f>#REF!</f>
        <v>#REF!</v>
      </c>
      <c r="D4057" s="186" t="e">
        <f>COUNTIF('[5]Trial Balance'!$A:$A,A4057)</f>
        <v>#VALUE!</v>
      </c>
    </row>
    <row r="4058" spans="1:4" hidden="1" x14ac:dyDescent="0.3">
      <c r="A4058" s="187" t="e">
        <f>#REF!</f>
        <v>#REF!</v>
      </c>
      <c r="B4058" s="187" t="e">
        <f>#REF!</f>
        <v>#REF!</v>
      </c>
      <c r="C4058" s="191" t="e">
        <f>#REF!</f>
        <v>#REF!</v>
      </c>
      <c r="D4058" s="186" t="e">
        <f>COUNTIF('[5]Trial Balance'!$A:$A,A4058)</f>
        <v>#VALUE!</v>
      </c>
    </row>
    <row r="4059" spans="1:4" hidden="1" x14ac:dyDescent="0.3">
      <c r="A4059" s="187" t="e">
        <f>#REF!</f>
        <v>#REF!</v>
      </c>
      <c r="B4059" s="187" t="e">
        <f>#REF!</f>
        <v>#REF!</v>
      </c>
      <c r="C4059" s="191" t="e">
        <f>#REF!</f>
        <v>#REF!</v>
      </c>
      <c r="D4059" s="186" t="e">
        <f>COUNTIF('[5]Trial Balance'!$A:$A,A4059)</f>
        <v>#VALUE!</v>
      </c>
    </row>
    <row r="4060" spans="1:4" hidden="1" x14ac:dyDescent="0.3">
      <c r="A4060" s="187" t="e">
        <f>#REF!</f>
        <v>#REF!</v>
      </c>
      <c r="B4060" s="187" t="e">
        <f>#REF!</f>
        <v>#REF!</v>
      </c>
      <c r="C4060" s="191" t="e">
        <f>#REF!</f>
        <v>#REF!</v>
      </c>
      <c r="D4060" s="186" t="e">
        <f>COUNTIF('[5]Trial Balance'!$A:$A,A4060)</f>
        <v>#VALUE!</v>
      </c>
    </row>
    <row r="4061" spans="1:4" hidden="1" x14ac:dyDescent="0.3">
      <c r="A4061" s="187" t="e">
        <f>#REF!</f>
        <v>#REF!</v>
      </c>
      <c r="B4061" s="187" t="e">
        <f>#REF!</f>
        <v>#REF!</v>
      </c>
      <c r="C4061" s="191" t="e">
        <f>#REF!</f>
        <v>#REF!</v>
      </c>
      <c r="D4061" s="186" t="e">
        <f>COUNTIF('[5]Trial Balance'!$A:$A,A4061)</f>
        <v>#VALUE!</v>
      </c>
    </row>
    <row r="4062" spans="1:4" hidden="1" x14ac:dyDescent="0.3">
      <c r="A4062" s="187" t="e">
        <f>#REF!</f>
        <v>#REF!</v>
      </c>
      <c r="B4062" s="187" t="e">
        <f>#REF!</f>
        <v>#REF!</v>
      </c>
      <c r="C4062" s="191" t="e">
        <f>#REF!</f>
        <v>#REF!</v>
      </c>
      <c r="D4062" s="186" t="e">
        <f>COUNTIF('[5]Trial Balance'!$A:$A,A4062)</f>
        <v>#VALUE!</v>
      </c>
    </row>
    <row r="4063" spans="1:4" hidden="1" x14ac:dyDescent="0.3">
      <c r="A4063" s="187" t="e">
        <f>#REF!</f>
        <v>#REF!</v>
      </c>
      <c r="B4063" s="187" t="e">
        <f>#REF!</f>
        <v>#REF!</v>
      </c>
      <c r="C4063" s="191" t="e">
        <f>#REF!</f>
        <v>#REF!</v>
      </c>
      <c r="D4063" s="186" t="e">
        <f>COUNTIF('[5]Trial Balance'!$A:$A,A4063)</f>
        <v>#VALUE!</v>
      </c>
    </row>
    <row r="4064" spans="1:4" hidden="1" x14ac:dyDescent="0.3">
      <c r="A4064" s="187" t="e">
        <f>#REF!</f>
        <v>#REF!</v>
      </c>
      <c r="B4064" s="187" t="e">
        <f>#REF!</f>
        <v>#REF!</v>
      </c>
      <c r="C4064" s="191" t="e">
        <f>#REF!</f>
        <v>#REF!</v>
      </c>
      <c r="D4064" s="186" t="e">
        <f>COUNTIF('[5]Trial Balance'!$A:$A,A4064)</f>
        <v>#VALUE!</v>
      </c>
    </row>
    <row r="4065" spans="1:4" hidden="1" x14ac:dyDescent="0.3">
      <c r="A4065" s="187" t="e">
        <f>#REF!</f>
        <v>#REF!</v>
      </c>
      <c r="B4065" s="187" t="e">
        <f>#REF!</f>
        <v>#REF!</v>
      </c>
      <c r="C4065" s="191" t="e">
        <f>#REF!</f>
        <v>#REF!</v>
      </c>
      <c r="D4065" s="186" t="e">
        <f>COUNTIF('[5]Trial Balance'!$A:$A,A4065)</f>
        <v>#VALUE!</v>
      </c>
    </row>
    <row r="4066" spans="1:4" hidden="1" x14ac:dyDescent="0.3">
      <c r="A4066" s="187" t="e">
        <f>#REF!</f>
        <v>#REF!</v>
      </c>
      <c r="B4066" s="187" t="e">
        <f>#REF!</f>
        <v>#REF!</v>
      </c>
      <c r="C4066" s="191" t="e">
        <f>#REF!</f>
        <v>#REF!</v>
      </c>
      <c r="D4066" s="186" t="e">
        <f>COUNTIF('[5]Trial Balance'!$A:$A,A4066)</f>
        <v>#VALUE!</v>
      </c>
    </row>
    <row r="4067" spans="1:4" hidden="1" x14ac:dyDescent="0.3">
      <c r="A4067" s="187" t="e">
        <f>#REF!</f>
        <v>#REF!</v>
      </c>
      <c r="B4067" s="187" t="e">
        <f>#REF!</f>
        <v>#REF!</v>
      </c>
      <c r="C4067" s="191" t="e">
        <f>#REF!</f>
        <v>#REF!</v>
      </c>
      <c r="D4067" s="186" t="e">
        <f>COUNTIF('[5]Trial Balance'!$A:$A,A4067)</f>
        <v>#VALUE!</v>
      </c>
    </row>
    <row r="4068" spans="1:4" hidden="1" x14ac:dyDescent="0.3">
      <c r="A4068" s="187" t="e">
        <f>#REF!</f>
        <v>#REF!</v>
      </c>
      <c r="B4068" s="187" t="e">
        <f>#REF!</f>
        <v>#REF!</v>
      </c>
      <c r="C4068" s="191" t="e">
        <f>#REF!</f>
        <v>#REF!</v>
      </c>
      <c r="D4068" s="186" t="e">
        <f>COUNTIF('[5]Trial Balance'!$A:$A,A4068)</f>
        <v>#VALUE!</v>
      </c>
    </row>
    <row r="4069" spans="1:4" hidden="1" x14ac:dyDescent="0.3">
      <c r="A4069" s="187" t="e">
        <f>#REF!</f>
        <v>#REF!</v>
      </c>
      <c r="B4069" s="187" t="e">
        <f>#REF!</f>
        <v>#REF!</v>
      </c>
      <c r="C4069" s="191" t="e">
        <f>#REF!</f>
        <v>#REF!</v>
      </c>
      <c r="D4069" s="186" t="e">
        <f>COUNTIF('[5]Trial Balance'!$A:$A,A4069)</f>
        <v>#VALUE!</v>
      </c>
    </row>
    <row r="4070" spans="1:4" hidden="1" x14ac:dyDescent="0.3">
      <c r="A4070" s="187" t="e">
        <f>#REF!</f>
        <v>#REF!</v>
      </c>
      <c r="B4070" s="187" t="e">
        <f>#REF!</f>
        <v>#REF!</v>
      </c>
      <c r="C4070" s="191" t="e">
        <f>#REF!</f>
        <v>#REF!</v>
      </c>
      <c r="D4070" s="186" t="e">
        <f>COUNTIF('[5]Trial Balance'!$A:$A,A4070)</f>
        <v>#VALUE!</v>
      </c>
    </row>
    <row r="4071" spans="1:4" hidden="1" x14ac:dyDescent="0.3">
      <c r="A4071" s="187" t="e">
        <f>#REF!</f>
        <v>#REF!</v>
      </c>
      <c r="B4071" s="187" t="e">
        <f>#REF!</f>
        <v>#REF!</v>
      </c>
      <c r="C4071" s="191" t="e">
        <f>#REF!</f>
        <v>#REF!</v>
      </c>
      <c r="D4071" s="186" t="e">
        <f>COUNTIF('[5]Trial Balance'!$A:$A,A4071)</f>
        <v>#VALUE!</v>
      </c>
    </row>
    <row r="4072" spans="1:4" hidden="1" x14ac:dyDescent="0.3">
      <c r="A4072" s="187" t="e">
        <f>#REF!</f>
        <v>#REF!</v>
      </c>
      <c r="B4072" s="187" t="e">
        <f>#REF!</f>
        <v>#REF!</v>
      </c>
      <c r="C4072" s="191" t="e">
        <f>#REF!</f>
        <v>#REF!</v>
      </c>
      <c r="D4072" s="186" t="e">
        <f>COUNTIF('[5]Trial Balance'!$A:$A,A4072)</f>
        <v>#VALUE!</v>
      </c>
    </row>
    <row r="4073" spans="1:4" hidden="1" x14ac:dyDescent="0.3">
      <c r="A4073" s="187" t="e">
        <f>#REF!</f>
        <v>#REF!</v>
      </c>
      <c r="B4073" s="187" t="e">
        <f>#REF!</f>
        <v>#REF!</v>
      </c>
      <c r="C4073" s="191" t="e">
        <f>#REF!</f>
        <v>#REF!</v>
      </c>
      <c r="D4073" s="186" t="e">
        <f>COUNTIF('[5]Trial Balance'!$A:$A,A4073)</f>
        <v>#VALUE!</v>
      </c>
    </row>
    <row r="4074" spans="1:4" hidden="1" x14ac:dyDescent="0.3">
      <c r="A4074" s="187" t="e">
        <f>#REF!</f>
        <v>#REF!</v>
      </c>
      <c r="B4074" s="187" t="e">
        <f>#REF!</f>
        <v>#REF!</v>
      </c>
      <c r="C4074" s="191" t="e">
        <f>#REF!</f>
        <v>#REF!</v>
      </c>
      <c r="D4074" s="186" t="e">
        <f>COUNTIF('[5]Trial Balance'!$A:$A,A4074)</f>
        <v>#VALUE!</v>
      </c>
    </row>
    <row r="4075" spans="1:4" hidden="1" x14ac:dyDescent="0.3">
      <c r="A4075" s="187" t="e">
        <f>#REF!</f>
        <v>#REF!</v>
      </c>
      <c r="B4075" s="187" t="e">
        <f>#REF!</f>
        <v>#REF!</v>
      </c>
      <c r="C4075" s="191" t="e">
        <f>#REF!</f>
        <v>#REF!</v>
      </c>
      <c r="D4075" s="186" t="e">
        <f>COUNTIF('[5]Trial Balance'!$A:$A,A4075)</f>
        <v>#VALUE!</v>
      </c>
    </row>
    <row r="4076" spans="1:4" hidden="1" x14ac:dyDescent="0.3">
      <c r="A4076" s="187" t="e">
        <f>#REF!</f>
        <v>#REF!</v>
      </c>
      <c r="B4076" s="187" t="e">
        <f>#REF!</f>
        <v>#REF!</v>
      </c>
      <c r="C4076" s="191" t="e">
        <f>#REF!</f>
        <v>#REF!</v>
      </c>
      <c r="D4076" s="186" t="e">
        <f>COUNTIF('[5]Trial Balance'!$A:$A,A4076)</f>
        <v>#VALUE!</v>
      </c>
    </row>
    <row r="4077" spans="1:4" hidden="1" x14ac:dyDescent="0.3">
      <c r="A4077" s="187" t="e">
        <f>#REF!</f>
        <v>#REF!</v>
      </c>
      <c r="B4077" s="187" t="e">
        <f>#REF!</f>
        <v>#REF!</v>
      </c>
      <c r="C4077" s="191" t="e">
        <f>#REF!</f>
        <v>#REF!</v>
      </c>
      <c r="D4077" s="186" t="e">
        <f>COUNTIF('[5]Trial Balance'!$A:$A,A4077)</f>
        <v>#VALUE!</v>
      </c>
    </row>
    <row r="4078" spans="1:4" hidden="1" x14ac:dyDescent="0.3">
      <c r="A4078" s="187" t="e">
        <f>#REF!</f>
        <v>#REF!</v>
      </c>
      <c r="B4078" s="187" t="e">
        <f>#REF!</f>
        <v>#REF!</v>
      </c>
      <c r="C4078" s="191" t="e">
        <f>#REF!</f>
        <v>#REF!</v>
      </c>
      <c r="D4078" s="186" t="e">
        <f>COUNTIF('[5]Trial Balance'!$A:$A,A4078)</f>
        <v>#VALUE!</v>
      </c>
    </row>
    <row r="4079" spans="1:4" hidden="1" x14ac:dyDescent="0.3">
      <c r="A4079" s="187" t="e">
        <f>#REF!</f>
        <v>#REF!</v>
      </c>
      <c r="B4079" s="187" t="e">
        <f>#REF!</f>
        <v>#REF!</v>
      </c>
      <c r="C4079" s="191" t="e">
        <f>#REF!</f>
        <v>#REF!</v>
      </c>
      <c r="D4079" s="186" t="e">
        <f>COUNTIF('[5]Trial Balance'!$A:$A,A4079)</f>
        <v>#VALUE!</v>
      </c>
    </row>
    <row r="4080" spans="1:4" hidden="1" x14ac:dyDescent="0.3">
      <c r="A4080" s="187" t="e">
        <f>#REF!</f>
        <v>#REF!</v>
      </c>
      <c r="B4080" s="187" t="e">
        <f>#REF!</f>
        <v>#REF!</v>
      </c>
      <c r="C4080" s="191" t="e">
        <f>#REF!</f>
        <v>#REF!</v>
      </c>
      <c r="D4080" s="186" t="e">
        <f>COUNTIF('[5]Trial Balance'!$A:$A,A4080)</f>
        <v>#VALUE!</v>
      </c>
    </row>
    <row r="4081" spans="1:4" hidden="1" x14ac:dyDescent="0.3">
      <c r="A4081" s="187" t="e">
        <f>#REF!</f>
        <v>#REF!</v>
      </c>
      <c r="B4081" s="187" t="e">
        <f>#REF!</f>
        <v>#REF!</v>
      </c>
      <c r="C4081" s="191" t="e">
        <f>#REF!</f>
        <v>#REF!</v>
      </c>
      <c r="D4081" s="186" t="e">
        <f>COUNTIF('[5]Trial Balance'!$A:$A,A4081)</f>
        <v>#VALUE!</v>
      </c>
    </row>
    <row r="4082" spans="1:4" hidden="1" x14ac:dyDescent="0.3">
      <c r="A4082" s="187" t="e">
        <f>#REF!</f>
        <v>#REF!</v>
      </c>
      <c r="B4082" s="187" t="e">
        <f>#REF!</f>
        <v>#REF!</v>
      </c>
      <c r="C4082" s="191" t="e">
        <f>#REF!</f>
        <v>#REF!</v>
      </c>
      <c r="D4082" s="186" t="e">
        <f>COUNTIF('[5]Trial Balance'!$A:$A,A4082)</f>
        <v>#VALUE!</v>
      </c>
    </row>
    <row r="4083" spans="1:4" hidden="1" x14ac:dyDescent="0.3">
      <c r="A4083" s="187" t="e">
        <f>#REF!</f>
        <v>#REF!</v>
      </c>
      <c r="B4083" s="187" t="e">
        <f>#REF!</f>
        <v>#REF!</v>
      </c>
      <c r="C4083" s="191" t="e">
        <f>#REF!</f>
        <v>#REF!</v>
      </c>
      <c r="D4083" s="186" t="e">
        <f>COUNTIF('[5]Trial Balance'!$A:$A,A4083)</f>
        <v>#VALUE!</v>
      </c>
    </row>
    <row r="4084" spans="1:4" hidden="1" x14ac:dyDescent="0.3">
      <c r="A4084" s="187" t="e">
        <f>#REF!</f>
        <v>#REF!</v>
      </c>
      <c r="B4084" s="187" t="e">
        <f>#REF!</f>
        <v>#REF!</v>
      </c>
      <c r="C4084" s="191" t="e">
        <f>#REF!</f>
        <v>#REF!</v>
      </c>
      <c r="D4084" s="186" t="e">
        <f>COUNTIF('[5]Trial Balance'!$A:$A,A4084)</f>
        <v>#VALUE!</v>
      </c>
    </row>
    <row r="4085" spans="1:4" hidden="1" x14ac:dyDescent="0.3">
      <c r="A4085" s="187" t="e">
        <f>#REF!</f>
        <v>#REF!</v>
      </c>
      <c r="B4085" s="187" t="e">
        <f>#REF!</f>
        <v>#REF!</v>
      </c>
      <c r="C4085" s="191" t="e">
        <f>#REF!</f>
        <v>#REF!</v>
      </c>
      <c r="D4085" s="186" t="e">
        <f>COUNTIF('[5]Trial Balance'!$A:$A,A4085)</f>
        <v>#VALUE!</v>
      </c>
    </row>
    <row r="4086" spans="1:4" hidden="1" x14ac:dyDescent="0.3">
      <c r="A4086" s="187" t="e">
        <f>#REF!</f>
        <v>#REF!</v>
      </c>
      <c r="B4086" s="187" t="e">
        <f>#REF!</f>
        <v>#REF!</v>
      </c>
      <c r="C4086" s="191" t="e">
        <f>#REF!</f>
        <v>#REF!</v>
      </c>
      <c r="D4086" s="186" t="e">
        <f>COUNTIF('[5]Trial Balance'!$A:$A,A4086)</f>
        <v>#VALUE!</v>
      </c>
    </row>
    <row r="4087" spans="1:4" hidden="1" x14ac:dyDescent="0.3">
      <c r="A4087" s="187" t="e">
        <f>#REF!</f>
        <v>#REF!</v>
      </c>
      <c r="B4087" s="187" t="e">
        <f>#REF!</f>
        <v>#REF!</v>
      </c>
      <c r="C4087" s="191" t="e">
        <f>#REF!</f>
        <v>#REF!</v>
      </c>
      <c r="D4087" s="186" t="e">
        <f>COUNTIF('[5]Trial Balance'!$A:$A,A4087)</f>
        <v>#VALUE!</v>
      </c>
    </row>
    <row r="4088" spans="1:4" hidden="1" x14ac:dyDescent="0.3">
      <c r="A4088" s="187" t="e">
        <f>#REF!</f>
        <v>#REF!</v>
      </c>
      <c r="B4088" s="187" t="e">
        <f>#REF!</f>
        <v>#REF!</v>
      </c>
      <c r="C4088" s="191" t="e">
        <f>#REF!</f>
        <v>#REF!</v>
      </c>
      <c r="D4088" s="186" t="e">
        <f>COUNTIF('[5]Trial Balance'!$A:$A,A4088)</f>
        <v>#VALUE!</v>
      </c>
    </row>
    <row r="4089" spans="1:4" hidden="1" x14ac:dyDescent="0.3">
      <c r="A4089" s="187" t="e">
        <f>#REF!</f>
        <v>#REF!</v>
      </c>
      <c r="B4089" s="187" t="e">
        <f>#REF!</f>
        <v>#REF!</v>
      </c>
      <c r="C4089" s="191" t="e">
        <f>#REF!</f>
        <v>#REF!</v>
      </c>
      <c r="D4089" s="186" t="e">
        <f>COUNTIF('[5]Trial Balance'!$A:$A,A4089)</f>
        <v>#VALUE!</v>
      </c>
    </row>
    <row r="4090" spans="1:4" hidden="1" x14ac:dyDescent="0.3">
      <c r="A4090" s="187" t="e">
        <f>#REF!</f>
        <v>#REF!</v>
      </c>
      <c r="B4090" s="187" t="e">
        <f>#REF!</f>
        <v>#REF!</v>
      </c>
      <c r="C4090" s="191" t="e">
        <f>#REF!</f>
        <v>#REF!</v>
      </c>
      <c r="D4090" s="186" t="e">
        <f>COUNTIF('[5]Trial Balance'!$A:$A,A4090)</f>
        <v>#VALUE!</v>
      </c>
    </row>
    <row r="4091" spans="1:4" hidden="1" x14ac:dyDescent="0.3">
      <c r="A4091" s="187" t="e">
        <f>#REF!</f>
        <v>#REF!</v>
      </c>
      <c r="B4091" s="187" t="e">
        <f>#REF!</f>
        <v>#REF!</v>
      </c>
      <c r="C4091" s="191" t="e">
        <f>#REF!</f>
        <v>#REF!</v>
      </c>
      <c r="D4091" s="186" t="e">
        <f>COUNTIF('[5]Trial Balance'!$A:$A,A4091)</f>
        <v>#VALUE!</v>
      </c>
    </row>
    <row r="4092" spans="1:4" hidden="1" x14ac:dyDescent="0.3">
      <c r="A4092" s="187" t="e">
        <f>#REF!</f>
        <v>#REF!</v>
      </c>
      <c r="B4092" s="187" t="e">
        <f>#REF!</f>
        <v>#REF!</v>
      </c>
      <c r="C4092" s="191" t="e">
        <f>#REF!</f>
        <v>#REF!</v>
      </c>
      <c r="D4092" s="186" t="e">
        <f>COUNTIF('[5]Trial Balance'!$A:$A,A4092)</f>
        <v>#VALUE!</v>
      </c>
    </row>
    <row r="4093" spans="1:4" hidden="1" x14ac:dyDescent="0.3">
      <c r="A4093" s="187" t="e">
        <f>#REF!</f>
        <v>#REF!</v>
      </c>
      <c r="B4093" s="187" t="e">
        <f>#REF!</f>
        <v>#REF!</v>
      </c>
      <c r="C4093" s="191" t="e">
        <f>#REF!</f>
        <v>#REF!</v>
      </c>
      <c r="D4093" s="186" t="e">
        <f>COUNTIF('[5]Trial Balance'!$A:$A,A4093)</f>
        <v>#VALUE!</v>
      </c>
    </row>
    <row r="4094" spans="1:4" hidden="1" x14ac:dyDescent="0.3">
      <c r="A4094" s="187" t="e">
        <f>#REF!</f>
        <v>#REF!</v>
      </c>
      <c r="B4094" s="187" t="e">
        <f>#REF!</f>
        <v>#REF!</v>
      </c>
      <c r="C4094" s="191" t="e">
        <f>#REF!</f>
        <v>#REF!</v>
      </c>
      <c r="D4094" s="186" t="e">
        <f>COUNTIF('[5]Trial Balance'!$A:$A,A4094)</f>
        <v>#VALUE!</v>
      </c>
    </row>
    <row r="4095" spans="1:4" hidden="1" x14ac:dyDescent="0.3">
      <c r="A4095" s="187" t="e">
        <f>#REF!</f>
        <v>#REF!</v>
      </c>
      <c r="B4095" s="187" t="e">
        <f>#REF!</f>
        <v>#REF!</v>
      </c>
      <c r="C4095" s="191" t="e">
        <f>#REF!</f>
        <v>#REF!</v>
      </c>
      <c r="D4095" s="186" t="e">
        <f>COUNTIF('[5]Trial Balance'!$A:$A,A4095)</f>
        <v>#VALUE!</v>
      </c>
    </row>
    <row r="4096" spans="1:4" hidden="1" x14ac:dyDescent="0.3">
      <c r="A4096" s="187" t="e">
        <f>#REF!</f>
        <v>#REF!</v>
      </c>
      <c r="B4096" s="187" t="e">
        <f>#REF!</f>
        <v>#REF!</v>
      </c>
      <c r="C4096" s="191" t="e">
        <f>#REF!</f>
        <v>#REF!</v>
      </c>
      <c r="D4096" s="186" t="e">
        <f>COUNTIF('[5]Trial Balance'!$A:$A,A4096)</f>
        <v>#VALUE!</v>
      </c>
    </row>
    <row r="4097" spans="1:4" hidden="1" x14ac:dyDescent="0.3">
      <c r="A4097" s="187" t="e">
        <f>#REF!</f>
        <v>#REF!</v>
      </c>
      <c r="B4097" s="187" t="e">
        <f>#REF!</f>
        <v>#REF!</v>
      </c>
      <c r="C4097" s="191" t="e">
        <f>#REF!</f>
        <v>#REF!</v>
      </c>
      <c r="D4097" s="186" t="e">
        <f>COUNTIF('[5]Trial Balance'!$A:$A,A4097)</f>
        <v>#VALUE!</v>
      </c>
    </row>
    <row r="4098" spans="1:4" hidden="1" x14ac:dyDescent="0.3">
      <c r="A4098" s="187" t="e">
        <f>#REF!</f>
        <v>#REF!</v>
      </c>
      <c r="B4098" s="187" t="e">
        <f>#REF!</f>
        <v>#REF!</v>
      </c>
      <c r="C4098" s="191" t="e">
        <f>#REF!</f>
        <v>#REF!</v>
      </c>
      <c r="D4098" s="186" t="e">
        <f>COUNTIF('[5]Trial Balance'!$A:$A,A4098)</f>
        <v>#VALUE!</v>
      </c>
    </row>
    <row r="4099" spans="1:4" hidden="1" x14ac:dyDescent="0.3">
      <c r="A4099" s="187" t="e">
        <f>#REF!</f>
        <v>#REF!</v>
      </c>
      <c r="B4099" s="187" t="e">
        <f>#REF!</f>
        <v>#REF!</v>
      </c>
      <c r="C4099" s="191" t="e">
        <f>#REF!</f>
        <v>#REF!</v>
      </c>
      <c r="D4099" s="186" t="e">
        <f>COUNTIF('[5]Trial Balance'!$A:$A,A4099)</f>
        <v>#VALUE!</v>
      </c>
    </row>
    <row r="4100" spans="1:4" hidden="1" x14ac:dyDescent="0.3">
      <c r="A4100" s="187" t="e">
        <f>#REF!</f>
        <v>#REF!</v>
      </c>
      <c r="B4100" s="187" t="e">
        <f>#REF!</f>
        <v>#REF!</v>
      </c>
      <c r="C4100" s="191" t="e">
        <f>#REF!</f>
        <v>#REF!</v>
      </c>
      <c r="D4100" s="186" t="e">
        <f>COUNTIF('[5]Trial Balance'!$A:$A,A4100)</f>
        <v>#VALUE!</v>
      </c>
    </row>
    <row r="4101" spans="1:4" hidden="1" x14ac:dyDescent="0.3">
      <c r="A4101" s="187" t="e">
        <f>#REF!</f>
        <v>#REF!</v>
      </c>
      <c r="B4101" s="187" t="e">
        <f>#REF!</f>
        <v>#REF!</v>
      </c>
      <c r="C4101" s="191" t="e">
        <f>#REF!</f>
        <v>#REF!</v>
      </c>
      <c r="D4101" s="186" t="e">
        <f>COUNTIF('[5]Trial Balance'!$A:$A,A4101)</f>
        <v>#VALUE!</v>
      </c>
    </row>
    <row r="4102" spans="1:4" hidden="1" x14ac:dyDescent="0.3">
      <c r="A4102" s="187" t="e">
        <f>#REF!</f>
        <v>#REF!</v>
      </c>
      <c r="B4102" s="187" t="e">
        <f>#REF!</f>
        <v>#REF!</v>
      </c>
      <c r="C4102" s="191" t="e">
        <f>#REF!</f>
        <v>#REF!</v>
      </c>
      <c r="D4102" s="186" t="e">
        <f>COUNTIF('[5]Trial Balance'!$A:$A,A4102)</f>
        <v>#VALUE!</v>
      </c>
    </row>
    <row r="4103" spans="1:4" hidden="1" x14ac:dyDescent="0.3">
      <c r="A4103" s="187" t="e">
        <f>#REF!</f>
        <v>#REF!</v>
      </c>
      <c r="B4103" s="187" t="e">
        <f>#REF!</f>
        <v>#REF!</v>
      </c>
      <c r="C4103" s="191" t="e">
        <f>#REF!</f>
        <v>#REF!</v>
      </c>
      <c r="D4103" s="186" t="e">
        <f>COUNTIF('[5]Trial Balance'!$A:$A,A4103)</f>
        <v>#VALUE!</v>
      </c>
    </row>
    <row r="4104" spans="1:4" hidden="1" x14ac:dyDescent="0.3">
      <c r="A4104" s="187" t="e">
        <f>#REF!</f>
        <v>#REF!</v>
      </c>
      <c r="B4104" s="187" t="e">
        <f>#REF!</f>
        <v>#REF!</v>
      </c>
      <c r="C4104" s="191" t="e">
        <f>#REF!</f>
        <v>#REF!</v>
      </c>
      <c r="D4104" s="186" t="e">
        <f>COUNTIF('[5]Trial Balance'!$A:$A,A4104)</f>
        <v>#VALUE!</v>
      </c>
    </row>
    <row r="4105" spans="1:4" hidden="1" x14ac:dyDescent="0.3">
      <c r="A4105" s="187" t="e">
        <f>#REF!</f>
        <v>#REF!</v>
      </c>
      <c r="B4105" s="187" t="e">
        <f>#REF!</f>
        <v>#REF!</v>
      </c>
      <c r="C4105" s="191" t="e">
        <f>#REF!</f>
        <v>#REF!</v>
      </c>
      <c r="D4105" s="186" t="e">
        <f>COUNTIF('[5]Trial Balance'!$A:$A,A4105)</f>
        <v>#VALUE!</v>
      </c>
    </row>
    <row r="4106" spans="1:4" hidden="1" x14ac:dyDescent="0.3">
      <c r="A4106" s="187" t="e">
        <f>#REF!</f>
        <v>#REF!</v>
      </c>
      <c r="B4106" s="187" t="e">
        <f>#REF!</f>
        <v>#REF!</v>
      </c>
      <c r="C4106" s="191" t="e">
        <f>#REF!</f>
        <v>#REF!</v>
      </c>
      <c r="D4106" s="186" t="e">
        <f>COUNTIF('[5]Trial Balance'!$A:$A,A4106)</f>
        <v>#VALUE!</v>
      </c>
    </row>
    <row r="4107" spans="1:4" hidden="1" x14ac:dyDescent="0.3">
      <c r="A4107" s="187" t="e">
        <f>#REF!</f>
        <v>#REF!</v>
      </c>
      <c r="B4107" s="187" t="e">
        <f>#REF!</f>
        <v>#REF!</v>
      </c>
      <c r="C4107" s="191" t="e">
        <f>#REF!</f>
        <v>#REF!</v>
      </c>
      <c r="D4107" s="186" t="e">
        <f>COUNTIF('[5]Trial Balance'!$A:$A,A4107)</f>
        <v>#VALUE!</v>
      </c>
    </row>
    <row r="4108" spans="1:4" hidden="1" x14ac:dyDescent="0.3">
      <c r="A4108" s="187" t="e">
        <f>#REF!</f>
        <v>#REF!</v>
      </c>
      <c r="B4108" s="187" t="e">
        <f>#REF!</f>
        <v>#REF!</v>
      </c>
      <c r="C4108" s="191" t="e">
        <f>#REF!</f>
        <v>#REF!</v>
      </c>
      <c r="D4108" s="186" t="e">
        <f>COUNTIF('[5]Trial Balance'!$A:$A,A4108)</f>
        <v>#VALUE!</v>
      </c>
    </row>
    <row r="4109" spans="1:4" hidden="1" x14ac:dyDescent="0.3">
      <c r="A4109" s="187" t="e">
        <f>#REF!</f>
        <v>#REF!</v>
      </c>
      <c r="B4109" s="187" t="e">
        <f>#REF!</f>
        <v>#REF!</v>
      </c>
      <c r="C4109" s="191" t="e">
        <f>#REF!</f>
        <v>#REF!</v>
      </c>
      <c r="D4109" s="186" t="e">
        <f>COUNTIF('[5]Trial Balance'!$A:$A,A4109)</f>
        <v>#VALUE!</v>
      </c>
    </row>
    <row r="4110" spans="1:4" hidden="1" x14ac:dyDescent="0.3">
      <c r="A4110" s="187" t="e">
        <f>#REF!</f>
        <v>#REF!</v>
      </c>
      <c r="B4110" s="187" t="e">
        <f>#REF!</f>
        <v>#REF!</v>
      </c>
      <c r="C4110" s="191" t="e">
        <f>#REF!</f>
        <v>#REF!</v>
      </c>
      <c r="D4110" s="186" t="e">
        <f>COUNTIF('[5]Trial Balance'!$A:$A,A4110)</f>
        <v>#VALUE!</v>
      </c>
    </row>
    <row r="4111" spans="1:4" hidden="1" x14ac:dyDescent="0.3">
      <c r="A4111" s="187" t="e">
        <f>#REF!</f>
        <v>#REF!</v>
      </c>
      <c r="B4111" s="187" t="e">
        <f>#REF!</f>
        <v>#REF!</v>
      </c>
      <c r="C4111" s="191" t="e">
        <f>#REF!</f>
        <v>#REF!</v>
      </c>
      <c r="D4111" s="186" t="e">
        <f>COUNTIF('[5]Trial Balance'!$A:$A,A4111)</f>
        <v>#VALUE!</v>
      </c>
    </row>
    <row r="4112" spans="1:4" hidden="1" x14ac:dyDescent="0.3">
      <c r="A4112" s="187" t="e">
        <f>#REF!</f>
        <v>#REF!</v>
      </c>
      <c r="B4112" s="187" t="e">
        <f>#REF!</f>
        <v>#REF!</v>
      </c>
      <c r="C4112" s="191" t="e">
        <f>#REF!</f>
        <v>#REF!</v>
      </c>
      <c r="D4112" s="186" t="e">
        <f>COUNTIF('[5]Trial Balance'!$A:$A,A4112)</f>
        <v>#VALUE!</v>
      </c>
    </row>
    <row r="4113" spans="1:4" hidden="1" x14ac:dyDescent="0.3">
      <c r="A4113" s="187" t="e">
        <f>#REF!</f>
        <v>#REF!</v>
      </c>
      <c r="B4113" s="187" t="e">
        <f>#REF!</f>
        <v>#REF!</v>
      </c>
      <c r="C4113" s="191" t="e">
        <f>#REF!</f>
        <v>#REF!</v>
      </c>
      <c r="D4113" s="186" t="e">
        <f>COUNTIF('[5]Trial Balance'!$A:$A,A4113)</f>
        <v>#VALUE!</v>
      </c>
    </row>
    <row r="4114" spans="1:4" hidden="1" x14ac:dyDescent="0.3">
      <c r="A4114" s="187" t="e">
        <f>#REF!</f>
        <v>#REF!</v>
      </c>
      <c r="B4114" s="187" t="e">
        <f>#REF!</f>
        <v>#REF!</v>
      </c>
      <c r="C4114" s="191" t="e">
        <f>#REF!</f>
        <v>#REF!</v>
      </c>
      <c r="D4114" s="186" t="e">
        <f>COUNTIF('[5]Trial Balance'!$A:$A,A4114)</f>
        <v>#VALUE!</v>
      </c>
    </row>
    <row r="4115" spans="1:4" hidden="1" x14ac:dyDescent="0.3">
      <c r="A4115" s="187" t="e">
        <f>#REF!</f>
        <v>#REF!</v>
      </c>
      <c r="B4115" s="187" t="e">
        <f>#REF!</f>
        <v>#REF!</v>
      </c>
      <c r="C4115" s="191" t="e">
        <f>#REF!</f>
        <v>#REF!</v>
      </c>
      <c r="D4115" s="186" t="e">
        <f>COUNTIF('[5]Trial Balance'!$A:$A,A4115)</f>
        <v>#VALUE!</v>
      </c>
    </row>
    <row r="4116" spans="1:4" hidden="1" x14ac:dyDescent="0.3">
      <c r="A4116" s="187" t="e">
        <f>#REF!</f>
        <v>#REF!</v>
      </c>
      <c r="B4116" s="187" t="e">
        <f>#REF!</f>
        <v>#REF!</v>
      </c>
      <c r="C4116" s="191" t="e">
        <f>#REF!</f>
        <v>#REF!</v>
      </c>
      <c r="D4116" s="186" t="e">
        <f>COUNTIF('[5]Trial Balance'!$A:$A,A4116)</f>
        <v>#VALUE!</v>
      </c>
    </row>
    <row r="4117" spans="1:4" hidden="1" x14ac:dyDescent="0.3">
      <c r="A4117" s="187" t="e">
        <f>#REF!</f>
        <v>#REF!</v>
      </c>
      <c r="B4117" s="187" t="e">
        <f>#REF!</f>
        <v>#REF!</v>
      </c>
      <c r="C4117" s="191" t="e">
        <f>#REF!</f>
        <v>#REF!</v>
      </c>
      <c r="D4117" s="186" t="e">
        <f>COUNTIF('[5]Trial Balance'!$A:$A,A4117)</f>
        <v>#VALUE!</v>
      </c>
    </row>
    <row r="4118" spans="1:4" hidden="1" x14ac:dyDescent="0.3">
      <c r="A4118" s="187" t="e">
        <f>#REF!</f>
        <v>#REF!</v>
      </c>
      <c r="B4118" s="187" t="e">
        <f>#REF!</f>
        <v>#REF!</v>
      </c>
      <c r="C4118" s="191" t="e">
        <f>#REF!</f>
        <v>#REF!</v>
      </c>
      <c r="D4118" s="186" t="e">
        <f>COUNTIF('[5]Trial Balance'!$A:$A,A4118)</f>
        <v>#VALUE!</v>
      </c>
    </row>
    <row r="4119" spans="1:4" hidden="1" x14ac:dyDescent="0.3">
      <c r="A4119" s="187" t="e">
        <f>#REF!</f>
        <v>#REF!</v>
      </c>
      <c r="B4119" s="187" t="e">
        <f>#REF!</f>
        <v>#REF!</v>
      </c>
      <c r="C4119" s="191" t="e">
        <f>#REF!</f>
        <v>#REF!</v>
      </c>
      <c r="D4119" s="186" t="e">
        <f>COUNTIF('[5]Trial Balance'!$A:$A,A4119)</f>
        <v>#VALUE!</v>
      </c>
    </row>
    <row r="4120" spans="1:4" hidden="1" x14ac:dyDescent="0.3">
      <c r="A4120" s="187" t="e">
        <f>#REF!</f>
        <v>#REF!</v>
      </c>
      <c r="B4120" s="187" t="e">
        <f>#REF!</f>
        <v>#REF!</v>
      </c>
      <c r="C4120" s="191" t="e">
        <f>#REF!</f>
        <v>#REF!</v>
      </c>
      <c r="D4120" s="186" t="e">
        <f>COUNTIF('[5]Trial Balance'!$A:$A,A4120)</f>
        <v>#VALUE!</v>
      </c>
    </row>
    <row r="4121" spans="1:4" hidden="1" x14ac:dyDescent="0.3">
      <c r="A4121" s="187" t="e">
        <f>#REF!</f>
        <v>#REF!</v>
      </c>
      <c r="B4121" s="187" t="e">
        <f>#REF!</f>
        <v>#REF!</v>
      </c>
      <c r="C4121" s="191" t="e">
        <f>#REF!</f>
        <v>#REF!</v>
      </c>
      <c r="D4121" s="186" t="e">
        <f>COUNTIF('[5]Trial Balance'!$A:$A,A4121)</f>
        <v>#VALUE!</v>
      </c>
    </row>
    <row r="4122" spans="1:4" hidden="1" x14ac:dyDescent="0.3">
      <c r="A4122" s="187" t="e">
        <f>#REF!</f>
        <v>#REF!</v>
      </c>
      <c r="B4122" s="187" t="e">
        <f>#REF!</f>
        <v>#REF!</v>
      </c>
      <c r="C4122" s="191" t="e">
        <f>#REF!</f>
        <v>#REF!</v>
      </c>
      <c r="D4122" s="186" t="e">
        <f>COUNTIF('[5]Trial Balance'!$A:$A,A4122)</f>
        <v>#VALUE!</v>
      </c>
    </row>
    <row r="4123" spans="1:4" hidden="1" x14ac:dyDescent="0.3">
      <c r="A4123" s="187" t="e">
        <f>#REF!</f>
        <v>#REF!</v>
      </c>
      <c r="B4123" s="187" t="e">
        <f>#REF!</f>
        <v>#REF!</v>
      </c>
      <c r="C4123" s="191" t="e">
        <f>#REF!</f>
        <v>#REF!</v>
      </c>
      <c r="D4123" s="186" t="e">
        <f>COUNTIF('[5]Trial Balance'!$A:$A,A4123)</f>
        <v>#VALUE!</v>
      </c>
    </row>
    <row r="4124" spans="1:4" hidden="1" x14ac:dyDescent="0.3">
      <c r="A4124" s="187" t="e">
        <f>#REF!</f>
        <v>#REF!</v>
      </c>
      <c r="B4124" s="187" t="e">
        <f>#REF!</f>
        <v>#REF!</v>
      </c>
      <c r="C4124" s="191" t="e">
        <f>#REF!</f>
        <v>#REF!</v>
      </c>
      <c r="D4124" s="186" t="e">
        <f>COUNTIF('[5]Trial Balance'!$A:$A,A4124)</f>
        <v>#VALUE!</v>
      </c>
    </row>
    <row r="4125" spans="1:4" hidden="1" x14ac:dyDescent="0.3">
      <c r="A4125" s="187" t="e">
        <f>#REF!</f>
        <v>#REF!</v>
      </c>
      <c r="B4125" s="187" t="e">
        <f>#REF!</f>
        <v>#REF!</v>
      </c>
      <c r="C4125" s="191" t="e">
        <f>#REF!</f>
        <v>#REF!</v>
      </c>
      <c r="D4125" s="186" t="e">
        <f>COUNTIF('[5]Trial Balance'!$A:$A,A4125)</f>
        <v>#VALUE!</v>
      </c>
    </row>
    <row r="4126" spans="1:4" hidden="1" x14ac:dyDescent="0.3">
      <c r="A4126" s="187" t="e">
        <f>#REF!</f>
        <v>#REF!</v>
      </c>
      <c r="B4126" s="187" t="e">
        <f>#REF!</f>
        <v>#REF!</v>
      </c>
      <c r="C4126" s="191" t="e">
        <f>#REF!</f>
        <v>#REF!</v>
      </c>
      <c r="D4126" s="186" t="e">
        <f>COUNTIF('[5]Trial Balance'!$A:$A,A4126)</f>
        <v>#VALUE!</v>
      </c>
    </row>
    <row r="4127" spans="1:4" hidden="1" x14ac:dyDescent="0.3">
      <c r="A4127" s="187" t="e">
        <f>#REF!</f>
        <v>#REF!</v>
      </c>
      <c r="B4127" s="187" t="e">
        <f>#REF!</f>
        <v>#REF!</v>
      </c>
      <c r="C4127" s="191" t="e">
        <f>#REF!</f>
        <v>#REF!</v>
      </c>
      <c r="D4127" s="186" t="e">
        <f>COUNTIF('[5]Trial Balance'!$A:$A,A4127)</f>
        <v>#VALUE!</v>
      </c>
    </row>
    <row r="4128" spans="1:4" hidden="1" x14ac:dyDescent="0.3">
      <c r="A4128" s="187" t="e">
        <f>#REF!</f>
        <v>#REF!</v>
      </c>
      <c r="B4128" s="187" t="e">
        <f>#REF!</f>
        <v>#REF!</v>
      </c>
      <c r="C4128" s="191" t="e">
        <f>#REF!</f>
        <v>#REF!</v>
      </c>
      <c r="D4128" s="186" t="e">
        <f>COUNTIF('[5]Trial Balance'!$A:$A,A4128)</f>
        <v>#VALUE!</v>
      </c>
    </row>
    <row r="4129" spans="1:4" hidden="1" x14ac:dyDescent="0.3">
      <c r="A4129" s="187" t="e">
        <f>#REF!</f>
        <v>#REF!</v>
      </c>
      <c r="B4129" s="187" t="e">
        <f>#REF!</f>
        <v>#REF!</v>
      </c>
      <c r="C4129" s="191" t="e">
        <f>#REF!</f>
        <v>#REF!</v>
      </c>
      <c r="D4129" s="186" t="e">
        <f>COUNTIF('[5]Trial Balance'!$A:$A,A4129)</f>
        <v>#VALUE!</v>
      </c>
    </row>
    <row r="4130" spans="1:4" hidden="1" x14ac:dyDescent="0.3">
      <c r="A4130" s="187" t="e">
        <f>#REF!</f>
        <v>#REF!</v>
      </c>
      <c r="B4130" s="187" t="e">
        <f>#REF!</f>
        <v>#REF!</v>
      </c>
      <c r="C4130" s="191" t="e">
        <f>#REF!</f>
        <v>#REF!</v>
      </c>
      <c r="D4130" s="186" t="e">
        <f>COUNTIF('[5]Trial Balance'!$A:$A,A4130)</f>
        <v>#VALUE!</v>
      </c>
    </row>
    <row r="4131" spans="1:4" hidden="1" x14ac:dyDescent="0.3">
      <c r="A4131" s="187" t="e">
        <f>#REF!</f>
        <v>#REF!</v>
      </c>
      <c r="B4131" s="187" t="e">
        <f>#REF!</f>
        <v>#REF!</v>
      </c>
      <c r="C4131" s="191" t="e">
        <f>#REF!</f>
        <v>#REF!</v>
      </c>
      <c r="D4131" s="186" t="e">
        <f>COUNTIF('[5]Trial Balance'!$A:$A,A4131)</f>
        <v>#VALUE!</v>
      </c>
    </row>
    <row r="4132" spans="1:4" hidden="1" x14ac:dyDescent="0.3">
      <c r="A4132" s="187" t="e">
        <f>#REF!</f>
        <v>#REF!</v>
      </c>
      <c r="B4132" s="187" t="e">
        <f>#REF!</f>
        <v>#REF!</v>
      </c>
      <c r="C4132" s="191" t="e">
        <f>#REF!</f>
        <v>#REF!</v>
      </c>
      <c r="D4132" s="186" t="e">
        <f>COUNTIF('[5]Trial Balance'!$A:$A,A4132)</f>
        <v>#VALUE!</v>
      </c>
    </row>
    <row r="4133" spans="1:4" hidden="1" x14ac:dyDescent="0.3">
      <c r="A4133" s="187" t="e">
        <f>#REF!</f>
        <v>#REF!</v>
      </c>
      <c r="B4133" s="187" t="e">
        <f>#REF!</f>
        <v>#REF!</v>
      </c>
      <c r="C4133" s="191" t="e">
        <f>#REF!</f>
        <v>#REF!</v>
      </c>
      <c r="D4133" s="186" t="e">
        <f>COUNTIF('[5]Trial Balance'!$A:$A,A4133)</f>
        <v>#VALUE!</v>
      </c>
    </row>
    <row r="4134" spans="1:4" hidden="1" x14ac:dyDescent="0.3">
      <c r="A4134" s="187" t="e">
        <f>#REF!</f>
        <v>#REF!</v>
      </c>
      <c r="B4134" s="187" t="e">
        <f>#REF!</f>
        <v>#REF!</v>
      </c>
      <c r="C4134" s="191" t="e">
        <f>#REF!</f>
        <v>#REF!</v>
      </c>
      <c r="D4134" s="186" t="e">
        <f>COUNTIF('[5]Trial Balance'!$A:$A,A4134)</f>
        <v>#VALUE!</v>
      </c>
    </row>
    <row r="4135" spans="1:4" hidden="1" x14ac:dyDescent="0.3">
      <c r="A4135" s="187" t="e">
        <f>#REF!</f>
        <v>#REF!</v>
      </c>
      <c r="B4135" s="187" t="e">
        <f>#REF!</f>
        <v>#REF!</v>
      </c>
      <c r="C4135" s="191" t="e">
        <f>#REF!</f>
        <v>#REF!</v>
      </c>
      <c r="D4135" s="186" t="e">
        <f>COUNTIF('[5]Trial Balance'!$A:$A,A4135)</f>
        <v>#VALUE!</v>
      </c>
    </row>
    <row r="4136" spans="1:4" hidden="1" x14ac:dyDescent="0.3">
      <c r="A4136" s="187" t="e">
        <f>#REF!</f>
        <v>#REF!</v>
      </c>
      <c r="B4136" s="187" t="e">
        <f>#REF!</f>
        <v>#REF!</v>
      </c>
      <c r="C4136" s="191" t="e">
        <f>#REF!</f>
        <v>#REF!</v>
      </c>
      <c r="D4136" s="186" t="e">
        <f>COUNTIF('[5]Trial Balance'!$A:$A,A4136)</f>
        <v>#VALUE!</v>
      </c>
    </row>
    <row r="4137" spans="1:4" hidden="1" x14ac:dyDescent="0.3">
      <c r="A4137" s="187" t="e">
        <f>#REF!</f>
        <v>#REF!</v>
      </c>
      <c r="B4137" s="187" t="e">
        <f>#REF!</f>
        <v>#REF!</v>
      </c>
      <c r="C4137" s="191" t="e">
        <f>#REF!</f>
        <v>#REF!</v>
      </c>
      <c r="D4137" s="186" t="e">
        <f>COUNTIF('[5]Trial Balance'!$A:$A,A4137)</f>
        <v>#VALUE!</v>
      </c>
    </row>
    <row r="4138" spans="1:4" hidden="1" x14ac:dyDescent="0.3">
      <c r="A4138" s="187" t="e">
        <f>#REF!</f>
        <v>#REF!</v>
      </c>
      <c r="B4138" s="187" t="e">
        <f>#REF!</f>
        <v>#REF!</v>
      </c>
      <c r="C4138" s="191" t="e">
        <f>#REF!</f>
        <v>#REF!</v>
      </c>
      <c r="D4138" s="186" t="e">
        <f>COUNTIF('[5]Trial Balance'!$A:$A,A4138)</f>
        <v>#VALUE!</v>
      </c>
    </row>
    <row r="4139" spans="1:4" hidden="1" x14ac:dyDescent="0.3">
      <c r="A4139" s="187" t="e">
        <f>#REF!</f>
        <v>#REF!</v>
      </c>
      <c r="B4139" s="187" t="e">
        <f>#REF!</f>
        <v>#REF!</v>
      </c>
      <c r="C4139" s="191" t="e">
        <f>#REF!</f>
        <v>#REF!</v>
      </c>
      <c r="D4139" s="186" t="e">
        <f>COUNTIF('[5]Trial Balance'!$A:$A,A4139)</f>
        <v>#VALUE!</v>
      </c>
    </row>
    <row r="4140" spans="1:4" hidden="1" x14ac:dyDescent="0.3">
      <c r="A4140" s="187" t="e">
        <f>#REF!</f>
        <v>#REF!</v>
      </c>
      <c r="B4140" s="187" t="e">
        <f>#REF!</f>
        <v>#REF!</v>
      </c>
      <c r="C4140" s="191" t="e">
        <f>#REF!</f>
        <v>#REF!</v>
      </c>
      <c r="D4140" s="186" t="e">
        <f>COUNTIF('[5]Trial Balance'!$A:$A,A4140)</f>
        <v>#VALUE!</v>
      </c>
    </row>
    <row r="4141" spans="1:4" hidden="1" x14ac:dyDescent="0.3">
      <c r="A4141" s="187" t="e">
        <f>#REF!</f>
        <v>#REF!</v>
      </c>
      <c r="B4141" s="187" t="e">
        <f>#REF!</f>
        <v>#REF!</v>
      </c>
      <c r="C4141" s="191" t="e">
        <f>#REF!</f>
        <v>#REF!</v>
      </c>
      <c r="D4141" s="186" t="e">
        <f>COUNTIF('[5]Trial Balance'!$A:$A,A4141)</f>
        <v>#VALUE!</v>
      </c>
    </row>
    <row r="4142" spans="1:4" hidden="1" x14ac:dyDescent="0.3">
      <c r="A4142" s="187" t="e">
        <f>#REF!</f>
        <v>#REF!</v>
      </c>
      <c r="B4142" s="187" t="e">
        <f>#REF!</f>
        <v>#REF!</v>
      </c>
      <c r="C4142" s="191" t="e">
        <f>#REF!</f>
        <v>#REF!</v>
      </c>
      <c r="D4142" s="186" t="e">
        <f>COUNTIF('[5]Trial Balance'!$A:$A,A4142)</f>
        <v>#VALUE!</v>
      </c>
    </row>
    <row r="4143" spans="1:4" hidden="1" x14ac:dyDescent="0.3">
      <c r="A4143" s="187" t="e">
        <f>#REF!</f>
        <v>#REF!</v>
      </c>
      <c r="B4143" s="187" t="e">
        <f>#REF!</f>
        <v>#REF!</v>
      </c>
      <c r="C4143" s="191" t="e">
        <f>#REF!</f>
        <v>#REF!</v>
      </c>
      <c r="D4143" s="186" t="e">
        <f>COUNTIF('[5]Trial Balance'!$A:$A,A4143)</f>
        <v>#VALUE!</v>
      </c>
    </row>
    <row r="4144" spans="1:4" hidden="1" x14ac:dyDescent="0.3">
      <c r="A4144" s="187" t="e">
        <f>#REF!</f>
        <v>#REF!</v>
      </c>
      <c r="B4144" s="187" t="e">
        <f>#REF!</f>
        <v>#REF!</v>
      </c>
      <c r="C4144" s="191" t="e">
        <f>#REF!</f>
        <v>#REF!</v>
      </c>
      <c r="D4144" s="186" t="e">
        <f>COUNTIF('[5]Trial Balance'!$A:$A,A4144)</f>
        <v>#VALUE!</v>
      </c>
    </row>
    <row r="4145" spans="1:4" hidden="1" x14ac:dyDescent="0.3">
      <c r="A4145" s="187" t="e">
        <f>#REF!</f>
        <v>#REF!</v>
      </c>
      <c r="B4145" s="187" t="e">
        <f>#REF!</f>
        <v>#REF!</v>
      </c>
      <c r="C4145" s="191" t="e">
        <f>#REF!</f>
        <v>#REF!</v>
      </c>
      <c r="D4145" s="186" t="e">
        <f>COUNTIF('[5]Trial Balance'!$A:$A,A4145)</f>
        <v>#VALUE!</v>
      </c>
    </row>
    <row r="4146" spans="1:4" hidden="1" x14ac:dyDescent="0.3">
      <c r="A4146" s="187" t="e">
        <f>#REF!</f>
        <v>#REF!</v>
      </c>
      <c r="B4146" s="187" t="e">
        <f>#REF!</f>
        <v>#REF!</v>
      </c>
      <c r="C4146" s="191" t="e">
        <f>#REF!</f>
        <v>#REF!</v>
      </c>
      <c r="D4146" s="186" t="e">
        <f>COUNTIF('[5]Trial Balance'!$A:$A,A4146)</f>
        <v>#VALUE!</v>
      </c>
    </row>
    <row r="4147" spans="1:4" hidden="1" x14ac:dyDescent="0.3">
      <c r="A4147" s="187" t="e">
        <f>#REF!</f>
        <v>#REF!</v>
      </c>
      <c r="B4147" s="187" t="e">
        <f>#REF!</f>
        <v>#REF!</v>
      </c>
      <c r="C4147" s="191" t="e">
        <f>#REF!</f>
        <v>#REF!</v>
      </c>
      <c r="D4147" s="186" t="e">
        <f>COUNTIF('[5]Trial Balance'!$A:$A,A4147)</f>
        <v>#VALUE!</v>
      </c>
    </row>
    <row r="4148" spans="1:4" hidden="1" x14ac:dyDescent="0.3">
      <c r="A4148" s="187" t="e">
        <f>#REF!</f>
        <v>#REF!</v>
      </c>
      <c r="B4148" s="187" t="e">
        <f>#REF!</f>
        <v>#REF!</v>
      </c>
      <c r="C4148" s="191" t="e">
        <f>#REF!</f>
        <v>#REF!</v>
      </c>
      <c r="D4148" s="186" t="e">
        <f>COUNTIF('[5]Trial Balance'!$A:$A,A4148)</f>
        <v>#VALUE!</v>
      </c>
    </row>
    <row r="4149" spans="1:4" hidden="1" x14ac:dyDescent="0.3">
      <c r="A4149" s="187" t="e">
        <f>#REF!</f>
        <v>#REF!</v>
      </c>
      <c r="B4149" s="187" t="e">
        <f>#REF!</f>
        <v>#REF!</v>
      </c>
      <c r="C4149" s="191" t="e">
        <f>#REF!</f>
        <v>#REF!</v>
      </c>
      <c r="D4149" s="186" t="e">
        <f>COUNTIF('[5]Trial Balance'!$A:$A,A4149)</f>
        <v>#VALUE!</v>
      </c>
    </row>
    <row r="4150" spans="1:4" hidden="1" x14ac:dyDescent="0.3">
      <c r="A4150" s="187" t="e">
        <f>#REF!</f>
        <v>#REF!</v>
      </c>
      <c r="B4150" s="187" t="e">
        <f>#REF!</f>
        <v>#REF!</v>
      </c>
      <c r="C4150" s="191" t="e">
        <f>#REF!</f>
        <v>#REF!</v>
      </c>
      <c r="D4150" s="186" t="e">
        <f>COUNTIF('[5]Trial Balance'!$A:$A,A4150)</f>
        <v>#VALUE!</v>
      </c>
    </row>
    <row r="4151" spans="1:4" hidden="1" x14ac:dyDescent="0.3">
      <c r="A4151" s="187" t="e">
        <f>#REF!</f>
        <v>#REF!</v>
      </c>
      <c r="B4151" s="187" t="e">
        <f>#REF!</f>
        <v>#REF!</v>
      </c>
      <c r="C4151" s="191" t="e">
        <f>#REF!</f>
        <v>#REF!</v>
      </c>
      <c r="D4151" s="186" t="e">
        <f>COUNTIF('[5]Trial Balance'!$A:$A,A4151)</f>
        <v>#VALUE!</v>
      </c>
    </row>
    <row r="4152" spans="1:4" hidden="1" x14ac:dyDescent="0.3">
      <c r="A4152" s="187" t="e">
        <f>#REF!</f>
        <v>#REF!</v>
      </c>
      <c r="B4152" s="187" t="e">
        <f>#REF!</f>
        <v>#REF!</v>
      </c>
      <c r="C4152" s="191" t="e">
        <f>#REF!</f>
        <v>#REF!</v>
      </c>
      <c r="D4152" s="186" t="e">
        <f>COUNTIF('[5]Trial Balance'!$A:$A,A4152)</f>
        <v>#VALUE!</v>
      </c>
    </row>
    <row r="4153" spans="1:4" hidden="1" x14ac:dyDescent="0.3">
      <c r="A4153" s="187" t="e">
        <f>#REF!</f>
        <v>#REF!</v>
      </c>
      <c r="B4153" s="187" t="e">
        <f>#REF!</f>
        <v>#REF!</v>
      </c>
      <c r="C4153" s="191" t="e">
        <f>#REF!</f>
        <v>#REF!</v>
      </c>
      <c r="D4153" s="186" t="e">
        <f>COUNTIF('[5]Trial Balance'!$A:$A,A4153)</f>
        <v>#VALUE!</v>
      </c>
    </row>
    <row r="4154" spans="1:4" hidden="1" x14ac:dyDescent="0.3">
      <c r="A4154" s="187" t="e">
        <f>#REF!</f>
        <v>#REF!</v>
      </c>
      <c r="B4154" s="187" t="e">
        <f>#REF!</f>
        <v>#REF!</v>
      </c>
      <c r="C4154" s="191" t="e">
        <f>#REF!</f>
        <v>#REF!</v>
      </c>
      <c r="D4154" s="186" t="e">
        <f>COUNTIF('[5]Trial Balance'!$A:$A,A4154)</f>
        <v>#VALUE!</v>
      </c>
    </row>
    <row r="4155" spans="1:4" hidden="1" x14ac:dyDescent="0.3">
      <c r="A4155" s="187" t="e">
        <f>#REF!</f>
        <v>#REF!</v>
      </c>
      <c r="B4155" s="187" t="e">
        <f>#REF!</f>
        <v>#REF!</v>
      </c>
      <c r="C4155" s="191" t="e">
        <f>#REF!</f>
        <v>#REF!</v>
      </c>
      <c r="D4155" s="186" t="e">
        <f>COUNTIF('[5]Trial Balance'!$A:$A,A4155)</f>
        <v>#VALUE!</v>
      </c>
    </row>
    <row r="4156" spans="1:4" hidden="1" x14ac:dyDescent="0.3">
      <c r="A4156" s="187" t="e">
        <f>#REF!</f>
        <v>#REF!</v>
      </c>
      <c r="B4156" s="187" t="e">
        <f>#REF!</f>
        <v>#REF!</v>
      </c>
      <c r="C4156" s="191" t="e">
        <f>#REF!</f>
        <v>#REF!</v>
      </c>
      <c r="D4156" s="186" t="e">
        <f>COUNTIF('[5]Trial Balance'!$A:$A,A4156)</f>
        <v>#VALUE!</v>
      </c>
    </row>
    <row r="4157" spans="1:4" hidden="1" x14ac:dyDescent="0.3">
      <c r="A4157" s="187" t="e">
        <f>#REF!</f>
        <v>#REF!</v>
      </c>
      <c r="B4157" s="187" t="e">
        <f>#REF!</f>
        <v>#REF!</v>
      </c>
      <c r="C4157" s="191" t="e">
        <f>#REF!</f>
        <v>#REF!</v>
      </c>
      <c r="D4157" s="186" t="e">
        <f>COUNTIF('[5]Trial Balance'!$A:$A,A4157)</f>
        <v>#VALUE!</v>
      </c>
    </row>
    <row r="4158" spans="1:4" hidden="1" x14ac:dyDescent="0.3">
      <c r="A4158" s="187" t="e">
        <f>#REF!</f>
        <v>#REF!</v>
      </c>
      <c r="B4158" s="187" t="e">
        <f>#REF!</f>
        <v>#REF!</v>
      </c>
      <c r="C4158" s="191" t="e">
        <f>#REF!</f>
        <v>#REF!</v>
      </c>
      <c r="D4158" s="186" t="e">
        <f>COUNTIF('[5]Trial Balance'!$A:$A,A4158)</f>
        <v>#VALUE!</v>
      </c>
    </row>
    <row r="4159" spans="1:4" hidden="1" x14ac:dyDescent="0.3">
      <c r="A4159" s="187" t="e">
        <f>#REF!</f>
        <v>#REF!</v>
      </c>
      <c r="B4159" s="187" t="e">
        <f>#REF!</f>
        <v>#REF!</v>
      </c>
      <c r="C4159" s="191" t="e">
        <f>#REF!</f>
        <v>#REF!</v>
      </c>
      <c r="D4159" s="186" t="e">
        <f>COUNTIF('[5]Trial Balance'!$A:$A,A4159)</f>
        <v>#VALUE!</v>
      </c>
    </row>
    <row r="4160" spans="1:4" hidden="1" x14ac:dyDescent="0.3">
      <c r="A4160" s="187" t="e">
        <f>#REF!</f>
        <v>#REF!</v>
      </c>
      <c r="B4160" s="187" t="e">
        <f>#REF!</f>
        <v>#REF!</v>
      </c>
      <c r="C4160" s="191" t="e">
        <f>#REF!</f>
        <v>#REF!</v>
      </c>
      <c r="D4160" s="186" t="e">
        <f>COUNTIF('[5]Trial Balance'!$A:$A,A4160)</f>
        <v>#VALUE!</v>
      </c>
    </row>
    <row r="4161" spans="1:4" hidden="1" x14ac:dyDescent="0.3">
      <c r="A4161" s="187" t="e">
        <f>#REF!</f>
        <v>#REF!</v>
      </c>
      <c r="B4161" s="187" t="e">
        <f>#REF!</f>
        <v>#REF!</v>
      </c>
      <c r="C4161" s="191" t="e">
        <f>#REF!</f>
        <v>#REF!</v>
      </c>
      <c r="D4161" s="186" t="e">
        <f>COUNTIF('[5]Trial Balance'!$A:$A,A4161)</f>
        <v>#VALUE!</v>
      </c>
    </row>
    <row r="4162" spans="1:4" hidden="1" x14ac:dyDescent="0.3">
      <c r="A4162" s="187" t="e">
        <f>#REF!</f>
        <v>#REF!</v>
      </c>
      <c r="B4162" s="187" t="e">
        <f>#REF!</f>
        <v>#REF!</v>
      </c>
      <c r="C4162" s="191" t="e">
        <f>#REF!</f>
        <v>#REF!</v>
      </c>
      <c r="D4162" s="186" t="e">
        <f>COUNTIF('[5]Trial Balance'!$A:$A,A4162)</f>
        <v>#VALUE!</v>
      </c>
    </row>
    <row r="4163" spans="1:4" hidden="1" x14ac:dyDescent="0.3">
      <c r="A4163" s="187" t="e">
        <f>#REF!</f>
        <v>#REF!</v>
      </c>
      <c r="B4163" s="187" t="e">
        <f>#REF!</f>
        <v>#REF!</v>
      </c>
      <c r="C4163" s="191" t="e">
        <f>#REF!</f>
        <v>#REF!</v>
      </c>
      <c r="D4163" s="186" t="e">
        <f>COUNTIF('[5]Trial Balance'!$A:$A,A4163)</f>
        <v>#VALUE!</v>
      </c>
    </row>
    <row r="4164" spans="1:4" hidden="1" x14ac:dyDescent="0.3">
      <c r="A4164" s="187" t="e">
        <f>#REF!</f>
        <v>#REF!</v>
      </c>
      <c r="B4164" s="187" t="e">
        <f>#REF!</f>
        <v>#REF!</v>
      </c>
      <c r="C4164" s="191" t="e">
        <f>#REF!</f>
        <v>#REF!</v>
      </c>
      <c r="D4164" s="186" t="e">
        <f>COUNTIF('[5]Trial Balance'!$A:$A,A4164)</f>
        <v>#VALUE!</v>
      </c>
    </row>
    <row r="4165" spans="1:4" hidden="1" x14ac:dyDescent="0.3">
      <c r="A4165" s="187" t="e">
        <f>#REF!</f>
        <v>#REF!</v>
      </c>
      <c r="B4165" s="187" t="e">
        <f>#REF!</f>
        <v>#REF!</v>
      </c>
      <c r="C4165" s="191" t="e">
        <f>#REF!</f>
        <v>#REF!</v>
      </c>
      <c r="D4165" s="186" t="e">
        <f>COUNTIF('[5]Trial Balance'!$A:$A,A4165)</f>
        <v>#VALUE!</v>
      </c>
    </row>
    <row r="4166" spans="1:4" hidden="1" x14ac:dyDescent="0.3">
      <c r="A4166" s="187" t="e">
        <f>#REF!</f>
        <v>#REF!</v>
      </c>
      <c r="B4166" s="187" t="e">
        <f>#REF!</f>
        <v>#REF!</v>
      </c>
      <c r="C4166" s="191" t="e">
        <f>#REF!</f>
        <v>#REF!</v>
      </c>
      <c r="D4166" s="186" t="e">
        <f>COUNTIF('[5]Trial Balance'!$A:$A,A4166)</f>
        <v>#VALUE!</v>
      </c>
    </row>
    <row r="4167" spans="1:4" hidden="1" x14ac:dyDescent="0.3">
      <c r="A4167" s="187" t="e">
        <f>#REF!</f>
        <v>#REF!</v>
      </c>
      <c r="B4167" s="187" t="e">
        <f>#REF!</f>
        <v>#REF!</v>
      </c>
      <c r="C4167" s="191" t="e">
        <f>#REF!</f>
        <v>#REF!</v>
      </c>
      <c r="D4167" s="186" t="e">
        <f>COUNTIF('[5]Trial Balance'!$A:$A,A4167)</f>
        <v>#VALUE!</v>
      </c>
    </row>
    <row r="4168" spans="1:4" hidden="1" x14ac:dyDescent="0.3">
      <c r="A4168" s="187" t="e">
        <f>#REF!</f>
        <v>#REF!</v>
      </c>
      <c r="B4168" s="187" t="e">
        <f>#REF!</f>
        <v>#REF!</v>
      </c>
      <c r="C4168" s="191" t="e">
        <f>#REF!</f>
        <v>#REF!</v>
      </c>
      <c r="D4168" s="186" t="e">
        <f>COUNTIF('[5]Trial Balance'!$A:$A,A4168)</f>
        <v>#VALUE!</v>
      </c>
    </row>
    <row r="4169" spans="1:4" hidden="1" x14ac:dyDescent="0.3">
      <c r="A4169" s="187" t="e">
        <f>#REF!</f>
        <v>#REF!</v>
      </c>
      <c r="B4169" s="187" t="e">
        <f>#REF!</f>
        <v>#REF!</v>
      </c>
      <c r="C4169" s="191" t="e">
        <f>#REF!</f>
        <v>#REF!</v>
      </c>
      <c r="D4169" s="186" t="e">
        <f>COUNTIF('[5]Trial Balance'!$A:$A,A4169)</f>
        <v>#VALUE!</v>
      </c>
    </row>
    <row r="4170" spans="1:4" hidden="1" x14ac:dyDescent="0.3">
      <c r="A4170" s="187" t="e">
        <f>#REF!</f>
        <v>#REF!</v>
      </c>
      <c r="B4170" s="187" t="e">
        <f>#REF!</f>
        <v>#REF!</v>
      </c>
      <c r="C4170" s="191" t="e">
        <f>#REF!</f>
        <v>#REF!</v>
      </c>
      <c r="D4170" s="186" t="e">
        <f>COUNTIF('[5]Trial Balance'!$A:$A,A4170)</f>
        <v>#VALUE!</v>
      </c>
    </row>
    <row r="4171" spans="1:4" hidden="1" x14ac:dyDescent="0.3">
      <c r="A4171" s="187" t="e">
        <f>#REF!</f>
        <v>#REF!</v>
      </c>
      <c r="B4171" s="187" t="e">
        <f>#REF!</f>
        <v>#REF!</v>
      </c>
      <c r="C4171" s="191" t="e">
        <f>#REF!</f>
        <v>#REF!</v>
      </c>
      <c r="D4171" s="186" t="e">
        <f>COUNTIF('[5]Trial Balance'!$A:$A,A4171)</f>
        <v>#VALUE!</v>
      </c>
    </row>
    <row r="4172" spans="1:4" hidden="1" x14ac:dyDescent="0.3">
      <c r="A4172" s="187" t="e">
        <f>#REF!</f>
        <v>#REF!</v>
      </c>
      <c r="B4172" s="187" t="e">
        <f>#REF!</f>
        <v>#REF!</v>
      </c>
      <c r="C4172" s="191" t="e">
        <f>#REF!</f>
        <v>#REF!</v>
      </c>
      <c r="D4172" s="186" t="e">
        <f>COUNTIF('[5]Trial Balance'!$A:$A,A4172)</f>
        <v>#VALUE!</v>
      </c>
    </row>
    <row r="4173" spans="1:4" hidden="1" x14ac:dyDescent="0.3">
      <c r="A4173" s="187" t="e">
        <f>#REF!</f>
        <v>#REF!</v>
      </c>
      <c r="B4173" s="187" t="e">
        <f>#REF!</f>
        <v>#REF!</v>
      </c>
      <c r="C4173" s="191" t="e">
        <f>#REF!</f>
        <v>#REF!</v>
      </c>
      <c r="D4173" s="186" t="e">
        <f>COUNTIF('[5]Trial Balance'!$A:$A,A4173)</f>
        <v>#VALUE!</v>
      </c>
    </row>
    <row r="4174" spans="1:4" hidden="1" x14ac:dyDescent="0.3">
      <c r="A4174" s="187" t="e">
        <f>#REF!</f>
        <v>#REF!</v>
      </c>
      <c r="B4174" s="187" t="e">
        <f>#REF!</f>
        <v>#REF!</v>
      </c>
      <c r="C4174" s="191" t="e">
        <f>#REF!</f>
        <v>#REF!</v>
      </c>
      <c r="D4174" s="186" t="e">
        <f>COUNTIF('[5]Trial Balance'!$A:$A,A4174)</f>
        <v>#VALUE!</v>
      </c>
    </row>
    <row r="4175" spans="1:4" hidden="1" x14ac:dyDescent="0.3">
      <c r="A4175" s="187" t="e">
        <f>#REF!</f>
        <v>#REF!</v>
      </c>
      <c r="B4175" s="187" t="e">
        <f>#REF!</f>
        <v>#REF!</v>
      </c>
      <c r="C4175" s="191" t="e">
        <f>#REF!</f>
        <v>#REF!</v>
      </c>
      <c r="D4175" s="186" t="e">
        <f>COUNTIF('[5]Trial Balance'!$A:$A,A4175)</f>
        <v>#VALUE!</v>
      </c>
    </row>
    <row r="4176" spans="1:4" hidden="1" x14ac:dyDescent="0.3">
      <c r="A4176" s="187" t="e">
        <f>#REF!</f>
        <v>#REF!</v>
      </c>
      <c r="B4176" s="187" t="e">
        <f>#REF!</f>
        <v>#REF!</v>
      </c>
      <c r="C4176" s="191" t="e">
        <f>#REF!</f>
        <v>#REF!</v>
      </c>
      <c r="D4176" s="186" t="e">
        <f>COUNTIF('[5]Trial Balance'!$A:$A,A4176)</f>
        <v>#VALUE!</v>
      </c>
    </row>
    <row r="4177" spans="1:4" hidden="1" x14ac:dyDescent="0.3">
      <c r="A4177" s="187" t="e">
        <f>#REF!</f>
        <v>#REF!</v>
      </c>
      <c r="B4177" s="187" t="e">
        <f>#REF!</f>
        <v>#REF!</v>
      </c>
      <c r="C4177" s="191" t="e">
        <f>#REF!</f>
        <v>#REF!</v>
      </c>
      <c r="D4177" s="186" t="e">
        <f>COUNTIF('[5]Trial Balance'!$A:$A,A4177)</f>
        <v>#VALUE!</v>
      </c>
    </row>
    <row r="4178" spans="1:4" hidden="1" x14ac:dyDescent="0.3">
      <c r="A4178" s="187" t="e">
        <f>#REF!</f>
        <v>#REF!</v>
      </c>
      <c r="B4178" s="187" t="e">
        <f>#REF!</f>
        <v>#REF!</v>
      </c>
      <c r="C4178" s="191" t="e">
        <f>#REF!</f>
        <v>#REF!</v>
      </c>
      <c r="D4178" s="186" t="e">
        <f>COUNTIF('[5]Trial Balance'!$A:$A,A4178)</f>
        <v>#VALUE!</v>
      </c>
    </row>
    <row r="4179" spans="1:4" hidden="1" x14ac:dyDescent="0.3">
      <c r="A4179" s="187" t="e">
        <f>#REF!</f>
        <v>#REF!</v>
      </c>
      <c r="B4179" s="187" t="e">
        <f>#REF!</f>
        <v>#REF!</v>
      </c>
      <c r="C4179" s="191" t="e">
        <f>#REF!</f>
        <v>#REF!</v>
      </c>
      <c r="D4179" s="186" t="e">
        <f>COUNTIF('[5]Trial Balance'!$A:$A,A4179)</f>
        <v>#VALUE!</v>
      </c>
    </row>
    <row r="4180" spans="1:4" hidden="1" x14ac:dyDescent="0.3">
      <c r="A4180" s="187" t="e">
        <f>#REF!</f>
        <v>#REF!</v>
      </c>
      <c r="B4180" s="187" t="e">
        <f>#REF!</f>
        <v>#REF!</v>
      </c>
      <c r="C4180" s="191" t="e">
        <f>#REF!</f>
        <v>#REF!</v>
      </c>
      <c r="D4180" s="186" t="e">
        <f>COUNTIF('[5]Trial Balance'!$A:$A,A4180)</f>
        <v>#VALUE!</v>
      </c>
    </row>
    <row r="4181" spans="1:4" hidden="1" x14ac:dyDescent="0.3">
      <c r="A4181" s="187" t="e">
        <f>#REF!</f>
        <v>#REF!</v>
      </c>
      <c r="B4181" s="187" t="e">
        <f>#REF!</f>
        <v>#REF!</v>
      </c>
      <c r="C4181" s="191" t="e">
        <f>#REF!</f>
        <v>#REF!</v>
      </c>
      <c r="D4181" s="186" t="e">
        <f>COUNTIF('[5]Trial Balance'!$A:$A,A4181)</f>
        <v>#VALUE!</v>
      </c>
    </row>
    <row r="4182" spans="1:4" hidden="1" x14ac:dyDescent="0.3">
      <c r="A4182" s="187" t="e">
        <f>#REF!</f>
        <v>#REF!</v>
      </c>
      <c r="B4182" s="187" t="e">
        <f>#REF!</f>
        <v>#REF!</v>
      </c>
      <c r="C4182" s="191" t="e">
        <f>#REF!</f>
        <v>#REF!</v>
      </c>
      <c r="D4182" s="186" t="e">
        <f>COUNTIF('[5]Trial Balance'!$A:$A,A4182)</f>
        <v>#VALUE!</v>
      </c>
    </row>
    <row r="4183" spans="1:4" hidden="1" x14ac:dyDescent="0.3">
      <c r="A4183" s="187" t="e">
        <f>#REF!</f>
        <v>#REF!</v>
      </c>
      <c r="B4183" s="187" t="e">
        <f>#REF!</f>
        <v>#REF!</v>
      </c>
      <c r="C4183" s="191" t="e">
        <f>#REF!</f>
        <v>#REF!</v>
      </c>
      <c r="D4183" s="186" t="e">
        <f>COUNTIF('[5]Trial Balance'!$A:$A,A4183)</f>
        <v>#VALUE!</v>
      </c>
    </row>
    <row r="4184" spans="1:4" hidden="1" x14ac:dyDescent="0.3">
      <c r="A4184" s="187" t="e">
        <f>#REF!</f>
        <v>#REF!</v>
      </c>
      <c r="B4184" s="187" t="e">
        <f>#REF!</f>
        <v>#REF!</v>
      </c>
      <c r="C4184" s="191" t="e">
        <f>#REF!</f>
        <v>#REF!</v>
      </c>
      <c r="D4184" s="186" t="e">
        <f>COUNTIF('[5]Trial Balance'!$A:$A,A4184)</f>
        <v>#VALUE!</v>
      </c>
    </row>
    <row r="4185" spans="1:4" hidden="1" x14ac:dyDescent="0.3">
      <c r="A4185" s="187" t="e">
        <f>#REF!</f>
        <v>#REF!</v>
      </c>
      <c r="B4185" s="187" t="e">
        <f>#REF!</f>
        <v>#REF!</v>
      </c>
      <c r="C4185" s="191" t="e">
        <f>#REF!</f>
        <v>#REF!</v>
      </c>
      <c r="D4185" s="186" t="e">
        <f>COUNTIF('[5]Trial Balance'!$A:$A,A4185)</f>
        <v>#VALUE!</v>
      </c>
    </row>
    <row r="4186" spans="1:4" hidden="1" x14ac:dyDescent="0.3">
      <c r="A4186" s="187" t="e">
        <f>#REF!</f>
        <v>#REF!</v>
      </c>
      <c r="B4186" s="187" t="e">
        <f>#REF!</f>
        <v>#REF!</v>
      </c>
      <c r="C4186" s="191" t="e">
        <f>#REF!</f>
        <v>#REF!</v>
      </c>
      <c r="D4186" s="186" t="e">
        <f>COUNTIF('[5]Trial Balance'!$A:$A,A4186)</f>
        <v>#VALUE!</v>
      </c>
    </row>
    <row r="4187" spans="1:4" hidden="1" x14ac:dyDescent="0.3">
      <c r="A4187" s="187" t="e">
        <f>#REF!</f>
        <v>#REF!</v>
      </c>
      <c r="B4187" s="187" t="e">
        <f>#REF!</f>
        <v>#REF!</v>
      </c>
      <c r="C4187" s="191" t="e">
        <f>#REF!</f>
        <v>#REF!</v>
      </c>
      <c r="D4187" s="186" t="e">
        <f>COUNTIF('[5]Trial Balance'!$A:$A,A4187)</f>
        <v>#VALUE!</v>
      </c>
    </row>
    <row r="4188" spans="1:4" hidden="1" x14ac:dyDescent="0.3">
      <c r="A4188" s="187" t="e">
        <f>#REF!</f>
        <v>#REF!</v>
      </c>
      <c r="B4188" s="187" t="e">
        <f>#REF!</f>
        <v>#REF!</v>
      </c>
      <c r="C4188" s="191" t="e">
        <f>#REF!</f>
        <v>#REF!</v>
      </c>
      <c r="D4188" s="186" t="e">
        <f>COUNTIF('[5]Trial Balance'!$A:$A,A4188)</f>
        <v>#VALUE!</v>
      </c>
    </row>
    <row r="4189" spans="1:4" hidden="1" x14ac:dyDescent="0.3">
      <c r="A4189" s="187" t="e">
        <f>#REF!</f>
        <v>#REF!</v>
      </c>
      <c r="B4189" s="187" t="e">
        <f>#REF!</f>
        <v>#REF!</v>
      </c>
      <c r="C4189" s="191" t="e">
        <f>#REF!</f>
        <v>#REF!</v>
      </c>
      <c r="D4189" s="186" t="e">
        <f>COUNTIF('[5]Trial Balance'!$A:$A,A4189)</f>
        <v>#VALUE!</v>
      </c>
    </row>
    <row r="4190" spans="1:4" hidden="1" x14ac:dyDescent="0.3">
      <c r="A4190" s="187" t="e">
        <f>#REF!</f>
        <v>#REF!</v>
      </c>
      <c r="B4190" s="187" t="e">
        <f>#REF!</f>
        <v>#REF!</v>
      </c>
      <c r="C4190" s="191" t="e">
        <f>#REF!</f>
        <v>#REF!</v>
      </c>
      <c r="D4190" s="186" t="e">
        <f>COUNTIF('[5]Trial Balance'!$A:$A,A4190)</f>
        <v>#VALUE!</v>
      </c>
    </row>
    <row r="4191" spans="1:4" hidden="1" x14ac:dyDescent="0.3">
      <c r="A4191" s="187" t="e">
        <f>#REF!</f>
        <v>#REF!</v>
      </c>
      <c r="B4191" s="187" t="e">
        <f>#REF!</f>
        <v>#REF!</v>
      </c>
      <c r="C4191" s="191" t="e">
        <f>#REF!</f>
        <v>#REF!</v>
      </c>
      <c r="D4191" s="186" t="e">
        <f>COUNTIF('[5]Trial Balance'!$A:$A,A4191)</f>
        <v>#VALUE!</v>
      </c>
    </row>
    <row r="4192" spans="1:4" hidden="1" x14ac:dyDescent="0.3">
      <c r="A4192" s="187" t="e">
        <f>#REF!</f>
        <v>#REF!</v>
      </c>
      <c r="B4192" s="187" t="e">
        <f>#REF!</f>
        <v>#REF!</v>
      </c>
      <c r="C4192" s="191" t="e">
        <f>#REF!</f>
        <v>#REF!</v>
      </c>
      <c r="D4192" s="186" t="e">
        <f>COUNTIF('[5]Trial Balance'!$A:$A,A4192)</f>
        <v>#VALUE!</v>
      </c>
    </row>
    <row r="4193" spans="1:4" hidden="1" x14ac:dyDescent="0.3">
      <c r="A4193" s="187" t="e">
        <f>#REF!</f>
        <v>#REF!</v>
      </c>
      <c r="B4193" s="187" t="e">
        <f>#REF!</f>
        <v>#REF!</v>
      </c>
      <c r="C4193" s="191" t="e">
        <f>#REF!</f>
        <v>#REF!</v>
      </c>
      <c r="D4193" s="186" t="e">
        <f>COUNTIF('[5]Trial Balance'!$A:$A,A4193)</f>
        <v>#VALUE!</v>
      </c>
    </row>
    <row r="4194" spans="1:4" hidden="1" x14ac:dyDescent="0.3">
      <c r="A4194" s="187" t="e">
        <f>#REF!</f>
        <v>#REF!</v>
      </c>
      <c r="B4194" s="187" t="e">
        <f>#REF!</f>
        <v>#REF!</v>
      </c>
      <c r="C4194" s="191" t="e">
        <f>#REF!</f>
        <v>#REF!</v>
      </c>
      <c r="D4194" s="186" t="e">
        <f>COUNTIF('[5]Trial Balance'!$A:$A,A4194)</f>
        <v>#VALUE!</v>
      </c>
    </row>
    <row r="4195" spans="1:4" hidden="1" x14ac:dyDescent="0.3">
      <c r="A4195" s="187" t="e">
        <f>#REF!</f>
        <v>#REF!</v>
      </c>
      <c r="B4195" s="187" t="e">
        <f>#REF!</f>
        <v>#REF!</v>
      </c>
      <c r="C4195" s="191" t="e">
        <f>#REF!</f>
        <v>#REF!</v>
      </c>
      <c r="D4195" s="186" t="e">
        <f>COUNTIF('[5]Trial Balance'!$A:$A,A4195)</f>
        <v>#VALUE!</v>
      </c>
    </row>
    <row r="4196" spans="1:4" hidden="1" x14ac:dyDescent="0.3">
      <c r="A4196" s="187" t="e">
        <f>#REF!</f>
        <v>#REF!</v>
      </c>
      <c r="B4196" s="187" t="e">
        <f>#REF!</f>
        <v>#REF!</v>
      </c>
      <c r="C4196" s="191" t="e">
        <f>#REF!</f>
        <v>#REF!</v>
      </c>
      <c r="D4196" s="186" t="e">
        <f>COUNTIF('[5]Trial Balance'!$A:$A,A4196)</f>
        <v>#VALUE!</v>
      </c>
    </row>
    <row r="4197" spans="1:4" hidden="1" x14ac:dyDescent="0.3">
      <c r="A4197" s="187" t="e">
        <f>#REF!</f>
        <v>#REF!</v>
      </c>
      <c r="B4197" s="187" t="e">
        <f>#REF!</f>
        <v>#REF!</v>
      </c>
      <c r="C4197" s="191" t="e">
        <f>#REF!</f>
        <v>#REF!</v>
      </c>
      <c r="D4197" s="186" t="e">
        <f>COUNTIF('[5]Trial Balance'!$A:$A,A4197)</f>
        <v>#VALUE!</v>
      </c>
    </row>
    <row r="4198" spans="1:4" hidden="1" x14ac:dyDescent="0.3">
      <c r="A4198" s="187" t="e">
        <f>#REF!</f>
        <v>#REF!</v>
      </c>
      <c r="B4198" s="187" t="e">
        <f>#REF!</f>
        <v>#REF!</v>
      </c>
      <c r="C4198" s="191" t="e">
        <f>#REF!</f>
        <v>#REF!</v>
      </c>
      <c r="D4198" s="186" t="e">
        <f>COUNTIF('[5]Trial Balance'!$A:$A,A4198)</f>
        <v>#VALUE!</v>
      </c>
    </row>
    <row r="4199" spans="1:4" hidden="1" x14ac:dyDescent="0.3">
      <c r="A4199" s="187" t="e">
        <f>#REF!</f>
        <v>#REF!</v>
      </c>
      <c r="B4199" s="187" t="e">
        <f>#REF!</f>
        <v>#REF!</v>
      </c>
      <c r="C4199" s="191" t="e">
        <f>#REF!</f>
        <v>#REF!</v>
      </c>
      <c r="D4199" s="186" t="e">
        <f>COUNTIF('[5]Trial Balance'!$A:$A,A4199)</f>
        <v>#VALUE!</v>
      </c>
    </row>
    <row r="4200" spans="1:4" hidden="1" x14ac:dyDescent="0.3">
      <c r="A4200" s="187" t="e">
        <f>#REF!</f>
        <v>#REF!</v>
      </c>
      <c r="B4200" s="187" t="e">
        <f>#REF!</f>
        <v>#REF!</v>
      </c>
      <c r="C4200" s="191" t="e">
        <f>#REF!</f>
        <v>#REF!</v>
      </c>
      <c r="D4200" s="186" t="e">
        <f>COUNTIF('[5]Trial Balance'!$A:$A,A4200)</f>
        <v>#VALUE!</v>
      </c>
    </row>
    <row r="4201" spans="1:4" hidden="1" x14ac:dyDescent="0.3">
      <c r="A4201" s="187" t="e">
        <f>#REF!</f>
        <v>#REF!</v>
      </c>
      <c r="B4201" s="187" t="e">
        <f>#REF!</f>
        <v>#REF!</v>
      </c>
      <c r="C4201" s="191" t="e">
        <f>#REF!</f>
        <v>#REF!</v>
      </c>
      <c r="D4201" s="186" t="e">
        <f>COUNTIF('[5]Trial Balance'!$A:$A,A4201)</f>
        <v>#VALUE!</v>
      </c>
    </row>
    <row r="4202" spans="1:4" hidden="1" x14ac:dyDescent="0.3">
      <c r="A4202" s="187" t="e">
        <f>#REF!</f>
        <v>#REF!</v>
      </c>
      <c r="B4202" s="187" t="e">
        <f>#REF!</f>
        <v>#REF!</v>
      </c>
      <c r="C4202" s="191" t="e">
        <f>#REF!</f>
        <v>#REF!</v>
      </c>
      <c r="D4202" s="186" t="e">
        <f>COUNTIF('[5]Trial Balance'!$A:$A,A4202)</f>
        <v>#VALUE!</v>
      </c>
    </row>
    <row r="4203" spans="1:4" hidden="1" x14ac:dyDescent="0.3">
      <c r="A4203" s="187" t="e">
        <f>#REF!</f>
        <v>#REF!</v>
      </c>
      <c r="B4203" s="187" t="e">
        <f>#REF!</f>
        <v>#REF!</v>
      </c>
      <c r="C4203" s="191" t="e">
        <f>#REF!</f>
        <v>#REF!</v>
      </c>
      <c r="D4203" s="186" t="e">
        <f>COUNTIF('[5]Trial Balance'!$A:$A,A4203)</f>
        <v>#VALUE!</v>
      </c>
    </row>
    <row r="4204" spans="1:4" hidden="1" x14ac:dyDescent="0.3">
      <c r="A4204" s="187" t="e">
        <f>#REF!</f>
        <v>#REF!</v>
      </c>
      <c r="B4204" s="187" t="e">
        <f>#REF!</f>
        <v>#REF!</v>
      </c>
      <c r="C4204" s="191" t="e">
        <f>#REF!</f>
        <v>#REF!</v>
      </c>
      <c r="D4204" s="186" t="e">
        <f>COUNTIF('[5]Trial Balance'!$A:$A,A4204)</f>
        <v>#VALUE!</v>
      </c>
    </row>
    <row r="4205" spans="1:4" hidden="1" x14ac:dyDescent="0.3">
      <c r="A4205" s="187" t="e">
        <f>#REF!</f>
        <v>#REF!</v>
      </c>
      <c r="B4205" s="187" t="e">
        <f>#REF!</f>
        <v>#REF!</v>
      </c>
      <c r="C4205" s="191" t="e">
        <f>#REF!</f>
        <v>#REF!</v>
      </c>
      <c r="D4205" s="186" t="e">
        <f>COUNTIF('[5]Trial Balance'!$A:$A,A4205)</f>
        <v>#VALUE!</v>
      </c>
    </row>
    <row r="4206" spans="1:4" hidden="1" x14ac:dyDescent="0.3">
      <c r="A4206" s="187" t="e">
        <f>#REF!</f>
        <v>#REF!</v>
      </c>
      <c r="B4206" s="187" t="e">
        <f>#REF!</f>
        <v>#REF!</v>
      </c>
      <c r="C4206" s="191" t="e">
        <f>#REF!</f>
        <v>#REF!</v>
      </c>
      <c r="D4206" s="186" t="e">
        <f>COUNTIF('[5]Trial Balance'!$A:$A,A4206)</f>
        <v>#VALUE!</v>
      </c>
    </row>
    <row r="4207" spans="1:4" hidden="1" x14ac:dyDescent="0.3">
      <c r="A4207" s="187" t="e">
        <f>#REF!</f>
        <v>#REF!</v>
      </c>
      <c r="B4207" s="187" t="e">
        <f>#REF!</f>
        <v>#REF!</v>
      </c>
      <c r="C4207" s="191" t="e">
        <f>#REF!</f>
        <v>#REF!</v>
      </c>
      <c r="D4207" s="186" t="e">
        <f>COUNTIF('[5]Trial Balance'!$A:$A,A4207)</f>
        <v>#VALUE!</v>
      </c>
    </row>
    <row r="4208" spans="1:4" hidden="1" x14ac:dyDescent="0.3">
      <c r="A4208" s="187" t="e">
        <f>#REF!</f>
        <v>#REF!</v>
      </c>
      <c r="B4208" s="187" t="e">
        <f>#REF!</f>
        <v>#REF!</v>
      </c>
      <c r="C4208" s="191" t="e">
        <f>#REF!</f>
        <v>#REF!</v>
      </c>
      <c r="D4208" s="186" t="e">
        <f>COUNTIF('[5]Trial Balance'!$A:$A,A4208)</f>
        <v>#VALUE!</v>
      </c>
    </row>
    <row r="4209" spans="1:4" hidden="1" x14ac:dyDescent="0.3">
      <c r="A4209" s="187" t="e">
        <f>#REF!</f>
        <v>#REF!</v>
      </c>
      <c r="B4209" s="187" t="e">
        <f>#REF!</f>
        <v>#REF!</v>
      </c>
      <c r="C4209" s="191" t="e">
        <f>#REF!</f>
        <v>#REF!</v>
      </c>
      <c r="D4209" s="186" t="e">
        <f>COUNTIF('[5]Trial Balance'!$A:$A,A4209)</f>
        <v>#VALUE!</v>
      </c>
    </row>
    <row r="4210" spans="1:4" x14ac:dyDescent="0.3">
      <c r="A4210" s="187" t="e">
        <f>#REF!</f>
        <v>#REF!</v>
      </c>
      <c r="B4210" s="187" t="e">
        <f>#REF!</f>
        <v>#REF!</v>
      </c>
      <c r="C4210" s="191" t="e">
        <f>#REF!</f>
        <v>#REF!</v>
      </c>
      <c r="D4210" s="186" t="e">
        <f>COUNTIF('[5]Trial Balance'!$A:$A,A4210)</f>
        <v>#VALUE!</v>
      </c>
    </row>
    <row r="4211" spans="1:4" hidden="1" x14ac:dyDescent="0.3">
      <c r="A4211" s="187" t="e">
        <f>#REF!</f>
        <v>#REF!</v>
      </c>
      <c r="B4211" s="187" t="e">
        <f>#REF!</f>
        <v>#REF!</v>
      </c>
      <c r="C4211" s="191" t="e">
        <f>#REF!</f>
        <v>#REF!</v>
      </c>
      <c r="D4211" s="186" t="e">
        <f>COUNTIF('[5]Trial Balance'!$A:$A,A4211)</f>
        <v>#VALUE!</v>
      </c>
    </row>
    <row r="4212" spans="1:4" hidden="1" x14ac:dyDescent="0.3">
      <c r="A4212" s="187" t="e">
        <f>#REF!</f>
        <v>#REF!</v>
      </c>
      <c r="B4212" s="187" t="e">
        <f>#REF!</f>
        <v>#REF!</v>
      </c>
      <c r="C4212" s="191" t="e">
        <f>#REF!</f>
        <v>#REF!</v>
      </c>
      <c r="D4212" s="186" t="e">
        <f>COUNTIF('[5]Trial Balance'!$A:$A,A4212)</f>
        <v>#VALUE!</v>
      </c>
    </row>
    <row r="4213" spans="1:4" hidden="1" x14ac:dyDescent="0.3">
      <c r="A4213" s="187" t="e">
        <f>#REF!</f>
        <v>#REF!</v>
      </c>
      <c r="B4213" s="187" t="e">
        <f>#REF!</f>
        <v>#REF!</v>
      </c>
      <c r="C4213" s="191" t="e">
        <f>#REF!</f>
        <v>#REF!</v>
      </c>
      <c r="D4213" s="186" t="e">
        <f>COUNTIF('[5]Trial Balance'!$A:$A,A4213)</f>
        <v>#VALUE!</v>
      </c>
    </row>
    <row r="4214" spans="1:4" hidden="1" x14ac:dyDescent="0.3">
      <c r="A4214" s="187" t="e">
        <f>#REF!</f>
        <v>#REF!</v>
      </c>
      <c r="B4214" s="187" t="e">
        <f>#REF!</f>
        <v>#REF!</v>
      </c>
      <c r="C4214" s="191" t="e">
        <f>#REF!</f>
        <v>#REF!</v>
      </c>
      <c r="D4214" s="186" t="e">
        <f>COUNTIF('[5]Trial Balance'!$A:$A,A4214)</f>
        <v>#VALUE!</v>
      </c>
    </row>
    <row r="4215" spans="1:4" hidden="1" x14ac:dyDescent="0.3">
      <c r="A4215" s="187" t="e">
        <f>#REF!</f>
        <v>#REF!</v>
      </c>
      <c r="B4215" s="187" t="e">
        <f>#REF!</f>
        <v>#REF!</v>
      </c>
      <c r="C4215" s="191" t="e">
        <f>#REF!</f>
        <v>#REF!</v>
      </c>
      <c r="D4215" s="186" t="e">
        <f>COUNTIF('[5]Trial Balance'!$A:$A,A4215)</f>
        <v>#VALUE!</v>
      </c>
    </row>
    <row r="4216" spans="1:4" hidden="1" x14ac:dyDescent="0.3">
      <c r="A4216" s="187" t="e">
        <f>#REF!</f>
        <v>#REF!</v>
      </c>
      <c r="B4216" s="187" t="e">
        <f>#REF!</f>
        <v>#REF!</v>
      </c>
      <c r="C4216" s="191" t="e">
        <f>#REF!</f>
        <v>#REF!</v>
      </c>
      <c r="D4216" s="186" t="e">
        <f>COUNTIF('[5]Trial Balance'!$A:$A,A4216)</f>
        <v>#VALUE!</v>
      </c>
    </row>
    <row r="4217" spans="1:4" hidden="1" x14ac:dyDescent="0.3">
      <c r="A4217" s="187" t="e">
        <f>#REF!</f>
        <v>#REF!</v>
      </c>
      <c r="B4217" s="187" t="e">
        <f>#REF!</f>
        <v>#REF!</v>
      </c>
      <c r="C4217" s="191" t="e">
        <f>#REF!</f>
        <v>#REF!</v>
      </c>
      <c r="D4217" s="186" t="e">
        <f>COUNTIF('[5]Trial Balance'!$A:$A,A4217)</f>
        <v>#VALUE!</v>
      </c>
    </row>
    <row r="4218" spans="1:4" hidden="1" x14ac:dyDescent="0.3">
      <c r="A4218" s="187" t="e">
        <f>#REF!</f>
        <v>#REF!</v>
      </c>
      <c r="B4218" s="187" t="e">
        <f>#REF!</f>
        <v>#REF!</v>
      </c>
      <c r="C4218" s="191" t="e">
        <f>#REF!</f>
        <v>#REF!</v>
      </c>
      <c r="D4218" s="186" t="e">
        <f>COUNTIF('[5]Trial Balance'!$A:$A,A4218)</f>
        <v>#VALUE!</v>
      </c>
    </row>
    <row r="4219" spans="1:4" hidden="1" x14ac:dyDescent="0.3">
      <c r="A4219" s="187" t="e">
        <f>#REF!</f>
        <v>#REF!</v>
      </c>
      <c r="B4219" s="187" t="e">
        <f>#REF!</f>
        <v>#REF!</v>
      </c>
      <c r="C4219" s="191" t="e">
        <f>#REF!</f>
        <v>#REF!</v>
      </c>
      <c r="D4219" s="186" t="e">
        <f>COUNTIF('[5]Trial Balance'!$A:$A,A4219)</f>
        <v>#VALUE!</v>
      </c>
    </row>
    <row r="4220" spans="1:4" hidden="1" x14ac:dyDescent="0.3">
      <c r="A4220" s="187" t="e">
        <f>#REF!</f>
        <v>#REF!</v>
      </c>
      <c r="B4220" s="187" t="e">
        <f>#REF!</f>
        <v>#REF!</v>
      </c>
      <c r="C4220" s="191" t="e">
        <f>#REF!</f>
        <v>#REF!</v>
      </c>
      <c r="D4220" s="186" t="e">
        <f>COUNTIF('[5]Trial Balance'!$A:$A,A4220)</f>
        <v>#VALUE!</v>
      </c>
    </row>
    <row r="4221" spans="1:4" hidden="1" x14ac:dyDescent="0.3">
      <c r="A4221" s="187" t="e">
        <f>#REF!</f>
        <v>#REF!</v>
      </c>
      <c r="B4221" s="187" t="e">
        <f>#REF!</f>
        <v>#REF!</v>
      </c>
      <c r="C4221" s="191" t="e">
        <f>#REF!</f>
        <v>#REF!</v>
      </c>
      <c r="D4221" s="186" t="e">
        <f>COUNTIF('[5]Trial Balance'!$A:$A,A4221)</f>
        <v>#VALUE!</v>
      </c>
    </row>
    <row r="4222" spans="1:4" hidden="1" x14ac:dyDescent="0.3">
      <c r="A4222" s="187" t="e">
        <f>#REF!</f>
        <v>#REF!</v>
      </c>
      <c r="B4222" s="187" t="e">
        <f>#REF!</f>
        <v>#REF!</v>
      </c>
      <c r="C4222" s="191" t="e">
        <f>#REF!</f>
        <v>#REF!</v>
      </c>
      <c r="D4222" s="186" t="e">
        <f>COUNTIF('[5]Trial Balance'!$A:$A,A4222)</f>
        <v>#VALUE!</v>
      </c>
    </row>
    <row r="4223" spans="1:4" hidden="1" x14ac:dyDescent="0.3">
      <c r="A4223" s="187" t="e">
        <f>#REF!</f>
        <v>#REF!</v>
      </c>
      <c r="B4223" s="187" t="e">
        <f>#REF!</f>
        <v>#REF!</v>
      </c>
      <c r="C4223" s="191" t="e">
        <f>#REF!</f>
        <v>#REF!</v>
      </c>
      <c r="D4223" s="186" t="e">
        <f>COUNTIF('[5]Trial Balance'!$A:$A,A4223)</f>
        <v>#VALUE!</v>
      </c>
    </row>
    <row r="4224" spans="1:4" hidden="1" x14ac:dyDescent="0.3">
      <c r="A4224" s="187" t="e">
        <f>#REF!</f>
        <v>#REF!</v>
      </c>
      <c r="B4224" s="187" t="e">
        <f>#REF!</f>
        <v>#REF!</v>
      </c>
      <c r="C4224" s="191" t="e">
        <f>#REF!</f>
        <v>#REF!</v>
      </c>
      <c r="D4224" s="186" t="e">
        <f>COUNTIF('[5]Trial Balance'!$A:$A,A4224)</f>
        <v>#VALUE!</v>
      </c>
    </row>
    <row r="4225" spans="1:4" hidden="1" x14ac:dyDescent="0.3">
      <c r="A4225" s="187" t="e">
        <f>#REF!</f>
        <v>#REF!</v>
      </c>
      <c r="B4225" s="187" t="e">
        <f>#REF!</f>
        <v>#REF!</v>
      </c>
      <c r="C4225" s="191" t="e">
        <f>#REF!</f>
        <v>#REF!</v>
      </c>
      <c r="D4225" s="186" t="e">
        <f>COUNTIF('[5]Trial Balance'!$A:$A,A4225)</f>
        <v>#VALUE!</v>
      </c>
    </row>
    <row r="4226" spans="1:4" hidden="1" x14ac:dyDescent="0.3">
      <c r="A4226" s="187" t="e">
        <f>#REF!</f>
        <v>#REF!</v>
      </c>
      <c r="B4226" s="187" t="e">
        <f>#REF!</f>
        <v>#REF!</v>
      </c>
      <c r="C4226" s="191" t="e">
        <f>#REF!</f>
        <v>#REF!</v>
      </c>
      <c r="D4226" s="186" t="e">
        <f>COUNTIF('[5]Trial Balance'!$A:$A,A4226)</f>
        <v>#VALUE!</v>
      </c>
    </row>
    <row r="4227" spans="1:4" hidden="1" x14ac:dyDescent="0.3">
      <c r="A4227" s="187" t="e">
        <f>#REF!</f>
        <v>#REF!</v>
      </c>
      <c r="B4227" s="187" t="e">
        <f>#REF!</f>
        <v>#REF!</v>
      </c>
      <c r="C4227" s="191" t="e">
        <f>#REF!</f>
        <v>#REF!</v>
      </c>
      <c r="D4227" s="186" t="e">
        <f>COUNTIF('[5]Trial Balance'!$A:$A,A4227)</f>
        <v>#VALUE!</v>
      </c>
    </row>
    <row r="4228" spans="1:4" hidden="1" x14ac:dyDescent="0.3">
      <c r="A4228" s="187" t="e">
        <f>#REF!</f>
        <v>#REF!</v>
      </c>
      <c r="B4228" s="187" t="e">
        <f>#REF!</f>
        <v>#REF!</v>
      </c>
      <c r="C4228" s="191" t="e">
        <f>#REF!</f>
        <v>#REF!</v>
      </c>
      <c r="D4228" s="186" t="e">
        <f>COUNTIF('[5]Trial Balance'!$A:$A,A4228)</f>
        <v>#VALUE!</v>
      </c>
    </row>
    <row r="4229" spans="1:4" hidden="1" x14ac:dyDescent="0.3">
      <c r="A4229" s="187" t="e">
        <f>#REF!</f>
        <v>#REF!</v>
      </c>
      <c r="B4229" s="187" t="e">
        <f>#REF!</f>
        <v>#REF!</v>
      </c>
      <c r="C4229" s="191" t="e">
        <f>#REF!</f>
        <v>#REF!</v>
      </c>
      <c r="D4229" s="186" t="e">
        <f>COUNTIF('[5]Trial Balance'!$A:$A,A4229)</f>
        <v>#VALUE!</v>
      </c>
    </row>
    <row r="4230" spans="1:4" hidden="1" x14ac:dyDescent="0.3">
      <c r="A4230" s="187" t="e">
        <f>#REF!</f>
        <v>#REF!</v>
      </c>
      <c r="B4230" s="187" t="e">
        <f>#REF!</f>
        <v>#REF!</v>
      </c>
      <c r="C4230" s="191" t="e">
        <f>#REF!</f>
        <v>#REF!</v>
      </c>
      <c r="D4230" s="186" t="e">
        <f>COUNTIF('[5]Trial Balance'!$A:$A,A4230)</f>
        <v>#VALUE!</v>
      </c>
    </row>
    <row r="4231" spans="1:4" hidden="1" x14ac:dyDescent="0.3">
      <c r="A4231" s="187" t="e">
        <f>#REF!</f>
        <v>#REF!</v>
      </c>
      <c r="B4231" s="187" t="e">
        <f>#REF!</f>
        <v>#REF!</v>
      </c>
      <c r="C4231" s="191" t="e">
        <f>#REF!</f>
        <v>#REF!</v>
      </c>
      <c r="D4231" s="186" t="e">
        <f>COUNTIF('[5]Trial Balance'!$A:$A,A4231)</f>
        <v>#VALUE!</v>
      </c>
    </row>
    <row r="4232" spans="1:4" hidden="1" x14ac:dyDescent="0.3">
      <c r="A4232" s="187" t="e">
        <f>#REF!</f>
        <v>#REF!</v>
      </c>
      <c r="B4232" s="187" t="e">
        <f>#REF!</f>
        <v>#REF!</v>
      </c>
      <c r="C4232" s="191" t="e">
        <f>#REF!</f>
        <v>#REF!</v>
      </c>
      <c r="D4232" s="186" t="e">
        <f>COUNTIF('[5]Trial Balance'!$A:$A,A4232)</f>
        <v>#VALUE!</v>
      </c>
    </row>
    <row r="4233" spans="1:4" hidden="1" x14ac:dyDescent="0.3">
      <c r="A4233" s="187" t="e">
        <f>#REF!</f>
        <v>#REF!</v>
      </c>
      <c r="B4233" s="187" t="e">
        <f>#REF!</f>
        <v>#REF!</v>
      </c>
      <c r="C4233" s="191" t="e">
        <f>#REF!</f>
        <v>#REF!</v>
      </c>
      <c r="D4233" s="186" t="e">
        <f>COUNTIF('[5]Trial Balance'!$A:$A,A4233)</f>
        <v>#VALUE!</v>
      </c>
    </row>
    <row r="4234" spans="1:4" hidden="1" x14ac:dyDescent="0.3">
      <c r="A4234" s="187" t="e">
        <f>#REF!</f>
        <v>#REF!</v>
      </c>
      <c r="B4234" s="187" t="e">
        <f>#REF!</f>
        <v>#REF!</v>
      </c>
      <c r="C4234" s="191" t="e">
        <f>#REF!</f>
        <v>#REF!</v>
      </c>
      <c r="D4234" s="186" t="e">
        <f>COUNTIF('[5]Trial Balance'!$A:$A,A4234)</f>
        <v>#VALUE!</v>
      </c>
    </row>
    <row r="4235" spans="1:4" hidden="1" x14ac:dyDescent="0.3">
      <c r="A4235" s="187" t="e">
        <f>#REF!</f>
        <v>#REF!</v>
      </c>
      <c r="B4235" s="187" t="e">
        <f>#REF!</f>
        <v>#REF!</v>
      </c>
      <c r="C4235" s="191" t="e">
        <f>#REF!</f>
        <v>#REF!</v>
      </c>
      <c r="D4235" s="186" t="e">
        <f>COUNTIF('[5]Trial Balance'!$A:$A,A4235)</f>
        <v>#VALUE!</v>
      </c>
    </row>
    <row r="4236" spans="1:4" hidden="1" x14ac:dyDescent="0.3">
      <c r="A4236" s="187" t="e">
        <f>#REF!</f>
        <v>#REF!</v>
      </c>
      <c r="B4236" s="187" t="e">
        <f>#REF!</f>
        <v>#REF!</v>
      </c>
      <c r="C4236" s="191" t="e">
        <f>#REF!</f>
        <v>#REF!</v>
      </c>
      <c r="D4236" s="186" t="e">
        <f>COUNTIF('[5]Trial Balance'!$A:$A,A4236)</f>
        <v>#VALUE!</v>
      </c>
    </row>
    <row r="4237" spans="1:4" hidden="1" x14ac:dyDescent="0.3">
      <c r="A4237" s="187" t="e">
        <f>#REF!</f>
        <v>#REF!</v>
      </c>
      <c r="B4237" s="187" t="e">
        <f>#REF!</f>
        <v>#REF!</v>
      </c>
      <c r="C4237" s="191" t="e">
        <f>#REF!</f>
        <v>#REF!</v>
      </c>
      <c r="D4237" s="186" t="e">
        <f>COUNTIF('[5]Trial Balance'!$A:$A,A4237)</f>
        <v>#VALUE!</v>
      </c>
    </row>
    <row r="4238" spans="1:4" hidden="1" x14ac:dyDescent="0.3">
      <c r="A4238" s="187" t="e">
        <f>#REF!</f>
        <v>#REF!</v>
      </c>
      <c r="B4238" s="187" t="e">
        <f>#REF!</f>
        <v>#REF!</v>
      </c>
      <c r="C4238" s="191" t="e">
        <f>#REF!</f>
        <v>#REF!</v>
      </c>
      <c r="D4238" s="186" t="e">
        <f>COUNTIF('[5]Trial Balance'!$A:$A,A4238)</f>
        <v>#VALUE!</v>
      </c>
    </row>
    <row r="4239" spans="1:4" hidden="1" x14ac:dyDescent="0.3">
      <c r="A4239" s="187" t="e">
        <f>#REF!</f>
        <v>#REF!</v>
      </c>
      <c r="B4239" s="187" t="e">
        <f>#REF!</f>
        <v>#REF!</v>
      </c>
      <c r="C4239" s="191" t="e">
        <f>#REF!</f>
        <v>#REF!</v>
      </c>
      <c r="D4239" s="186" t="e">
        <f>COUNTIF('[5]Trial Balance'!$A:$A,A4239)</f>
        <v>#VALUE!</v>
      </c>
    </row>
    <row r="4240" spans="1:4" hidden="1" x14ac:dyDescent="0.3">
      <c r="A4240" s="187" t="e">
        <f>#REF!</f>
        <v>#REF!</v>
      </c>
      <c r="B4240" s="187" t="e">
        <f>#REF!</f>
        <v>#REF!</v>
      </c>
      <c r="C4240" s="191" t="e">
        <f>#REF!</f>
        <v>#REF!</v>
      </c>
      <c r="D4240" s="186" t="e">
        <f>COUNTIF('[5]Trial Balance'!$A:$A,A4240)</f>
        <v>#VALUE!</v>
      </c>
    </row>
    <row r="4241" spans="1:4" hidden="1" x14ac:dyDescent="0.3">
      <c r="A4241" s="187" t="e">
        <f>#REF!</f>
        <v>#REF!</v>
      </c>
      <c r="B4241" s="187" t="e">
        <f>#REF!</f>
        <v>#REF!</v>
      </c>
      <c r="C4241" s="191" t="e">
        <f>#REF!</f>
        <v>#REF!</v>
      </c>
      <c r="D4241" s="186" t="e">
        <f>COUNTIF('[5]Trial Balance'!$A:$A,A4241)</f>
        <v>#VALUE!</v>
      </c>
    </row>
    <row r="4242" spans="1:4" hidden="1" x14ac:dyDescent="0.3">
      <c r="A4242" s="187" t="e">
        <f>#REF!</f>
        <v>#REF!</v>
      </c>
      <c r="B4242" s="187" t="e">
        <f>#REF!</f>
        <v>#REF!</v>
      </c>
      <c r="C4242" s="191" t="e">
        <f>#REF!</f>
        <v>#REF!</v>
      </c>
      <c r="D4242" s="186" t="e">
        <f>COUNTIF('[5]Trial Balance'!$A:$A,A4242)</f>
        <v>#VALUE!</v>
      </c>
    </row>
    <row r="4243" spans="1:4" hidden="1" x14ac:dyDescent="0.3">
      <c r="A4243" s="187" t="e">
        <f>#REF!</f>
        <v>#REF!</v>
      </c>
      <c r="B4243" s="187" t="e">
        <f>#REF!</f>
        <v>#REF!</v>
      </c>
      <c r="C4243" s="191" t="e">
        <f>#REF!</f>
        <v>#REF!</v>
      </c>
      <c r="D4243" s="186" t="e">
        <f>COUNTIF('[5]Trial Balance'!$A:$A,A4243)</f>
        <v>#VALUE!</v>
      </c>
    </row>
    <row r="4244" spans="1:4" hidden="1" x14ac:dyDescent="0.3">
      <c r="A4244" s="187" t="e">
        <f>#REF!</f>
        <v>#REF!</v>
      </c>
      <c r="B4244" s="187" t="e">
        <f>#REF!</f>
        <v>#REF!</v>
      </c>
      <c r="C4244" s="191" t="e">
        <f>#REF!</f>
        <v>#REF!</v>
      </c>
      <c r="D4244" s="186" t="e">
        <f>COUNTIF('[5]Trial Balance'!$A:$A,A4244)</f>
        <v>#VALUE!</v>
      </c>
    </row>
    <row r="4245" spans="1:4" hidden="1" x14ac:dyDescent="0.3">
      <c r="A4245" s="187" t="e">
        <f>#REF!</f>
        <v>#REF!</v>
      </c>
      <c r="B4245" s="187" t="e">
        <f>#REF!</f>
        <v>#REF!</v>
      </c>
      <c r="C4245" s="191" t="e">
        <f>#REF!</f>
        <v>#REF!</v>
      </c>
      <c r="D4245" s="186" t="e">
        <f>COUNTIF('[5]Trial Balance'!$A:$A,A4245)</f>
        <v>#VALUE!</v>
      </c>
    </row>
    <row r="4246" spans="1:4" hidden="1" x14ac:dyDescent="0.3">
      <c r="A4246" s="187" t="e">
        <f>#REF!</f>
        <v>#REF!</v>
      </c>
      <c r="B4246" s="187" t="e">
        <f>#REF!</f>
        <v>#REF!</v>
      </c>
      <c r="C4246" s="191" t="e">
        <f>#REF!</f>
        <v>#REF!</v>
      </c>
      <c r="D4246" s="186" t="e">
        <f>COUNTIF('[5]Trial Balance'!$A:$A,A4246)</f>
        <v>#VALUE!</v>
      </c>
    </row>
    <row r="4247" spans="1:4" hidden="1" x14ac:dyDescent="0.3">
      <c r="A4247" s="187" t="e">
        <f>#REF!</f>
        <v>#REF!</v>
      </c>
      <c r="B4247" s="187" t="e">
        <f>#REF!</f>
        <v>#REF!</v>
      </c>
      <c r="C4247" s="191" t="e">
        <f>#REF!</f>
        <v>#REF!</v>
      </c>
      <c r="D4247" s="186" t="e">
        <f>COUNTIF('[5]Trial Balance'!$A:$A,A4247)</f>
        <v>#VALUE!</v>
      </c>
    </row>
    <row r="4248" spans="1:4" hidden="1" x14ac:dyDescent="0.3">
      <c r="A4248" s="187" t="e">
        <f>#REF!</f>
        <v>#REF!</v>
      </c>
      <c r="B4248" s="187" t="e">
        <f>#REF!</f>
        <v>#REF!</v>
      </c>
      <c r="C4248" s="191" t="e">
        <f>#REF!</f>
        <v>#REF!</v>
      </c>
      <c r="D4248" s="186" t="e">
        <f>COUNTIF('[5]Trial Balance'!$A:$A,A4248)</f>
        <v>#VALUE!</v>
      </c>
    </row>
    <row r="4249" spans="1:4" hidden="1" x14ac:dyDescent="0.3">
      <c r="A4249" s="187" t="e">
        <f>#REF!</f>
        <v>#REF!</v>
      </c>
      <c r="B4249" s="187" t="e">
        <f>#REF!</f>
        <v>#REF!</v>
      </c>
      <c r="C4249" s="191" t="e">
        <f>#REF!</f>
        <v>#REF!</v>
      </c>
      <c r="D4249" s="186" t="e">
        <f>COUNTIF('[5]Trial Balance'!$A:$A,A4249)</f>
        <v>#VALUE!</v>
      </c>
    </row>
    <row r="4250" spans="1:4" hidden="1" x14ac:dyDescent="0.3">
      <c r="A4250" s="187" t="e">
        <f>#REF!</f>
        <v>#REF!</v>
      </c>
      <c r="B4250" s="187" t="e">
        <f>#REF!</f>
        <v>#REF!</v>
      </c>
      <c r="C4250" s="191" t="e">
        <f>#REF!</f>
        <v>#REF!</v>
      </c>
      <c r="D4250" s="186" t="e">
        <f>COUNTIF('[5]Trial Balance'!$A:$A,A4250)</f>
        <v>#VALUE!</v>
      </c>
    </row>
    <row r="4251" spans="1:4" hidden="1" x14ac:dyDescent="0.3">
      <c r="A4251" s="187" t="e">
        <f>#REF!</f>
        <v>#REF!</v>
      </c>
      <c r="B4251" s="187" t="e">
        <f>#REF!</f>
        <v>#REF!</v>
      </c>
      <c r="C4251" s="191" t="e">
        <f>#REF!</f>
        <v>#REF!</v>
      </c>
      <c r="D4251" s="186" t="e">
        <f>COUNTIF('[5]Trial Balance'!$A:$A,A4251)</f>
        <v>#VALUE!</v>
      </c>
    </row>
    <row r="4252" spans="1:4" hidden="1" x14ac:dyDescent="0.3">
      <c r="A4252" s="187" t="e">
        <f>#REF!</f>
        <v>#REF!</v>
      </c>
      <c r="B4252" s="187" t="e">
        <f>#REF!</f>
        <v>#REF!</v>
      </c>
      <c r="C4252" s="191" t="e">
        <f>#REF!</f>
        <v>#REF!</v>
      </c>
      <c r="D4252" s="186" t="e">
        <f>COUNTIF('[5]Trial Balance'!$A:$A,A4252)</f>
        <v>#VALUE!</v>
      </c>
    </row>
    <row r="4253" spans="1:4" hidden="1" x14ac:dyDescent="0.3">
      <c r="A4253" s="187" t="e">
        <f>#REF!</f>
        <v>#REF!</v>
      </c>
      <c r="B4253" s="187" t="e">
        <f>#REF!</f>
        <v>#REF!</v>
      </c>
      <c r="C4253" s="191" t="e">
        <f>#REF!</f>
        <v>#REF!</v>
      </c>
      <c r="D4253" s="186" t="e">
        <f>COUNTIF('[5]Trial Balance'!$A:$A,A4253)</f>
        <v>#VALUE!</v>
      </c>
    </row>
    <row r="4254" spans="1:4" hidden="1" x14ac:dyDescent="0.3">
      <c r="A4254" s="187" t="e">
        <f>#REF!</f>
        <v>#REF!</v>
      </c>
      <c r="B4254" s="187" t="e">
        <f>#REF!</f>
        <v>#REF!</v>
      </c>
      <c r="C4254" s="191" t="e">
        <f>#REF!</f>
        <v>#REF!</v>
      </c>
      <c r="D4254" s="186" t="e">
        <f>COUNTIF('[5]Trial Balance'!$A:$A,A4254)</f>
        <v>#VALUE!</v>
      </c>
    </row>
    <row r="4255" spans="1:4" hidden="1" x14ac:dyDescent="0.3">
      <c r="A4255" s="187" t="e">
        <f>#REF!</f>
        <v>#REF!</v>
      </c>
      <c r="B4255" s="187" t="e">
        <f>#REF!</f>
        <v>#REF!</v>
      </c>
      <c r="C4255" s="191" t="e">
        <f>#REF!</f>
        <v>#REF!</v>
      </c>
      <c r="D4255" s="186" t="e">
        <f>COUNTIF('[5]Trial Balance'!$A:$A,A4255)</f>
        <v>#VALUE!</v>
      </c>
    </row>
    <row r="4256" spans="1:4" hidden="1" x14ac:dyDescent="0.3">
      <c r="A4256" s="187" t="e">
        <f>#REF!</f>
        <v>#REF!</v>
      </c>
      <c r="B4256" s="187" t="e">
        <f>#REF!</f>
        <v>#REF!</v>
      </c>
      <c r="C4256" s="191" t="e">
        <f>#REF!</f>
        <v>#REF!</v>
      </c>
      <c r="D4256" s="186" t="e">
        <f>COUNTIF('[5]Trial Balance'!$A:$A,A4256)</f>
        <v>#VALUE!</v>
      </c>
    </row>
    <row r="4257" spans="1:4" hidden="1" x14ac:dyDescent="0.3">
      <c r="A4257" s="187" t="e">
        <f>#REF!</f>
        <v>#REF!</v>
      </c>
      <c r="B4257" s="187" t="e">
        <f>#REF!</f>
        <v>#REF!</v>
      </c>
      <c r="C4257" s="191" t="e">
        <f>#REF!</f>
        <v>#REF!</v>
      </c>
      <c r="D4257" s="186" t="e">
        <f>COUNTIF('[5]Trial Balance'!$A:$A,A4257)</f>
        <v>#VALUE!</v>
      </c>
    </row>
    <row r="4258" spans="1:4" hidden="1" x14ac:dyDescent="0.3">
      <c r="A4258" s="187" t="e">
        <f>#REF!</f>
        <v>#REF!</v>
      </c>
      <c r="B4258" s="187" t="e">
        <f>#REF!</f>
        <v>#REF!</v>
      </c>
      <c r="C4258" s="191" t="e">
        <f>#REF!</f>
        <v>#REF!</v>
      </c>
      <c r="D4258" s="186" t="e">
        <f>COUNTIF('[5]Trial Balance'!$A:$A,A4258)</f>
        <v>#VALUE!</v>
      </c>
    </row>
    <row r="4259" spans="1:4" hidden="1" x14ac:dyDescent="0.3">
      <c r="A4259" s="187" t="e">
        <f>#REF!</f>
        <v>#REF!</v>
      </c>
      <c r="B4259" s="187" t="e">
        <f>#REF!</f>
        <v>#REF!</v>
      </c>
      <c r="C4259" s="191" t="e">
        <f>#REF!</f>
        <v>#REF!</v>
      </c>
      <c r="D4259" s="186" t="e">
        <f>COUNTIF('[5]Trial Balance'!$A:$A,A4259)</f>
        <v>#VALUE!</v>
      </c>
    </row>
    <row r="4260" spans="1:4" hidden="1" x14ac:dyDescent="0.3">
      <c r="A4260" s="187" t="e">
        <f>#REF!</f>
        <v>#REF!</v>
      </c>
      <c r="B4260" s="187" t="e">
        <f>#REF!</f>
        <v>#REF!</v>
      </c>
      <c r="C4260" s="191" t="e">
        <f>#REF!</f>
        <v>#REF!</v>
      </c>
      <c r="D4260" s="186" t="e">
        <f>COUNTIF('[5]Trial Balance'!$A:$A,A4260)</f>
        <v>#VALUE!</v>
      </c>
    </row>
    <row r="4261" spans="1:4" hidden="1" x14ac:dyDescent="0.3">
      <c r="A4261" s="187" t="e">
        <f>#REF!</f>
        <v>#REF!</v>
      </c>
      <c r="B4261" s="187" t="e">
        <f>#REF!</f>
        <v>#REF!</v>
      </c>
      <c r="C4261" s="191" t="e">
        <f>#REF!</f>
        <v>#REF!</v>
      </c>
      <c r="D4261" s="186" t="e">
        <f>COUNTIF('[5]Trial Balance'!$A:$A,A4261)</f>
        <v>#VALUE!</v>
      </c>
    </row>
    <row r="4262" spans="1:4" hidden="1" x14ac:dyDescent="0.3">
      <c r="A4262" s="187" t="e">
        <f>#REF!</f>
        <v>#REF!</v>
      </c>
      <c r="B4262" s="187" t="e">
        <f>#REF!</f>
        <v>#REF!</v>
      </c>
      <c r="C4262" s="191" t="e">
        <f>#REF!</f>
        <v>#REF!</v>
      </c>
      <c r="D4262" s="186" t="e">
        <f>COUNTIF('[5]Trial Balance'!$A:$A,A4262)</f>
        <v>#VALUE!</v>
      </c>
    </row>
    <row r="4263" spans="1:4" hidden="1" x14ac:dyDescent="0.3">
      <c r="A4263" s="187" t="e">
        <f>#REF!</f>
        <v>#REF!</v>
      </c>
      <c r="B4263" s="187" t="e">
        <f>#REF!</f>
        <v>#REF!</v>
      </c>
      <c r="C4263" s="191" t="e">
        <f>#REF!</f>
        <v>#REF!</v>
      </c>
      <c r="D4263" s="186" t="e">
        <f>COUNTIF('[5]Trial Balance'!$A:$A,A4263)</f>
        <v>#VALUE!</v>
      </c>
    </row>
    <row r="4264" spans="1:4" hidden="1" x14ac:dyDescent="0.3">
      <c r="A4264" s="187" t="e">
        <f>#REF!</f>
        <v>#REF!</v>
      </c>
      <c r="B4264" s="187" t="e">
        <f>#REF!</f>
        <v>#REF!</v>
      </c>
      <c r="C4264" s="191" t="e">
        <f>#REF!</f>
        <v>#REF!</v>
      </c>
      <c r="D4264" s="186" t="e">
        <f>COUNTIF('[5]Trial Balance'!$A:$A,A4264)</f>
        <v>#VALUE!</v>
      </c>
    </row>
    <row r="4265" spans="1:4" hidden="1" x14ac:dyDescent="0.3">
      <c r="A4265" s="187" t="e">
        <f>#REF!</f>
        <v>#REF!</v>
      </c>
      <c r="B4265" s="187" t="e">
        <f>#REF!</f>
        <v>#REF!</v>
      </c>
      <c r="C4265" s="191" t="e">
        <f>#REF!</f>
        <v>#REF!</v>
      </c>
      <c r="D4265" s="186" t="e">
        <f>COUNTIF('[5]Trial Balance'!$A:$A,A4265)</f>
        <v>#VALUE!</v>
      </c>
    </row>
    <row r="4266" spans="1:4" hidden="1" x14ac:dyDescent="0.3">
      <c r="A4266" s="187" t="e">
        <f>#REF!</f>
        <v>#REF!</v>
      </c>
      <c r="B4266" s="187" t="e">
        <f>#REF!</f>
        <v>#REF!</v>
      </c>
      <c r="C4266" s="191" t="e">
        <f>#REF!</f>
        <v>#REF!</v>
      </c>
      <c r="D4266" s="186" t="e">
        <f>COUNTIF('[5]Trial Balance'!$A:$A,A4266)</f>
        <v>#VALUE!</v>
      </c>
    </row>
    <row r="4267" spans="1:4" hidden="1" x14ac:dyDescent="0.3">
      <c r="A4267" s="187" t="e">
        <f>#REF!</f>
        <v>#REF!</v>
      </c>
      <c r="B4267" s="187" t="e">
        <f>#REF!</f>
        <v>#REF!</v>
      </c>
      <c r="C4267" s="191" t="e">
        <f>#REF!</f>
        <v>#REF!</v>
      </c>
      <c r="D4267" s="186" t="e">
        <f>COUNTIF('[5]Trial Balance'!$A:$A,A4267)</f>
        <v>#VALUE!</v>
      </c>
    </row>
    <row r="4268" spans="1:4" hidden="1" x14ac:dyDescent="0.3">
      <c r="A4268" s="187" t="e">
        <f>#REF!</f>
        <v>#REF!</v>
      </c>
      <c r="B4268" s="187" t="e">
        <f>#REF!</f>
        <v>#REF!</v>
      </c>
      <c r="C4268" s="191" t="e">
        <f>#REF!</f>
        <v>#REF!</v>
      </c>
      <c r="D4268" s="186" t="e">
        <f>COUNTIF('[5]Trial Balance'!$A:$A,A4268)</f>
        <v>#VALUE!</v>
      </c>
    </row>
    <row r="4269" spans="1:4" hidden="1" x14ac:dyDescent="0.3">
      <c r="A4269" s="187" t="e">
        <f>#REF!</f>
        <v>#REF!</v>
      </c>
      <c r="B4269" s="187" t="e">
        <f>#REF!</f>
        <v>#REF!</v>
      </c>
      <c r="C4269" s="191" t="e">
        <f>#REF!</f>
        <v>#REF!</v>
      </c>
      <c r="D4269" s="186" t="e">
        <f>COUNTIF('[5]Trial Balance'!$A:$A,A4269)</f>
        <v>#VALUE!</v>
      </c>
    </row>
    <row r="4270" spans="1:4" hidden="1" x14ac:dyDescent="0.3">
      <c r="A4270" s="187" t="e">
        <f>#REF!</f>
        <v>#REF!</v>
      </c>
      <c r="B4270" s="187" t="e">
        <f>#REF!</f>
        <v>#REF!</v>
      </c>
      <c r="C4270" s="191" t="e">
        <f>#REF!</f>
        <v>#REF!</v>
      </c>
      <c r="D4270" s="186" t="e">
        <f>COUNTIF('[5]Trial Balance'!$A:$A,A4270)</f>
        <v>#VALUE!</v>
      </c>
    </row>
    <row r="4271" spans="1:4" hidden="1" x14ac:dyDescent="0.3">
      <c r="A4271" s="187" t="e">
        <f>#REF!</f>
        <v>#REF!</v>
      </c>
      <c r="B4271" s="187" t="e">
        <f>#REF!</f>
        <v>#REF!</v>
      </c>
      <c r="C4271" s="191" t="e">
        <f>#REF!</f>
        <v>#REF!</v>
      </c>
      <c r="D4271" s="186" t="e">
        <f>COUNTIF('[5]Trial Balance'!$A:$A,A4271)</f>
        <v>#VALUE!</v>
      </c>
    </row>
    <row r="4272" spans="1:4" hidden="1" x14ac:dyDescent="0.3">
      <c r="A4272" s="187" t="e">
        <f>#REF!</f>
        <v>#REF!</v>
      </c>
      <c r="B4272" s="187" t="e">
        <f>#REF!</f>
        <v>#REF!</v>
      </c>
      <c r="C4272" s="191" t="e">
        <f>#REF!</f>
        <v>#REF!</v>
      </c>
      <c r="D4272" s="186" t="e">
        <f>COUNTIF('[5]Trial Balance'!$A:$A,A4272)</f>
        <v>#VALUE!</v>
      </c>
    </row>
    <row r="4273" spans="1:4" hidden="1" x14ac:dyDescent="0.3">
      <c r="A4273" s="187" t="e">
        <f>#REF!</f>
        <v>#REF!</v>
      </c>
      <c r="B4273" s="187" t="e">
        <f>#REF!</f>
        <v>#REF!</v>
      </c>
      <c r="C4273" s="191" t="e">
        <f>#REF!</f>
        <v>#REF!</v>
      </c>
      <c r="D4273" s="186" t="e">
        <f>COUNTIF('[5]Trial Balance'!$A:$A,A4273)</f>
        <v>#VALUE!</v>
      </c>
    </row>
    <row r="4274" spans="1:4" hidden="1" x14ac:dyDescent="0.3">
      <c r="A4274" s="187" t="e">
        <f>#REF!</f>
        <v>#REF!</v>
      </c>
      <c r="B4274" s="187" t="e">
        <f>#REF!</f>
        <v>#REF!</v>
      </c>
      <c r="C4274" s="191" t="e">
        <f>#REF!</f>
        <v>#REF!</v>
      </c>
      <c r="D4274" s="186" t="e">
        <f>COUNTIF('[5]Trial Balance'!$A:$A,A4274)</f>
        <v>#VALUE!</v>
      </c>
    </row>
    <row r="4275" spans="1:4" hidden="1" x14ac:dyDescent="0.3">
      <c r="A4275" s="187" t="e">
        <f>#REF!</f>
        <v>#REF!</v>
      </c>
      <c r="B4275" s="187" t="e">
        <f>#REF!</f>
        <v>#REF!</v>
      </c>
      <c r="C4275" s="191" t="e">
        <f>#REF!</f>
        <v>#REF!</v>
      </c>
      <c r="D4275" s="186" t="e">
        <f>COUNTIF('[5]Trial Balance'!$A:$A,A4275)</f>
        <v>#VALUE!</v>
      </c>
    </row>
    <row r="4276" spans="1:4" hidden="1" x14ac:dyDescent="0.3">
      <c r="A4276" s="187" t="e">
        <f>#REF!</f>
        <v>#REF!</v>
      </c>
      <c r="B4276" s="187" t="e">
        <f>#REF!</f>
        <v>#REF!</v>
      </c>
      <c r="C4276" s="191" t="e">
        <f>#REF!</f>
        <v>#REF!</v>
      </c>
      <c r="D4276" s="186" t="e">
        <f>COUNTIF('[5]Trial Balance'!$A:$A,A4276)</f>
        <v>#VALUE!</v>
      </c>
    </row>
    <row r="4277" spans="1:4" hidden="1" x14ac:dyDescent="0.3">
      <c r="A4277" s="187" t="e">
        <f>#REF!</f>
        <v>#REF!</v>
      </c>
      <c r="B4277" s="187" t="e">
        <f>#REF!</f>
        <v>#REF!</v>
      </c>
      <c r="C4277" s="191" t="e">
        <f>#REF!</f>
        <v>#REF!</v>
      </c>
      <c r="D4277" s="186" t="e">
        <f>COUNTIF('[5]Trial Balance'!$A:$A,A4277)</f>
        <v>#VALUE!</v>
      </c>
    </row>
    <row r="4278" spans="1:4" hidden="1" x14ac:dyDescent="0.3">
      <c r="A4278" s="187" t="e">
        <f>#REF!</f>
        <v>#REF!</v>
      </c>
      <c r="B4278" s="187" t="e">
        <f>#REF!</f>
        <v>#REF!</v>
      </c>
      <c r="C4278" s="191" t="e">
        <f>#REF!</f>
        <v>#REF!</v>
      </c>
      <c r="D4278" s="186" t="e">
        <f>COUNTIF('[5]Trial Balance'!$A:$A,A4278)</f>
        <v>#VALUE!</v>
      </c>
    </row>
    <row r="4279" spans="1:4" hidden="1" x14ac:dyDescent="0.3">
      <c r="A4279" s="187" t="e">
        <f>#REF!</f>
        <v>#REF!</v>
      </c>
      <c r="B4279" s="187" t="e">
        <f>#REF!</f>
        <v>#REF!</v>
      </c>
      <c r="C4279" s="191" t="e">
        <f>#REF!</f>
        <v>#REF!</v>
      </c>
      <c r="D4279" s="186" t="e">
        <f>COUNTIF('[5]Trial Balance'!$A:$A,A4279)</f>
        <v>#VALUE!</v>
      </c>
    </row>
    <row r="4280" spans="1:4" hidden="1" x14ac:dyDescent="0.3">
      <c r="A4280" s="187" t="e">
        <f>#REF!</f>
        <v>#REF!</v>
      </c>
      <c r="B4280" s="187" t="e">
        <f>#REF!</f>
        <v>#REF!</v>
      </c>
      <c r="C4280" s="191" t="e">
        <f>#REF!</f>
        <v>#REF!</v>
      </c>
      <c r="D4280" s="186" t="e">
        <f>COUNTIF('[5]Trial Balance'!$A:$A,A4280)</f>
        <v>#VALUE!</v>
      </c>
    </row>
    <row r="4281" spans="1:4" hidden="1" x14ac:dyDescent="0.3">
      <c r="A4281" s="187" t="e">
        <f>#REF!</f>
        <v>#REF!</v>
      </c>
      <c r="B4281" s="187" t="e">
        <f>#REF!</f>
        <v>#REF!</v>
      </c>
      <c r="C4281" s="191" t="e">
        <f>#REF!</f>
        <v>#REF!</v>
      </c>
      <c r="D4281" s="186" t="e">
        <f>COUNTIF('[5]Trial Balance'!$A:$A,A4281)</f>
        <v>#VALUE!</v>
      </c>
    </row>
    <row r="4282" spans="1:4" hidden="1" x14ac:dyDescent="0.3">
      <c r="A4282" s="187" t="e">
        <f>#REF!</f>
        <v>#REF!</v>
      </c>
      <c r="B4282" s="187" t="e">
        <f>#REF!</f>
        <v>#REF!</v>
      </c>
      <c r="C4282" s="191" t="e">
        <f>#REF!</f>
        <v>#REF!</v>
      </c>
      <c r="D4282" s="186" t="e">
        <f>COUNTIF('[5]Trial Balance'!$A:$A,A4282)</f>
        <v>#VALUE!</v>
      </c>
    </row>
    <row r="4283" spans="1:4" hidden="1" x14ac:dyDescent="0.3">
      <c r="A4283" s="187" t="e">
        <f>#REF!</f>
        <v>#REF!</v>
      </c>
      <c r="B4283" s="187" t="e">
        <f>#REF!</f>
        <v>#REF!</v>
      </c>
      <c r="C4283" s="191" t="e">
        <f>#REF!</f>
        <v>#REF!</v>
      </c>
      <c r="D4283" s="186" t="e">
        <f>COUNTIF('[5]Trial Balance'!$A:$A,A4283)</f>
        <v>#VALUE!</v>
      </c>
    </row>
    <row r="4284" spans="1:4" hidden="1" x14ac:dyDescent="0.3">
      <c r="A4284" s="187" t="e">
        <f>#REF!</f>
        <v>#REF!</v>
      </c>
      <c r="B4284" s="187" t="e">
        <f>#REF!</f>
        <v>#REF!</v>
      </c>
      <c r="C4284" s="191" t="e">
        <f>#REF!</f>
        <v>#REF!</v>
      </c>
      <c r="D4284" s="186" t="e">
        <f>COUNTIF('[5]Trial Balance'!$A:$A,A4284)</f>
        <v>#VALUE!</v>
      </c>
    </row>
    <row r="4285" spans="1:4" hidden="1" x14ac:dyDescent="0.3">
      <c r="A4285" s="187" t="e">
        <f>#REF!</f>
        <v>#REF!</v>
      </c>
      <c r="B4285" s="187" t="e">
        <f>#REF!</f>
        <v>#REF!</v>
      </c>
      <c r="C4285" s="191" t="e">
        <f>#REF!</f>
        <v>#REF!</v>
      </c>
      <c r="D4285" s="186" t="e">
        <f>COUNTIF('[5]Trial Balance'!$A:$A,A4285)</f>
        <v>#VALUE!</v>
      </c>
    </row>
    <row r="4286" spans="1:4" hidden="1" x14ac:dyDescent="0.3">
      <c r="A4286" s="187" t="e">
        <f>#REF!</f>
        <v>#REF!</v>
      </c>
      <c r="B4286" s="187" t="e">
        <f>#REF!</f>
        <v>#REF!</v>
      </c>
      <c r="C4286" s="191" t="e">
        <f>#REF!</f>
        <v>#REF!</v>
      </c>
      <c r="D4286" s="186" t="e">
        <f>COUNTIF('[5]Trial Balance'!$A:$A,A4286)</f>
        <v>#VALUE!</v>
      </c>
    </row>
    <row r="4287" spans="1:4" hidden="1" x14ac:dyDescent="0.3">
      <c r="A4287" s="187" t="e">
        <f>#REF!</f>
        <v>#REF!</v>
      </c>
      <c r="B4287" s="187" t="e">
        <f>#REF!</f>
        <v>#REF!</v>
      </c>
      <c r="C4287" s="191" t="e">
        <f>#REF!</f>
        <v>#REF!</v>
      </c>
      <c r="D4287" s="186" t="e">
        <f>COUNTIF('[5]Trial Balance'!$A:$A,A4287)</f>
        <v>#VALUE!</v>
      </c>
    </row>
    <row r="4288" spans="1:4" hidden="1" x14ac:dyDescent="0.3">
      <c r="A4288" s="187" t="e">
        <f>#REF!</f>
        <v>#REF!</v>
      </c>
      <c r="B4288" s="187" t="e">
        <f>#REF!</f>
        <v>#REF!</v>
      </c>
      <c r="C4288" s="191" t="e">
        <f>#REF!</f>
        <v>#REF!</v>
      </c>
      <c r="D4288" s="186" t="e">
        <f>COUNTIF('[5]Trial Balance'!$A:$A,A4288)</f>
        <v>#VALUE!</v>
      </c>
    </row>
    <row r="4289" spans="1:4" hidden="1" x14ac:dyDescent="0.3">
      <c r="A4289" s="187" t="e">
        <f>#REF!</f>
        <v>#REF!</v>
      </c>
      <c r="B4289" s="187" t="e">
        <f>#REF!</f>
        <v>#REF!</v>
      </c>
      <c r="C4289" s="191" t="e">
        <f>#REF!</f>
        <v>#REF!</v>
      </c>
      <c r="D4289" s="186" t="e">
        <f>COUNTIF('[5]Trial Balance'!$A:$A,A4289)</f>
        <v>#VALUE!</v>
      </c>
    </row>
    <row r="4290" spans="1:4" hidden="1" x14ac:dyDescent="0.3">
      <c r="A4290" s="187" t="e">
        <f>#REF!</f>
        <v>#REF!</v>
      </c>
      <c r="B4290" s="187" t="e">
        <f>#REF!</f>
        <v>#REF!</v>
      </c>
      <c r="C4290" s="191" t="e">
        <f>#REF!</f>
        <v>#REF!</v>
      </c>
      <c r="D4290" s="186" t="e">
        <f>COUNTIF('[5]Trial Balance'!$A:$A,A4290)</f>
        <v>#VALUE!</v>
      </c>
    </row>
    <row r="4291" spans="1:4" hidden="1" x14ac:dyDescent="0.3">
      <c r="A4291" s="187" t="e">
        <f>#REF!</f>
        <v>#REF!</v>
      </c>
      <c r="B4291" s="187" t="e">
        <f>#REF!</f>
        <v>#REF!</v>
      </c>
      <c r="C4291" s="191" t="e">
        <f>#REF!</f>
        <v>#REF!</v>
      </c>
      <c r="D4291" s="186" t="e">
        <f>COUNTIF('[5]Trial Balance'!$A:$A,A4291)</f>
        <v>#VALUE!</v>
      </c>
    </row>
    <row r="4292" spans="1:4" hidden="1" x14ac:dyDescent="0.3">
      <c r="A4292" s="187" t="e">
        <f>#REF!</f>
        <v>#REF!</v>
      </c>
      <c r="B4292" s="187" t="e">
        <f>#REF!</f>
        <v>#REF!</v>
      </c>
      <c r="C4292" s="191" t="e">
        <f>#REF!</f>
        <v>#REF!</v>
      </c>
      <c r="D4292" s="186" t="e">
        <f>COUNTIF('[5]Trial Balance'!$A:$A,A4292)</f>
        <v>#VALUE!</v>
      </c>
    </row>
    <row r="4293" spans="1:4" hidden="1" x14ac:dyDescent="0.3">
      <c r="A4293" s="187" t="e">
        <f>#REF!</f>
        <v>#REF!</v>
      </c>
      <c r="B4293" s="187" t="e">
        <f>#REF!</f>
        <v>#REF!</v>
      </c>
      <c r="C4293" s="191" t="e">
        <f>#REF!</f>
        <v>#REF!</v>
      </c>
      <c r="D4293" s="186" t="e">
        <f>COUNTIF('[5]Trial Balance'!$A:$A,A4293)</f>
        <v>#VALUE!</v>
      </c>
    </row>
    <row r="4294" spans="1:4" hidden="1" x14ac:dyDescent="0.3">
      <c r="A4294" s="187" t="e">
        <f>#REF!</f>
        <v>#REF!</v>
      </c>
      <c r="B4294" s="187" t="e">
        <f>#REF!</f>
        <v>#REF!</v>
      </c>
      <c r="C4294" s="191" t="e">
        <f>#REF!</f>
        <v>#REF!</v>
      </c>
      <c r="D4294" s="186" t="e">
        <f>COUNTIF('[5]Trial Balance'!$A:$A,A4294)</f>
        <v>#VALUE!</v>
      </c>
    </row>
    <row r="4295" spans="1:4" hidden="1" x14ac:dyDescent="0.3">
      <c r="A4295" s="187" t="e">
        <f>#REF!</f>
        <v>#REF!</v>
      </c>
      <c r="B4295" s="187" t="e">
        <f>#REF!</f>
        <v>#REF!</v>
      </c>
      <c r="C4295" s="191" t="e">
        <f>#REF!</f>
        <v>#REF!</v>
      </c>
      <c r="D4295" s="186" t="e">
        <f>COUNTIF('[5]Trial Balance'!$A:$A,A4295)</f>
        <v>#VALUE!</v>
      </c>
    </row>
    <row r="4296" spans="1:4" hidden="1" x14ac:dyDescent="0.3">
      <c r="A4296" s="187" t="e">
        <f>#REF!</f>
        <v>#REF!</v>
      </c>
      <c r="B4296" s="187" t="e">
        <f>#REF!</f>
        <v>#REF!</v>
      </c>
      <c r="C4296" s="191" t="e">
        <f>#REF!</f>
        <v>#REF!</v>
      </c>
      <c r="D4296" s="186" t="e">
        <f>COUNTIF('[5]Trial Balance'!$A:$A,A4296)</f>
        <v>#VALUE!</v>
      </c>
    </row>
    <row r="4297" spans="1:4" hidden="1" x14ac:dyDescent="0.3">
      <c r="A4297" s="187" t="e">
        <f>#REF!</f>
        <v>#REF!</v>
      </c>
      <c r="B4297" s="187" t="e">
        <f>#REF!</f>
        <v>#REF!</v>
      </c>
      <c r="C4297" s="191" t="e">
        <f>#REF!</f>
        <v>#REF!</v>
      </c>
      <c r="D4297" s="186" t="e">
        <f>COUNTIF('[5]Trial Balance'!$A:$A,A4297)</f>
        <v>#VALUE!</v>
      </c>
    </row>
    <row r="4298" spans="1:4" hidden="1" x14ac:dyDescent="0.3">
      <c r="A4298" s="187" t="e">
        <f>#REF!</f>
        <v>#REF!</v>
      </c>
      <c r="B4298" s="187" t="e">
        <f>#REF!</f>
        <v>#REF!</v>
      </c>
      <c r="C4298" s="191" t="e">
        <f>#REF!</f>
        <v>#REF!</v>
      </c>
      <c r="D4298" s="186" t="e">
        <f>COUNTIF('[5]Trial Balance'!$A:$A,A4298)</f>
        <v>#VALUE!</v>
      </c>
    </row>
    <row r="4299" spans="1:4" hidden="1" x14ac:dyDescent="0.3">
      <c r="A4299" s="187" t="e">
        <f>#REF!</f>
        <v>#REF!</v>
      </c>
      <c r="B4299" s="187" t="e">
        <f>#REF!</f>
        <v>#REF!</v>
      </c>
      <c r="C4299" s="191" t="e">
        <f>#REF!</f>
        <v>#REF!</v>
      </c>
      <c r="D4299" s="186" t="e">
        <f>COUNTIF('[5]Trial Balance'!$A:$A,A4299)</f>
        <v>#VALUE!</v>
      </c>
    </row>
    <row r="4300" spans="1:4" hidden="1" x14ac:dyDescent="0.3">
      <c r="A4300" s="187" t="e">
        <f>#REF!</f>
        <v>#REF!</v>
      </c>
      <c r="B4300" s="187" t="e">
        <f>#REF!</f>
        <v>#REF!</v>
      </c>
      <c r="C4300" s="191" t="e">
        <f>#REF!</f>
        <v>#REF!</v>
      </c>
      <c r="D4300" s="186" t="e">
        <f>COUNTIF('[5]Trial Balance'!$A:$A,A4300)</f>
        <v>#VALUE!</v>
      </c>
    </row>
    <row r="4301" spans="1:4" hidden="1" x14ac:dyDescent="0.3">
      <c r="A4301" s="187" t="e">
        <f>#REF!</f>
        <v>#REF!</v>
      </c>
      <c r="B4301" s="187" t="e">
        <f>#REF!</f>
        <v>#REF!</v>
      </c>
      <c r="C4301" s="191" t="e">
        <f>#REF!</f>
        <v>#REF!</v>
      </c>
      <c r="D4301" s="186" t="e">
        <f>COUNTIF('[5]Trial Balance'!$A:$A,A4301)</f>
        <v>#VALUE!</v>
      </c>
    </row>
    <row r="4302" spans="1:4" hidden="1" x14ac:dyDescent="0.3">
      <c r="A4302" s="187" t="e">
        <f>#REF!</f>
        <v>#REF!</v>
      </c>
      <c r="B4302" s="187" t="e">
        <f>#REF!</f>
        <v>#REF!</v>
      </c>
      <c r="C4302" s="191" t="e">
        <f>#REF!</f>
        <v>#REF!</v>
      </c>
      <c r="D4302" s="186" t="e">
        <f>COUNTIF('[5]Trial Balance'!$A:$A,A4302)</f>
        <v>#VALUE!</v>
      </c>
    </row>
    <row r="4303" spans="1:4" hidden="1" x14ac:dyDescent="0.3">
      <c r="A4303" s="187" t="e">
        <f>#REF!</f>
        <v>#REF!</v>
      </c>
      <c r="B4303" s="187" t="e">
        <f>#REF!</f>
        <v>#REF!</v>
      </c>
      <c r="C4303" s="191" t="e">
        <f>#REF!</f>
        <v>#REF!</v>
      </c>
      <c r="D4303" s="186" t="e">
        <f>COUNTIF('[5]Trial Balance'!$A:$A,A4303)</f>
        <v>#VALUE!</v>
      </c>
    </row>
    <row r="4304" spans="1:4" hidden="1" x14ac:dyDescent="0.3">
      <c r="A4304" s="187" t="e">
        <f>#REF!</f>
        <v>#REF!</v>
      </c>
      <c r="B4304" s="187" t="e">
        <f>#REF!</f>
        <v>#REF!</v>
      </c>
      <c r="C4304" s="191" t="e">
        <f>#REF!</f>
        <v>#REF!</v>
      </c>
      <c r="D4304" s="186" t="e">
        <f>COUNTIF('[5]Trial Balance'!$A:$A,A4304)</f>
        <v>#VALUE!</v>
      </c>
    </row>
  </sheetData>
  <autoFilter ref="A4:J4304">
    <filterColumn colId="2">
      <filters>
        <filter val="(260,747,848.72)"/>
        <filter val="(407,443.00)"/>
        <filter val="(5,260.30)"/>
        <filter val="1,340,000.00"/>
        <filter val="254,722.25"/>
        <filter val="260,747,848.75"/>
        <filter val="387,205.00"/>
        <filter val="398,000.00"/>
        <filter val="4,375.00"/>
        <filter val="9,443.00"/>
      </filters>
    </filterColumn>
    <filterColumn colId="3">
      <filters>
        <filter val="0"/>
      </filters>
    </filterColumn>
  </autoFilter>
  <conditionalFormatting sqref="C3">
    <cfRule type="cellIs" dxfId="1" priority="1" operator="notEqual">
      <formula>0</formula>
    </cfRule>
    <cfRule type="cellIs" dxfId="0" priority="2" operator="notEqual">
      <formula>0</formula>
    </cfRule>
  </conditionalFormatting>
  <dataValidations count="1">
    <dataValidation type="textLength" errorStyle="information" allowBlank="1" showInputMessage="1" showErrorMessage="1" error="XLBVal:8=Account Code_x000d__x000a_XLBRowCount:3=264_x000d__x000a_XLBColCount:3=3_x000d__x000a_Style:2=1_x000d__x000a_" sqref="A4">
      <formula1>0</formula1>
      <formula2>300</formula2>
    </dataValidation>
  </dataValidations>
  <pageMargins left="0.75" right="0.75" top="1" bottom="1" header="0.5" footer="0.5"/>
  <pageSetup paperSize="9" fitToHeight="0" orientation="portrait" r:id="rId1"/>
  <headerFooter alignWithMargins="0">
    <oddFooter>&amp;L&amp;8&amp;Z&amp;F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
  <sheetViews>
    <sheetView workbookViewId="0"/>
  </sheetViews>
  <sheetFormatPr defaultRowHeight="12.75" x14ac:dyDescent="0.2"/>
  <sheetData/>
  <phoneticPr fontId="37"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3"/>
  <dimension ref="A1:W81"/>
  <sheetViews>
    <sheetView workbookViewId="0"/>
  </sheetViews>
  <sheetFormatPr defaultColWidth="10" defaultRowHeight="15.75" x14ac:dyDescent="0.25"/>
  <cols>
    <col min="1" max="1" width="57.140625" style="33" customWidth="1"/>
    <col min="2" max="3" width="23.5703125" style="33" customWidth="1"/>
    <col min="4" max="4" width="29" style="33" bestFit="1" customWidth="1"/>
    <col min="5" max="13" width="23.5703125" style="33" customWidth="1"/>
    <col min="14" max="15" width="23.5703125" style="33" hidden="1" customWidth="1"/>
    <col min="16" max="17" width="23.5703125" style="33" customWidth="1"/>
    <col min="18" max="18" width="19.85546875" style="34" bestFit="1" customWidth="1"/>
    <col min="19" max="19" width="12.42578125" style="35" bestFit="1" customWidth="1"/>
    <col min="20" max="20" width="23.5703125" style="33" customWidth="1"/>
    <col min="21" max="21" width="23.5703125" style="33" hidden="1" customWidth="1"/>
    <col min="22" max="22" width="10" style="33" customWidth="1"/>
    <col min="23" max="23" width="23.5703125" style="34" customWidth="1"/>
    <col min="24" max="16384" width="10" style="33"/>
  </cols>
  <sheetData>
    <row r="1" spans="1:23" x14ac:dyDescent="0.25">
      <c r="A1" s="33" t="s">
        <v>508</v>
      </c>
    </row>
    <row r="2" spans="1:23" x14ac:dyDescent="0.25">
      <c r="A2" s="36" t="s">
        <v>133</v>
      </c>
    </row>
    <row r="3" spans="1:23" x14ac:dyDescent="0.25">
      <c r="A3" s="33" t="s">
        <v>199</v>
      </c>
    </row>
    <row r="5" spans="1:23" s="37" customFormat="1" ht="25.5" x14ac:dyDescent="0.35">
      <c r="B5" s="37">
        <v>1</v>
      </c>
      <c r="C5" s="37">
        <v>2</v>
      </c>
      <c r="D5" s="37">
        <v>2</v>
      </c>
      <c r="E5" s="37">
        <v>2</v>
      </c>
      <c r="F5" s="37">
        <v>4</v>
      </c>
      <c r="G5" s="37">
        <v>4</v>
      </c>
      <c r="K5" s="37">
        <v>3</v>
      </c>
      <c r="L5" s="37">
        <v>6</v>
      </c>
      <c r="M5" s="37">
        <v>5</v>
      </c>
      <c r="N5" s="37">
        <v>2</v>
      </c>
      <c r="O5" s="37" t="s">
        <v>157</v>
      </c>
      <c r="P5" s="37" t="s">
        <v>157</v>
      </c>
      <c r="Q5" s="37" t="s">
        <v>157</v>
      </c>
      <c r="R5" s="37" t="s">
        <v>158</v>
      </c>
      <c r="S5" s="38"/>
      <c r="T5" s="37">
        <v>6</v>
      </c>
      <c r="U5" s="37">
        <v>6</v>
      </c>
    </row>
    <row r="6" spans="1:23" x14ac:dyDescent="0.25">
      <c r="C6" s="33" t="s">
        <v>159</v>
      </c>
    </row>
    <row r="7" spans="1:23" s="39" customFormat="1" x14ac:dyDescent="0.25">
      <c r="B7" s="39" t="s">
        <v>160</v>
      </c>
      <c r="C7" s="482" t="s">
        <v>161</v>
      </c>
      <c r="D7" s="482"/>
      <c r="E7" s="482"/>
      <c r="F7" s="482" t="s">
        <v>162</v>
      </c>
      <c r="G7" s="482"/>
      <c r="H7" s="40"/>
      <c r="I7" s="40"/>
      <c r="J7" s="40"/>
      <c r="K7" s="39" t="s">
        <v>163</v>
      </c>
      <c r="L7" s="39" t="s">
        <v>164</v>
      </c>
      <c r="M7" s="39" t="s">
        <v>163</v>
      </c>
      <c r="N7" s="39" t="s">
        <v>165</v>
      </c>
      <c r="O7" s="39" t="s">
        <v>166</v>
      </c>
      <c r="P7" s="39" t="s">
        <v>167</v>
      </c>
      <c r="Q7" s="39" t="s">
        <v>168</v>
      </c>
      <c r="R7" s="41" t="s">
        <v>392</v>
      </c>
      <c r="S7" s="42" t="s">
        <v>152</v>
      </c>
      <c r="T7" s="39" t="s">
        <v>169</v>
      </c>
      <c r="U7" s="39" t="s">
        <v>170</v>
      </c>
      <c r="W7" s="41" t="s">
        <v>392</v>
      </c>
    </row>
    <row r="8" spans="1:23" s="39" customFormat="1" x14ac:dyDescent="0.25">
      <c r="B8" s="39" t="s">
        <v>171</v>
      </c>
      <c r="C8" s="39" t="s">
        <v>172</v>
      </c>
      <c r="D8" s="39" t="s">
        <v>200</v>
      </c>
      <c r="E8" s="39" t="s">
        <v>173</v>
      </c>
      <c r="F8" s="39" t="s">
        <v>174</v>
      </c>
      <c r="G8" s="39" t="s">
        <v>369</v>
      </c>
      <c r="H8" s="39" t="s">
        <v>370</v>
      </c>
      <c r="I8" s="39" t="s">
        <v>134</v>
      </c>
      <c r="J8" s="39" t="s">
        <v>135</v>
      </c>
      <c r="K8" s="39" t="s">
        <v>61</v>
      </c>
      <c r="L8" s="39" t="s">
        <v>62</v>
      </c>
      <c r="M8" s="39" t="s">
        <v>63</v>
      </c>
      <c r="O8" s="39" t="s">
        <v>64</v>
      </c>
      <c r="P8" s="39" t="s">
        <v>65</v>
      </c>
      <c r="Q8" s="39" t="s">
        <v>66</v>
      </c>
      <c r="R8" s="43"/>
      <c r="S8" s="44"/>
      <c r="T8" s="39" t="s">
        <v>462</v>
      </c>
      <c r="W8" s="43"/>
    </row>
    <row r="9" spans="1:23" s="39" customFormat="1" x14ac:dyDescent="0.25">
      <c r="B9" s="39" t="s">
        <v>67</v>
      </c>
      <c r="C9" s="39" t="s">
        <v>68</v>
      </c>
      <c r="D9" s="39" t="s">
        <v>201</v>
      </c>
      <c r="F9" s="39" t="s">
        <v>163</v>
      </c>
      <c r="H9" s="39" t="s">
        <v>69</v>
      </c>
      <c r="R9" s="43"/>
      <c r="S9" s="44"/>
      <c r="W9" s="43"/>
    </row>
    <row r="10" spans="1:23" s="39" customFormat="1" x14ac:dyDescent="0.25">
      <c r="H10" s="39" t="s">
        <v>70</v>
      </c>
      <c r="R10" s="43"/>
      <c r="S10" s="44"/>
      <c r="W10" s="43"/>
    </row>
    <row r="11" spans="1:23" x14ac:dyDescent="0.25">
      <c r="A11" s="45" t="s">
        <v>319</v>
      </c>
    </row>
    <row r="12" spans="1:23" x14ac:dyDescent="0.25">
      <c r="A12" s="35" t="s">
        <v>320</v>
      </c>
      <c r="B12" s="46"/>
      <c r="C12" s="46"/>
      <c r="D12" s="46"/>
      <c r="E12" s="46"/>
      <c r="F12" s="46"/>
      <c r="G12" s="46"/>
      <c r="H12" s="46"/>
      <c r="I12" s="46"/>
      <c r="J12" s="46"/>
      <c r="K12" s="46"/>
      <c r="L12" s="46"/>
      <c r="O12" s="46"/>
      <c r="Q12" s="33">
        <v>0</v>
      </c>
      <c r="R12" s="34">
        <f>SUM(B12:Q12)</f>
        <v>0</v>
      </c>
      <c r="T12" s="46">
        <v>0</v>
      </c>
      <c r="U12" s="33">
        <v>0</v>
      </c>
      <c r="W12" s="34">
        <f>SUM(R12:V12)</f>
        <v>0</v>
      </c>
    </row>
    <row r="13" spans="1:23" x14ac:dyDescent="0.25">
      <c r="A13" s="35" t="s">
        <v>321</v>
      </c>
      <c r="B13" s="46"/>
      <c r="C13" s="46"/>
      <c r="D13" s="46"/>
      <c r="E13" s="46"/>
      <c r="F13" s="46"/>
      <c r="G13" s="46"/>
      <c r="H13" s="46"/>
      <c r="I13" s="46"/>
      <c r="J13" s="46"/>
      <c r="K13" s="46"/>
      <c r="L13" s="47">
        <v>0</v>
      </c>
      <c r="O13" s="46"/>
      <c r="R13" s="34">
        <f>SUM(B13:Q13)</f>
        <v>0</v>
      </c>
      <c r="S13" s="48"/>
      <c r="T13" s="46">
        <v>0</v>
      </c>
      <c r="U13" s="33">
        <v>0</v>
      </c>
      <c r="W13" s="34">
        <f>SUM(R13:V13)</f>
        <v>0</v>
      </c>
    </row>
    <row r="14" spans="1:23" x14ac:dyDescent="0.25">
      <c r="A14" s="35" t="s">
        <v>322</v>
      </c>
      <c r="B14" s="46"/>
      <c r="C14" s="46"/>
      <c r="D14" s="46"/>
      <c r="E14" s="46"/>
      <c r="F14" s="46"/>
      <c r="G14" s="46"/>
      <c r="H14" s="46"/>
      <c r="I14" s="46"/>
      <c r="J14" s="46"/>
      <c r="K14" s="46"/>
      <c r="L14" s="46">
        <f>L13*-1</f>
        <v>0</v>
      </c>
      <c r="O14" s="46"/>
      <c r="Q14" s="33">
        <f>L14*-1</f>
        <v>0</v>
      </c>
      <c r="R14" s="34">
        <f>SUM(B14:Q14)</f>
        <v>0</v>
      </c>
      <c r="S14" s="48"/>
      <c r="T14" s="46">
        <v>0</v>
      </c>
      <c r="U14" s="33">
        <v>0</v>
      </c>
      <c r="W14" s="34">
        <f>SUM(R14:V14)</f>
        <v>0</v>
      </c>
    </row>
    <row r="15" spans="1:23" x14ac:dyDescent="0.25">
      <c r="A15" s="49" t="s">
        <v>71</v>
      </c>
      <c r="B15" s="50">
        <f t="shared" ref="B15:R15" si="0">SUM(B12:B14)</f>
        <v>0</v>
      </c>
      <c r="C15" s="50">
        <f t="shared" si="0"/>
        <v>0</v>
      </c>
      <c r="D15" s="50">
        <f t="shared" si="0"/>
        <v>0</v>
      </c>
      <c r="E15" s="50">
        <f t="shared" si="0"/>
        <v>0</v>
      </c>
      <c r="F15" s="50">
        <f t="shared" si="0"/>
        <v>0</v>
      </c>
      <c r="G15" s="50">
        <f t="shared" si="0"/>
        <v>0</v>
      </c>
      <c r="H15" s="50">
        <f t="shared" si="0"/>
        <v>0</v>
      </c>
      <c r="I15" s="50">
        <f t="shared" si="0"/>
        <v>0</v>
      </c>
      <c r="J15" s="50">
        <f t="shared" si="0"/>
        <v>0</v>
      </c>
      <c r="K15" s="50">
        <f t="shared" si="0"/>
        <v>0</v>
      </c>
      <c r="L15" s="50">
        <f t="shared" si="0"/>
        <v>0</v>
      </c>
      <c r="M15" s="50">
        <f t="shared" si="0"/>
        <v>0</v>
      </c>
      <c r="N15" s="50">
        <f t="shared" si="0"/>
        <v>0</v>
      </c>
      <c r="O15" s="50">
        <f t="shared" si="0"/>
        <v>0</v>
      </c>
      <c r="P15" s="50">
        <f t="shared" si="0"/>
        <v>0</v>
      </c>
      <c r="Q15" s="50">
        <f t="shared" si="0"/>
        <v>0</v>
      </c>
      <c r="R15" s="51">
        <f t="shared" si="0"/>
        <v>0</v>
      </c>
      <c r="S15" s="42"/>
      <c r="T15" s="50">
        <f>SUM(T12:T14)</f>
        <v>0</v>
      </c>
      <c r="U15" s="50">
        <f>SUM(U12:U14)</f>
        <v>0</v>
      </c>
      <c r="W15" s="51">
        <f>SUM(W12:W14)</f>
        <v>0</v>
      </c>
    </row>
    <row r="16" spans="1:23" x14ac:dyDescent="0.25">
      <c r="A16" s="46"/>
      <c r="B16" s="46"/>
      <c r="C16" s="46"/>
      <c r="D16" s="46"/>
      <c r="E16" s="46"/>
      <c r="F16" s="17"/>
      <c r="G16" s="17"/>
      <c r="H16" s="17"/>
      <c r="I16" s="17"/>
      <c r="J16" s="17"/>
      <c r="K16" s="17"/>
      <c r="L16" s="46"/>
      <c r="O16" s="46"/>
      <c r="S16" s="48"/>
      <c r="T16" s="46"/>
    </row>
    <row r="17" spans="1:23" x14ac:dyDescent="0.25">
      <c r="A17" s="46" t="s">
        <v>323</v>
      </c>
      <c r="B17" s="47"/>
      <c r="C17" s="47"/>
      <c r="D17" s="47"/>
      <c r="E17" s="47"/>
      <c r="F17" s="18"/>
      <c r="G17" s="18"/>
      <c r="H17" s="18"/>
      <c r="I17" s="18"/>
      <c r="J17" s="18"/>
      <c r="K17" s="18"/>
      <c r="L17" s="47"/>
      <c r="M17" s="52"/>
      <c r="O17" s="46"/>
      <c r="R17" s="34">
        <f t="shared" ref="R17:R22" si="1">SUM(B17:Q17)</f>
        <v>0</v>
      </c>
      <c r="S17" s="48"/>
      <c r="T17" s="46"/>
      <c r="W17" s="34">
        <f t="shared" ref="W17:W24" si="2">SUM(R17:V17)</f>
        <v>0</v>
      </c>
    </row>
    <row r="18" spans="1:23" x14ac:dyDescent="0.25">
      <c r="A18" s="53" t="s">
        <v>324</v>
      </c>
      <c r="B18" s="47">
        <v>0</v>
      </c>
      <c r="C18" s="66">
        <v>0</v>
      </c>
      <c r="D18" s="67">
        <v>1800</v>
      </c>
      <c r="E18" s="67">
        <v>275309</v>
      </c>
      <c r="F18" s="68">
        <f>675475</f>
        <v>675475</v>
      </c>
      <c r="G18" s="68">
        <v>253830</v>
      </c>
      <c r="H18" s="69">
        <v>0</v>
      </c>
      <c r="I18" s="69">
        <v>0</v>
      </c>
      <c r="J18" s="69">
        <v>0</v>
      </c>
      <c r="K18" s="68">
        <f>166787+8072880</f>
        <v>8239667</v>
      </c>
      <c r="L18" s="66">
        <v>0</v>
      </c>
      <c r="M18" s="70">
        <v>809489</v>
      </c>
      <c r="O18" s="46"/>
      <c r="P18" s="33">
        <v>0</v>
      </c>
      <c r="Q18" s="33">
        <v>0</v>
      </c>
      <c r="R18" s="34">
        <f t="shared" si="1"/>
        <v>10255570</v>
      </c>
      <c r="S18" s="48"/>
      <c r="T18" s="46"/>
      <c r="U18" s="33">
        <f>O18*-1</f>
        <v>0</v>
      </c>
      <c r="W18" s="34">
        <f t="shared" si="2"/>
        <v>10255570</v>
      </c>
    </row>
    <row r="19" spans="1:23" x14ac:dyDescent="0.25">
      <c r="A19" s="46" t="s">
        <v>285</v>
      </c>
      <c r="B19" s="52"/>
      <c r="C19" s="52"/>
      <c r="D19" s="52"/>
      <c r="E19" s="52">
        <f>65903-65903</f>
        <v>0</v>
      </c>
      <c r="F19" s="21"/>
      <c r="G19" s="21"/>
      <c r="H19" s="21"/>
      <c r="I19" s="21"/>
      <c r="J19" s="21"/>
      <c r="K19" s="21"/>
      <c r="L19" s="47"/>
      <c r="M19" s="52"/>
      <c r="O19" s="46"/>
      <c r="R19" s="34">
        <f>SUM(B19:Q19)</f>
        <v>0</v>
      </c>
      <c r="S19" s="48"/>
      <c r="T19" s="46"/>
      <c r="U19" s="33">
        <f>R19*-1</f>
        <v>0</v>
      </c>
      <c r="W19" s="34">
        <f>SUM(R19:V19)</f>
        <v>0</v>
      </c>
    </row>
    <row r="20" spans="1:23" x14ac:dyDescent="0.25">
      <c r="A20" s="46" t="s">
        <v>430</v>
      </c>
      <c r="B20" s="52"/>
      <c r="C20" s="71">
        <v>-2844</v>
      </c>
      <c r="D20" s="52"/>
      <c r="E20" s="71">
        <f>1142440-19887</f>
        <v>1122553</v>
      </c>
      <c r="F20" s="52"/>
      <c r="G20" s="52"/>
      <c r="H20" s="52"/>
      <c r="I20" s="52"/>
      <c r="J20" s="52"/>
      <c r="K20" s="52"/>
      <c r="L20" s="47"/>
      <c r="M20" s="52"/>
      <c r="O20" s="46"/>
      <c r="R20" s="34">
        <f t="shared" si="1"/>
        <v>1119709</v>
      </c>
      <c r="S20" s="48"/>
      <c r="T20" s="46"/>
      <c r="W20" s="34">
        <f t="shared" si="2"/>
        <v>1119709</v>
      </c>
    </row>
    <row r="21" spans="1:23" s="52" customFormat="1" x14ac:dyDescent="0.25">
      <c r="A21" s="52" t="s">
        <v>136</v>
      </c>
      <c r="B21" s="52">
        <v>22</v>
      </c>
      <c r="C21" s="52">
        <v>65</v>
      </c>
      <c r="D21" s="52">
        <v>92</v>
      </c>
      <c r="E21" s="52">
        <v>22</v>
      </c>
      <c r="F21" s="52">
        <v>15</v>
      </c>
      <c r="G21" s="52">
        <v>18</v>
      </c>
      <c r="H21" s="52">
        <v>7</v>
      </c>
      <c r="I21" s="52">
        <v>9</v>
      </c>
      <c r="J21" s="52">
        <f>J22*-1</f>
        <v>0</v>
      </c>
      <c r="K21" s="52">
        <f>14+66+95</f>
        <v>175</v>
      </c>
      <c r="L21" s="52">
        <v>0</v>
      </c>
      <c r="O21" s="47"/>
      <c r="R21" s="54">
        <f t="shared" si="1"/>
        <v>425</v>
      </c>
      <c r="S21" s="20" t="s">
        <v>431</v>
      </c>
      <c r="T21" s="47"/>
      <c r="W21" s="54">
        <f t="shared" si="2"/>
        <v>425</v>
      </c>
    </row>
    <row r="22" spans="1:23" s="52" customFormat="1" x14ac:dyDescent="0.25">
      <c r="A22" s="52" t="s">
        <v>137</v>
      </c>
      <c r="B22" s="52">
        <v>-779</v>
      </c>
      <c r="C22" s="52">
        <v>-2023</v>
      </c>
      <c r="D22" s="52">
        <v>-2837</v>
      </c>
      <c r="E22" s="52">
        <v>-684</v>
      </c>
      <c r="F22" s="52">
        <v>-474</v>
      </c>
      <c r="G22" s="52">
        <v>-558</v>
      </c>
      <c r="H22" s="52">
        <v>-207</v>
      </c>
      <c r="I22" s="52">
        <v>-275</v>
      </c>
      <c r="J22" s="52">
        <v>0</v>
      </c>
      <c r="K22" s="52">
        <f>-345-1003-1656</f>
        <v>-3004</v>
      </c>
      <c r="L22" s="47">
        <f>-14</f>
        <v>-14</v>
      </c>
      <c r="O22" s="47"/>
      <c r="R22" s="54">
        <f t="shared" si="1"/>
        <v>-10855</v>
      </c>
      <c r="S22" s="20" t="s">
        <v>431</v>
      </c>
      <c r="T22" s="47"/>
      <c r="W22" s="54">
        <f t="shared" si="2"/>
        <v>-10855</v>
      </c>
    </row>
    <row r="23" spans="1:23" s="52" customFormat="1" x14ac:dyDescent="0.25">
      <c r="A23" s="52" t="s">
        <v>498</v>
      </c>
      <c r="B23" s="52">
        <v>1414</v>
      </c>
      <c r="C23" s="52">
        <v>353</v>
      </c>
      <c r="D23" s="52">
        <v>707</v>
      </c>
      <c r="E23" s="52">
        <v>353</v>
      </c>
      <c r="F23" s="52">
        <v>353</v>
      </c>
      <c r="G23" s="52">
        <v>353</v>
      </c>
      <c r="H23" s="52">
        <v>0</v>
      </c>
      <c r="I23" s="52">
        <v>0</v>
      </c>
      <c r="J23" s="52">
        <v>0</v>
      </c>
      <c r="K23" s="52">
        <f>0+0+3534+1</f>
        <v>3535</v>
      </c>
      <c r="L23" s="47">
        <v>0</v>
      </c>
      <c r="O23" s="47"/>
      <c r="R23" s="54">
        <f>SUM(B23:Q23)</f>
        <v>7068</v>
      </c>
      <c r="S23" s="20" t="s">
        <v>432</v>
      </c>
      <c r="T23" s="47"/>
      <c r="W23" s="54">
        <f t="shared" si="2"/>
        <v>7068</v>
      </c>
    </row>
    <row r="24" spans="1:23" s="52" customFormat="1" x14ac:dyDescent="0.25">
      <c r="A24" s="52" t="s">
        <v>141</v>
      </c>
      <c r="B24" s="52">
        <v>2651</v>
      </c>
      <c r="C24" s="52">
        <v>7603</v>
      </c>
      <c r="D24" s="52">
        <v>4353</v>
      </c>
      <c r="E24" s="52">
        <v>548</v>
      </c>
      <c r="F24" s="52">
        <v>205</v>
      </c>
      <c r="G24" s="52">
        <v>171</v>
      </c>
      <c r="H24" s="52">
        <v>316</v>
      </c>
      <c r="I24" s="52">
        <v>135</v>
      </c>
      <c r="J24" s="52">
        <v>0</v>
      </c>
      <c r="K24" s="52">
        <f>243+414+3484</f>
        <v>4141</v>
      </c>
      <c r="L24" s="52">
        <v>133</v>
      </c>
      <c r="R24" s="54">
        <f>SUM(B24:Q24)</f>
        <v>20256</v>
      </c>
      <c r="S24" s="20" t="s">
        <v>433</v>
      </c>
      <c r="W24" s="54">
        <f t="shared" si="2"/>
        <v>20256</v>
      </c>
    </row>
    <row r="25" spans="1:23" x14ac:dyDescent="0.25">
      <c r="A25" s="45" t="s">
        <v>227</v>
      </c>
      <c r="B25" s="50">
        <f>SUM(B17:B24)</f>
        <v>3308</v>
      </c>
      <c r="C25" s="50">
        <f t="shared" ref="C25:Q25" si="3">SUM(C17:C24)</f>
        <v>3154</v>
      </c>
      <c r="D25" s="50">
        <f>SUM(D17:D24)</f>
        <v>4115</v>
      </c>
      <c r="E25" s="50">
        <f t="shared" si="3"/>
        <v>1398101</v>
      </c>
      <c r="F25" s="50">
        <f t="shared" si="3"/>
        <v>675574</v>
      </c>
      <c r="G25" s="50">
        <f t="shared" si="3"/>
        <v>253814</v>
      </c>
      <c r="H25" s="50">
        <f t="shared" si="3"/>
        <v>116</v>
      </c>
      <c r="I25" s="50">
        <f t="shared" si="3"/>
        <v>-131</v>
      </c>
      <c r="J25" s="50">
        <f t="shared" si="3"/>
        <v>0</v>
      </c>
      <c r="K25" s="50">
        <f t="shared" si="3"/>
        <v>8244514</v>
      </c>
      <c r="L25" s="50">
        <f t="shared" si="3"/>
        <v>119</v>
      </c>
      <c r="M25" s="50">
        <f t="shared" si="3"/>
        <v>809489</v>
      </c>
      <c r="N25" s="50">
        <f t="shared" si="3"/>
        <v>0</v>
      </c>
      <c r="O25" s="50">
        <f t="shared" si="3"/>
        <v>0</v>
      </c>
      <c r="P25" s="50">
        <f t="shared" si="3"/>
        <v>0</v>
      </c>
      <c r="Q25" s="50">
        <f t="shared" si="3"/>
        <v>0</v>
      </c>
      <c r="R25" s="51">
        <f>SUM(R17:R24)</f>
        <v>11392173</v>
      </c>
      <c r="S25" s="42">
        <f>11392173.22-R25</f>
        <v>0.22000000067055225</v>
      </c>
      <c r="T25" s="50">
        <f>SUM(T17:T24)</f>
        <v>0</v>
      </c>
      <c r="U25" s="50">
        <f>SUM(U17:U24)</f>
        <v>0</v>
      </c>
      <c r="W25" s="51">
        <f>SUM(W17:W24)</f>
        <v>11392173</v>
      </c>
    </row>
    <row r="26" spans="1:23" x14ac:dyDescent="0.25">
      <c r="R26" s="34">
        <f>SUM(B26:P26)</f>
        <v>0</v>
      </c>
      <c r="S26" s="48"/>
    </row>
    <row r="27" spans="1:23" ht="16.5" thickBot="1" x14ac:dyDescent="0.3">
      <c r="A27" s="45" t="s">
        <v>228</v>
      </c>
      <c r="B27" s="55">
        <f t="shared" ref="B27:Q27" si="4">B15+B25</f>
        <v>3308</v>
      </c>
      <c r="C27" s="55">
        <f t="shared" si="4"/>
        <v>3154</v>
      </c>
      <c r="D27" s="55">
        <f>D15+D25</f>
        <v>4115</v>
      </c>
      <c r="E27" s="55">
        <f>E15+E25</f>
        <v>1398101</v>
      </c>
      <c r="F27" s="55">
        <f t="shared" si="4"/>
        <v>675574</v>
      </c>
      <c r="G27" s="55">
        <f>G15+G25</f>
        <v>253814</v>
      </c>
      <c r="H27" s="55">
        <f>H15+H25</f>
        <v>116</v>
      </c>
      <c r="I27" s="55">
        <f>I15+I25</f>
        <v>-131</v>
      </c>
      <c r="J27" s="55">
        <f>J15+J25</f>
        <v>0</v>
      </c>
      <c r="K27" s="55">
        <f t="shared" si="4"/>
        <v>8244514</v>
      </c>
      <c r="L27" s="55">
        <f t="shared" si="4"/>
        <v>119</v>
      </c>
      <c r="M27" s="55">
        <f t="shared" si="4"/>
        <v>809489</v>
      </c>
      <c r="N27" s="55">
        <f t="shared" si="4"/>
        <v>0</v>
      </c>
      <c r="O27" s="55">
        <f t="shared" si="4"/>
        <v>0</v>
      </c>
      <c r="P27" s="55">
        <f t="shared" si="4"/>
        <v>0</v>
      </c>
      <c r="Q27" s="55">
        <f t="shared" si="4"/>
        <v>0</v>
      </c>
      <c r="R27" s="56">
        <f>R15+R25</f>
        <v>11392173</v>
      </c>
      <c r="S27" s="42"/>
      <c r="T27" s="55">
        <f>T15+T25</f>
        <v>0</v>
      </c>
      <c r="U27" s="55">
        <f>U15+U25</f>
        <v>0</v>
      </c>
      <c r="W27" s="57">
        <f>W15+W25</f>
        <v>11392173</v>
      </c>
    </row>
    <row r="28" spans="1:23" ht="16.5" thickTop="1" x14ac:dyDescent="0.25">
      <c r="F28" s="19"/>
      <c r="G28" s="19"/>
      <c r="H28" s="19"/>
      <c r="I28" s="19"/>
      <c r="J28" s="19"/>
      <c r="K28" s="19"/>
      <c r="S28" s="48"/>
    </row>
    <row r="29" spans="1:23" x14ac:dyDescent="0.25">
      <c r="F29" s="19"/>
      <c r="G29" s="19"/>
      <c r="H29" s="19"/>
      <c r="I29" s="19"/>
      <c r="J29" s="19"/>
      <c r="K29" s="19"/>
      <c r="S29" s="48"/>
    </row>
    <row r="30" spans="1:23" x14ac:dyDescent="0.25">
      <c r="F30" s="19"/>
      <c r="G30" s="19"/>
      <c r="H30" s="19"/>
      <c r="I30" s="19"/>
      <c r="J30" s="19"/>
      <c r="K30" s="19"/>
      <c r="S30" s="48"/>
    </row>
    <row r="31" spans="1:23" x14ac:dyDescent="0.25">
      <c r="A31" s="34" t="s">
        <v>229</v>
      </c>
      <c r="B31" s="52">
        <v>0</v>
      </c>
      <c r="C31" s="71">
        <v>889497</v>
      </c>
      <c r="D31" s="71">
        <v>1955415</v>
      </c>
      <c r="E31" s="71">
        <v>294210</v>
      </c>
      <c r="F31" s="72">
        <v>273618</v>
      </c>
      <c r="G31" s="72">
        <v>252175</v>
      </c>
      <c r="H31" s="72">
        <v>384694</v>
      </c>
      <c r="I31" s="72">
        <v>192136</v>
      </c>
      <c r="J31" s="72">
        <v>0</v>
      </c>
      <c r="K31" s="72">
        <f>765522+370705</f>
        <v>1136227</v>
      </c>
      <c r="L31" s="71">
        <v>0</v>
      </c>
      <c r="M31" s="71">
        <v>0</v>
      </c>
      <c r="N31" s="52"/>
      <c r="O31" s="52"/>
      <c r="P31" s="52">
        <v>0</v>
      </c>
      <c r="Q31" s="19">
        <v>0</v>
      </c>
      <c r="R31" s="19">
        <f>SUM(B31:Q31)</f>
        <v>5377972</v>
      </c>
      <c r="S31" s="22"/>
      <c r="T31" s="19"/>
      <c r="W31" s="34">
        <f>SUM(R31:V31)</f>
        <v>5377972</v>
      </c>
    </row>
    <row r="32" spans="1:23" s="52" customFormat="1" x14ac:dyDescent="0.25">
      <c r="A32" s="54" t="s">
        <v>230</v>
      </c>
      <c r="B32" s="52">
        <v>0</v>
      </c>
      <c r="C32" s="52">
        <v>30644</v>
      </c>
      <c r="D32" s="52">
        <v>74772</v>
      </c>
      <c r="E32" s="52">
        <v>12258</v>
      </c>
      <c r="F32" s="21">
        <v>11240</v>
      </c>
      <c r="G32" s="21">
        <v>10229</v>
      </c>
      <c r="H32" s="21">
        <v>15425</v>
      </c>
      <c r="I32" s="21">
        <v>7631</v>
      </c>
      <c r="J32" s="21">
        <v>0</v>
      </c>
      <c r="K32" s="21">
        <f>32210+13769</f>
        <v>45979</v>
      </c>
      <c r="L32" s="52">
        <v>0</v>
      </c>
      <c r="M32" s="52">
        <v>0</v>
      </c>
      <c r="Q32" s="21"/>
      <c r="R32" s="21">
        <f>SUM(B32:Q32)</f>
        <v>208178</v>
      </c>
      <c r="S32" s="23" t="s">
        <v>434</v>
      </c>
      <c r="T32" s="21"/>
      <c r="W32" s="54"/>
    </row>
    <row r="33" spans="1:23" s="52" customFormat="1" x14ac:dyDescent="0.25">
      <c r="F33" s="21"/>
      <c r="G33" s="21"/>
      <c r="H33" s="21"/>
      <c r="I33" s="21"/>
      <c r="J33" s="21"/>
      <c r="K33" s="21"/>
      <c r="Q33" s="21"/>
      <c r="R33" s="21"/>
      <c r="S33" s="24"/>
      <c r="T33" s="21"/>
      <c r="W33" s="54"/>
    </row>
    <row r="34" spans="1:23" s="52" customFormat="1" x14ac:dyDescent="0.25">
      <c r="A34" s="54" t="s">
        <v>231</v>
      </c>
      <c r="Q34" s="21"/>
      <c r="R34" s="21">
        <f>SUM(B34:Q34)</f>
        <v>0</v>
      </c>
      <c r="S34" s="24"/>
      <c r="T34" s="21"/>
      <c r="W34" s="54"/>
    </row>
    <row r="35" spans="1:23" s="52" customFormat="1" x14ac:dyDescent="0.25">
      <c r="A35" s="52" t="s">
        <v>256</v>
      </c>
      <c r="B35" s="52">
        <v>0</v>
      </c>
      <c r="C35" s="71">
        <f>10407729</f>
        <v>10407729</v>
      </c>
      <c r="D35" s="71">
        <f>8452957</f>
        <v>8452957</v>
      </c>
      <c r="E35" s="71">
        <f>813638</f>
        <v>813638</v>
      </c>
      <c r="F35" s="71">
        <f>31463</f>
        <v>31463</v>
      </c>
      <c r="G35" s="71">
        <f>1619</f>
        <v>1619</v>
      </c>
      <c r="H35" s="71">
        <f>85076</f>
        <v>85076</v>
      </c>
      <c r="I35" s="71">
        <f>8379</f>
        <v>8379</v>
      </c>
      <c r="J35" s="71">
        <v>1177</v>
      </c>
      <c r="K35" s="71">
        <f>-1589348+4806480-3</f>
        <v>3217129</v>
      </c>
      <c r="L35" s="71">
        <v>0</v>
      </c>
      <c r="M35" s="71">
        <f>768171+41318</f>
        <v>809489</v>
      </c>
      <c r="Q35" s="21"/>
      <c r="R35" s="21">
        <f>SUM(B35:Q35)</f>
        <v>23828656</v>
      </c>
      <c r="S35" s="24"/>
      <c r="T35" s="21"/>
      <c r="W35" s="54">
        <f>SUM(R35:V35)</f>
        <v>23828656</v>
      </c>
    </row>
    <row r="36" spans="1:23" s="52" customFormat="1" x14ac:dyDescent="0.25">
      <c r="A36" s="52" t="s">
        <v>495</v>
      </c>
      <c r="C36" s="52">
        <v>0</v>
      </c>
      <c r="D36" s="52">
        <v>0</v>
      </c>
      <c r="E36" s="52">
        <v>-127036</v>
      </c>
      <c r="F36" s="52">
        <v>0</v>
      </c>
      <c r="G36" s="52">
        <v>0</v>
      </c>
      <c r="H36" s="52">
        <v>0</v>
      </c>
      <c r="I36" s="52">
        <v>0</v>
      </c>
      <c r="J36" s="52">
        <v>0</v>
      </c>
      <c r="K36" s="52">
        <v>0</v>
      </c>
      <c r="L36" s="52">
        <v>0</v>
      </c>
      <c r="M36" s="52">
        <v>0</v>
      </c>
      <c r="Q36" s="21"/>
      <c r="R36" s="21">
        <f>SUM(B36:Q36)</f>
        <v>-127036</v>
      </c>
      <c r="S36" s="24"/>
      <c r="T36" s="21"/>
      <c r="W36" s="54"/>
    </row>
    <row r="37" spans="1:23" s="52" customFormat="1" x14ac:dyDescent="0.25">
      <c r="Q37" s="21"/>
      <c r="R37" s="21"/>
      <c r="S37" s="24"/>
      <c r="T37" s="21"/>
      <c r="W37" s="54"/>
    </row>
    <row r="38" spans="1:23" s="52" customFormat="1" x14ac:dyDescent="0.25">
      <c r="A38" s="47" t="s">
        <v>190</v>
      </c>
      <c r="F38" s="21"/>
      <c r="G38" s="21"/>
      <c r="H38" s="21"/>
      <c r="I38" s="21"/>
      <c r="J38" s="21"/>
      <c r="K38" s="21"/>
      <c r="Q38" s="21"/>
      <c r="R38" s="21">
        <f>SUM(B38:Q38)</f>
        <v>0</v>
      </c>
      <c r="S38" s="24"/>
      <c r="T38" s="21"/>
      <c r="W38" s="54"/>
    </row>
    <row r="39" spans="1:23" s="52" customFormat="1" ht="20.25" customHeight="1" x14ac:dyDescent="0.25">
      <c r="A39" s="52" t="s">
        <v>191</v>
      </c>
      <c r="F39" s="21"/>
      <c r="G39" s="21"/>
      <c r="H39" s="21"/>
      <c r="I39" s="21"/>
      <c r="J39" s="21"/>
      <c r="K39" s="21"/>
      <c r="Q39" s="21">
        <v>0</v>
      </c>
      <c r="R39" s="21">
        <f>SUM(B39:Q39)</f>
        <v>0</v>
      </c>
      <c r="S39" s="24"/>
      <c r="T39" s="21"/>
      <c r="W39" s="54">
        <f>SUM(R39:V39)</f>
        <v>0</v>
      </c>
    </row>
    <row r="40" spans="1:23" s="52" customFormat="1" x14ac:dyDescent="0.25">
      <c r="F40" s="21"/>
      <c r="G40" s="21"/>
      <c r="H40" s="21"/>
      <c r="I40" s="21"/>
      <c r="J40" s="21"/>
      <c r="K40" s="21"/>
      <c r="Q40" s="21"/>
      <c r="R40" s="21"/>
      <c r="S40" s="24"/>
      <c r="T40" s="21"/>
      <c r="W40" s="54"/>
    </row>
    <row r="41" spans="1:23" s="52" customFormat="1" x14ac:dyDescent="0.25">
      <c r="A41" s="52" t="s">
        <v>392</v>
      </c>
      <c r="B41" s="58">
        <f>SUM(B35:B40)</f>
        <v>0</v>
      </c>
      <c r="C41" s="58">
        <f t="shared" ref="C41:O41" si="5">SUM(C35:C40)</f>
        <v>10407729</v>
      </c>
      <c r="D41" s="58">
        <f t="shared" si="5"/>
        <v>8452957</v>
      </c>
      <c r="E41" s="58">
        <f t="shared" si="5"/>
        <v>686602</v>
      </c>
      <c r="F41" s="25">
        <f t="shared" si="5"/>
        <v>31463</v>
      </c>
      <c r="G41" s="25">
        <f t="shared" si="5"/>
        <v>1619</v>
      </c>
      <c r="H41" s="25">
        <f t="shared" si="5"/>
        <v>85076</v>
      </c>
      <c r="I41" s="25">
        <f t="shared" si="5"/>
        <v>8379</v>
      </c>
      <c r="J41" s="25">
        <f t="shared" si="5"/>
        <v>1177</v>
      </c>
      <c r="K41" s="25">
        <f t="shared" si="5"/>
        <v>3217129</v>
      </c>
      <c r="L41" s="58">
        <f t="shared" si="5"/>
        <v>0</v>
      </c>
      <c r="M41" s="58">
        <f t="shared" si="5"/>
        <v>809489</v>
      </c>
      <c r="N41" s="58">
        <f t="shared" si="5"/>
        <v>0</v>
      </c>
      <c r="O41" s="58">
        <f t="shared" si="5"/>
        <v>0</v>
      </c>
      <c r="P41" s="58">
        <f>(7332514)+20256+7068+425+97716</f>
        <v>7457979</v>
      </c>
      <c r="Q41" s="25">
        <f>SUM(Q35:Q40)</f>
        <v>0</v>
      </c>
      <c r="R41" s="25">
        <f>SUM(B41:Q41)</f>
        <v>31159599</v>
      </c>
      <c r="S41" s="24"/>
      <c r="T41" s="25">
        <f>SUM(T35:T40)</f>
        <v>0</v>
      </c>
      <c r="U41" s="58">
        <f>SUM(U35:U40)</f>
        <v>0</v>
      </c>
      <c r="W41" s="59">
        <f>SUM(R41:V41)</f>
        <v>31159599</v>
      </c>
    </row>
    <row r="42" spans="1:23" s="52" customFormat="1" x14ac:dyDescent="0.25">
      <c r="F42" s="21"/>
      <c r="G42" s="21"/>
      <c r="H42" s="21"/>
      <c r="I42" s="21"/>
      <c r="J42" s="21"/>
      <c r="K42" s="21"/>
      <c r="Q42" s="21"/>
      <c r="R42" s="21"/>
      <c r="S42" s="24"/>
      <c r="T42" s="21"/>
      <c r="W42" s="54"/>
    </row>
    <row r="43" spans="1:23" s="52" customFormat="1" x14ac:dyDescent="0.25">
      <c r="F43" s="21"/>
      <c r="G43" s="21"/>
      <c r="H43" s="21"/>
      <c r="I43" s="21"/>
      <c r="J43" s="21"/>
      <c r="K43" s="21"/>
      <c r="Q43" s="21"/>
      <c r="R43" s="21"/>
      <c r="S43" s="24"/>
      <c r="T43" s="21"/>
      <c r="U43" s="26">
        <v>0</v>
      </c>
      <c r="V43" s="26"/>
      <c r="W43" s="26">
        <f t="shared" ref="W43:W48" si="6">SUM(R43:V43)</f>
        <v>0</v>
      </c>
    </row>
    <row r="44" spans="1:23" s="52" customFormat="1" x14ac:dyDescent="0.25">
      <c r="A44" s="52" t="s">
        <v>136</v>
      </c>
      <c r="B44" s="52">
        <f>B21</f>
        <v>22</v>
      </c>
      <c r="C44" s="52">
        <f t="shared" ref="C44:L44" si="7">C21</f>
        <v>65</v>
      </c>
      <c r="D44" s="52">
        <f t="shared" si="7"/>
        <v>92</v>
      </c>
      <c r="E44" s="52">
        <f t="shared" si="7"/>
        <v>22</v>
      </c>
      <c r="F44" s="52">
        <f t="shared" si="7"/>
        <v>15</v>
      </c>
      <c r="G44" s="52">
        <f t="shared" si="7"/>
        <v>18</v>
      </c>
      <c r="H44" s="52">
        <f t="shared" si="7"/>
        <v>7</v>
      </c>
      <c r="I44" s="52">
        <f t="shared" si="7"/>
        <v>9</v>
      </c>
      <c r="J44" s="52">
        <f t="shared" si="7"/>
        <v>0</v>
      </c>
      <c r="K44" s="52">
        <f t="shared" si="7"/>
        <v>175</v>
      </c>
      <c r="L44" s="52">
        <f t="shared" si="7"/>
        <v>0</v>
      </c>
      <c r="Q44" s="21"/>
      <c r="R44" s="21">
        <f>SUM(B44:Q44)</f>
        <v>425</v>
      </c>
      <c r="S44" s="23" t="s">
        <v>431</v>
      </c>
      <c r="T44" s="21"/>
      <c r="U44" s="26"/>
      <c r="V44" s="26"/>
      <c r="W44" s="54">
        <f t="shared" si="6"/>
        <v>425</v>
      </c>
    </row>
    <row r="45" spans="1:23" s="52" customFormat="1" x14ac:dyDescent="0.25">
      <c r="A45" s="52" t="s">
        <v>60</v>
      </c>
      <c r="B45" s="52">
        <f t="shared" ref="B45:L46" si="8">B23</f>
        <v>1414</v>
      </c>
      <c r="C45" s="52">
        <f t="shared" si="8"/>
        <v>353</v>
      </c>
      <c r="D45" s="52">
        <f t="shared" si="8"/>
        <v>707</v>
      </c>
      <c r="E45" s="52">
        <f t="shared" si="8"/>
        <v>353</v>
      </c>
      <c r="F45" s="52">
        <f t="shared" si="8"/>
        <v>353</v>
      </c>
      <c r="G45" s="52">
        <f t="shared" si="8"/>
        <v>353</v>
      </c>
      <c r="H45" s="52">
        <f t="shared" si="8"/>
        <v>0</v>
      </c>
      <c r="I45" s="52">
        <f t="shared" si="8"/>
        <v>0</v>
      </c>
      <c r="J45" s="52">
        <f t="shared" si="8"/>
        <v>0</v>
      </c>
      <c r="K45" s="52">
        <f t="shared" si="8"/>
        <v>3535</v>
      </c>
      <c r="L45" s="52">
        <f t="shared" si="8"/>
        <v>0</v>
      </c>
      <c r="Q45" s="21"/>
      <c r="R45" s="21">
        <f>SUM(B45:Q45)</f>
        <v>7068</v>
      </c>
      <c r="S45" s="23" t="s">
        <v>432</v>
      </c>
      <c r="T45" s="21"/>
      <c r="U45" s="52">
        <v>0</v>
      </c>
      <c r="W45" s="54">
        <f t="shared" si="6"/>
        <v>7068</v>
      </c>
    </row>
    <row r="46" spans="1:23" s="52" customFormat="1" x14ac:dyDescent="0.25">
      <c r="A46" s="60" t="s">
        <v>327</v>
      </c>
      <c r="B46" s="52">
        <f t="shared" si="8"/>
        <v>2651</v>
      </c>
      <c r="C46" s="52">
        <f t="shared" si="8"/>
        <v>7603</v>
      </c>
      <c r="D46" s="52">
        <f t="shared" si="8"/>
        <v>4353</v>
      </c>
      <c r="E46" s="52">
        <f t="shared" si="8"/>
        <v>548</v>
      </c>
      <c r="F46" s="52">
        <f t="shared" si="8"/>
        <v>205</v>
      </c>
      <c r="G46" s="52">
        <f t="shared" si="8"/>
        <v>171</v>
      </c>
      <c r="H46" s="52">
        <f t="shared" si="8"/>
        <v>316</v>
      </c>
      <c r="I46" s="52">
        <f t="shared" si="8"/>
        <v>135</v>
      </c>
      <c r="J46" s="52">
        <f t="shared" si="8"/>
        <v>0</v>
      </c>
      <c r="K46" s="52">
        <f t="shared" si="8"/>
        <v>4141</v>
      </c>
      <c r="L46" s="52">
        <f t="shared" si="8"/>
        <v>133</v>
      </c>
      <c r="Q46" s="21"/>
      <c r="R46" s="21">
        <f>SUM(B46:Q46)</f>
        <v>20256</v>
      </c>
      <c r="S46" s="23" t="s">
        <v>433</v>
      </c>
      <c r="T46" s="21"/>
      <c r="W46" s="54">
        <f t="shared" si="6"/>
        <v>20256</v>
      </c>
    </row>
    <row r="47" spans="1:23" s="52" customFormat="1" x14ac:dyDescent="0.25">
      <c r="F47" s="21"/>
      <c r="G47" s="21"/>
      <c r="H47" s="21"/>
      <c r="I47" s="21"/>
      <c r="J47" s="21"/>
      <c r="K47" s="21"/>
      <c r="Q47" s="21"/>
      <c r="R47" s="21">
        <f>SUM(B47:Q47)</f>
        <v>0</v>
      </c>
      <c r="S47" s="24"/>
      <c r="T47" s="21"/>
      <c r="U47" s="52">
        <v>0</v>
      </c>
      <c r="W47" s="54">
        <f t="shared" si="6"/>
        <v>0</v>
      </c>
    </row>
    <row r="48" spans="1:23" s="52" customFormat="1" hidden="1" x14ac:dyDescent="0.25">
      <c r="F48" s="21"/>
      <c r="G48" s="21"/>
      <c r="H48" s="21"/>
      <c r="I48" s="21"/>
      <c r="J48" s="21"/>
      <c r="K48" s="21"/>
      <c r="Q48" s="21"/>
      <c r="R48" s="21">
        <f>SUM(B48:Q48)</f>
        <v>0</v>
      </c>
      <c r="S48" s="24"/>
      <c r="T48" s="21"/>
      <c r="W48" s="54">
        <f t="shared" si="6"/>
        <v>0</v>
      </c>
    </row>
    <row r="49" spans="1:23" s="52" customFormat="1" hidden="1" x14ac:dyDescent="0.25">
      <c r="F49" s="21"/>
      <c r="G49" s="21"/>
      <c r="H49" s="21"/>
      <c r="I49" s="21"/>
      <c r="J49" s="21"/>
      <c r="K49" s="21"/>
      <c r="Q49" s="21"/>
      <c r="R49" s="21"/>
      <c r="S49" s="24"/>
      <c r="T49" s="21"/>
      <c r="W49" s="54"/>
    </row>
    <row r="50" spans="1:23" s="52" customFormat="1" hidden="1" x14ac:dyDescent="0.25">
      <c r="F50" s="21"/>
      <c r="G50" s="21"/>
      <c r="H50" s="21"/>
      <c r="I50" s="21"/>
      <c r="J50" s="21"/>
      <c r="K50" s="21"/>
      <c r="Q50" s="21"/>
      <c r="R50" s="21"/>
      <c r="S50" s="24"/>
      <c r="T50" s="21"/>
      <c r="W50" s="54"/>
    </row>
    <row r="51" spans="1:23" s="52" customFormat="1" x14ac:dyDescent="0.25">
      <c r="F51" s="21"/>
      <c r="G51" s="21"/>
      <c r="H51" s="21"/>
      <c r="I51" s="21"/>
      <c r="J51" s="21"/>
      <c r="K51" s="21"/>
      <c r="Q51" s="21"/>
      <c r="R51" s="21"/>
      <c r="S51" s="24"/>
      <c r="T51" s="21"/>
      <c r="W51" s="26">
        <f>SUM(R51:V51)</f>
        <v>0</v>
      </c>
    </row>
    <row r="52" spans="1:23" s="52" customFormat="1" x14ac:dyDescent="0.25">
      <c r="A52" s="52" t="s">
        <v>178</v>
      </c>
      <c r="B52" s="52">
        <f>9625+623051-SUM(B44:B46)</f>
        <v>628589</v>
      </c>
      <c r="C52" s="52">
        <f>25231+1397620-SUM(C44:C46)</f>
        <v>1414830</v>
      </c>
      <c r="D52" s="52">
        <f>20710+1486371-SUM(D44:D46)</f>
        <v>1501929</v>
      </c>
      <c r="E52" s="52">
        <f>3937+347125-SUM(E44:E46)</f>
        <v>350139</v>
      </c>
      <c r="F52" s="52">
        <f>2393+231119-SUM(F44:F46)</f>
        <v>232939</v>
      </c>
      <c r="G52" s="52">
        <f>2607+260019-SUM(G44:G46)</f>
        <v>262084</v>
      </c>
      <c r="H52" s="52">
        <f>1473+106903-SUM(H44:H46)</f>
        <v>108053</v>
      </c>
      <c r="I52" s="52">
        <f>1289+119297-SUM(I44:I46)</f>
        <v>120442</v>
      </c>
      <c r="J52" s="52">
        <f>0-SUM(J44:J46)</f>
        <v>0</v>
      </c>
      <c r="K52" s="52">
        <f>(2147+7658+20286)+(334108+783045+1656322)-SUM(K44:K46)</f>
        <v>2795715</v>
      </c>
      <c r="L52" s="52">
        <f>360+15283-SUM(L44:L46)</f>
        <v>15510</v>
      </c>
      <c r="P52" s="52">
        <f>(P41+P53)*-1</f>
        <v>-7457979</v>
      </c>
      <c r="Q52" s="21"/>
      <c r="R52" s="21">
        <f>SUM(B52:Q52)</f>
        <v>-27749</v>
      </c>
      <c r="S52" s="23" t="s">
        <v>435</v>
      </c>
      <c r="T52" s="21"/>
      <c r="W52" s="54">
        <f>SUM(R52:V52)</f>
        <v>-27749</v>
      </c>
    </row>
    <row r="53" spans="1:23" s="52" customFormat="1" x14ac:dyDescent="0.25">
      <c r="A53" s="61" t="s">
        <v>179</v>
      </c>
      <c r="Q53" s="21"/>
      <c r="R53" s="21">
        <f>SUM(B53:Q53)</f>
        <v>0</v>
      </c>
      <c r="S53" s="24"/>
      <c r="T53" s="21"/>
      <c r="W53" s="54"/>
    </row>
    <row r="54" spans="1:23" x14ac:dyDescent="0.25">
      <c r="A54" s="34" t="s">
        <v>329</v>
      </c>
      <c r="B54" s="47"/>
      <c r="C54" s="47"/>
      <c r="D54" s="47">
        <v>0</v>
      </c>
      <c r="E54" s="47">
        <v>0</v>
      </c>
      <c r="F54" s="47"/>
      <c r="G54" s="47"/>
      <c r="H54" s="47"/>
      <c r="I54" s="47"/>
      <c r="J54" s="47"/>
      <c r="K54" s="47"/>
      <c r="L54" s="47"/>
      <c r="M54" s="47">
        <f>-768171-41318</f>
        <v>-809489</v>
      </c>
      <c r="N54" s="47"/>
      <c r="O54" s="47"/>
      <c r="P54" s="47"/>
      <c r="Q54" s="18"/>
      <c r="R54" s="19">
        <f>SUM(B54:Q54)</f>
        <v>-809489</v>
      </c>
      <c r="S54" s="22"/>
      <c r="T54" s="17"/>
      <c r="U54" s="46"/>
      <c r="W54" s="34">
        <f>SUM(R54:V54)</f>
        <v>-809489</v>
      </c>
    </row>
    <row r="55" spans="1:23" x14ac:dyDescent="0.25">
      <c r="A55" s="62"/>
      <c r="Q55" s="19"/>
      <c r="R55" s="19"/>
      <c r="S55" s="22"/>
      <c r="T55" s="19"/>
    </row>
    <row r="56" spans="1:23" s="29" customFormat="1" x14ac:dyDescent="0.25">
      <c r="A56" s="29" t="s">
        <v>72</v>
      </c>
      <c r="B56" s="30">
        <f t="shared" ref="B56:Q56" si="9">B31+B32+SUM(B41:B55)</f>
        <v>632676</v>
      </c>
      <c r="C56" s="30">
        <f t="shared" si="9"/>
        <v>12750721</v>
      </c>
      <c r="D56" s="30">
        <f t="shared" si="9"/>
        <v>11990225</v>
      </c>
      <c r="E56" s="30">
        <f t="shared" si="9"/>
        <v>1344132</v>
      </c>
      <c r="F56" s="30">
        <f t="shared" si="9"/>
        <v>549833</v>
      </c>
      <c r="G56" s="30">
        <f t="shared" si="9"/>
        <v>526649</v>
      </c>
      <c r="H56" s="30">
        <f t="shared" si="9"/>
        <v>593571</v>
      </c>
      <c r="I56" s="30">
        <f t="shared" si="9"/>
        <v>328732</v>
      </c>
      <c r="J56" s="30">
        <f t="shared" si="9"/>
        <v>1177</v>
      </c>
      <c r="K56" s="30">
        <f t="shared" si="9"/>
        <v>7202901</v>
      </c>
      <c r="L56" s="30">
        <f t="shared" si="9"/>
        <v>15643</v>
      </c>
      <c r="M56" s="30">
        <f t="shared" si="9"/>
        <v>0</v>
      </c>
      <c r="N56" s="30">
        <f t="shared" si="9"/>
        <v>0</v>
      </c>
      <c r="O56" s="30">
        <f t="shared" si="9"/>
        <v>0</v>
      </c>
      <c r="P56" s="30">
        <f t="shared" si="9"/>
        <v>0</v>
      </c>
      <c r="Q56" s="30">
        <f t="shared" si="9"/>
        <v>0</v>
      </c>
      <c r="R56" s="63">
        <f>SUM(B56:Q56)</f>
        <v>35936260</v>
      </c>
      <c r="S56" s="64"/>
      <c r="T56" s="63">
        <f>T31+SUM(T41:T55)</f>
        <v>0</v>
      </c>
      <c r="U56" s="30">
        <f>U31+SUM(U41:U55)</f>
        <v>0</v>
      </c>
      <c r="W56" s="30">
        <f>SUM(R56:V56)</f>
        <v>35936260</v>
      </c>
    </row>
    <row r="57" spans="1:23" x14ac:dyDescent="0.25">
      <c r="A57" s="45"/>
      <c r="B57" s="46"/>
      <c r="C57" s="46"/>
      <c r="D57" s="46"/>
      <c r="E57" s="46"/>
      <c r="F57" s="46"/>
      <c r="G57" s="46"/>
      <c r="H57" s="46"/>
      <c r="I57" s="46"/>
      <c r="J57" s="46"/>
      <c r="K57" s="46"/>
      <c r="L57" s="46"/>
      <c r="M57" s="46"/>
      <c r="N57" s="46"/>
      <c r="O57" s="46"/>
      <c r="P57" s="46"/>
      <c r="Q57" s="17"/>
      <c r="R57" s="19"/>
      <c r="S57" s="22"/>
      <c r="T57" s="17"/>
      <c r="U57" s="46"/>
    </row>
    <row r="58" spans="1:23" s="52" customFormat="1" x14ac:dyDescent="0.25">
      <c r="A58" s="52" t="s">
        <v>73</v>
      </c>
      <c r="C58" s="52">
        <f>14016532-442000-12268000</f>
        <v>1306532</v>
      </c>
      <c r="D58" s="52">
        <f>31947900-2103000-2321000-141794-332000</f>
        <v>27050106</v>
      </c>
      <c r="E58" s="52">
        <f>-3443736-219094</f>
        <v>-3662830</v>
      </c>
      <c r="F58" s="52">
        <v>0</v>
      </c>
      <c r="G58" s="52">
        <v>0</v>
      </c>
      <c r="H58" s="52">
        <v>0</v>
      </c>
      <c r="I58" s="52">
        <v>0</v>
      </c>
      <c r="J58" s="52">
        <v>0</v>
      </c>
      <c r="K58" s="52">
        <v>0</v>
      </c>
      <c r="L58" s="52">
        <v>0</v>
      </c>
      <c r="M58" s="52">
        <v>0</v>
      </c>
      <c r="Q58" s="21"/>
      <c r="R58" s="21">
        <f>SUM(B58:Q58)</f>
        <v>24693808</v>
      </c>
      <c r="S58" s="24"/>
      <c r="T58" s="21"/>
      <c r="W58" s="54"/>
    </row>
    <row r="59" spans="1:23" x14ac:dyDescent="0.25">
      <c r="A59" s="45"/>
      <c r="B59" s="46"/>
      <c r="C59" s="46"/>
      <c r="D59" s="46"/>
      <c r="E59" s="46"/>
      <c r="F59" s="46"/>
      <c r="G59" s="46"/>
      <c r="H59" s="46"/>
      <c r="I59" s="46"/>
      <c r="J59" s="46"/>
      <c r="K59" s="46"/>
      <c r="L59" s="46"/>
      <c r="M59" s="46"/>
      <c r="N59" s="46"/>
      <c r="O59" s="46"/>
      <c r="P59" s="46"/>
      <c r="Q59" s="17"/>
      <c r="R59" s="19"/>
      <c r="S59" s="22"/>
      <c r="T59" s="17"/>
      <c r="U59" s="46"/>
    </row>
    <row r="60" spans="1:23" x14ac:dyDescent="0.25">
      <c r="A60" s="34" t="s">
        <v>74</v>
      </c>
      <c r="B60" s="46"/>
      <c r="C60" s="46"/>
      <c r="D60" s="46"/>
      <c r="E60" s="46">
        <f>65903-65903</f>
        <v>0</v>
      </c>
      <c r="F60" s="46"/>
      <c r="G60" s="46"/>
      <c r="H60" s="46"/>
      <c r="I60" s="46"/>
      <c r="J60" s="46"/>
      <c r="K60" s="46"/>
      <c r="L60" s="46"/>
      <c r="M60" s="46"/>
      <c r="N60" s="46"/>
      <c r="O60" s="46"/>
      <c r="P60" s="46"/>
      <c r="Q60" s="17"/>
      <c r="R60" s="19">
        <f>SUM(B60:Q60)</f>
        <v>0</v>
      </c>
      <c r="S60" s="22"/>
      <c r="T60" s="17"/>
      <c r="U60" s="46"/>
      <c r="W60" s="34">
        <f>SUM(R60:V60)</f>
        <v>0</v>
      </c>
    </row>
    <row r="61" spans="1:23" x14ac:dyDescent="0.25">
      <c r="A61" s="46" t="s">
        <v>325</v>
      </c>
      <c r="B61" s="46"/>
      <c r="C61" s="46"/>
      <c r="D61" s="46"/>
      <c r="E61" s="46"/>
      <c r="F61" s="46"/>
      <c r="G61" s="46"/>
      <c r="H61" s="46"/>
      <c r="I61" s="46"/>
      <c r="J61" s="46"/>
      <c r="K61" s="46">
        <f>K20</f>
        <v>0</v>
      </c>
      <c r="L61" s="46"/>
      <c r="M61" s="46"/>
      <c r="N61" s="46">
        <f>-N51-N53</f>
        <v>0</v>
      </c>
      <c r="O61" s="46">
        <f>-O51-O53</f>
        <v>0</v>
      </c>
      <c r="P61" s="46"/>
      <c r="Q61" s="46">
        <f>-Q51-Q53</f>
        <v>0</v>
      </c>
      <c r="R61" s="34">
        <f>SUM(B61:Q61)</f>
        <v>0</v>
      </c>
      <c r="S61" s="48"/>
      <c r="T61" s="46">
        <f>-T51-T53</f>
        <v>0</v>
      </c>
      <c r="U61" s="46">
        <f>-U51-U53</f>
        <v>0</v>
      </c>
      <c r="W61" s="34">
        <f>SUM(R61:V61)</f>
        <v>0</v>
      </c>
    </row>
    <row r="62" spans="1:23" x14ac:dyDescent="0.25">
      <c r="A62" s="34"/>
      <c r="B62" s="46"/>
      <c r="C62" s="46"/>
      <c r="D62" s="46"/>
      <c r="E62" s="46"/>
      <c r="F62" s="46"/>
      <c r="G62" s="46"/>
      <c r="H62" s="46"/>
      <c r="I62" s="46"/>
      <c r="J62" s="46"/>
      <c r="K62" s="46"/>
      <c r="L62" s="46"/>
      <c r="M62" s="46"/>
      <c r="N62" s="46"/>
      <c r="O62" s="46"/>
      <c r="P62" s="46"/>
      <c r="Q62" s="46"/>
      <c r="S62" s="48"/>
      <c r="T62" s="46"/>
      <c r="U62" s="46"/>
    </row>
    <row r="63" spans="1:23" x14ac:dyDescent="0.25">
      <c r="A63" s="45" t="s">
        <v>17</v>
      </c>
      <c r="B63" s="50">
        <f>SUM(B56:B62)</f>
        <v>632676</v>
      </c>
      <c r="C63" s="50">
        <f>SUM(C56:C62)</f>
        <v>14057253</v>
      </c>
      <c r="D63" s="50">
        <f>SUM(D56:D62)</f>
        <v>39040331</v>
      </c>
      <c r="E63" s="50">
        <f t="shared" ref="E63:P63" si="10">SUM(E56:E62)</f>
        <v>-2318698</v>
      </c>
      <c r="F63" s="50">
        <f t="shared" si="10"/>
        <v>549833</v>
      </c>
      <c r="G63" s="50">
        <f t="shared" si="10"/>
        <v>526649</v>
      </c>
      <c r="H63" s="50">
        <f t="shared" si="10"/>
        <v>593571</v>
      </c>
      <c r="I63" s="50">
        <f t="shared" si="10"/>
        <v>328732</v>
      </c>
      <c r="J63" s="50">
        <f t="shared" si="10"/>
        <v>1177</v>
      </c>
      <c r="K63" s="50">
        <f t="shared" si="10"/>
        <v>7202901</v>
      </c>
      <c r="L63" s="50">
        <f t="shared" si="10"/>
        <v>15643</v>
      </c>
      <c r="M63" s="50">
        <f>SUM(M56:M62)</f>
        <v>0</v>
      </c>
      <c r="N63" s="50">
        <f t="shared" si="10"/>
        <v>0</v>
      </c>
      <c r="O63" s="50">
        <f>SUM(O56:O62)</f>
        <v>0</v>
      </c>
      <c r="P63" s="50">
        <f t="shared" si="10"/>
        <v>0</v>
      </c>
      <c r="Q63" s="50">
        <v>0</v>
      </c>
      <c r="R63" s="65">
        <f>SUM(B63:Q63)</f>
        <v>60630068</v>
      </c>
      <c r="S63" s="42">
        <f>60630068-R63</f>
        <v>0</v>
      </c>
      <c r="T63" s="50">
        <f>SUM(T56:T62)</f>
        <v>0</v>
      </c>
      <c r="U63" s="50">
        <v>0</v>
      </c>
      <c r="W63" s="51">
        <f>SUM(R63:V63)</f>
        <v>60630068</v>
      </c>
    </row>
    <row r="64" spans="1:23" x14ac:dyDescent="0.25">
      <c r="A64" s="45"/>
      <c r="B64" s="46"/>
      <c r="C64" s="46"/>
      <c r="D64" s="46"/>
      <c r="E64" s="46"/>
      <c r="F64" s="46"/>
      <c r="G64" s="46"/>
      <c r="H64" s="46"/>
      <c r="I64" s="46"/>
      <c r="J64" s="46"/>
      <c r="K64" s="46"/>
      <c r="L64" s="46"/>
      <c r="M64" s="46"/>
      <c r="N64" s="46"/>
      <c r="O64" s="46"/>
      <c r="P64" s="46"/>
      <c r="Q64" s="46"/>
      <c r="R64" s="73"/>
      <c r="S64" s="42"/>
      <c r="T64" s="46"/>
      <c r="U64" s="46"/>
      <c r="W64" s="49"/>
    </row>
    <row r="65" spans="1:23" x14ac:dyDescent="0.25">
      <c r="A65" s="45"/>
      <c r="B65" s="46"/>
      <c r="C65" s="46"/>
      <c r="D65" s="46"/>
      <c r="E65" s="46"/>
      <c r="F65" s="46"/>
      <c r="G65" s="46"/>
      <c r="H65" s="46"/>
      <c r="I65" s="46"/>
      <c r="J65" s="46"/>
      <c r="K65" s="46"/>
      <c r="L65" s="46"/>
      <c r="M65" s="46"/>
      <c r="N65" s="46"/>
      <c r="O65" s="46"/>
      <c r="P65" s="46"/>
      <c r="Q65" s="46"/>
      <c r="R65" s="73"/>
      <c r="S65" s="42"/>
      <c r="T65" s="46"/>
      <c r="U65" s="46"/>
      <c r="W65" s="49"/>
    </row>
    <row r="66" spans="1:23" x14ac:dyDescent="0.25">
      <c r="S66" s="48"/>
    </row>
    <row r="67" spans="1:23" x14ac:dyDescent="0.25">
      <c r="A67" s="45" t="s">
        <v>347</v>
      </c>
      <c r="B67" s="50">
        <f t="shared" ref="B67:P67" si="11">B27-B63</f>
        <v>-629368</v>
      </c>
      <c r="C67" s="50">
        <f t="shared" si="11"/>
        <v>-14054099</v>
      </c>
      <c r="D67" s="50">
        <f t="shared" si="11"/>
        <v>-39036216</v>
      </c>
      <c r="E67" s="50">
        <f t="shared" si="11"/>
        <v>3716799</v>
      </c>
      <c r="F67" s="50">
        <f t="shared" si="11"/>
        <v>125741</v>
      </c>
      <c r="G67" s="50">
        <f t="shared" si="11"/>
        <v>-272835</v>
      </c>
      <c r="H67" s="50">
        <f t="shared" si="11"/>
        <v>-593455</v>
      </c>
      <c r="I67" s="50">
        <f t="shared" si="11"/>
        <v>-328863</v>
      </c>
      <c r="J67" s="50">
        <f t="shared" si="11"/>
        <v>-1177</v>
      </c>
      <c r="K67" s="50">
        <f t="shared" si="11"/>
        <v>1041613</v>
      </c>
      <c r="L67" s="50">
        <f t="shared" si="11"/>
        <v>-15524</v>
      </c>
      <c r="M67" s="50">
        <f t="shared" si="11"/>
        <v>809489</v>
      </c>
      <c r="N67" s="50">
        <f t="shared" si="11"/>
        <v>0</v>
      </c>
      <c r="O67" s="50">
        <f t="shared" si="11"/>
        <v>0</v>
      </c>
      <c r="P67" s="50">
        <f t="shared" si="11"/>
        <v>0</v>
      </c>
      <c r="Q67" s="50">
        <f>Q27-Q56</f>
        <v>0</v>
      </c>
      <c r="R67" s="65">
        <f>R27-R63</f>
        <v>-49237895</v>
      </c>
      <c r="S67" s="42"/>
      <c r="W67" s="51">
        <f>R67</f>
        <v>-49237895</v>
      </c>
    </row>
    <row r="68" spans="1:23" x14ac:dyDescent="0.25">
      <c r="A68" s="45"/>
      <c r="B68" s="46"/>
      <c r="C68" s="46"/>
      <c r="D68" s="46"/>
      <c r="E68" s="46"/>
      <c r="F68" s="46"/>
      <c r="G68" s="46"/>
      <c r="H68" s="46"/>
      <c r="I68" s="46"/>
      <c r="J68" s="46"/>
      <c r="K68" s="46"/>
      <c r="L68" s="46"/>
      <c r="M68" s="46"/>
      <c r="N68" s="46"/>
      <c r="O68" s="46"/>
      <c r="P68" s="46"/>
      <c r="Q68" s="46"/>
      <c r="R68" s="49"/>
      <c r="S68" s="42"/>
      <c r="T68" s="46"/>
      <c r="U68" s="46"/>
      <c r="W68" s="49"/>
    </row>
    <row r="69" spans="1:23" x14ac:dyDescent="0.25">
      <c r="A69" s="45" t="s">
        <v>348</v>
      </c>
      <c r="B69" s="46"/>
      <c r="C69" s="46"/>
      <c r="D69" s="46"/>
      <c r="E69" s="46"/>
      <c r="F69" s="46"/>
      <c r="G69" s="46"/>
      <c r="H69" s="46"/>
      <c r="I69" s="46"/>
      <c r="J69" s="46"/>
      <c r="K69" s="46"/>
      <c r="L69" s="46"/>
      <c r="M69" s="46"/>
      <c r="N69" s="46"/>
      <c r="O69" s="46"/>
      <c r="P69" s="46"/>
      <c r="Q69" s="46"/>
      <c r="R69" s="49"/>
      <c r="S69" s="42"/>
      <c r="T69" s="50">
        <f>T27-T63</f>
        <v>0</v>
      </c>
      <c r="U69" s="50">
        <f>U27-U56</f>
        <v>0</v>
      </c>
      <c r="W69" s="45">
        <f>SUM(R69:V69)</f>
        <v>0</v>
      </c>
    </row>
    <row r="70" spans="1:23" x14ac:dyDescent="0.25">
      <c r="S70" s="48"/>
    </row>
    <row r="71" spans="1:23" x14ac:dyDescent="0.25">
      <c r="A71" s="45" t="s">
        <v>349</v>
      </c>
      <c r="B71" s="33">
        <v>0</v>
      </c>
      <c r="C71" s="33">
        <v>0</v>
      </c>
      <c r="D71" s="33">
        <v>0</v>
      </c>
      <c r="E71" s="33">
        <v>0</v>
      </c>
      <c r="F71" s="33">
        <v>0</v>
      </c>
      <c r="G71" s="33">
        <v>0</v>
      </c>
      <c r="H71" s="33">
        <v>0</v>
      </c>
      <c r="I71" s="33">
        <v>0</v>
      </c>
      <c r="J71" s="33">
        <v>0</v>
      </c>
      <c r="K71" s="33">
        <v>0</v>
      </c>
      <c r="L71" s="33">
        <f t="shared" ref="L71:Q71" si="12">L61</f>
        <v>0</v>
      </c>
      <c r="M71" s="33">
        <f t="shared" si="12"/>
        <v>0</v>
      </c>
      <c r="N71" s="33">
        <f t="shared" si="12"/>
        <v>0</v>
      </c>
      <c r="O71" s="33">
        <f t="shared" si="12"/>
        <v>0</v>
      </c>
      <c r="P71" s="33">
        <v>0</v>
      </c>
      <c r="Q71" s="33">
        <f t="shared" si="12"/>
        <v>0</v>
      </c>
      <c r="R71" s="45">
        <f>SUM(B71:Q71)</f>
        <v>0</v>
      </c>
      <c r="S71" s="42"/>
      <c r="W71" s="45">
        <f>R71</f>
        <v>0</v>
      </c>
    </row>
    <row r="72" spans="1:23" x14ac:dyDescent="0.25">
      <c r="A72" s="45" t="s">
        <v>350</v>
      </c>
      <c r="R72" s="45">
        <f>SUM(B72:Q72)</f>
        <v>0</v>
      </c>
      <c r="S72" s="42"/>
      <c r="T72" s="33">
        <f>T61</f>
        <v>0</v>
      </c>
      <c r="U72" s="33">
        <f>U61</f>
        <v>0</v>
      </c>
      <c r="W72" s="45">
        <f>SUM(R72:V72)</f>
        <v>0</v>
      </c>
    </row>
    <row r="73" spans="1:23" x14ac:dyDescent="0.25">
      <c r="A73" s="45"/>
      <c r="R73" s="45"/>
      <c r="S73" s="42"/>
      <c r="W73" s="45"/>
    </row>
    <row r="74" spans="1:23" x14ac:dyDescent="0.25">
      <c r="A74" s="45" t="s">
        <v>269</v>
      </c>
      <c r="B74" s="51">
        <f t="shared" ref="B74:R74" si="13">SUM(B67:B73)</f>
        <v>-629368</v>
      </c>
      <c r="C74" s="51">
        <f t="shared" si="13"/>
        <v>-14054099</v>
      </c>
      <c r="D74" s="51">
        <f t="shared" si="13"/>
        <v>-39036216</v>
      </c>
      <c r="E74" s="51">
        <f t="shared" si="13"/>
        <v>3716799</v>
      </c>
      <c r="F74" s="51">
        <f t="shared" si="13"/>
        <v>125741</v>
      </c>
      <c r="G74" s="51">
        <f t="shared" si="13"/>
        <v>-272835</v>
      </c>
      <c r="H74" s="51">
        <f t="shared" si="13"/>
        <v>-593455</v>
      </c>
      <c r="I74" s="51">
        <f t="shared" si="13"/>
        <v>-328863</v>
      </c>
      <c r="J74" s="51">
        <f t="shared" si="13"/>
        <v>-1177</v>
      </c>
      <c r="K74" s="51">
        <f t="shared" si="13"/>
        <v>1041613</v>
      </c>
      <c r="L74" s="51">
        <f t="shared" si="13"/>
        <v>-15524</v>
      </c>
      <c r="M74" s="51">
        <f t="shared" si="13"/>
        <v>809489</v>
      </c>
      <c r="N74" s="51">
        <f t="shared" si="13"/>
        <v>0</v>
      </c>
      <c r="O74" s="51">
        <f>SUM(O67:O73)</f>
        <v>0</v>
      </c>
      <c r="P74" s="51">
        <f t="shared" si="13"/>
        <v>0</v>
      </c>
      <c r="Q74" s="51">
        <f t="shared" si="13"/>
        <v>0</v>
      </c>
      <c r="R74" s="51">
        <f t="shared" si="13"/>
        <v>-49237895</v>
      </c>
      <c r="S74" s="42"/>
      <c r="T74" s="51">
        <f>SUM(T68:T73)</f>
        <v>0</v>
      </c>
      <c r="U74" s="51">
        <f>SUM(U68:U73)</f>
        <v>0</v>
      </c>
      <c r="W74" s="51">
        <f>SUM(W67:W73)</f>
        <v>-49237895</v>
      </c>
    </row>
    <row r="75" spans="1:23" x14ac:dyDescent="0.25">
      <c r="A75" s="45"/>
      <c r="R75" s="45"/>
      <c r="S75" s="42"/>
      <c r="W75" s="45"/>
    </row>
    <row r="76" spans="1:23" ht="17.25" customHeight="1" x14ac:dyDescent="0.25">
      <c r="A76" s="45" t="s">
        <v>270</v>
      </c>
      <c r="C76" s="33">
        <f>C54</f>
        <v>0</v>
      </c>
      <c r="E76" s="33">
        <f>E54</f>
        <v>0</v>
      </c>
      <c r="M76" s="33">
        <f>M54</f>
        <v>-809489</v>
      </c>
      <c r="R76" s="45">
        <f>SUM(B76:Q76)</f>
        <v>-809489</v>
      </c>
      <c r="S76" s="42"/>
      <c r="W76" s="45">
        <f>SUM(R76:V76)</f>
        <v>-809489</v>
      </c>
    </row>
    <row r="77" spans="1:23" x14ac:dyDescent="0.25">
      <c r="S77" s="48"/>
    </row>
    <row r="78" spans="1:23" ht="16.5" thickBot="1" x14ac:dyDescent="0.3">
      <c r="A78" s="45" t="s">
        <v>271</v>
      </c>
      <c r="B78" s="57">
        <f t="shared" ref="B78:R78" si="14">SUM(B74:B77)</f>
        <v>-629368</v>
      </c>
      <c r="C78" s="57">
        <f t="shared" si="14"/>
        <v>-14054099</v>
      </c>
      <c r="D78" s="57">
        <f t="shared" si="14"/>
        <v>-39036216</v>
      </c>
      <c r="E78" s="57">
        <f t="shared" si="14"/>
        <v>3716799</v>
      </c>
      <c r="F78" s="57">
        <f t="shared" si="14"/>
        <v>125741</v>
      </c>
      <c r="G78" s="57">
        <f t="shared" si="14"/>
        <v>-272835</v>
      </c>
      <c r="H78" s="57">
        <f t="shared" si="14"/>
        <v>-593455</v>
      </c>
      <c r="I78" s="57">
        <f t="shared" si="14"/>
        <v>-328863</v>
      </c>
      <c r="J78" s="57">
        <f t="shared" si="14"/>
        <v>-1177</v>
      </c>
      <c r="K78" s="57">
        <f t="shared" si="14"/>
        <v>1041613</v>
      </c>
      <c r="L78" s="57">
        <f t="shared" si="14"/>
        <v>-15524</v>
      </c>
      <c r="M78" s="57">
        <f t="shared" si="14"/>
        <v>0</v>
      </c>
      <c r="N78" s="57">
        <f t="shared" si="14"/>
        <v>0</v>
      </c>
      <c r="O78" s="57">
        <f>SUM(O74:O77)</f>
        <v>0</v>
      </c>
      <c r="P78" s="57">
        <f t="shared" si="14"/>
        <v>0</v>
      </c>
      <c r="Q78" s="57">
        <f t="shared" si="14"/>
        <v>0</v>
      </c>
      <c r="R78" s="57">
        <f t="shared" si="14"/>
        <v>-50047384</v>
      </c>
      <c r="S78" s="42"/>
      <c r="T78" s="57">
        <f>SUM(T74:T77)</f>
        <v>0</v>
      </c>
      <c r="U78" s="57">
        <f>SUM(U74:U77)</f>
        <v>0</v>
      </c>
      <c r="W78" s="57">
        <f>SUM(W74:W77)</f>
        <v>-50047384</v>
      </c>
    </row>
    <row r="79" spans="1:23" ht="16.5" thickTop="1" x14ac:dyDescent="0.25"/>
    <row r="80" spans="1:23" x14ac:dyDescent="0.25">
      <c r="V80" s="46"/>
      <c r="W80" s="35"/>
    </row>
    <row r="81" spans="1:23" x14ac:dyDescent="0.25">
      <c r="A81" s="27" t="s">
        <v>272</v>
      </c>
      <c r="B81" s="28">
        <f>B12+B17-B31-B41-B43+B39</f>
        <v>0</v>
      </c>
      <c r="C81" s="28">
        <f>C12+C17-C31-C41-C43+C39</f>
        <v>-11297226</v>
      </c>
      <c r="D81" s="28"/>
      <c r="E81" s="28"/>
      <c r="F81" s="28">
        <f>F12+F17-F31-F41-F43+F39</f>
        <v>-305081</v>
      </c>
      <c r="G81" s="28"/>
      <c r="H81" s="28"/>
      <c r="I81" s="28"/>
      <c r="J81" s="28"/>
      <c r="K81" s="28">
        <f>K12+K17-K31-K41-K43+K39</f>
        <v>-4353356</v>
      </c>
      <c r="L81" s="28">
        <f>L12+L17-L31-L41-L43+L39</f>
        <v>0</v>
      </c>
      <c r="M81" s="28">
        <f>M12+M17-M31-M41-M43+M39</f>
        <v>-809489</v>
      </c>
      <c r="N81" s="28">
        <f>N12+N17-N31-N41-N43+N39</f>
        <v>0</v>
      </c>
      <c r="O81" s="28">
        <f>O12+O17-O31-O41-O43+O39</f>
        <v>0</v>
      </c>
      <c r="P81" s="28">
        <f>P12+P17-P31-P41-P43</f>
        <v>-7457979</v>
      </c>
      <c r="Q81" s="28">
        <f>Q12+Q17-Q31-Q41-Q43</f>
        <v>0</v>
      </c>
      <c r="R81" s="28">
        <f>SUM(B81:Q81)</f>
        <v>-24223131</v>
      </c>
      <c r="S81" s="28"/>
      <c r="T81" s="28">
        <f>T12+T17-T31-T41-T43</f>
        <v>0</v>
      </c>
      <c r="U81" s="28">
        <f>U12+U17-U31-U41-U43</f>
        <v>0</v>
      </c>
      <c r="V81" s="46"/>
      <c r="W81" s="35"/>
    </row>
  </sheetData>
  <mergeCells count="2">
    <mergeCell ref="C7:E7"/>
    <mergeCell ref="F7:G7"/>
  </mergeCells>
  <phoneticPr fontId="37" type="noConversion"/>
  <dataValidations count="682">
    <dataValidation type="textLength" errorStyle="information" allowBlank="1" showInputMessage="1" showErrorMessage="1" error="XLBVal:6=-1753841_x000d__x000a_" sqref="E290">
      <formula1>0</formula1>
      <formula2>300</formula2>
    </dataValidation>
    <dataValidation type="textLength" errorStyle="information" allowBlank="1" showInputMessage="1" showErrorMessage="1" error="XLBVal:6=0_x000d__x000a_" sqref="E258">
      <formula1>0</formula1>
      <formula2>300</formula2>
    </dataValidation>
    <dataValidation type="textLength" errorStyle="information" allowBlank="1" showInputMessage="1" showErrorMessage="1" error="XLBVal:6=0_x000d__x000a_" sqref="E222">
      <formula1>0</formula1>
      <formula2>300</formula2>
    </dataValidation>
    <dataValidation type="textLength" errorStyle="information" allowBlank="1" showInputMessage="1" showErrorMessage="1" error="XLBVal:6=0_x000d__x000a_" sqref="E190">
      <formula1>0</formula1>
      <formula2>300</formula2>
    </dataValidation>
    <dataValidation type="textLength" errorStyle="information" allowBlank="1" showInputMessage="1" showErrorMessage="1" error="XLBVal:6=50000_x000d__x000a_" sqref="E153">
      <formula1>0</formula1>
      <formula2>300</formula2>
    </dataValidation>
    <dataValidation type="textLength" errorStyle="information" allowBlank="1" showInputMessage="1" showErrorMessage="1" error="XLBVal:6=6664.38_x000d__x000a_" sqref="E120">
      <formula1>0</formula1>
      <formula2>300</formula2>
    </dataValidation>
    <dataValidation type="textLength" errorStyle="information" allowBlank="1" showInputMessage="1" showErrorMessage="1" error="XLBVal:6=0_x000d__x000a_" sqref="E87">
      <formula1>0</formula1>
      <formula2>300</formula2>
    </dataValidation>
    <dataValidation type="textLength" errorStyle="information" allowBlank="1" showInputMessage="1" showErrorMessage="1" error="XLBVal:6=0_x000d__x000a_" sqref="E52">
      <formula1>0</formula1>
      <formula2>300</formula2>
    </dataValidation>
    <dataValidation type="textLength" errorStyle="information" allowBlank="1" showInputMessage="1" showErrorMessage="1" error="XLBVal:6=5527580.14_x000d__x000a_" sqref="E20">
      <formula1>0</formula1>
      <formula2>300</formula2>
    </dataValidation>
    <dataValidation type="textLength" errorStyle="information" allowBlank="1" showInputMessage="1" showErrorMessage="1" error="XLBVal:6=-6854287.08_x000d__x000a_" sqref="F290">
      <formula1>0</formula1>
      <formula2>300</formula2>
    </dataValidation>
    <dataValidation type="textLength" errorStyle="information" allowBlank="1" showInputMessage="1" showErrorMessage="1" error="XLBVal:6=0_x000d__x000a_" sqref="F258">
      <formula1>0</formula1>
      <formula2>300</formula2>
    </dataValidation>
    <dataValidation type="textLength" errorStyle="information" allowBlank="1" showInputMessage="1" showErrorMessage="1" error="XLBVal:6=0_x000d__x000a_" sqref="F222">
      <formula1>0</formula1>
      <formula2>300</formula2>
    </dataValidation>
    <dataValidation type="textLength" errorStyle="information" allowBlank="1" showInputMessage="1" showErrorMessage="1" error="XLBVal:6=0_x000d__x000a_" sqref="F190">
      <formula1>0</formula1>
      <formula2>300</formula2>
    </dataValidation>
    <dataValidation type="textLength" errorStyle="information" allowBlank="1" showInputMessage="1" showErrorMessage="1" error="XLBVal:6=0_x000d__x000a_" sqref="F153">
      <formula1>0</formula1>
      <formula2>300</formula2>
    </dataValidation>
    <dataValidation type="textLength" errorStyle="information" allowBlank="1" showInputMessage="1" showErrorMessage="1" error="XLBVal:6=6664.38_x000d__x000a_" sqref="F120">
      <formula1>0</formula1>
      <formula2>300</formula2>
    </dataValidation>
    <dataValidation type="textLength" errorStyle="information" allowBlank="1" showInputMessage="1" showErrorMessage="1" error="XLBVal:6=0_x000d__x000a_" sqref="F87">
      <formula1>0</formula1>
      <formula2>300</formula2>
    </dataValidation>
    <dataValidation type="textLength" errorStyle="information" allowBlank="1" showInputMessage="1" showErrorMessage="1" error="XLBVal:6=0_x000d__x000a_" sqref="F52">
      <formula1>0</formula1>
      <formula2>300</formula2>
    </dataValidation>
    <dataValidation type="textLength" errorStyle="information" allowBlank="1" showInputMessage="1" showErrorMessage="1" error="XLBVal:6=5952534.62_x000d__x000a_" sqref="F20">
      <formula1>0</formula1>
      <formula2>300</formula2>
    </dataValidation>
    <dataValidation type="textLength" errorStyle="information" allowBlank="1" showInputMessage="1" showErrorMessage="1" error="XLBVal:6=-12322717.35_x000d__x000a_" sqref="E289">
      <formula1>0</formula1>
      <formula2>300</formula2>
    </dataValidation>
    <dataValidation type="textLength" errorStyle="information" allowBlank="1" showInputMessage="1" showErrorMessage="1" error="XLBVal:6=0_x000d__x000a_" sqref="E257">
      <formula1>0</formula1>
      <formula2>300</formula2>
    </dataValidation>
    <dataValidation type="textLength" errorStyle="information" allowBlank="1" showInputMessage="1" showErrorMessage="1" error="XLBVal:6=-11850_x000d__x000a_" sqref="E221">
      <formula1>0</formula1>
      <formula2>300</formula2>
    </dataValidation>
    <dataValidation type="textLength" errorStyle="information" allowBlank="1" showInputMessage="1" showErrorMessage="1" error="XLBVal:6=0_x000d__x000a_" sqref="E189">
      <formula1>0</formula1>
      <formula2>300</formula2>
    </dataValidation>
    <dataValidation type="textLength" errorStyle="information" allowBlank="1" showInputMessage="1" showErrorMessage="1" error="XLBVal:6=0_x000d__x000a_" sqref="E151">
      <formula1>0</formula1>
      <formula2>300</formula2>
    </dataValidation>
    <dataValidation type="textLength" errorStyle="information" allowBlank="1" showInputMessage="1" showErrorMessage="1" error="XLBVal:6=389334.23_x000d__x000a_" sqref="E119">
      <formula1>0</formula1>
      <formula2>300</formula2>
    </dataValidation>
    <dataValidation type="textLength" errorStyle="information" allowBlank="1" showInputMessage="1" showErrorMessage="1" error="XLBVal:6=-640920.58_x000d__x000a_" sqref="E86">
      <formula1>0</formula1>
      <formula2>300</formula2>
    </dataValidation>
    <dataValidation type="textLength" errorStyle="information" allowBlank="1" showInputMessage="1" showErrorMessage="1" error="XLBVal:6=440588.46_x000d__x000a_" sqref="E51">
      <formula1>0</formula1>
      <formula2>300</formula2>
    </dataValidation>
    <dataValidation type="textLength" errorStyle="information" allowBlank="1" showInputMessage="1" showErrorMessage="1" error="XLBVal:6=1375_x000d__x000a_" sqref="E19">
      <formula1>0</formula1>
      <formula2>300</formula2>
    </dataValidation>
    <dataValidation type="textLength" errorStyle="information" allowBlank="1" showInputMessage="1" showErrorMessage="1" error="XLBVal:6=51130108.64_x000d__x000a_" sqref="F287">
      <formula1>0</formula1>
      <formula2>300</formula2>
    </dataValidation>
    <dataValidation type="textLength" errorStyle="information" allowBlank="1" showInputMessage="1" showErrorMessage="1" error="XLBVal:6=1894229.04_x000d__x000a_" sqref="F255">
      <formula1>0</formula1>
      <formula2>300</formula2>
    </dataValidation>
    <dataValidation type="textLength" errorStyle="information" allowBlank="1" showInputMessage="1" showErrorMessage="1" error="XLBVal:6=0_x000d__x000a_" sqref="F219">
      <formula1>0</formula1>
      <formula2>300</formula2>
    </dataValidation>
    <dataValidation type="textLength" errorStyle="information" allowBlank="1" showInputMessage="1" showErrorMessage="1" error="XLBVal:6=0_x000d__x000a_" sqref="F187">
      <formula1>0</formula1>
      <formula2>300</formula2>
    </dataValidation>
    <dataValidation type="textLength" errorStyle="information" allowBlank="1" showInputMessage="1" showErrorMessage="1" error="XLBVal:6=0_x000d__x000a_" sqref="F149">
      <formula1>0</formula1>
      <formula2>300</formula2>
    </dataValidation>
    <dataValidation type="textLength" errorStyle="information" allowBlank="1" showInputMessage="1" showErrorMessage="1" error="XLBVal:6=-537269.9_x000d__x000a_" sqref="F116">
      <formula1>0</formula1>
      <formula2>300</formula2>
    </dataValidation>
    <dataValidation type="textLength" errorStyle="information" allowBlank="1" showInputMessage="1" showErrorMessage="1" error="XLBVal:6=0_x000d__x000a_" sqref="F84">
      <formula1>0</formula1>
      <formula2>300</formula2>
    </dataValidation>
    <dataValidation type="textLength" errorStyle="information" allowBlank="1" showInputMessage="1" showErrorMessage="1" error="XLBVal:6=0_x000d__x000a_" sqref="F49">
      <formula1>0</formula1>
      <formula2>300</formula2>
    </dataValidation>
    <dataValidation type="textLength" errorStyle="information" allowBlank="1" showInputMessage="1" showErrorMessage="1" error="XLBVal:6=5000_x000d__x000a_" sqref="F17">
      <formula1>0</formula1>
      <formula2>300</formula2>
    </dataValidation>
    <dataValidation type="textLength" errorStyle="information" allowBlank="1" showInputMessage="1" showErrorMessage="1" error="XLBVal:6=-6306750_x000d__x000a_" sqref="E284">
      <formula1>0</formula1>
      <formula2>300</formula2>
    </dataValidation>
    <dataValidation type="textLength" errorStyle="information" allowBlank="1" showInputMessage="1" showErrorMessage="1" error="XLBVal:6=0_x000d__x000a_" sqref="E251">
      <formula1>0</formula1>
      <formula2>300</formula2>
    </dataValidation>
    <dataValidation type="textLength" errorStyle="information" allowBlank="1" showInputMessage="1" showErrorMessage="1" error="XLBVal:6=0_x000d__x000a_" sqref="E216">
      <formula1>0</formula1>
      <formula2>300</formula2>
    </dataValidation>
    <dataValidation type="textLength" errorStyle="information" allowBlank="1" showInputMessage="1" showErrorMessage="1" error="XLBVal:6=0_x000d__x000a_" sqref="E184">
      <formula1>0</formula1>
      <formula2>300</formula2>
    </dataValidation>
    <dataValidation type="textLength" errorStyle="information" allowBlank="1" showInputMessage="1" showErrorMessage="1" error="XLBVal:6=0_x000d__x000a_" sqref="E146">
      <formula1>0</formula1>
      <formula2>300</formula2>
    </dataValidation>
    <dataValidation type="textLength" errorStyle="information" allowBlank="1" showInputMessage="1" showErrorMessage="1" error="XLBVal:6=295923.54_x000d__x000a_" sqref="E113">
      <formula1>0</formula1>
      <formula2>300</formula2>
    </dataValidation>
    <dataValidation type="textLength" errorStyle="information" allowBlank="1" showInputMessage="1" showErrorMessage="1" error="XLBVal:6=-81606.73_x000d__x000a_" sqref="E78">
      <formula1>0</formula1>
      <formula2>300</formula2>
    </dataValidation>
    <dataValidation type="textLength" errorStyle="information" allowBlank="1" showInputMessage="1" showErrorMessage="1" error="XLBVal:6=0_x000d__x000a_" sqref="E46">
      <formula1>0</formula1>
      <formula2>300</formula2>
    </dataValidation>
    <dataValidation type="textLength" errorStyle="information" allowBlank="1" showInputMessage="1" showErrorMessage="1" error="XLBVal:6=0_x000d__x000a_" sqref="E14">
      <formula1>0</formula1>
      <formula2>300</formula2>
    </dataValidation>
    <dataValidation type="textLength" errorStyle="information" allowBlank="1" showInputMessage="1" showErrorMessage="1" error="XLBVal:6=-8409750_x000d__x000a_" sqref="F284">
      <formula1>0</formula1>
      <formula2>300</formula2>
    </dataValidation>
    <dataValidation type="textLength" errorStyle="information" allowBlank="1" showInputMessage="1" showErrorMessage="1" error="XLBVal:6=0_x000d__x000a_" sqref="F251">
      <formula1>0</formula1>
      <formula2>300</formula2>
    </dataValidation>
    <dataValidation type="textLength" errorStyle="information" allowBlank="1" showInputMessage="1" showErrorMessage="1" error="XLBVal:6=0_x000d__x000a_" sqref="F216">
      <formula1>0</formula1>
      <formula2>300</formula2>
    </dataValidation>
    <dataValidation type="textLength" errorStyle="information" allowBlank="1" showInputMessage="1" showErrorMessage="1" error="XLBVal:6=-6339.4_x000d__x000a_" sqref="F184">
      <formula1>0</formula1>
      <formula2>300</formula2>
    </dataValidation>
    <dataValidation type="textLength" errorStyle="information" allowBlank="1" showInputMessage="1" showErrorMessage="1" error="XLBVal:6=0_x000d__x000a_" sqref="F146">
      <formula1>0</formula1>
      <formula2>300</formula2>
    </dataValidation>
    <dataValidation type="textLength" errorStyle="information" allowBlank="1" showInputMessage="1" showErrorMessage="1" error="XLBVal:6=616201.98_x000d__x000a_" sqref="F113">
      <formula1>0</formula1>
      <formula2>300</formula2>
    </dataValidation>
    <dataValidation type="textLength" errorStyle="information" allowBlank="1" showInputMessage="1" showErrorMessage="1" error="XLBVal:6=-81606.78_x000d__x000a_" sqref="F78">
      <formula1>0</formula1>
      <formula2>300</formula2>
    </dataValidation>
    <dataValidation type="textLength" errorStyle="information" allowBlank="1" showInputMessage="1" showErrorMessage="1" error="XLBVal:6=0_x000d__x000a_" sqref="F46">
      <formula1>0</formula1>
      <formula2>300</formula2>
    </dataValidation>
    <dataValidation type="textLength" errorStyle="information" allowBlank="1" showInputMessage="1" showErrorMessage="1" error="XLBVal:6=0_x000d__x000a_" sqref="F14">
      <formula1>0</formula1>
      <formula2>300</formula2>
    </dataValidation>
    <dataValidation type="textLength" errorStyle="information" allowBlank="1" showInputMessage="1" showErrorMessage="1" error="XLBVal:6=-10991369.7_x000d__x000a_" sqref="E283">
      <formula1>0</formula1>
      <formula2>300</formula2>
    </dataValidation>
    <dataValidation type="textLength" errorStyle="information" allowBlank="1" showInputMessage="1" showErrorMessage="1" error="XLBVal:6=-0.42_x000d__x000a_" sqref="E250">
      <formula1>0</formula1>
      <formula2>300</formula2>
    </dataValidation>
    <dataValidation type="textLength" errorStyle="information" allowBlank="1" showInputMessage="1" showErrorMessage="1" error="XLBVal:6=0_x000d__x000a_" sqref="E215">
      <formula1>0</formula1>
      <formula2>300</formula2>
    </dataValidation>
    <dataValidation type="textLength" errorStyle="information" allowBlank="1" showInputMessage="1" showErrorMessage="1" error="XLBVal:6=-6000_x000d__x000a_" sqref="E183">
      <formula1>0</formula1>
      <formula2>300</formula2>
    </dataValidation>
    <dataValidation type="textLength" errorStyle="information" allowBlank="1" showInputMessage="1" showErrorMessage="1" error="XLBVal:6=0_x000d__x000a_" sqref="E145">
      <formula1>0</formula1>
      <formula2>300</formula2>
    </dataValidation>
    <dataValidation type="textLength" errorStyle="information" allowBlank="1" showInputMessage="1" showErrorMessage="1" error="XLBVal:6=-87123.74_x000d__x000a_" sqref="E112">
      <formula1>0</formula1>
      <formula2>300</formula2>
    </dataValidation>
    <dataValidation type="textLength" errorStyle="information" allowBlank="1" showInputMessage="1" showErrorMessage="1" error="XLBVal:6=-332899.7_x000d__x000a_" sqref="E77">
      <formula1>0</formula1>
      <formula2>300</formula2>
    </dataValidation>
    <dataValidation type="textLength" errorStyle="information" allowBlank="1" showInputMessage="1" showErrorMessage="1" error="XLBVal:6=0_x000d__x000a_" sqref="E45">
      <formula1>0</formula1>
      <formula2>300</formula2>
    </dataValidation>
    <dataValidation type="textLength" errorStyle="information" allowBlank="1" showInputMessage="1" showErrorMessage="1" error="XLBVal:6=4070336.84_x000d__x000a_" sqref="E13">
      <formula1>0</formula1>
      <formula2>300</formula2>
    </dataValidation>
    <dataValidation type="textLength" errorStyle="information" allowBlank="1" showInputMessage="1" showErrorMessage="1" error="XLBVal:6=-74981511.98_x000d__x000a_" sqref="F281">
      <formula1>0</formula1>
      <formula2>300</formula2>
    </dataValidation>
    <dataValidation type="textLength" errorStyle="information" allowBlank="1" showInputMessage="1" showErrorMessage="1" error="XLBVal:6=0_x000d__x000a_" sqref="F248">
      <formula1>0</formula1>
      <formula2>300</formula2>
    </dataValidation>
    <dataValidation type="textLength" errorStyle="information" allowBlank="1" showInputMessage="1" showErrorMessage="1" error="XLBVal:6=-10173.92_x000d__x000a_" sqref="F213">
      <formula1>0</formula1>
      <formula2>300</formula2>
    </dataValidation>
    <dataValidation type="textLength" errorStyle="information" allowBlank="1" showInputMessage="1" showErrorMessage="1" error="XLBVal:6=0_x000d__x000a_" sqref="F181">
      <formula1>0</formula1>
      <formula2>300</formula2>
    </dataValidation>
    <dataValidation type="textLength" errorStyle="information" allowBlank="1" showInputMessage="1" showErrorMessage="1" error="XLBVal:6=0_x000d__x000a_" sqref="F143">
      <formula1>0</formula1>
      <formula2>300</formula2>
    </dataValidation>
    <dataValidation type="textLength" errorStyle="information" allowBlank="1" showInputMessage="1" showErrorMessage="1" error="XLBVal:6=-674859.06_x000d__x000a_" sqref="F110">
      <formula1>0</formula1>
      <formula2>300</formula2>
    </dataValidation>
    <dataValidation type="textLength" errorStyle="information" allowBlank="1" showInputMessage="1" showErrorMessage="1" error="XLBVal:6=0_x000d__x000a_" sqref="F75">
      <formula1>0</formula1>
      <formula2>300</formula2>
    </dataValidation>
    <dataValidation type="textLength" errorStyle="information" allowBlank="1" showInputMessage="1" showErrorMessage="1" error="XLBVal:6=0_x000d__x000a_" sqref="F43">
      <formula1>0</formula1>
      <formula2>300</formula2>
    </dataValidation>
    <dataValidation type="textLength" errorStyle="information" allowBlank="1" showInputMessage="1" showErrorMessage="1" error="XLBVal:6=4977491.92_x000d__x000a_" sqref="E286">
      <formula1>0</formula1>
      <formula2>300</formula2>
    </dataValidation>
    <dataValidation type="textLength" errorStyle="information" allowBlank="1" showInputMessage="1" showErrorMessage="1" error="XLBVal:6=430974.67_x000d__x000a_" sqref="E254">
      <formula1>0</formula1>
      <formula2>300</formula2>
    </dataValidation>
    <dataValidation type="textLength" errorStyle="information" allowBlank="1" showInputMessage="1" showErrorMessage="1" error="XLBVal:6=0_x000d__x000a_" sqref="E218">
      <formula1>0</formula1>
      <formula2>300</formula2>
    </dataValidation>
    <dataValidation type="textLength" errorStyle="information" allowBlank="1" showInputMessage="1" showErrorMessage="1" error="XLBVal:6=0_x000d__x000a_" sqref="E186">
      <formula1>0</formula1>
      <formula2>300</formula2>
    </dataValidation>
    <dataValidation type="textLength" errorStyle="information" allowBlank="1" showInputMessage="1" showErrorMessage="1" error="XLBVal:6=794907.26_x000d__x000a_" sqref="E148">
      <formula1>0</formula1>
      <formula2>300</formula2>
    </dataValidation>
    <dataValidation type="textLength" errorStyle="information" allowBlank="1" showInputMessage="1" showErrorMessage="1" error="XLBVal:6=547678.39_x000d__x000a_" sqref="E115">
      <formula1>0</formula1>
      <formula2>300</formula2>
    </dataValidation>
    <dataValidation type="textLength" errorStyle="information" allowBlank="1" showInputMessage="1" showErrorMessage="1" error="XLBVal:6=0_x000d__x000a_" sqref="E83">
      <formula1>0</formula1>
      <formula2>300</formula2>
    </dataValidation>
    <dataValidation type="textLength" errorStyle="information" allowBlank="1" showInputMessage="1" showErrorMessage="1" error="XLBVal:6=0_x000d__x000a_" sqref="E48">
      <formula1>0</formula1>
      <formula2>300</formula2>
    </dataValidation>
    <dataValidation type="textLength" errorStyle="information" allowBlank="1" showInputMessage="1" showErrorMessage="1" error="XLBVal:6=0_x000d__x000a_" sqref="E16">
      <formula1>0</formula1>
      <formula2>300</formula2>
    </dataValidation>
    <dataValidation type="textLength" errorStyle="information" allowBlank="1" showInputMessage="1" showErrorMessage="1" error="XLBVal:6=6950799.84_x000d__x000a_" sqref="F286">
      <formula1>0</formula1>
      <formula2>300</formula2>
    </dataValidation>
    <dataValidation type="textLength" errorStyle="information" allowBlank="1" showInputMessage="1" showErrorMessage="1" error="XLBVal:6=430974.67_x000d__x000a_" sqref="F254">
      <formula1>0</formula1>
      <formula2>300</formula2>
    </dataValidation>
    <dataValidation type="textLength" errorStyle="information" allowBlank="1" showInputMessage="1" showErrorMessage="1" error="XLBVal:6=-2365_x000d__x000a_" sqref="F218">
      <formula1>0</formula1>
      <formula2>300</formula2>
    </dataValidation>
    <dataValidation type="textLength" errorStyle="information" allowBlank="1" showInputMessage="1" showErrorMessage="1" error="XLBVal:6=0_x000d__x000a_" sqref="F186">
      <formula1>0</formula1>
      <formula2>300</formula2>
    </dataValidation>
    <dataValidation type="textLength" errorStyle="information" allowBlank="1" showInputMessage="1" showErrorMessage="1" error="XLBVal:6=841244.84_x000d__x000a_" sqref="F148">
      <formula1>0</formula1>
      <formula2>300</formula2>
    </dataValidation>
    <dataValidation type="textLength" errorStyle="information" allowBlank="1" showInputMessage="1" showErrorMessage="1" error="XLBVal:6=590054.78_x000d__x000a_" sqref="F115">
      <formula1>0</formula1>
      <formula2>300</formula2>
    </dataValidation>
    <dataValidation type="textLength" errorStyle="information" allowBlank="1" showInputMessage="1" showErrorMessage="1" error="XLBVal:6=0_x000d__x000a_" sqref="F83">
      <formula1>0</formula1>
      <formula2>300</formula2>
    </dataValidation>
    <dataValidation type="textLength" errorStyle="information" allowBlank="1" showInputMessage="1" showErrorMessage="1" error="XLBVal:6=0_x000d__x000a_" sqref="F48">
      <formula1>0</formula1>
      <formula2>300</formula2>
    </dataValidation>
    <dataValidation type="textLength" errorStyle="information" allowBlank="1" showInputMessage="1" showErrorMessage="1" error="XLBVal:6=0_x000d__x000a_" sqref="F16">
      <formula1>0</formula1>
      <formula2>300</formula2>
    </dataValidation>
    <dataValidation type="textLength" errorStyle="information" allowBlank="1" showInputMessage="1" showErrorMessage="1" error="XLBVal:6=-576274034.31_x000d__x000a_" sqref="E285">
      <formula1>0</formula1>
      <formula2>300</formula2>
    </dataValidation>
    <dataValidation type="textLength" errorStyle="information" allowBlank="1" showInputMessage="1" showErrorMessage="1" error="XLBVal:6=-7814711.47_x000d__x000a_" sqref="E253">
      <formula1>0</formula1>
      <formula2>300</formula2>
    </dataValidation>
    <dataValidation type="textLength" errorStyle="information" allowBlank="1" showInputMessage="1" showErrorMessage="1" error="XLBVal:6=-406124_x000d__x000a_" sqref="E217">
      <formula1>0</formula1>
      <formula2>300</formula2>
    </dataValidation>
    <dataValidation type="textLength" errorStyle="information" allowBlank="1" showInputMessage="1" showErrorMessage="1" error="XLBVal:6=0_x000d__x000a_" sqref="E185">
      <formula1>0</formula1>
      <formula2>300</formula2>
    </dataValidation>
    <dataValidation type="textLength" errorStyle="information" allowBlank="1" showInputMessage="1" showErrorMessage="1" error="XLBVal:6=0_x000d__x000a_" sqref="E147">
      <formula1>0</formula1>
      <formula2>300</formula2>
    </dataValidation>
    <dataValidation type="textLength" errorStyle="information" allowBlank="1" showInputMessage="1" showErrorMessage="1" error="XLBVal:6=-50013.44_x000d__x000a_" sqref="E114">
      <formula1>0</formula1>
      <formula2>300</formula2>
    </dataValidation>
    <dataValidation type="textLength" errorStyle="information" allowBlank="1" showInputMessage="1" showErrorMessage="1" error="XLBVal:6=0_x000d__x000a_" sqref="E79">
      <formula1>0</formula1>
      <formula2>300</formula2>
    </dataValidation>
    <dataValidation type="textLength" errorStyle="information" allowBlank="1" showInputMessage="1" showErrorMessage="1" error="XLBVal:6=0_x000d__x000a_" sqref="E47">
      <formula1>0</formula1>
      <formula2>300</formula2>
    </dataValidation>
    <dataValidation type="textLength" errorStyle="information" allowBlank="1" showInputMessage="1" showErrorMessage="1" error="XLBVal:6=0_x000d__x000a_" sqref="E15">
      <formula1>0</formula1>
      <formula2>300</formula2>
    </dataValidation>
    <dataValidation type="textLength" errorStyle="information" allowBlank="1" showInputMessage="1" showErrorMessage="1" error="XLBVal:6=-33608738.02_x000d__x000a_" sqref="F283">
      <formula1>0</formula1>
      <formula2>300</formula2>
    </dataValidation>
    <dataValidation type="textLength" errorStyle="information" allowBlank="1" showInputMessage="1" showErrorMessage="1" error="XLBVal:6=0.02_x000d__x000a_" sqref="F250">
      <formula1>0</formula1>
      <formula2>300</formula2>
    </dataValidation>
    <dataValidation type="textLength" errorStyle="information" allowBlank="1" showInputMessage="1" showErrorMessage="1" error="XLBVal:6=0_x000d__x000a_" sqref="F215">
      <formula1>0</formula1>
      <formula2>300</formula2>
    </dataValidation>
    <dataValidation type="textLength" errorStyle="information" allowBlank="1" showInputMessage="1" showErrorMessage="1" error="XLBVal:6=-6000_x000d__x000a_" sqref="F183">
      <formula1>0</formula1>
      <formula2>300</formula2>
    </dataValidation>
    <dataValidation type="textLength" errorStyle="information" allowBlank="1" showInputMessage="1" showErrorMessage="1" error="XLBVal:6=0_x000d__x000a_" sqref="F145">
      <formula1>0</formula1>
      <formula2>300</formula2>
    </dataValidation>
    <dataValidation type="textLength" errorStyle="information" allowBlank="1" showInputMessage="1" showErrorMessage="1" error="XLBVal:6=8724.14_x000d__x000a_" sqref="F112">
      <formula1>0</formula1>
      <formula2>300</formula2>
    </dataValidation>
    <dataValidation type="textLength" errorStyle="information" allowBlank="1" showInputMessage="1" showErrorMessage="1" error="XLBVal:6=-507297.13_x000d__x000a_" sqref="F77">
      <formula1>0</formula1>
      <formula2>300</formula2>
    </dataValidation>
    <dataValidation type="textLength" errorStyle="information" allowBlank="1" showInputMessage="1" showErrorMessage="1" error="XLBVal:6=0_x000d__x000a_" sqref="F45">
      <formula1>0</formula1>
      <formula2>300</formula2>
    </dataValidation>
    <dataValidation type="textLength" errorStyle="information" allowBlank="1" showInputMessage="1" showErrorMessage="1" error="XLBVal:6=4070336.84_x000d__x000a_" sqref="F13">
      <formula1>0</formula1>
      <formula2>300</formula2>
    </dataValidation>
    <dataValidation type="textLength" errorStyle="information" allowBlank="1" showInputMessage="1" showErrorMessage="1" error="XLBVal:6=-37149300_x000d__x000a_" sqref="E288">
      <formula1>0</formula1>
      <formula2>300</formula2>
    </dataValidation>
    <dataValidation type="textLength" errorStyle="information" allowBlank="1" showInputMessage="1" showErrorMessage="1" error="XLBVal:6=-571057_x000d__x000a_" sqref="E256">
      <formula1>0</formula1>
      <formula2>300</formula2>
    </dataValidation>
    <dataValidation type="textLength" errorStyle="information" allowBlank="1" showInputMessage="1" showErrorMessage="1" error="XLBVal:6=-14849.58_x000d__x000a_" sqref="E220">
      <formula1>0</formula1>
      <formula2>300</formula2>
    </dataValidation>
    <dataValidation type="textLength" errorStyle="information" allowBlank="1" showInputMessage="1" showErrorMessage="1" error="XLBVal:6=-10.8_x000d__x000a_" sqref="E188">
      <formula1>0</formula1>
      <formula2>300</formula2>
    </dataValidation>
    <dataValidation type="textLength" errorStyle="information" allowBlank="1" showInputMessage="1" showErrorMessage="1" error="XLBVal:6=0_x000d__x000a_" sqref="E150">
      <formula1>0</formula1>
      <formula2>300</formula2>
    </dataValidation>
    <dataValidation type="textLength" errorStyle="information" allowBlank="1" showInputMessage="1" showErrorMessage="1" error="XLBVal:6=1882.41_x000d__x000a_" sqref="E117">
      <formula1>0</formula1>
      <formula2>300</formula2>
    </dataValidation>
    <dataValidation type="textLength" errorStyle="information" allowBlank="1" showInputMessage="1" showErrorMessage="1" error="XLBVal:6=0_x000d__x000a_" sqref="E85">
      <formula1>0</formula1>
      <formula2>300</formula2>
    </dataValidation>
    <dataValidation type="textLength" errorStyle="information" allowBlank="1" showInputMessage="1" showErrorMessage="1" error="XLBVal:6=5504183.43_x000d__x000a_" sqref="E50">
      <formula1>0</formula1>
      <formula2>300</formula2>
    </dataValidation>
    <dataValidation type="textLength" errorStyle="information" allowBlank="1" showInputMessage="1" showErrorMessage="1" error="XLBVal:6=0_x000d__x000a_" sqref="E18">
      <formula1>0</formula1>
      <formula2>300</formula2>
    </dataValidation>
    <dataValidation type="textLength" errorStyle="information" allowBlank="1" showInputMessage="1" showErrorMessage="1" error="XLBVal:6=-49417300_x000d__x000a_" sqref="F288">
      <formula1>0</formula1>
      <formula2>300</formula2>
    </dataValidation>
    <dataValidation type="textLength" errorStyle="information" allowBlank="1" showInputMessage="1" showErrorMessage="1" error="XLBVal:6=-712851_x000d__x000a_" sqref="F256">
      <formula1>0</formula1>
      <formula2>300</formula2>
    </dataValidation>
    <dataValidation type="textLength" errorStyle="information" allowBlank="1" showInputMessage="1" showErrorMessage="1" error="XLBVal:6=-12605.7_x000d__x000a_" sqref="F220">
      <formula1>0</formula1>
      <formula2>300</formula2>
    </dataValidation>
    <dataValidation type="textLength" errorStyle="information" allowBlank="1" showInputMessage="1" showErrorMessage="1" error="XLBVal:6=-10.8_x000d__x000a_" sqref="F188">
      <formula1>0</formula1>
      <formula2>300</formula2>
    </dataValidation>
    <dataValidation type="textLength" errorStyle="information" allowBlank="1" showInputMessage="1" showErrorMessage="1" error="XLBVal:6=0_x000d__x000a_" sqref="F150">
      <formula1>0</formula1>
      <formula2>300</formula2>
    </dataValidation>
    <dataValidation type="textLength" errorStyle="information" allowBlank="1" showInputMessage="1" showErrorMessage="1" error="XLBVal:6=-14245.1_x000d__x000a_" sqref="F117">
      <formula1>0</formula1>
      <formula2>300</formula2>
    </dataValidation>
    <dataValidation type="textLength" errorStyle="information" allowBlank="1" showInputMessage="1" showErrorMessage="1" error="XLBVal:6=0_x000d__x000a_" sqref="F85">
      <formula1>0</formula1>
      <formula2>300</formula2>
    </dataValidation>
    <dataValidation type="textLength" errorStyle="information" allowBlank="1" showInputMessage="1" showErrorMessage="1" error="XLBVal:6=5290464.51_x000d__x000a_" sqref="F50">
      <formula1>0</formula1>
      <formula2>300</formula2>
    </dataValidation>
    <dataValidation type="textLength" errorStyle="information" allowBlank="1" showInputMessage="1" showErrorMessage="1" error="XLBVal:6=0_x000d__x000a_" sqref="F18">
      <formula1>0</formula1>
      <formula2>300</formula2>
    </dataValidation>
    <dataValidation type="textLength" errorStyle="information" allowBlank="1" showInputMessage="1" showErrorMessage="1" error="XLBVal:6=-1283753_x000d__x000a_" sqref="E287">
      <formula1>0</formula1>
      <formula2>300</formula2>
    </dataValidation>
    <dataValidation type="textLength" errorStyle="information" allowBlank="1" showInputMessage="1" showErrorMessage="1" error="XLBVal:6=1509596.8_x000d__x000a_" sqref="E255">
      <formula1>0</formula1>
      <formula2>300</formula2>
    </dataValidation>
    <dataValidation type="textLength" errorStyle="information" allowBlank="1" showInputMessage="1" showErrorMessage="1" error="XLBVal:6=-12259.42_x000d__x000a_" sqref="E219">
      <formula1>0</formula1>
      <formula2>300</formula2>
    </dataValidation>
    <dataValidation type="textLength" errorStyle="information" allowBlank="1" showInputMessage="1" showErrorMessage="1" error="XLBVal:6=0_x000d__x000a_" sqref="E187">
      <formula1>0</formula1>
      <formula2>300</formula2>
    </dataValidation>
    <dataValidation type="textLength" errorStyle="information" allowBlank="1" showInputMessage="1" showErrorMessage="1" error="XLBVal:6=5550.77_x000d__x000a_" sqref="E149">
      <formula1>0</formula1>
      <formula2>300</formula2>
    </dataValidation>
    <dataValidation type="textLength" errorStyle="information" allowBlank="1" showInputMessage="1" showErrorMessage="1" error="XLBVal:6=-374923.7_x000d__x000a_" sqref="E116">
      <formula1>0</formula1>
      <formula2>300</formula2>
    </dataValidation>
    <dataValidation type="textLength" errorStyle="information" allowBlank="1" showInputMessage="1" showErrorMessage="1" error="XLBVal:6=0_x000d__x000a_" sqref="E84">
      <formula1>0</formula1>
      <formula2>300</formula2>
    </dataValidation>
    <dataValidation type="textLength" errorStyle="information" allowBlank="1" showInputMessage="1" showErrorMessage="1" error="XLBVal:6=0_x000d__x000a_" sqref="E49">
      <formula1>0</formula1>
      <formula2>300</formula2>
    </dataValidation>
    <dataValidation type="textLength" errorStyle="information" allowBlank="1" showInputMessage="1" showErrorMessage="1" error="XLBVal:6=140000_x000d__x000a_" sqref="E17">
      <formula1>0</formula1>
      <formula2>300</formula2>
    </dataValidation>
    <dataValidation type="textLength" errorStyle="information" allowBlank="1" showInputMessage="1" showErrorMessage="1" error="XLBVal:6=-568663608.48_x000d__x000a_" sqref="F285">
      <formula1>0</formula1>
      <formula2>300</formula2>
    </dataValidation>
    <dataValidation type="textLength" errorStyle="information" allowBlank="1" showInputMessage="1" showErrorMessage="1" error="XLBVal:6=-7612352.71_x000d__x000a_" sqref="F253">
      <formula1>0</formula1>
      <formula2>300</formula2>
    </dataValidation>
    <dataValidation type="textLength" errorStyle="information" allowBlank="1" showInputMessage="1" showErrorMessage="1" error="XLBVal:6=-422000_x000d__x000a_" sqref="F217">
      <formula1>0</formula1>
      <formula2>300</formula2>
    </dataValidation>
    <dataValidation type="textLength" errorStyle="information" allowBlank="1" showInputMessage="1" showErrorMessage="1" error="XLBVal:6=0_x000d__x000a_" sqref="F185">
      <formula1>0</formula1>
      <formula2>300</formula2>
    </dataValidation>
    <dataValidation type="textLength" errorStyle="information" allowBlank="1" showInputMessage="1" showErrorMessage="1" error="XLBVal:6=0_x000d__x000a_" sqref="F147">
      <formula1>0</formula1>
      <formula2>300</formula2>
    </dataValidation>
    <dataValidation type="textLength" errorStyle="information" allowBlank="1" showInputMessage="1" showErrorMessage="1" error="XLBVal:6=-62007.79_x000d__x000a_" sqref="F114">
      <formula1>0</formula1>
      <formula2>300</formula2>
    </dataValidation>
    <dataValidation type="textLength" errorStyle="information" allowBlank="1" showInputMessage="1" showErrorMessage="1" error="XLBVal:6=0_x000d__x000a_" sqref="F79">
      <formula1>0</formula1>
      <formula2>300</formula2>
    </dataValidation>
    <dataValidation type="textLength" errorStyle="information" allowBlank="1" showInputMessage="1" showErrorMessage="1" error="XLBVal:6=0_x000d__x000a_" sqref="F47">
      <formula1>0</formula1>
      <formula2>300</formula2>
    </dataValidation>
    <dataValidation type="textLength" errorStyle="information" allowBlank="1" showInputMessage="1" showErrorMessage="1" error="XLBVal:6=-1634669.56_x000d__x000a_" sqref="E298">
      <formula1>0</formula1>
      <formula2>300</formula2>
    </dataValidation>
    <dataValidation type="textLength" errorStyle="information" allowBlank="1" showInputMessage="1" showErrorMessage="1" error="XLBVal:6=-6488868.78_x000d__x000a_" sqref="E266">
      <formula1>0</formula1>
      <formula2>300</formula2>
    </dataValidation>
    <dataValidation type="textLength" errorStyle="information" allowBlank="1" showInputMessage="1" showErrorMessage="1" error="XLBVal:6=0_x000d__x000a_" sqref="E230">
      <formula1>0</formula1>
      <formula2>300</formula2>
    </dataValidation>
    <dataValidation type="textLength" errorStyle="information" allowBlank="1" showInputMessage="1" showErrorMessage="1" error="XLBVal:6=-258756.27_x000d__x000a_" sqref="E198">
      <formula1>0</formula1>
      <formula2>300</formula2>
    </dataValidation>
    <dataValidation type="textLength" errorStyle="information" allowBlank="1" showInputMessage="1" showErrorMessage="1" error="XLBVal:6=-788112.08_x000d__x000a_" sqref="E166">
      <formula1>0</formula1>
      <formula2>300</formula2>
    </dataValidation>
    <dataValidation type="textLength" errorStyle="information" allowBlank="1" showInputMessage="1" showErrorMessage="1" error="XLBVal:6=0_x000d__x000a_" sqref="E128">
      <formula1>0</formula1>
      <formula2>300</formula2>
    </dataValidation>
    <dataValidation type="textLength" errorStyle="information" allowBlank="1" showInputMessage="1" showErrorMessage="1" error="XLBVal:6=1375_x000d__x000a_" sqref="E95">
      <formula1>0</formula1>
      <formula2>300</formula2>
    </dataValidation>
    <dataValidation type="textLength" errorStyle="information" allowBlank="1" showInputMessage="1" showErrorMessage="1" error="XLBVal:6=0_x000d__x000a_" sqref="E60">
      <formula1>0</formula1>
      <formula2>300</formula2>
    </dataValidation>
    <dataValidation type="textLength" errorStyle="information" allowBlank="1" showInputMessage="1" showErrorMessage="1" error="XLBVal:6=706108_x000d__x000a_" sqref="E28">
      <formula1>0</formula1>
      <formula2>300</formula2>
    </dataValidation>
    <dataValidation type="textLength" errorStyle="information" allowBlank="1" showInputMessage="1" showErrorMessage="1" error="XLBVal:6=-2100884.57_x000d__x000a_" sqref="F298">
      <formula1>0</formula1>
      <formula2>300</formula2>
    </dataValidation>
    <dataValidation type="textLength" errorStyle="information" allowBlank="1" showInputMessage="1" showErrorMessage="1" error="XLBVal:6=-14406512.33_x000d__x000a_" sqref="F266">
      <formula1>0</formula1>
      <formula2>300</formula2>
    </dataValidation>
    <dataValidation type="textLength" errorStyle="information" allowBlank="1" showInputMessage="1" showErrorMessage="1" error="XLBVal:6=0_x000d__x000a_" sqref="F230">
      <formula1>0</formula1>
      <formula2>300</formula2>
    </dataValidation>
    <dataValidation type="textLength" errorStyle="information" allowBlank="1" showInputMessage="1" showErrorMessage="1" error="XLBVal:6=-287165.33_x000d__x000a_" sqref="F198">
      <formula1>0</formula1>
      <formula2>300</formula2>
    </dataValidation>
    <dataValidation type="textLength" errorStyle="information" allowBlank="1" showInputMessage="1" showErrorMessage="1" error="XLBVal:6=-347551.07_x000d__x000a_" sqref="F166">
      <formula1>0</formula1>
      <formula2>300</formula2>
    </dataValidation>
    <dataValidation type="textLength" errorStyle="information" allowBlank="1" showInputMessage="1" showErrorMessage="1" error="XLBVal:6=0_x000d__x000a_" sqref="F128">
      <formula1>0</formula1>
      <formula2>300</formula2>
    </dataValidation>
    <dataValidation type="textLength" errorStyle="information" allowBlank="1" showInputMessage="1" showErrorMessage="1" error="XLBVal:6=0_x000d__x000a_" sqref="F95">
      <formula1>0</formula1>
      <formula2>300</formula2>
    </dataValidation>
    <dataValidation type="textLength" errorStyle="information" allowBlank="1" showInputMessage="1" showErrorMessage="1" error="XLBVal:6=0_x000d__x000a_" sqref="F60">
      <formula1>0</formula1>
      <formula2>300</formula2>
    </dataValidation>
    <dataValidation type="textLength" errorStyle="information" allowBlank="1" showInputMessage="1" showErrorMessage="1" error="XLBVal:6=724119_x000d__x000a_" sqref="F28">
      <formula1>0</formula1>
      <formula2>300</formula2>
    </dataValidation>
    <dataValidation type="textLength" errorStyle="information" allowBlank="1" showInputMessage="1" showErrorMessage="1" error="XLBVal:6=0_x000d__x000a_" sqref="E297">
      <formula1>0</formula1>
      <formula2>300</formula2>
    </dataValidation>
    <dataValidation type="textLength" errorStyle="information" allowBlank="1" showInputMessage="1" showErrorMessage="1" error="XLBVal:6=1452325.55_x000d__x000a_" sqref="E265">
      <formula1>0</formula1>
      <formula2>300</formula2>
    </dataValidation>
    <dataValidation type="textLength" errorStyle="information" allowBlank="1" showInputMessage="1" showErrorMessage="1" error="XLBVal:6=0_x000d__x000a_" sqref="E229">
      <formula1>0</formula1>
      <formula2>300</formula2>
    </dataValidation>
    <dataValidation type="textLength" errorStyle="information" allowBlank="1" showInputMessage="1" showErrorMessage="1" error="XLBVal:6=0_x000d__x000a_" sqref="E197">
      <formula1>0</formula1>
      <formula2>300</formula2>
    </dataValidation>
    <dataValidation type="textLength" errorStyle="information" allowBlank="1" showInputMessage="1" showErrorMessage="1" error="XLBVal:6=0_x000d__x000a_" sqref="E160">
      <formula1>0</formula1>
      <formula2>300</formula2>
    </dataValidation>
    <dataValidation type="textLength" errorStyle="information" allowBlank="1" showInputMessage="1" showErrorMessage="1" error="XLBVal:6=0_x000d__x000a_" sqref="E127">
      <formula1>0</formula1>
      <formula2>300</formula2>
    </dataValidation>
    <dataValidation type="textLength" errorStyle="information" allowBlank="1" showInputMessage="1" showErrorMessage="1" error="XLBVal:6=-174397.43_x000d__x000a_" sqref="E94">
      <formula1>0</formula1>
      <formula2>300</formula2>
    </dataValidation>
    <dataValidation type="textLength" errorStyle="information" allowBlank="1" showInputMessage="1" showErrorMessage="1" error="XLBVal:6=0_x000d__x000a_" sqref="E59">
      <formula1>0</formula1>
      <formula2>300</formula2>
    </dataValidation>
    <dataValidation type="textLength" errorStyle="information" allowBlank="1" showInputMessage="1" showErrorMessage="1" error="XLBVal:6=6250_x000d__x000a_" sqref="E27">
      <formula1>0</formula1>
      <formula2>300</formula2>
    </dataValidation>
    <dataValidation type="textLength" errorStyle="information" allowBlank="1" showInputMessage="1" showErrorMessage="1" error="XLBVal:6=-1972733_x000d__x000a_" sqref="F295">
      <formula1>0</formula1>
      <formula2>300</formula2>
    </dataValidation>
    <dataValidation type="textLength" errorStyle="information" allowBlank="1" showInputMessage="1" showErrorMessage="1" error="XLBVal:6=0_x000d__x000a_" sqref="F263">
      <formula1>0</formula1>
      <formula2>300</formula2>
    </dataValidation>
    <dataValidation type="textLength" errorStyle="information" allowBlank="1" showInputMessage="1" showErrorMessage="1" error="XLBVal:6=-13000_x000d__x000a_" sqref="F227">
      <formula1>0</formula1>
      <formula2>300</formula2>
    </dataValidation>
    <dataValidation type="textLength" errorStyle="information" allowBlank="1" showInputMessage="1" showErrorMessage="1" error="XLBVal:6=0_x000d__x000a_" sqref="F195">
      <formula1>0</formula1>
      <formula2>300</formula2>
    </dataValidation>
    <dataValidation type="textLength" errorStyle="information" allowBlank="1" showInputMessage="1" showErrorMessage="1" error="XLBVal:6=-326407.53_x000d__x000a_" sqref="F158">
      <formula1>0</formula1>
      <formula2>300</formula2>
    </dataValidation>
    <dataValidation type="textLength" errorStyle="information" allowBlank="1" showInputMessage="1" showErrorMessage="1" error="XLBVal:6=-5738.63_x000d__x000a_" sqref="F125">
      <formula1>0</formula1>
      <formula2>300</formula2>
    </dataValidation>
    <dataValidation type="textLength" errorStyle="information" allowBlank="1" showInputMessage="1" showErrorMessage="1" error="XLBVal:6=0_x000d__x000a_" sqref="F92">
      <formula1>0</formula1>
      <formula2>300</formula2>
    </dataValidation>
    <dataValidation type="textLength" errorStyle="information" allowBlank="1" showInputMessage="1" showErrorMessage="1" error="XLBVal:6=0_x000d__x000a_" sqref="F57">
      <formula1>0</formula1>
      <formula2>300</formula2>
    </dataValidation>
    <dataValidation type="textLength" errorStyle="information" allowBlank="1" showInputMessage="1" showErrorMessage="1" error="XLBVal:6=10000000_x000d__x000a_" sqref="F25">
      <formula1>0</formula1>
      <formula2>300</formula2>
    </dataValidation>
    <dataValidation type="textLength" errorStyle="information" allowBlank="1" showInputMessage="1" showErrorMessage="1" error="XLBVal:6=-25621402.2_x000d__x000a_" sqref="E292">
      <formula1>0</formula1>
      <formula2>300</formula2>
    </dataValidation>
    <dataValidation type="textLength" errorStyle="information" allowBlank="1" showInputMessage="1" showErrorMessage="1" error="XLBVal:6=0_x000d__x000a_" sqref="E260">
      <formula1>0</formula1>
      <formula2>300</formula2>
    </dataValidation>
    <dataValidation type="textLength" errorStyle="information" allowBlank="1" showInputMessage="1" showErrorMessage="1" error="XLBVal:6=0_x000d__x000a_" sqref="E224">
      <formula1>0</formula1>
      <formula2>300</formula2>
    </dataValidation>
    <dataValidation type="textLength" errorStyle="information" allowBlank="1" showInputMessage="1" showErrorMessage="1" error="XLBVal:6=0_x000d__x000a_" sqref="E192">
      <formula1>0</formula1>
      <formula2>300</formula2>
    </dataValidation>
    <dataValidation type="textLength" errorStyle="information" allowBlank="1" showInputMessage="1" showErrorMessage="1" error="XLBVal:6=0_x000d__x000a_" sqref="E155">
      <formula1>0</formula1>
      <formula2>300</formula2>
    </dataValidation>
    <dataValidation type="textLength" errorStyle="information" allowBlank="1" showInputMessage="1" showErrorMessage="1" error="XLBVal:6=1858.32_x000d__x000a_" sqref="E122">
      <formula1>0</formula1>
      <formula2>300</formula2>
    </dataValidation>
    <dataValidation type="textLength" errorStyle="information" allowBlank="1" showInputMessage="1" showErrorMessage="1" error="XLBVal:6=0_x000d__x000a_" sqref="E89">
      <formula1>0</formula1>
      <formula2>300</formula2>
    </dataValidation>
    <dataValidation type="textLength" errorStyle="information" allowBlank="1" showInputMessage="1" showErrorMessage="1" error="XLBVal:6=0_x000d__x000a_" sqref="E54">
      <formula1>0</formula1>
      <formula2>300</formula2>
    </dataValidation>
    <dataValidation type="textLength" errorStyle="information" allowBlank="1" showInputMessage="1" showErrorMessage="1" error="XLBVal:6=503760.02_x000d__x000a_" sqref="E22">
      <formula1>0</formula1>
      <formula2>300</formula2>
    </dataValidation>
    <dataValidation type="textLength" errorStyle="information" allowBlank="1" showInputMessage="1" showErrorMessage="1" error="XLBVal:6=-24961715.18_x000d__x000a_" sqref="F292">
      <formula1>0</formula1>
      <formula2>300</formula2>
    </dataValidation>
    <dataValidation type="textLength" errorStyle="information" allowBlank="1" showInputMessage="1" showErrorMessage="1" error="XLBVal:6=0_x000d__x000a_" sqref="F260">
      <formula1>0</formula1>
      <formula2>300</formula2>
    </dataValidation>
    <dataValidation type="textLength" errorStyle="information" allowBlank="1" showInputMessage="1" showErrorMessage="1" error="XLBVal:6=-309.15_x000d__x000a_" sqref="F224">
      <formula1>0</formula1>
      <formula2>300</formula2>
    </dataValidation>
    <dataValidation type="textLength" errorStyle="information" allowBlank="1" showInputMessage="1" showErrorMessage="1" error="XLBVal:6=0_x000d__x000a_" sqref="F192">
      <formula1>0</formula1>
      <formula2>300</formula2>
    </dataValidation>
    <dataValidation type="textLength" errorStyle="information" allowBlank="1" showInputMessage="1" showErrorMessage="1" error="XLBVal:6=0_x000d__x000a_" sqref="F155">
      <formula1>0</formula1>
      <formula2>300</formula2>
    </dataValidation>
    <dataValidation type="textLength" errorStyle="information" allowBlank="1" showInputMessage="1" showErrorMessage="1" error="XLBVal:6=0_x000d__x000a_" sqref="F122">
      <formula1>0</formula1>
      <formula2>300</formula2>
    </dataValidation>
    <dataValidation type="textLength" errorStyle="information" allowBlank="1" showInputMessage="1" showErrorMessage="1" error="XLBVal:6=0_x000d__x000a_" sqref="F89">
      <formula1>0</formula1>
      <formula2>300</formula2>
    </dataValidation>
    <dataValidation type="textLength" errorStyle="information" allowBlank="1" showInputMessage="1" showErrorMessage="1" error="XLBVal:6=0_x000d__x000a_" sqref="F54">
      <formula1>0</formula1>
      <formula2>300</formula2>
    </dataValidation>
    <dataValidation type="textLength" errorStyle="information" allowBlank="1" showInputMessage="1" showErrorMessage="1" error="XLBVal:6=503760.02_x000d__x000a_" sqref="F22">
      <formula1>0</formula1>
      <formula2>300</formula2>
    </dataValidation>
    <dataValidation type="textLength" errorStyle="information" allowBlank="1" showInputMessage="1" showErrorMessage="1" error="XLBVal:6=-994704_x000d__x000a_" sqref="E291">
      <formula1>0</formula1>
      <formula2>300</formula2>
    </dataValidation>
    <dataValidation type="textLength" errorStyle="information" allowBlank="1" showInputMessage="1" showErrorMessage="1" error="XLBVal:6=0_x000d__x000a_" sqref="E259">
      <formula1>0</formula1>
      <formula2>300</formula2>
    </dataValidation>
    <dataValidation type="textLength" errorStyle="information" allowBlank="1" showInputMessage="1" showErrorMessage="1" error="XLBVal:6=-1322.26_x000d__x000a_" sqref="E223">
      <formula1>0</formula1>
      <formula2>300</formula2>
    </dataValidation>
    <dataValidation type="textLength" errorStyle="information" allowBlank="1" showInputMessage="1" showErrorMessage="1" error="XLBVal:6=0_x000d__x000a_" sqref="E191">
      <formula1>0</formula1>
      <formula2>300</formula2>
    </dataValidation>
    <dataValidation type="textLength" errorStyle="information" allowBlank="1" showInputMessage="1" showErrorMessage="1" error="XLBVal:6=0_x000d__x000a_" sqref="E154">
      <formula1>0</formula1>
      <formula2>300</formula2>
    </dataValidation>
    <dataValidation type="textLength" errorStyle="information" allowBlank="1" showInputMessage="1" showErrorMessage="1" error="XLBVal:6=-1319.09_x000d__x000a_" sqref="E121">
      <formula1>0</formula1>
      <formula2>300</formula2>
    </dataValidation>
    <dataValidation type="textLength" errorStyle="information" allowBlank="1" showInputMessage="1" showErrorMessage="1" error="XLBVal:6=-49920.35_x000d__x000a_" sqref="E88">
      <formula1>0</formula1>
      <formula2>300</formula2>
    </dataValidation>
    <dataValidation type="textLength" errorStyle="information" allowBlank="1" showInputMessage="1" showErrorMessage="1" error="XLBVal:6=0_x000d__x000a_" sqref="E53">
      <formula1>0</formula1>
      <formula2>300</formula2>
    </dataValidation>
    <dataValidation type="textLength" errorStyle="information" allowBlank="1" showInputMessage="1" showErrorMessage="1" error="XLBVal:6=5199_x000d__x000a_" sqref="E21">
      <formula1>0</formula1>
      <formula2>300</formula2>
    </dataValidation>
    <dataValidation type="textLength" errorStyle="information" allowBlank="1" showInputMessage="1" showErrorMessage="1" error="XLBVal:6=-11819008.92_x000d__x000a_" sqref="F289">
      <formula1>0</formula1>
      <formula2>300</formula2>
    </dataValidation>
    <dataValidation type="textLength" errorStyle="information" allowBlank="1" showInputMessage="1" showErrorMessage="1" error="XLBVal:6=0_x000d__x000a_" sqref="F257">
      <formula1>0</formula1>
      <formula2>300</formula2>
    </dataValidation>
    <dataValidation type="textLength" errorStyle="information" allowBlank="1" showInputMessage="1" showErrorMessage="1" error="XLBVal:6=-15090.77_x000d__x000a_" sqref="F221">
      <formula1>0</formula1>
      <formula2>300</formula2>
    </dataValidation>
    <dataValidation type="textLength" errorStyle="information" allowBlank="1" showInputMessage="1" showErrorMessage="1" error="XLBVal:6=0_x000d__x000a_" sqref="F189">
      <formula1>0</formula1>
      <formula2>300</formula2>
    </dataValidation>
    <dataValidation type="textLength" errorStyle="information" allowBlank="1" showInputMessage="1" showErrorMessage="1" error="XLBVal:6=0_x000d__x000a_" sqref="F151">
      <formula1>0</formula1>
      <formula2>300</formula2>
    </dataValidation>
    <dataValidation type="textLength" errorStyle="information" allowBlank="1" showInputMessage="1" showErrorMessage="1" error="XLBVal:6=487275.11_x000d__x000a_" sqref="F119">
      <formula1>0</formula1>
      <formula2>300</formula2>
    </dataValidation>
    <dataValidation type="textLength" errorStyle="information" allowBlank="1" showInputMessage="1" showErrorMessage="1" error="XLBVal:6=-676027.51_x000d__x000a_" sqref="F86">
      <formula1>0</formula1>
      <formula2>300</formula2>
    </dataValidation>
    <dataValidation type="textLength" errorStyle="information" allowBlank="1" showInputMessage="1" showErrorMessage="1" error="XLBVal:6=311900.69_x000d__x000a_" sqref="F51">
      <formula1>0</formula1>
      <formula2>300</formula2>
    </dataValidation>
    <dataValidation type="textLength" errorStyle="information" allowBlank="1" showInputMessage="1" showErrorMessage="1" error="XLBVal:6=0_x000d__x000a_" sqref="F19">
      <formula1>0</formula1>
      <formula2>300</formula2>
    </dataValidation>
    <dataValidation type="textLength" errorStyle="information" allowBlank="1" showInputMessage="1" showErrorMessage="1" error="XLBVal:6=498766.21_x000d__x000a_" sqref="E294">
      <formula1>0</formula1>
      <formula2>300</formula2>
    </dataValidation>
    <dataValidation type="textLength" errorStyle="information" allowBlank="1" showInputMessage="1" showErrorMessage="1" error="XLBVal:6=0_x000d__x000a_" sqref="E262">
      <formula1>0</formula1>
      <formula2>300</formula2>
    </dataValidation>
    <dataValidation type="textLength" errorStyle="information" allowBlank="1" showInputMessage="1" showErrorMessage="1" error="XLBVal:6=0_x000d__x000a_" sqref="E226">
      <formula1>0</formula1>
      <formula2>300</formula2>
    </dataValidation>
    <dataValidation type="textLength" errorStyle="information" allowBlank="1" showInputMessage="1" showErrorMessage="1" error="XLBVal:6=0_x000d__x000a_" sqref="E194">
      <formula1>0</formula1>
      <formula2>300</formula2>
    </dataValidation>
    <dataValidation type="textLength" errorStyle="information" allowBlank="1" showInputMessage="1" showErrorMessage="1" error="XLBVal:6=9995429_x000d__x000a_" sqref="E157">
      <formula1>0</formula1>
      <formula2>300</formula2>
    </dataValidation>
    <dataValidation type="textLength" errorStyle="information" allowBlank="1" showInputMessage="1" showErrorMessage="1" error="XLBVal:6=-132046.82_x000d__x000a_" sqref="E124">
      <formula1>0</formula1>
      <formula2>300</formula2>
    </dataValidation>
    <dataValidation type="textLength" errorStyle="information" allowBlank="1" showInputMessage="1" showErrorMessage="1" error="XLBVal:6=0_x000d__x000a_" sqref="E91">
      <formula1>0</formula1>
      <formula2>300</formula2>
    </dataValidation>
    <dataValidation type="textLength" errorStyle="information" allowBlank="1" showInputMessage="1" showErrorMessage="1" error="XLBVal:6=-90100.17_x000d__x000a_" sqref="E56">
      <formula1>0</formula1>
      <formula2>300</formula2>
    </dataValidation>
    <dataValidation type="textLength" errorStyle="information" allowBlank="1" showInputMessage="1" showErrorMessage="1" error="XLBVal:6=4023220.66_x000d__x000a_" sqref="E24">
      <formula1>0</formula1>
      <formula2>300</formula2>
    </dataValidation>
    <dataValidation type="textLength" errorStyle="information" allowBlank="1" showInputMessage="1" showErrorMessage="1" error="XLBVal:6=-63699753.43_x000d__x000a_" sqref="F294">
      <formula1>0</formula1>
      <formula2>300</formula2>
    </dataValidation>
    <dataValidation type="textLength" errorStyle="information" allowBlank="1" showInputMessage="1" showErrorMessage="1" error="XLBVal:6=0_x000d__x000a_" sqref="F262">
      <formula1>0</formula1>
      <formula2>300</formula2>
    </dataValidation>
    <dataValidation type="textLength" errorStyle="information" allowBlank="1" showInputMessage="1" showErrorMessage="1" error="XLBVal:6=0_x000d__x000a_" sqref="F226">
      <formula1>0</formula1>
      <formula2>300</formula2>
    </dataValidation>
    <dataValidation type="textLength" errorStyle="information" allowBlank="1" showInputMessage="1" showErrorMessage="1" error="XLBVal:6=0_x000d__x000a_" sqref="F194">
      <formula1>0</formula1>
      <formula2>300</formula2>
    </dataValidation>
    <dataValidation type="textLength" errorStyle="information" allowBlank="1" showInputMessage="1" showErrorMessage="1" error="XLBVal:6=3749046.3_x000d__x000a_" sqref="F157">
      <formula1>0</formula1>
      <formula2>300</formula2>
    </dataValidation>
    <dataValidation type="textLength" errorStyle="information" allowBlank="1" showInputMessage="1" showErrorMessage="1" error="XLBVal:6=-141675.55_x000d__x000a_" sqref="F124">
      <formula1>0</formula1>
      <formula2>300</formula2>
    </dataValidation>
    <dataValidation type="textLength" errorStyle="information" allowBlank="1" showInputMessage="1" showErrorMessage="1" error="XLBVal:6=0_x000d__x000a_" sqref="F91">
      <formula1>0</formula1>
      <formula2>300</formula2>
    </dataValidation>
    <dataValidation type="textLength" errorStyle="information" allowBlank="1" showInputMessage="1" showErrorMessage="1" error="XLBVal:6=-44852.34_x000d__x000a_" sqref="F56">
      <formula1>0</formula1>
      <formula2>300</formula2>
    </dataValidation>
    <dataValidation type="textLength" errorStyle="information" allowBlank="1" showInputMessage="1" showErrorMessage="1" error="XLBVal:6=6694676.02_x000d__x000a_" sqref="F24">
      <formula1>0</formula1>
      <formula2>300</formula2>
    </dataValidation>
    <dataValidation type="textLength" errorStyle="information" allowBlank="1" showInputMessage="1" showErrorMessage="1" error="XLBVal:6=399496.27_x000d__x000a_" sqref="E293">
      <formula1>0</formula1>
      <formula2>300</formula2>
    </dataValidation>
    <dataValidation type="textLength" errorStyle="information" allowBlank="1" showInputMessage="1" showErrorMessage="1" error="XLBVal:6=0_x000d__x000a_" sqref="E261">
      <formula1>0</formula1>
      <formula2>300</formula2>
    </dataValidation>
    <dataValidation type="textLength" errorStyle="information" allowBlank="1" showInputMessage="1" showErrorMessage="1" error="XLBVal:6=0_x000d__x000a_" sqref="E225">
      <formula1>0</formula1>
      <formula2>300</formula2>
    </dataValidation>
    <dataValidation type="textLength" errorStyle="information" allowBlank="1" showInputMessage="1" showErrorMessage="1" error="XLBVal:2=0_x000d__x000a_" sqref="E193">
      <formula1>0</formula1>
      <formula2>300</formula2>
    </dataValidation>
    <dataValidation type="textLength" errorStyle="information" allowBlank="1" showInputMessage="1" showErrorMessage="1" error="XLBVal:6=-8671499.85_x000d__x000a_" sqref="E156">
      <formula1>0</formula1>
      <formula2>300</formula2>
    </dataValidation>
    <dataValidation type="textLength" errorStyle="information" allowBlank="1" showInputMessage="1" showErrorMessage="1" error="XLBVal:6=1151187.86_x000d__x000a_" sqref="E123">
      <formula1>0</formula1>
      <formula2>300</formula2>
    </dataValidation>
    <dataValidation type="textLength" errorStyle="information" allowBlank="1" showInputMessage="1" showErrorMessage="1" error="XLBVal:6=-100373.03_x000d__x000a_" sqref="E90">
      <formula1>0</formula1>
      <formula2>300</formula2>
    </dataValidation>
    <dataValidation type="textLength" errorStyle="information" allowBlank="1" showInputMessage="1" showErrorMessage="1" error="XLBVal:6=-1375_x000d__x000a_" sqref="E55">
      <formula1>0</formula1>
      <formula2>300</formula2>
    </dataValidation>
    <dataValidation type="textLength" errorStyle="information" allowBlank="1" showInputMessage="1" showErrorMessage="1" error="XLBVal:6=0_x000d__x000a_" sqref="E23">
      <formula1>0</formula1>
      <formula2>300</formula2>
    </dataValidation>
    <dataValidation type="textLength" errorStyle="information" allowBlank="1" showInputMessage="1" showErrorMessage="1" error="XLBVal:6=-1326704_x000d__x000a_" sqref="F291">
      <formula1>0</formula1>
      <formula2>300</formula2>
    </dataValidation>
    <dataValidation type="textLength" errorStyle="information" allowBlank="1" showInputMessage="1" showErrorMessage="1" error="XLBVal:6=0_x000d__x000a_" sqref="F259">
      <formula1>0</formula1>
      <formula2>300</formula2>
    </dataValidation>
    <dataValidation type="textLength" errorStyle="information" allowBlank="1" showInputMessage="1" showErrorMessage="1" error="XLBVal:6=-1287.19_x000d__x000a_" sqref="F223">
      <formula1>0</formula1>
      <formula2>300</formula2>
    </dataValidation>
    <dataValidation type="textLength" errorStyle="information" allowBlank="1" showInputMessage="1" showErrorMessage="1" error="XLBVal:6=0_x000d__x000a_" sqref="F191">
      <formula1>0</formula1>
      <formula2>300</formula2>
    </dataValidation>
    <dataValidation type="textLength" errorStyle="information" allowBlank="1" showInputMessage="1" showErrorMessage="1" error="XLBVal:6=0_x000d__x000a_" sqref="F154">
      <formula1>0</formula1>
      <formula2>300</formula2>
    </dataValidation>
    <dataValidation type="textLength" errorStyle="information" allowBlank="1" showInputMessage="1" showErrorMessage="1" error="XLBVal:6=-185.62_x000d__x000a_" sqref="F121">
      <formula1>0</formula1>
      <formula2>300</formula2>
    </dataValidation>
    <dataValidation type="textLength" errorStyle="information" allowBlank="1" showInputMessage="1" showErrorMessage="1" error="XLBVal:6=-49920_x000d__x000a_" sqref="F88">
      <formula1>0</formula1>
      <formula2>300</formula2>
    </dataValidation>
    <dataValidation type="textLength" errorStyle="information" allowBlank="1" showInputMessage="1" showErrorMessage="1" error="XLBVal:6=0_x000d__x000a_" sqref="F53">
      <formula1>0</formula1>
      <formula2>300</formula2>
    </dataValidation>
    <dataValidation type="textLength" errorStyle="information" allowBlank="1" showInputMessage="1" showErrorMessage="1" error="XLBVal:6=5199_x000d__x000a_" sqref="F21">
      <formula1>0</formula1>
      <formula2>300</formula2>
    </dataValidation>
    <dataValidation type="textLength" errorStyle="information" allowBlank="1" showInputMessage="1" showErrorMessage="1" error="XLBVal:6=-251113.25_x000d__x000a_" sqref="E296">
      <formula1>0</formula1>
      <formula2>300</formula2>
    </dataValidation>
    <dataValidation type="textLength" errorStyle="information" allowBlank="1" showInputMessage="1" showErrorMessage="1" error="XLBVal:6=-93452273.36_x000d__x000a_" sqref="E264">
      <formula1>0</formula1>
      <formula2>300</formula2>
    </dataValidation>
    <dataValidation type="textLength" errorStyle="information" allowBlank="1" showInputMessage="1" showErrorMessage="1" error="XLBVal:6=-5990_x000d__x000a_" sqref="E228">
      <formula1>0</formula1>
      <formula2>300</formula2>
    </dataValidation>
    <dataValidation type="textLength" errorStyle="information" allowBlank="1" showInputMessage="1" showErrorMessage="1" error="XLBVal:6=0_x000d__x000a_" sqref="E196">
      <formula1>0</formula1>
      <formula2>300</formula2>
    </dataValidation>
    <dataValidation type="textLength" errorStyle="information" allowBlank="1" showInputMessage="1" showErrorMessage="1" error="XLBVal:6=890.93_x000d__x000a_" sqref="E159">
      <formula1>0</formula1>
      <formula2>300</formula2>
    </dataValidation>
    <dataValidation type="textLength" errorStyle="information" allowBlank="1" showInputMessage="1" showErrorMessage="1" error="XLBVal:6=0_x000d__x000a_" sqref="E126">
      <formula1>0</formula1>
      <formula2>300</formula2>
    </dataValidation>
    <dataValidation type="textLength" errorStyle="information" allowBlank="1" showInputMessage="1" showErrorMessage="1" error="XLBVal:6=-1805962.6_x000d__x000a_" sqref="E93">
      <formula1>0</formula1>
      <formula2>300</formula2>
    </dataValidation>
    <dataValidation type="textLength" errorStyle="information" allowBlank="1" showInputMessage="1" showErrorMessage="1" error="XLBVal:6=0_x000d__x000a_" sqref="E58">
      <formula1>0</formula1>
      <formula2>300</formula2>
    </dataValidation>
    <dataValidation type="textLength" errorStyle="information" allowBlank="1" showInputMessage="1" showErrorMessage="1" error="XLBVal:6=75000_x000d__x000a_" sqref="E26">
      <formula1>0</formula1>
      <formula2>300</formula2>
    </dataValidation>
    <dataValidation type="textLength" errorStyle="information" allowBlank="1" showInputMessage="1" showErrorMessage="1" error="XLBVal:6=-291791.14_x000d__x000a_" sqref="F296">
      <formula1>0</formula1>
      <formula2>300</formula2>
    </dataValidation>
    <dataValidation type="textLength" errorStyle="information" allowBlank="1" showInputMessage="1" showErrorMessage="1" error="XLBVal:6=-89714795.22_x000d__x000a_" sqref="F264">
      <formula1>0</formula1>
      <formula2>300</formula2>
    </dataValidation>
    <dataValidation type="textLength" errorStyle="information" allowBlank="1" showInputMessage="1" showErrorMessage="1" error="XLBVal:6=-3998.01_x000d__x000a_" sqref="F228">
      <formula1>0</formula1>
      <formula2>300</formula2>
    </dataValidation>
    <dataValidation type="textLength" errorStyle="information" allowBlank="1" showInputMessage="1" showErrorMessage="1" error="XLBVal:6=0_x000d__x000a_" sqref="F196">
      <formula1>0</formula1>
      <formula2>300</formula2>
    </dataValidation>
    <dataValidation type="textLength" errorStyle="information" allowBlank="1" showInputMessage="1" showErrorMessage="1" error="XLBVal:6=168.22_x000d__x000a_" sqref="F159">
      <formula1>0</formula1>
      <formula2>300</formula2>
    </dataValidation>
    <dataValidation type="textLength" errorStyle="information" allowBlank="1" showInputMessage="1" showErrorMessage="1" error="XLBVal:6=0_x000d__x000a_" sqref="F126">
      <formula1>0</formula1>
      <formula2>300</formula2>
    </dataValidation>
    <dataValidation type="textLength" errorStyle="information" allowBlank="1" showInputMessage="1" showErrorMessage="1" error="XLBVal:6=-1951380.44_x000d__x000a_" sqref="F93">
      <formula1>0</formula1>
      <formula2>300</formula2>
    </dataValidation>
    <dataValidation type="textLength" errorStyle="information" allowBlank="1" showInputMessage="1" showErrorMessage="1" error="XLBVal:6=0_x000d__x000a_" sqref="F58">
      <formula1>0</formula1>
      <formula2>300</formula2>
    </dataValidation>
    <dataValidation type="textLength" errorStyle="information" allowBlank="1" showInputMessage="1" showErrorMessage="1" error="XLBVal:6=75000_x000d__x000a_" sqref="F26">
      <formula1>0</formula1>
      <formula2>300</formula2>
    </dataValidation>
    <dataValidation type="textLength" errorStyle="information" allowBlank="1" showInputMessage="1" showErrorMessage="1" error="XLBVal:6=-1530733_x000d__x000a_" sqref="E295">
      <formula1>0</formula1>
      <formula2>300</formula2>
    </dataValidation>
    <dataValidation type="textLength" errorStyle="information" allowBlank="1" showInputMessage="1" showErrorMessage="1" error="XLBVal:6=0_x000d__x000a_" sqref="E263">
      <formula1>0</formula1>
      <formula2>300</formula2>
    </dataValidation>
    <dataValidation type="textLength" errorStyle="information" allowBlank="1" showInputMessage="1" showErrorMessage="1" error="XLBVal:6=-16000_x000d__x000a_" sqref="E227">
      <formula1>0</formula1>
      <formula2>300</formula2>
    </dataValidation>
    <dataValidation type="textLength" errorStyle="information" allowBlank="1" showInputMessage="1" showErrorMessage="1" error="XLBVal:6=229.54_x000d__x000a_" sqref="E195">
      <formula1>0</formula1>
      <formula2>300</formula2>
    </dataValidation>
    <dataValidation type="textLength" errorStyle="information" allowBlank="1" showInputMessage="1" showErrorMessage="1" error="XLBVal:6=-149123.34_x000d__x000a_" sqref="E158">
      <formula1>0</formula1>
      <formula2>300</formula2>
    </dataValidation>
    <dataValidation type="textLength" errorStyle="information" allowBlank="1" showInputMessage="1" showErrorMessage="1" error="XLBVal:6=-18210.52_x000d__x000a_" sqref="E125">
      <formula1>0</formula1>
      <formula2>300</formula2>
    </dataValidation>
    <dataValidation type="textLength" errorStyle="information" allowBlank="1" showInputMessage="1" showErrorMessage="1" error="XLBVal:6=0_x000d__x000a_" sqref="E92">
      <formula1>0</formula1>
      <formula2>300</formula2>
    </dataValidation>
    <dataValidation type="textLength" errorStyle="information" allowBlank="1" showInputMessage="1" showErrorMessage="1" error="XLBVal:6=-1394427.4_x000d__x000a_" sqref="E274">
      <formula1>0</formula1>
      <formula2>300</formula2>
    </dataValidation>
    <dataValidation type="textLength" errorStyle="information" allowBlank="1" showInputMessage="1" showErrorMessage="1" error="XLBVal:6=-500_x000d__x000a_" sqref="E238">
      <formula1>0</formula1>
      <formula2>300</formula2>
    </dataValidation>
    <dataValidation type="textLength" errorStyle="information" allowBlank="1" showInputMessage="1" showErrorMessage="1" error="XLBVal:6=-56488.61_x000d__x000a_" sqref="E206">
      <formula1>0</formula1>
      <formula2>300</formula2>
    </dataValidation>
    <dataValidation type="textLength" errorStyle="information" allowBlank="1" showInputMessage="1" showErrorMessage="1" error="XLBVal:6=0_x000d__x000a_" sqref="E174">
      <formula1>0</formula1>
      <formula2>300</formula2>
    </dataValidation>
    <dataValidation type="textLength" errorStyle="information" allowBlank="1" showInputMessage="1" showErrorMessage="1" error="XLBVal:6=0_x000d__x000a_" sqref="E136">
      <formula1>0</formula1>
      <formula2>300</formula2>
    </dataValidation>
    <dataValidation type="textLength" errorStyle="information" allowBlank="1" showInputMessage="1" showErrorMessage="1" error="XLBVal:6=0_x000d__x000a_" sqref="E103">
      <formula1>0</formula1>
      <formula2>300</formula2>
    </dataValidation>
    <dataValidation type="textLength" errorStyle="information" allowBlank="1" showInputMessage="1" showErrorMessage="1" error="XLBVal:6=-1375_x000d__x000a_" sqref="E68">
      <formula1>0</formula1>
      <formula2>300</formula2>
    </dataValidation>
    <dataValidation type="textLength" errorStyle="information" allowBlank="1" showInputMessage="1" showErrorMessage="1" error="XLBVal:6=0_x000d__x000a_" sqref="E36">
      <formula1>0</formula1>
      <formula2>300</formula2>
    </dataValidation>
    <dataValidation type="textLength" errorStyle="information" allowBlank="1" showInputMessage="1" showErrorMessage="1" error="XLBVal:6=-1338994.88_x000d__x000a_" sqref="F274">
      <formula1>0</formula1>
      <formula2>300</formula2>
    </dataValidation>
    <dataValidation type="textLength" errorStyle="information" allowBlank="1" showInputMessage="1" showErrorMessage="1" error="XLBVal:6=-8359.06_x000d__x000a_" sqref="F238">
      <formula1>0</formula1>
      <formula2>300</formula2>
    </dataValidation>
    <dataValidation type="textLength" errorStyle="information" allowBlank="1" showInputMessage="1" showErrorMessage="1" error="XLBVal:6=-1912926.87_x000d__x000a_" sqref="F206">
      <formula1>0</formula1>
      <formula2>300</formula2>
    </dataValidation>
    <dataValidation type="textLength" errorStyle="information" allowBlank="1" showInputMessage="1" showErrorMessage="1" error="XLBVal:6=0_x000d__x000a_" sqref="F174">
      <formula1>0</formula1>
      <formula2>300</formula2>
    </dataValidation>
    <dataValidation type="textLength" errorStyle="information" allowBlank="1" showInputMessage="1" showErrorMessage="1" error="XLBVal:6=0_x000d__x000a_" sqref="F136">
      <formula1>0</formula1>
      <formula2>300</formula2>
    </dataValidation>
    <dataValidation type="textLength" errorStyle="information" allowBlank="1" showInputMessage="1" showErrorMessage="1" error="XLBVal:6=0_x000d__x000a_" sqref="F103">
      <formula1>0</formula1>
      <formula2>300</formula2>
    </dataValidation>
    <dataValidation type="textLength" errorStyle="information" allowBlank="1" showInputMessage="1" showErrorMessage="1" error="XLBVal:6=0_x000d__x000a_" sqref="F68">
      <formula1>0</formula1>
      <formula2>300</formula2>
    </dataValidation>
    <dataValidation type="textLength" errorStyle="information" allowBlank="1" showInputMessage="1" showErrorMessage="1" error="XLBVal:6=0_x000d__x000a_" sqref="F36">
      <formula1>0</formula1>
      <formula2>300</formula2>
    </dataValidation>
    <dataValidation type="textLength" errorStyle="information" allowBlank="1" showInputMessage="1" showErrorMessage="1" error="XLBVal:6=-314038.2_x000d__x000a_" sqref="E273">
      <formula1>0</formula1>
      <formula2>300</formula2>
    </dataValidation>
    <dataValidation type="textLength" errorStyle="information" allowBlank="1" showInputMessage="1" showErrorMessage="1" error="XLBVal:6=0_x000d__x000a_" sqref="E237">
      <formula1>0</formula1>
      <formula2>300</formula2>
    </dataValidation>
    <dataValidation type="textLength" errorStyle="information" allowBlank="1" showInputMessage="1" showErrorMessage="1" error="XLBVal:6=-94216.81_x000d__x000a_" sqref="E205">
      <formula1>0</formula1>
      <formula2>300</formula2>
    </dataValidation>
    <dataValidation type="textLength" errorStyle="information" allowBlank="1" showInputMessage="1" showErrorMessage="1" error="XLBVal:6=0_x000d__x000a_" sqref="E173">
      <formula1>0</formula1>
      <formula2>300</formula2>
    </dataValidation>
    <dataValidation type="textLength" errorStyle="information" allowBlank="1" showInputMessage="1" showErrorMessage="1" error="XLBVal:6=0_x000d__x000a_" sqref="E135">
      <formula1>0</formula1>
      <formula2>300</formula2>
    </dataValidation>
    <dataValidation type="textLength" errorStyle="information" allowBlank="1" showInputMessage="1" showErrorMessage="1" error="XLBVal:6=0_x000d__x000a_" sqref="E102">
      <formula1>0</formula1>
      <formula2>300</formula2>
    </dataValidation>
    <dataValidation type="textLength" errorStyle="information" allowBlank="1" showInputMessage="1" showErrorMessage="1" error="XLBVal:6=0_x000d__x000a_" sqref="E67">
      <formula1>0</formula1>
      <formula2>300</formula2>
    </dataValidation>
    <dataValidation type="textLength" errorStyle="information" allowBlank="1" showInputMessage="1" showErrorMessage="1" error="XLBVal:6=0_x000d__x000a_" sqref="E35">
      <formula1>0</formula1>
      <formula2>300</formula2>
    </dataValidation>
    <dataValidation type="textLength" errorStyle="information" allowBlank="1" showInputMessage="1" showErrorMessage="1" error="XLBVal:6=34170.35_x000d__x000a_" sqref="F271">
      <formula1>0</formula1>
      <formula2>300</formula2>
    </dataValidation>
    <dataValidation type="textLength" errorStyle="information" allowBlank="1" showInputMessage="1" showErrorMessage="1" error="XLBVal:6=-69113.95_x000d__x000a_" sqref="F235">
      <formula1>0</formula1>
      <formula2>300</formula2>
    </dataValidation>
    <dataValidation type="textLength" errorStyle="information" allowBlank="1" showInputMessage="1" showErrorMessage="1" error="XLBVal:6=0_x000d__x000a_" sqref="F203">
      <formula1>0</formula1>
      <formula2>300</formula2>
    </dataValidation>
    <dataValidation type="textLength" errorStyle="information" allowBlank="1" showInputMessage="1" showErrorMessage="1" error="XLBVal:6=-113235.02_x000d__x000a_" sqref="F171">
      <formula1>0</formula1>
      <formula2>300</formula2>
    </dataValidation>
    <dataValidation type="textLength" errorStyle="information" allowBlank="1" showInputMessage="1" showErrorMessage="1" error="XLBVal:6=801771.98_x000d__x000a_" sqref="F133">
      <formula1>0</formula1>
      <formula2>300</formula2>
    </dataValidation>
    <dataValidation type="textLength" errorStyle="information" allowBlank="1" showInputMessage="1" showErrorMessage="1" error="XLBVal:6=0_x000d__x000a_" sqref="F100">
      <formula1>0</formula1>
      <formula2>300</formula2>
    </dataValidation>
    <dataValidation type="textLength" errorStyle="information" allowBlank="1" showInputMessage="1" showErrorMessage="1" error="XLBVal:6=-616409.33_x000d__x000a_" sqref="F65">
      <formula1>0</formula1>
      <formula2>300</formula2>
    </dataValidation>
    <dataValidation type="textLength" errorStyle="information" allowBlank="1" showInputMessage="1" showErrorMessage="1" error="XLBVal:6=0_x000d__x000a_" sqref="F33">
      <formula1>0</formula1>
      <formula2>300</formula2>
    </dataValidation>
    <dataValidation type="textLength" errorStyle="information" allowBlank="1" showInputMessage="1" showErrorMessage="1" error="XLBVal:6=0_x000d__x000a_" sqref="E300">
      <formula1>0</formula1>
      <formula2>300</formula2>
    </dataValidation>
    <dataValidation type="textLength" errorStyle="information" allowBlank="1" showInputMessage="1" showErrorMessage="1" error="XLBVal:6=-2383735.76_x000d__x000a_" sqref="E268">
      <formula1>0</formula1>
      <formula2>300</formula2>
    </dataValidation>
    <dataValidation type="textLength" errorStyle="information" allowBlank="1" showInputMessage="1" showErrorMessage="1" error="XLBVal:6=0_x000d__x000a_" sqref="E232">
      <formula1>0</formula1>
      <formula2>300</formula2>
    </dataValidation>
    <dataValidation type="textLength" errorStyle="information" allowBlank="1" showInputMessage="1" showErrorMessage="1" error="XLBVal:6=-1018528.61_x000d__x000a_" sqref="E200">
      <formula1>0</formula1>
      <formula2>300</formula2>
    </dataValidation>
    <dataValidation type="textLength" errorStyle="information" allowBlank="1" showInputMessage="1" showErrorMessage="1" error="XLBVal:6=-206566.49_x000d__x000a_" sqref="E168">
      <formula1>0</formula1>
      <formula2>300</formula2>
    </dataValidation>
    <dataValidation type="textLength" errorStyle="information" allowBlank="1" showInputMessage="1" showErrorMessage="1" error="XLBVal:2=0_x000d__x000a_" sqref="E130">
      <formula1>0</formula1>
      <formula2>300</formula2>
    </dataValidation>
    <dataValidation type="textLength" errorStyle="information" allowBlank="1" showInputMessage="1" showErrorMessage="1" error="XLBVal:6=0_x000d__x000a_" sqref="E97">
      <formula1>0</formula1>
      <formula2>300</formula2>
    </dataValidation>
    <dataValidation type="textLength" errorStyle="information" allowBlank="1" showInputMessage="1" showErrorMessage="1" error="XLBVal:6=-5000_x000d__x000a_" sqref="E62">
      <formula1>0</formula1>
      <formula2>300</formula2>
    </dataValidation>
    <dataValidation type="textLength" errorStyle="information" allowBlank="1" showInputMessage="1" showErrorMessage="1" error="XLBVal:6=17153.15_x000d__x000a_" sqref="E30">
      <formula1>0</formula1>
      <formula2>300</formula2>
    </dataValidation>
    <dataValidation type="textLength" errorStyle="information" allowBlank="1" showInputMessage="1" showErrorMessage="1" error="XLBVal:6=0_x000d__x000a_" sqref="F300">
      <formula1>0</formula1>
      <formula2>300</formula2>
    </dataValidation>
    <dataValidation type="textLength" errorStyle="information" allowBlank="1" showInputMessage="1" showErrorMessage="1" error="XLBVal:6=-2363870.96_x000d__x000a_" sqref="F268">
      <formula1>0</formula1>
      <formula2>300</formula2>
    </dataValidation>
    <dataValidation type="textLength" errorStyle="information" allowBlank="1" showInputMessage="1" showErrorMessage="1" error="XLBVal:6=0_x000d__x000a_" sqref="F232">
      <formula1>0</formula1>
      <formula2>300</formula2>
    </dataValidation>
    <dataValidation type="textLength" errorStyle="information" allowBlank="1" showInputMessage="1" showErrorMessage="1" error="XLBVal:6=-722511.01_x000d__x000a_" sqref="F200">
      <formula1>0</formula1>
      <formula2>300</formula2>
    </dataValidation>
    <dataValidation type="textLength" errorStyle="information" allowBlank="1" showInputMessage="1" showErrorMessage="1" error="XLBVal:6=-254905.56_x000d__x000a_" sqref="F168">
      <formula1>0</formula1>
      <formula2>300</formula2>
    </dataValidation>
    <dataValidation type="textLength" errorStyle="information" allowBlank="1" showInputMessage="1" showErrorMessage="1" error="XLBVal:2=0_x000d__x000a_" sqref="F130">
      <formula1>0</formula1>
      <formula2>300</formula2>
    </dataValidation>
    <dataValidation type="textLength" errorStyle="information" allowBlank="1" showInputMessage="1" showErrorMessage="1" error="XLBVal:6=0_x000d__x000a_" sqref="F97">
      <formula1>0</formula1>
      <formula2>300</formula2>
    </dataValidation>
    <dataValidation type="textLength" errorStyle="information" allowBlank="1" showInputMessage="1" showErrorMessage="1" error="XLBVal:6=-63201_x000d__x000a_" sqref="F62">
      <formula1>0</formula1>
      <formula2>300</formula2>
    </dataValidation>
    <dataValidation type="textLength" errorStyle="information" allowBlank="1" showInputMessage="1" showErrorMessage="1" error="XLBVal:6=0_x000d__x000a_" sqref="F30">
      <formula1>0</formula1>
      <formula2>300</formula2>
    </dataValidation>
    <dataValidation type="textLength" errorStyle="information" allowBlank="1" showInputMessage="1" showErrorMessage="1" error="XLBVal:6=-105367582.34_x000d__x000a_" sqref="E299">
      <formula1>0</formula1>
      <formula2>300</formula2>
    </dataValidation>
    <dataValidation type="textLength" errorStyle="information" allowBlank="1" showInputMessage="1" showErrorMessage="1" error="XLBVal:6=-7010018_x000d__x000a_" sqref="E267">
      <formula1>0</formula1>
      <formula2>300</formula2>
    </dataValidation>
    <dataValidation type="textLength" errorStyle="information" allowBlank="1" showInputMessage="1" showErrorMessage="1" error="XLBVal:6=0_x000d__x000a_" sqref="E231">
      <formula1>0</formula1>
      <formula2>300</formula2>
    </dataValidation>
    <dataValidation type="textLength" errorStyle="information" allowBlank="1" showInputMessage="1" showErrorMessage="1" error="XLBVal:6=0_x000d__x000a_" sqref="E199">
      <formula1>0</formula1>
      <formula2>300</formula2>
    </dataValidation>
    <dataValidation type="textLength" errorStyle="information" allowBlank="1" showInputMessage="1" showErrorMessage="1" error="XLBVal:6=0_x000d__x000a_" sqref="E167">
      <formula1>0</formula1>
      <formula2>300</formula2>
    </dataValidation>
    <dataValidation type="textLength" errorStyle="information" allowBlank="1" showInputMessage="1" showErrorMessage="1" error="XLBVal:2=0_x000d__x000a_" sqref="E129">
      <formula1>0</formula1>
      <formula2>300</formula2>
    </dataValidation>
    <dataValidation type="textLength" errorStyle="information" allowBlank="1" showInputMessage="1" showErrorMessage="1" error="XLBVal:6=87978.57_x000d__x000a_" sqref="E96">
      <formula1>0</formula1>
      <formula2>300</formula2>
    </dataValidation>
    <dataValidation type="textLength" errorStyle="information" allowBlank="1" showInputMessage="1" showErrorMessage="1" error="XLBVal:6=0_x000d__x000a_" sqref="E61">
      <formula1>0</formula1>
      <formula2>300</formula2>
    </dataValidation>
    <dataValidation type="textLength" errorStyle="information" allowBlank="1" showInputMessage="1" showErrorMessage="1" error="XLBVal:6=543528_x000d__x000a_" sqref="E29">
      <formula1>0</formula1>
      <formula2>300</formula2>
    </dataValidation>
    <dataValidation type="textLength" errorStyle="information" allowBlank="1" showInputMessage="1" showErrorMessage="1" error="XLBVal:6=0_x000d__x000a_" sqref="F297">
      <formula1>0</formula1>
      <formula2>300</formula2>
    </dataValidation>
    <dataValidation type="textLength" errorStyle="information" allowBlank="1" showInputMessage="1" showErrorMessage="1" error="XLBVal:6=1452325.55_x000d__x000a_" sqref="F265">
      <formula1>0</formula1>
      <formula2>300</formula2>
    </dataValidation>
    <dataValidation type="textLength" errorStyle="information" allowBlank="1" showInputMessage="1" showErrorMessage="1" error="XLBVal:6=0_x000d__x000a_" sqref="F229">
      <formula1>0</formula1>
      <formula2>300</formula2>
    </dataValidation>
    <dataValidation type="textLength" errorStyle="information" allowBlank="1" showInputMessage="1" showErrorMessage="1" error="XLBVal:6=0_x000d__x000a_" sqref="F197">
      <formula1>0</formula1>
      <formula2>300</formula2>
    </dataValidation>
    <dataValidation type="textLength" errorStyle="information" allowBlank="1" showInputMessage="1" showErrorMessage="1" error="XLBVal:6=0_x000d__x000a_" sqref="F160">
      <formula1>0</formula1>
      <formula2>300</formula2>
    </dataValidation>
    <dataValidation type="textLength" errorStyle="information" allowBlank="1" showInputMessage="1" showErrorMessage="1" error="XLBVal:6=0_x000d__x000a_" sqref="F127">
      <formula1>0</formula1>
      <formula2>300</formula2>
    </dataValidation>
    <dataValidation type="textLength" errorStyle="information" allowBlank="1" showInputMessage="1" showErrorMessage="1" error="XLBVal:6=-233845.87_x000d__x000a_" sqref="F94">
      <formula1>0</formula1>
      <formula2>300</formula2>
    </dataValidation>
    <dataValidation type="textLength" errorStyle="information" allowBlank="1" showInputMessage="1" showErrorMessage="1" error="XLBVal:6=0_x000d__x000a_" sqref="F59">
      <formula1>0</formula1>
      <formula2>300</formula2>
    </dataValidation>
    <dataValidation type="textLength" errorStyle="information" allowBlank="1" showInputMessage="1" showErrorMessage="1" error="XLBVal:6=6250_x000d__x000a_" sqref="F27">
      <formula1>0</formula1>
      <formula2>300</formula2>
    </dataValidation>
    <dataValidation type="textLength" errorStyle="information" allowBlank="1" showInputMessage="1" showErrorMessage="1" error="XLBVal:6=910281857.01_x000d__x000a_" sqref="E302">
      <formula1>0</formula1>
      <formula2>300</formula2>
    </dataValidation>
    <dataValidation type="textLength" errorStyle="information" allowBlank="1" showInputMessage="1" showErrorMessage="1" error="XLBVal:6=-4842378.07_x000d__x000a_" sqref="E270">
      <formula1>0</formula1>
      <formula2>300</formula2>
    </dataValidation>
    <dataValidation type="textLength" errorStyle="information" allowBlank="1" showInputMessage="1" showErrorMessage="1" error="XLBVal:6=0_x000d__x000a_" sqref="E234">
      <formula1>0</formula1>
      <formula2>300</formula2>
    </dataValidation>
    <dataValidation type="textLength" errorStyle="information" allowBlank="1" showInputMessage="1" showErrorMessage="1" error="XLBVal:6=0_x000d__x000a_" sqref="E202">
      <formula1>0</formula1>
      <formula2>300</formula2>
    </dataValidation>
    <dataValidation type="textLength" errorStyle="information" allowBlank="1" showInputMessage="1" showErrorMessage="1" error="XLBVal:6=-1020990.51_x000d__x000a_" sqref="E170">
      <formula1>0</formula1>
      <formula2>300</formula2>
    </dataValidation>
    <dataValidation type="textLength" errorStyle="information" allowBlank="1" showInputMessage="1" showErrorMessage="1" error="XLBVal:2=0_x000d__x000a_" sqref="E132">
      <formula1>0</formula1>
      <formula2>300</formula2>
    </dataValidation>
    <dataValidation type="textLength" errorStyle="information" allowBlank="1" showInputMessage="1" showErrorMessage="1" error="XLBVal:6=0_x000d__x000a_" sqref="E99">
      <formula1>0</formula1>
      <formula2>300</formula2>
    </dataValidation>
    <dataValidation type="textLength" errorStyle="information" allowBlank="1" showInputMessage="1" showErrorMessage="1" error="XLBVal:2=0_x000d__x000a_" sqref="E64">
      <formula1>0</formula1>
      <formula2>300</formula2>
    </dataValidation>
    <dataValidation type="textLength" errorStyle="information" allowBlank="1" showInputMessage="1" showErrorMessage="1" error="XLBVal:6=6297683.66_x000d__x000a_" sqref="E32">
      <formula1>0</formula1>
      <formula2>300</formula2>
    </dataValidation>
    <dataValidation type="textLength" errorStyle="information" allowBlank="1" showInputMessage="1" showErrorMessage="1" error="XLBVal:6=978084960.06_x000d__x000a_" sqref="F302">
      <formula1>0</formula1>
      <formula2>300</formula2>
    </dataValidation>
    <dataValidation type="textLength" errorStyle="information" allowBlank="1" showInputMessage="1" showErrorMessage="1" error="XLBVal:6=-4643148.55_x000d__x000a_" sqref="F270">
      <formula1>0</formula1>
      <formula2>300</formula2>
    </dataValidation>
    <dataValidation type="textLength" errorStyle="information" allowBlank="1" showInputMessage="1" showErrorMessage="1" error="XLBVal:6=-6000_x000d__x000a_" sqref="F234">
      <formula1>0</formula1>
      <formula2>300</formula2>
    </dataValidation>
    <dataValidation type="textLength" errorStyle="information" allowBlank="1" showInputMessage="1" showErrorMessage="1" error="XLBVal:6=0_x000d__x000a_" sqref="F202">
      <formula1>0</formula1>
      <formula2>300</formula2>
    </dataValidation>
    <dataValidation type="textLength" errorStyle="information" allowBlank="1" showInputMessage="1" showErrorMessage="1" error="XLBVal:6=-1569190.51_x000d__x000a_" sqref="F170">
      <formula1>0</formula1>
      <formula2>300</formula2>
    </dataValidation>
    <dataValidation type="textLength" errorStyle="information" allowBlank="1" showInputMessage="1" showErrorMessage="1" error="XLBVal:2=0_x000d__x000a_" sqref="F132">
      <formula1>0</formula1>
      <formula2>300</formula2>
    </dataValidation>
    <dataValidation type="textLength" errorStyle="information" allowBlank="1" showInputMessage="1" showErrorMessage="1" error="XLBVal:6=0_x000d__x000a_" sqref="F99">
      <formula1>0</formula1>
      <formula2>300</formula2>
    </dataValidation>
    <dataValidation type="textLength" errorStyle="information" allowBlank="1" showInputMessage="1" showErrorMessage="1" error="XLBVal:6=-17091_x000d__x000a_" sqref="F64">
      <formula1>0</formula1>
      <formula2>300</formula2>
    </dataValidation>
    <dataValidation type="textLength" errorStyle="information" allowBlank="1" showInputMessage="1" showErrorMessage="1" error="XLBVal:6=6738272.12_x000d__x000a_" sqref="F32">
      <formula1>0</formula1>
      <formula2>300</formula2>
    </dataValidation>
    <dataValidation type="textLength" errorStyle="information" allowBlank="1" showInputMessage="1" showErrorMessage="1" error="XLBVal:6=0_x000d__x000a_" sqref="E301">
      <formula1>0</formula1>
      <formula2>300</formula2>
    </dataValidation>
    <dataValidation type="textLength" errorStyle="information" allowBlank="1" showInputMessage="1" showErrorMessage="1" error="XLBVal:6=-539864.18_x000d__x000a_" sqref="E269">
      <formula1>0</formula1>
      <formula2>300</formula2>
    </dataValidation>
    <dataValidation type="textLength" errorStyle="information" allowBlank="1" showInputMessage="1" showErrorMessage="1" error="XLBVal:6=0_x000d__x000a_" sqref="E233">
      <formula1>0</formula1>
      <formula2>300</formula2>
    </dataValidation>
    <dataValidation type="textLength" errorStyle="information" allowBlank="1" showInputMessage="1" showErrorMessage="1" error="XLBVal:6=-1584145.37_x000d__x000a_" sqref="E201">
      <formula1>0</formula1>
      <formula2>300</formula2>
    </dataValidation>
    <dataValidation type="textLength" errorStyle="information" allowBlank="1" showInputMessage="1" showErrorMessage="1" error="XLBVal:6=-111111.42_x000d__x000a_" sqref="E169">
      <formula1>0</formula1>
      <formula2>300</formula2>
    </dataValidation>
    <dataValidation type="textLength" errorStyle="information" allowBlank="1" showInputMessage="1" showErrorMessage="1" error="XLBVal:2=0_x000d__x000a_" sqref="E131">
      <formula1>0</formula1>
      <formula2>300</formula2>
    </dataValidation>
    <dataValidation type="textLength" errorStyle="information" allowBlank="1" showInputMessage="1" showErrorMessage="1" error="XLBVal:6=0_x000d__x000a_" sqref="E98">
      <formula1>0</formula1>
      <formula2>300</formula2>
    </dataValidation>
    <dataValidation type="textLength" errorStyle="information" allowBlank="1" showInputMessage="1" showErrorMessage="1" error="XLBVal:6=-17153.15_x000d__x000a_" sqref="E63">
      <formula1>0</formula1>
      <formula2>300</formula2>
    </dataValidation>
    <dataValidation type="textLength" errorStyle="information" allowBlank="1" showInputMessage="1" showErrorMessage="1" error="XLBVal:6=57658734.62_x000d__x000a_" sqref="E31">
      <formula1>0</formula1>
      <formula2>300</formula2>
    </dataValidation>
    <dataValidation type="textLength" errorStyle="information" allowBlank="1" showInputMessage="1" showErrorMessage="1" error="XLBVal:6=-138385045.34_x000d__x000a_" sqref="F299">
      <formula1>0</formula1>
      <formula2>300</formula2>
    </dataValidation>
    <dataValidation type="textLength" errorStyle="information" allowBlank="1" showInputMessage="1" showErrorMessage="1" error="XLBVal:6=-9331018_x000d__x000a_" sqref="F267">
      <formula1>0</formula1>
      <formula2>300</formula2>
    </dataValidation>
    <dataValidation type="textLength" errorStyle="information" allowBlank="1" showInputMessage="1" showErrorMessage="1" error="XLBVal:6=-4764.5_x000d__x000a_" sqref="F231">
      <formula1>0</formula1>
      <formula2>300</formula2>
    </dataValidation>
    <dataValidation type="textLength" errorStyle="information" allowBlank="1" showInputMessage="1" showErrorMessage="1" error="XLBVal:6=0_x000d__x000a_" sqref="F199">
      <formula1>0</formula1>
      <formula2>300</formula2>
    </dataValidation>
    <dataValidation type="textLength" errorStyle="information" allowBlank="1" showInputMessage="1" showErrorMessage="1" error="XLBVal:6=0_x000d__x000a_" sqref="F167">
      <formula1>0</formula1>
      <formula2>300</formula2>
    </dataValidation>
    <dataValidation type="textLength" errorStyle="information" allowBlank="1" showInputMessage="1" showErrorMessage="1" error="XLBVal:2=0_x000d__x000a_" sqref="F129">
      <formula1>0</formula1>
      <formula2>300</formula2>
    </dataValidation>
    <dataValidation type="textLength" errorStyle="information" allowBlank="1" showInputMessage="1" showErrorMessage="1" error="XLBVal:6=32849.69_x000d__x000a_" sqref="F96">
      <formula1>0</formula1>
      <formula2>300</formula2>
    </dataValidation>
    <dataValidation type="textLength" errorStyle="information" allowBlank="1" showInputMessage="1" showErrorMessage="1" error="XLBVal:6=-14000_x000d__x000a_" sqref="F61">
      <formula1>0</formula1>
      <formula2>300</formula2>
    </dataValidation>
    <dataValidation type="textLength" errorStyle="information" allowBlank="1" showInputMessage="1" showErrorMessage="1" error="XLBVal:6=587604_x000d__x000a_" sqref="F29">
      <formula1>0</formula1>
      <formula2>300</formula2>
    </dataValidation>
    <dataValidation type="textLength" errorStyle="information" allowBlank="1" showInputMessage="1" showErrorMessage="1" error="XLBVal:6=-711336.48_x000d__x000a_" sqref="E272">
      <formula1>0</formula1>
      <formula2>300</formula2>
    </dataValidation>
    <dataValidation type="textLength" errorStyle="information" allowBlank="1" showInputMessage="1" showErrorMessage="1" error="XLBVal:6=0_x000d__x000a_" sqref="E236">
      <formula1>0</formula1>
      <formula2>300</formula2>
    </dataValidation>
    <dataValidation type="textLength" errorStyle="information" allowBlank="1" showInputMessage="1" showErrorMessage="1" error="XLBVal:6=-746457.5_x000d__x000a_" sqref="E204">
      <formula1>0</formula1>
      <formula2>300</formula2>
    </dataValidation>
    <dataValidation type="textLength" errorStyle="information" allowBlank="1" showInputMessage="1" showErrorMessage="1" error="XLBVal:6=0_x000d__x000a_" sqref="E172">
      <formula1>0</formula1>
      <formula2>300</formula2>
    </dataValidation>
    <dataValidation type="textLength" errorStyle="information" allowBlank="1" showInputMessage="1" showErrorMessage="1" error="XLBVal:6=224936.07_x000d__x000a_" sqref="E134">
      <formula1>0</formula1>
      <formula2>300</formula2>
    </dataValidation>
    <dataValidation type="textLength" errorStyle="information" allowBlank="1" showInputMessage="1" showErrorMessage="1" error="XLBVal:2=0_x000d__x000a_" sqref="E101">
      <formula1>0</formula1>
      <formula2>300</formula2>
    </dataValidation>
    <dataValidation type="textLength" errorStyle="information" allowBlank="1" showInputMessage="1" showErrorMessage="1" error="XLBVal:6=0_x000d__x000a_" sqref="E66">
      <formula1>0</formula1>
      <formula2>300</formula2>
    </dataValidation>
    <dataValidation type="textLength" errorStyle="information" allowBlank="1" showInputMessage="1" showErrorMessage="1" error="XLBVal:6=0_x000d__x000a_" sqref="E34">
      <formula1>0</formula1>
      <formula2>300</formula2>
    </dataValidation>
    <dataValidation type="textLength" errorStyle="information" allowBlank="1" showInputMessage="1" showErrorMessage="1" error="XLBVal:6=-970732.6_x000d__x000a_" sqref="F272">
      <formula1>0</formula1>
      <formula2>300</formula2>
    </dataValidation>
    <dataValidation type="textLength" errorStyle="information" allowBlank="1" showInputMessage="1" showErrorMessage="1" error="XLBVal:6=0_x000d__x000a_" sqref="F236">
      <formula1>0</formula1>
      <formula2>300</formula2>
    </dataValidation>
    <dataValidation type="textLength" errorStyle="information" allowBlank="1" showInputMessage="1" showErrorMessage="1" error="XLBVal:6=-987200_x000d__x000a_" sqref="F204">
      <formula1>0</formula1>
      <formula2>300</formula2>
    </dataValidation>
    <dataValidation type="textLength" errorStyle="information" allowBlank="1" showInputMessage="1" showErrorMessage="1" error="XLBVal:6=0_x000d__x000a_" sqref="F172">
      <formula1>0</formula1>
      <formula2>300</formula2>
    </dataValidation>
    <dataValidation type="textLength" errorStyle="information" allowBlank="1" showInputMessage="1" showErrorMessage="1" error="XLBVal:6=105624.46_x000d__x000a_" sqref="F134">
      <formula1>0</formula1>
      <formula2>300</formula2>
    </dataValidation>
    <dataValidation type="textLength" errorStyle="information" allowBlank="1" showInputMessage="1" showErrorMessage="1" error="XLBVal:6=14350.87_x000d__x000a_" sqref="F101">
      <formula1>0</formula1>
      <formula2>300</formula2>
    </dataValidation>
    <dataValidation type="textLength" errorStyle="information" allowBlank="1" showInputMessage="1" showErrorMessage="1" error="XLBVal:6=0_x000d__x000a_" sqref="F66">
      <formula1>0</formula1>
      <formula2>300</formula2>
    </dataValidation>
    <dataValidation type="textLength" errorStyle="information" allowBlank="1" showInputMessage="1" showErrorMessage="1" error="XLBVal:6=0_x000d__x000a_" sqref="F34">
      <formula1>0</formula1>
      <formula2>300</formula2>
    </dataValidation>
    <dataValidation type="textLength" errorStyle="information" allowBlank="1" showInputMessage="1" showErrorMessage="1" error="XLBVal:6=34170.35_x000d__x000a_" sqref="E271">
      <formula1>0</formula1>
      <formula2>300</formula2>
    </dataValidation>
    <dataValidation type="textLength" errorStyle="information" allowBlank="1" showInputMessage="1" showErrorMessage="1" error="XLBVal:6=-92617_x000d__x000a_" sqref="E235">
      <formula1>0</formula1>
      <formula2>300</formula2>
    </dataValidation>
    <dataValidation type="textLength" errorStyle="information" allowBlank="1" showInputMessage="1" showErrorMessage="1" error="XLBVal:6=0_x000d__x000a_" sqref="E203">
      <formula1>0</formula1>
      <formula2>300</formula2>
    </dataValidation>
    <dataValidation type="textLength" errorStyle="information" allowBlank="1" showInputMessage="1" showErrorMessage="1" error="XLBVal:6=-837561.39_x000d__x000a_" sqref="E171">
      <formula1>0</formula1>
      <formula2>300</formula2>
    </dataValidation>
    <dataValidation type="textLength" errorStyle="information" allowBlank="1" showInputMessage="1" showErrorMessage="1" error="XLBVal:6=669443.45_x000d__x000a_" sqref="E133">
      <formula1>0</formula1>
      <formula2>300</formula2>
    </dataValidation>
    <dataValidation type="textLength" errorStyle="information" allowBlank="1" showInputMessage="1" showErrorMessage="1" error="XLBVal:6=17153.15_x000d__x000a_" sqref="E100">
      <formula1>0</formula1>
      <formula2>300</formula2>
    </dataValidation>
    <dataValidation type="textLength" errorStyle="information" allowBlank="1" showInputMessage="1" showErrorMessage="1" error="XLBVal:6=-534802.6_x000d__x000a_" sqref="E65">
      <formula1>0</formula1>
      <formula2>300</formula2>
    </dataValidation>
    <dataValidation type="textLength" errorStyle="information" allowBlank="1" showInputMessage="1" showErrorMessage="1" error="XLBVal:6=0_x000d__x000a_" sqref="E33">
      <formula1>0</formula1>
      <formula2>300</formula2>
    </dataValidation>
    <dataValidation type="textLength" errorStyle="information" allowBlank="1" showInputMessage="1" showErrorMessage="1" error="XLBVal:6=0_x000d__x000a_" sqref="F301">
      <formula1>0</formula1>
      <formula2>300</formula2>
    </dataValidation>
    <dataValidation type="textLength" errorStyle="information" allowBlank="1" showInputMessage="1" showErrorMessage="1" error="XLBVal:6=1363870.96_x000d__x000a_" sqref="F269">
      <formula1>0</formula1>
      <formula2>300</formula2>
    </dataValidation>
    <dataValidation type="textLength" errorStyle="information" allowBlank="1" showInputMessage="1" showErrorMessage="1" error="XLBVal:6=0_x000d__x000a_" sqref="F233">
      <formula1>0</formula1>
      <formula2>300</formula2>
    </dataValidation>
    <dataValidation type="textLength" errorStyle="information" allowBlank="1" showInputMessage="1" showErrorMessage="1" error="XLBVal:6=-388915_x000d__x000a_" sqref="F201">
      <formula1>0</formula1>
      <formula2>300</formula2>
    </dataValidation>
    <dataValidation type="textLength" errorStyle="information" allowBlank="1" showInputMessage="1" showErrorMessage="1" error="XLBVal:6=-124461.3_x000d__x000a_" sqref="F169">
      <formula1>0</formula1>
      <formula2>300</formula2>
    </dataValidation>
    <dataValidation type="textLength" errorStyle="information" allowBlank="1" showInputMessage="1" showErrorMessage="1" error="XLBVal:6=2000000_x000d__x000a_" sqref="F131">
      <formula1>0</formula1>
      <formula2>300</formula2>
    </dataValidation>
    <dataValidation type="textLength" errorStyle="information" allowBlank="1" showInputMessage="1" showErrorMessage="1" error="XLBVal:6=0_x000d__x000a_" sqref="F98">
      <formula1>0</formula1>
      <formula2>300</formula2>
    </dataValidation>
    <dataValidation type="textLength" errorStyle="information" allowBlank="1" showInputMessage="1" showErrorMessage="1" error="XLBVal:6=0_x000d__x000a_" sqref="F63">
      <formula1>0</formula1>
      <formula2>300</formula2>
    </dataValidation>
    <dataValidation type="textLength" errorStyle="information" allowBlank="1" showInputMessage="1" showErrorMessage="1" error="XLBVal:6=63162918.05_x000d__x000a_" sqref="F31">
      <formula1>0</formula1>
      <formula2>300</formula2>
    </dataValidation>
    <dataValidation type="textLength" errorStyle="information" allowBlank="1" showInputMessage="1" showErrorMessage="1" error="XLBVal:6=0_x000d__x000a_" sqref="E282">
      <formula1>0</formula1>
      <formula2>300</formula2>
    </dataValidation>
    <dataValidation type="textLength" errorStyle="information" allowBlank="1" showInputMessage="1" showErrorMessage="1" error="XLBVal:6=-149750.41_x000d__x000a_" sqref="E249">
      <formula1>0</formula1>
      <formula2>300</formula2>
    </dataValidation>
    <dataValidation type="textLength" errorStyle="information" allowBlank="1" showInputMessage="1" showErrorMessage="1" error="XLBVal:6=-345000_x000d__x000a_" sqref="E214">
      <formula1>0</formula1>
      <formula2>300</formula2>
    </dataValidation>
    <dataValidation type="textLength" errorStyle="information" allowBlank="1" showInputMessage="1" showErrorMessage="1" error="XLBVal:6=0_x000d__x000a_" sqref="E182">
      <formula1>0</formula1>
      <formula2>300</formula2>
    </dataValidation>
    <dataValidation type="textLength" errorStyle="information" allowBlank="1" showInputMessage="1" showErrorMessage="1" error="XLBVal:6=0_x000d__x000a_" sqref="E144">
      <formula1>0</formula1>
      <formula2>300</formula2>
    </dataValidation>
    <dataValidation type="textLength" errorStyle="information" allowBlank="1" showInputMessage="1" showErrorMessage="1" error="XLBVal:6=1107600.08_x000d__x000a_" sqref="E111">
      <formula1>0</formula1>
      <formula2>300</formula2>
    </dataValidation>
    <dataValidation type="textLength" errorStyle="information" allowBlank="1" showInputMessage="1" showErrorMessage="1" error="XLBVal:6=-6294944.13_x000d__x000a_" sqref="E76">
      <formula1>0</formula1>
      <formula2>300</formula2>
    </dataValidation>
    <dataValidation type="textLength" errorStyle="information" allowBlank="1" showInputMessage="1" showErrorMessage="1" error="XLBVal:6=2671455.36_x000d__x000a_" sqref="E44">
      <formula1>0</formula1>
      <formula2>300</formula2>
    </dataValidation>
    <dataValidation type="textLength" errorStyle="information" allowBlank="1" showInputMessage="1" showErrorMessage="1" error="XLBVal:6=0_x000d__x000a_" sqref="F282">
      <formula1>0</formula1>
      <formula2>300</formula2>
    </dataValidation>
    <dataValidation type="textLength" errorStyle="information" allowBlank="1" showInputMessage="1" showErrorMessage="1" error="XLBVal:6=-231845.23_x000d__x000a_" sqref="F249">
      <formula1>0</formula1>
      <formula2>300</formula2>
    </dataValidation>
    <dataValidation type="textLength" errorStyle="information" allowBlank="1" showInputMessage="1" showErrorMessage="1" error="XLBVal:6=-275000_x000d__x000a_" sqref="F214">
      <formula1>0</formula1>
      <formula2>300</formula2>
    </dataValidation>
    <dataValidation type="textLength" errorStyle="information" allowBlank="1" showInputMessage="1" showErrorMessage="1" error="XLBVal:6=0_x000d__x000a_" sqref="F182">
      <formula1>0</formula1>
      <formula2>300</formula2>
    </dataValidation>
    <dataValidation type="textLength" errorStyle="information" allowBlank="1" showInputMessage="1" showErrorMessage="1" error="XLBVal:6=0_x000d__x000a_" sqref="F144">
      <formula1>0</formula1>
      <formula2>300</formula2>
    </dataValidation>
    <dataValidation type="textLength" errorStyle="information" allowBlank="1" showInputMessage="1" showErrorMessage="1" error="XLBVal:6=1868544.1_x000d__x000a_" sqref="F111">
      <formula1>0</formula1>
      <formula2>300</formula2>
    </dataValidation>
    <dataValidation type="textLength" errorStyle="information" allowBlank="1" showInputMessage="1" showErrorMessage="1" error="XLBVal:6=-8100906.73_x000d__x000a_" sqref="F76">
      <formula1>0</formula1>
      <formula2>300</formula2>
    </dataValidation>
    <dataValidation type="textLength" errorStyle="information" allowBlank="1" showInputMessage="1" showErrorMessage="1" error="XLBVal:6=3278982.95_x000d__x000a_" sqref="F44">
      <formula1>0</formula1>
      <formula2>300</formula2>
    </dataValidation>
    <dataValidation type="textLength" errorStyle="information" allowBlank="1" showInputMessage="1" showErrorMessage="1" error="XLBVal:6=-78298217.78_x000d__x000a_" sqref="E281">
      <formula1>0</formula1>
      <formula2>300</formula2>
    </dataValidation>
    <dataValidation type="textLength" errorStyle="information" allowBlank="1" showInputMessage="1" showErrorMessage="1" error="XLBVal:6=0_x000d__x000a_" sqref="E248">
      <formula1>0</formula1>
      <formula2>300</formula2>
    </dataValidation>
    <dataValidation type="textLength" errorStyle="information" allowBlank="1" showInputMessage="1" showErrorMessage="1" error="XLBVal:6=-8137.19_x000d__x000a_" sqref="E213">
      <formula1>0</formula1>
      <formula2>300</formula2>
    </dataValidation>
    <dataValidation type="textLength" errorStyle="information" allowBlank="1" showInputMessage="1" showErrorMessage="1" error="XLBVal:6=0_x000d__x000a_" sqref="E181">
      <formula1>0</formula1>
      <formula2>300</formula2>
    </dataValidation>
    <dataValidation type="textLength" errorStyle="information" allowBlank="1" showInputMessage="1" showErrorMessage="1" error="XLBVal:6=0_x000d__x000a_" sqref="E143">
      <formula1>0</formula1>
      <formula2>300</formula2>
    </dataValidation>
    <dataValidation type="textLength" errorStyle="information" allowBlank="1" showInputMessage="1" showErrorMessage="1" error="XLBVal:6=-531437.4_x000d__x000a_" sqref="E110">
      <formula1>0</formula1>
      <formula2>300</formula2>
    </dataValidation>
    <dataValidation type="textLength" errorStyle="information" allowBlank="1" showInputMessage="1" showErrorMessage="1" error="XLBVal:6=-17153.15_x000d__x000a_" sqref="E75">
      <formula1>0</formula1>
      <formula2>300</formula2>
    </dataValidation>
    <dataValidation type="textLength" errorStyle="information" allowBlank="1" showInputMessage="1" showErrorMessage="1" error="XLBVal:6=0_x000d__x000a_" sqref="E43">
      <formula1>0</formula1>
      <formula2>300</formula2>
    </dataValidation>
    <dataValidation type="textLength" errorStyle="information" allowBlank="1" showInputMessage="1" showErrorMessage="1" error="XLBVal:6=-1836278.8_x000d__x000a_" sqref="F279">
      <formula1>0</formula1>
      <formula2>300</formula2>
    </dataValidation>
    <dataValidation type="textLength" errorStyle="information" allowBlank="1" showInputMessage="1" showErrorMessage="1" error="XLBVal:6=0_x000d__x000a_" sqref="F246">
      <formula1>0</formula1>
      <formula2>300</formula2>
    </dataValidation>
    <dataValidation type="textLength" errorStyle="information" allowBlank="1" showInputMessage="1" showErrorMessage="1" error="XLBVal:6=-1050019_x000d__x000a_" sqref="F211">
      <formula1>0</formula1>
      <formula2>300</formula2>
    </dataValidation>
    <dataValidation type="textLength" errorStyle="information" allowBlank="1" showInputMessage="1" showErrorMessage="1" error="XLBVal:6=0_x000d__x000a_" sqref="F179">
      <formula1>0</formula1>
      <formula2>300</formula2>
    </dataValidation>
    <dataValidation type="textLength" errorStyle="information" allowBlank="1" showInputMessage="1" showErrorMessage="1" error="XLBVal:6=0_x000d__x000a_" sqref="F141">
      <formula1>0</formula1>
      <formula2>300</formula2>
    </dataValidation>
    <dataValidation type="textLength" errorStyle="information" allowBlank="1" showInputMessage="1" showErrorMessage="1" error="XLBVal:6=-777973.02_x000d__x000a_" sqref="F108">
      <formula1>0</formula1>
      <formula2>300</formula2>
    </dataValidation>
    <dataValidation type="textLength" errorStyle="information" allowBlank="1" showInputMessage="1" showErrorMessage="1" error="XLBVal:6=-3589258.9_x000d__x000a_" sqref="F73">
      <formula1>0</formula1>
      <formula2>300</formula2>
    </dataValidation>
    <dataValidation type="textLength" errorStyle="information" allowBlank="1" showInputMessage="1" showErrorMessage="1" error="XLBVal:6=0_x000d__x000a_" sqref="F41">
      <formula1>0</formula1>
      <formula2>300</formula2>
    </dataValidation>
    <dataValidation type="textLength" errorStyle="information" allowBlank="1" showInputMessage="1" showErrorMessage="1" error="XLBVal:6=-202820.08_x000d__x000a_" sqref="E276">
      <formula1>0</formula1>
      <formula2>300</formula2>
    </dataValidation>
    <dataValidation type="textLength" errorStyle="information" allowBlank="1" showInputMessage="1" showErrorMessage="1" error="XLBVal:6=-26987.18_x000d__x000a_" sqref="E240">
      <formula1>0</formula1>
      <formula2>300</formula2>
    </dataValidation>
    <dataValidation type="textLength" errorStyle="information" allowBlank="1" showInputMessage="1" showErrorMessage="1" error="XLBVal:6=-2292.94_x000d__x000a_" sqref="E208">
      <formula1>0</formula1>
      <formula2>300</formula2>
    </dataValidation>
    <dataValidation type="textLength" errorStyle="information" allowBlank="1" showInputMessage="1" showErrorMessage="1" error="XLBVal:6=0_x000d__x000a_" sqref="E176">
      <formula1>0</formula1>
      <formula2>300</formula2>
    </dataValidation>
    <dataValidation type="textLength" errorStyle="information" allowBlank="1" showInputMessage="1" showErrorMessage="1" error="XLBVal:6=0_x000d__x000a_" sqref="E138">
      <formula1>0</formula1>
      <formula2>300</formula2>
    </dataValidation>
    <dataValidation type="textLength" errorStyle="information" allowBlank="1" showInputMessage="1" showErrorMessage="1" error="XLBVal:6=0_x000d__x000a_" sqref="E105">
      <formula1>0</formula1>
      <formula2>300</formula2>
    </dataValidation>
    <dataValidation type="textLength" errorStyle="information" allowBlank="1" showInputMessage="1" showErrorMessage="1" error="XLBVal:6=-5199_x000d__x000a_" sqref="E70">
      <formula1>0</formula1>
      <formula2>300</formula2>
    </dataValidation>
    <dataValidation type="textLength" errorStyle="information" allowBlank="1" showInputMessage="1" showErrorMessage="1" error="XLBVal:6=0_x000d__x000a_" sqref="E38">
      <formula1>0</formula1>
      <formula2>300</formula2>
    </dataValidation>
    <dataValidation type="textLength" errorStyle="information" allowBlank="1" showInputMessage="1" showErrorMessage="1" error="XLBVal:6=182215.97_x000d__x000a_" sqref="F276">
      <formula1>0</formula1>
      <formula2>300</formula2>
    </dataValidation>
    <dataValidation type="textLength" errorStyle="information" allowBlank="1" showInputMessage="1" showErrorMessage="1" error="XLBVal:6=-543058.04_x000d__x000a_" sqref="F240">
      <formula1>0</formula1>
      <formula2>300</formula2>
    </dataValidation>
    <dataValidation type="textLength" errorStyle="information" allowBlank="1" showInputMessage="1" showErrorMessage="1" error="XLBVal:6=-1783.67_x000d__x000a_" sqref="F208">
      <formula1>0</formula1>
      <formula2>300</formula2>
    </dataValidation>
    <dataValidation type="textLength" errorStyle="information" allowBlank="1" showInputMessage="1" showErrorMessage="1" error="XLBVal:6=0_x000d__x000a_" sqref="F176">
      <formula1>0</formula1>
      <formula2>300</formula2>
    </dataValidation>
    <dataValidation type="textLength" errorStyle="information" allowBlank="1" showInputMessage="1" showErrorMessage="1" error="XLBVal:6=0_x000d__x000a_" sqref="F138">
      <formula1>0</formula1>
      <formula2>300</formula2>
    </dataValidation>
    <dataValidation type="textLength" errorStyle="information" allowBlank="1" showInputMessage="1" showErrorMessage="1" error="XLBVal:6=0_x000d__x000a_" sqref="F105">
      <formula1>0</formula1>
      <formula2>300</formula2>
    </dataValidation>
    <dataValidation type="textLength" errorStyle="information" allowBlank="1" showInputMessage="1" showErrorMessage="1" error="XLBVal:6=-5199_x000d__x000a_" sqref="F70">
      <formula1>0</formula1>
      <formula2>300</formula2>
    </dataValidation>
    <dataValidation type="textLength" errorStyle="information" allowBlank="1" showInputMessage="1" showErrorMessage="1" error="XLBVal:6=0_x000d__x000a_" sqref="F38">
      <formula1>0</formula1>
      <formula2>300</formula2>
    </dataValidation>
    <dataValidation type="textLength" errorStyle="information" allowBlank="1" showInputMessage="1" showErrorMessage="1" error="XLBVal:6=156778.91_x000d__x000a_" sqref="E275">
      <formula1>0</formula1>
      <formula2>300</formula2>
    </dataValidation>
    <dataValidation type="textLength" errorStyle="information" allowBlank="1" showInputMessage="1" showErrorMessage="1" error="XLBVal:6=0_x000d__x000a_" sqref="E239">
      <formula1>0</formula1>
      <formula2>300</formula2>
    </dataValidation>
    <dataValidation type="textLength" errorStyle="information" allowBlank="1" showInputMessage="1" showErrorMessage="1" error="XLBVal:6=-112370.62_x000d__x000a_" sqref="E207">
      <formula1>0</formula1>
      <formula2>300</formula2>
    </dataValidation>
    <dataValidation type="textLength" errorStyle="information" allowBlank="1" showInputMessage="1" showErrorMessage="1" error="XLBVal:6=0_x000d__x000a_" sqref="E175">
      <formula1>0</formula1>
      <formula2>300</formula2>
    </dataValidation>
    <dataValidation type="textLength" errorStyle="information" allowBlank="1" showInputMessage="1" showErrorMessage="1" error="XLBVal:6=4052.01_x000d__x000a_" sqref="E137">
      <formula1>0</formula1>
      <formula2>300</formula2>
    </dataValidation>
    <dataValidation type="textLength" errorStyle="information" allowBlank="1" showInputMessage="1" showErrorMessage="1" error="XLBVal:6=-1184_x000d__x000a_" sqref="E104">
      <formula1>0</formula1>
      <formula2>300</formula2>
    </dataValidation>
    <dataValidation type="textLength" errorStyle="information" allowBlank="1" showInputMessage="1" showErrorMessage="1" error="XLBVal:6=-3244381.69_x000d__x000a_" sqref="E69">
      <formula1>0</formula1>
      <formula2>300</formula2>
    </dataValidation>
    <dataValidation type="textLength" errorStyle="information" allowBlank="1" showInputMessage="1" showErrorMessage="1" error="XLBVal:6=-133816_x000d__x000a_" sqref="E37">
      <formula1>0</formula1>
      <formula2>300</formula2>
    </dataValidation>
    <dataValidation type="textLength" errorStyle="information" allowBlank="1" showInputMessage="1" showErrorMessage="1" error="XLBVal:6=-420289.2_x000d__x000a_" sqref="F273">
      <formula1>0</formula1>
      <formula2>300</formula2>
    </dataValidation>
    <dataValidation type="textLength" errorStyle="information" allowBlank="1" showInputMessage="1" showErrorMessage="1" error="XLBVal:6=0_x000d__x000a_" sqref="F237">
      <formula1>0</formula1>
      <formula2>300</formula2>
    </dataValidation>
    <dataValidation type="textLength" errorStyle="information" allowBlank="1" showInputMessage="1" showErrorMessage="1" error="XLBVal:6=-182078.57_x000d__x000a_" sqref="F205">
      <formula1>0</formula1>
      <formula2>300</formula2>
    </dataValidation>
    <dataValidation type="textLength" errorStyle="information" allowBlank="1" showInputMessage="1" showErrorMessage="1" error="XLBVal:6=0_x000d__x000a_" sqref="F173">
      <formula1>0</formula1>
      <formula2>300</formula2>
    </dataValidation>
    <dataValidation type="textLength" errorStyle="information" allowBlank="1" showInputMessage="1" showErrorMessage="1" error="XLBVal:6=0_x000d__x000a_" sqref="F135">
      <formula1>0</formula1>
      <formula2>300</formula2>
    </dataValidation>
    <dataValidation type="textLength" errorStyle="information" allowBlank="1" showInputMessage="1" showErrorMessage="1" error="XLBVal:6=0_x000d__x000a_" sqref="F102">
      <formula1>0</formula1>
      <formula2>300</formula2>
    </dataValidation>
    <dataValidation type="textLength" errorStyle="information" allowBlank="1" showInputMessage="1" showErrorMessage="1" error="XLBVal:6=0_x000d__x000a_" sqref="F67">
      <formula1>0</formula1>
      <formula2>300</formula2>
    </dataValidation>
    <dataValidation type="textLength" errorStyle="information" allowBlank="1" showInputMessage="1" showErrorMessage="1" error="XLBVal:6=0_x000d__x000a_" sqref="F35">
      <formula1>0</formula1>
      <formula2>300</formula2>
    </dataValidation>
    <dataValidation type="textLength" errorStyle="information" allowBlank="1" showInputMessage="1" showErrorMessage="1" error="XLBVal:6=88988.5_x000d__x000a_" sqref="E278">
      <formula1>0</formula1>
      <formula2>300</formula2>
    </dataValidation>
    <dataValidation type="textLength" errorStyle="information" allowBlank="1" showInputMessage="1" showErrorMessage="1" error="XLBVal:6=0_x000d__x000a_" sqref="E245">
      <formula1>0</formula1>
      <formula2>300</formula2>
    </dataValidation>
    <dataValidation type="textLength" errorStyle="information" allowBlank="1" showInputMessage="1" showErrorMessage="1" error="XLBVal:6=-3500_x000d__x000a_" sqref="E210">
      <formula1>0</formula1>
      <formula2>300</formula2>
    </dataValidation>
    <dataValidation type="textLength" errorStyle="information" allowBlank="1" showInputMessage="1" showErrorMessage="1" error="XLBVal:6=0_x000d__x000a_" sqref="E178">
      <formula1>0</formula1>
      <formula2>300</formula2>
    </dataValidation>
    <dataValidation type="textLength" errorStyle="information" allowBlank="1" showInputMessage="1" showErrorMessage="1" error="XLBVal:6=0_x000d__x000a_" sqref="E140">
      <formula1>0</formula1>
      <formula2>300</formula2>
    </dataValidation>
    <dataValidation type="textLength" errorStyle="information" allowBlank="1" showInputMessage="1" showErrorMessage="1" error="XLBVal:6=49076_x000d__x000a_" sqref="E107">
      <formula1>0</formula1>
      <formula2>300</formula2>
    </dataValidation>
    <dataValidation type="textLength" errorStyle="information" allowBlank="1" showInputMessage="1" showErrorMessage="1" error="XLBVal:6=0_x000d__x000a_" sqref="E72">
      <formula1>0</formula1>
      <formula2>300</formula2>
    </dataValidation>
    <dataValidation type="textLength" errorStyle="information" allowBlank="1" showInputMessage="1" showErrorMessage="1" error="XLBVal:6=515054.65_x000d__x000a_" sqref="E40">
      <formula1>0</formula1>
      <formula2>300</formula2>
    </dataValidation>
    <dataValidation type="textLength" errorStyle="information" allowBlank="1" showInputMessage="1" showErrorMessage="1" error="XLBVal:6=88988.5_x000d__x000a_" sqref="F278">
      <formula1>0</formula1>
      <formula2>300</formula2>
    </dataValidation>
    <dataValidation type="textLength" errorStyle="information" allowBlank="1" showInputMessage="1" showErrorMessage="1" error="XLBVal:6=0_x000d__x000a_" sqref="F245">
      <formula1>0</formula1>
      <formula2>300</formula2>
    </dataValidation>
    <dataValidation type="textLength" errorStyle="information" allowBlank="1" showInputMessage="1" showErrorMessage="1" error="XLBVal:6=-13300_x000d__x000a_" sqref="F210">
      <formula1>0</formula1>
      <formula2>300</formula2>
    </dataValidation>
    <dataValidation type="textLength" errorStyle="information" allowBlank="1" showInputMessage="1" showErrorMessage="1" error="XLBVal:6=0_x000d__x000a_" sqref="F178">
      <formula1>0</formula1>
      <formula2>300</formula2>
    </dataValidation>
    <dataValidation type="textLength" errorStyle="information" allowBlank="1" showInputMessage="1" showErrorMessage="1" error="XLBVal:6=0_x000d__x000a_" sqref="F140">
      <formula1>0</formula1>
      <formula2>300</formula2>
    </dataValidation>
    <dataValidation type="textLength" errorStyle="information" allowBlank="1" showInputMessage="1" showErrorMessage="1" error="XLBVal:6=10670_x000d__x000a_" sqref="F107">
      <formula1>0</formula1>
      <formula2>300</formula2>
    </dataValidation>
    <dataValidation type="textLength" errorStyle="information" allowBlank="1" showInputMessage="1" showErrorMessage="1" error="XLBVal:6=0_x000d__x000a_" sqref="F72">
      <formula1>0</formula1>
      <formula2>300</formula2>
    </dataValidation>
    <dataValidation type="textLength" errorStyle="information" allowBlank="1" showInputMessage="1" showErrorMessage="1" error="XLBVal:6=887727.91_x000d__x000a_" sqref="F40">
      <formula1>0</formula1>
      <formula2>300</formula2>
    </dataValidation>
    <dataValidation type="textLength" errorStyle="information" allowBlank="1" showInputMessage="1" showErrorMessage="1" error="XLBVal:6=-207148.66_x000d__x000a_" sqref="E277">
      <formula1>0</formula1>
      <formula2>300</formula2>
    </dataValidation>
    <dataValidation type="textLength" errorStyle="information" allowBlank="1" showInputMessage="1" showErrorMessage="1" error="XLBVal:6=0_x000d__x000a_" sqref="E241">
      <formula1>0</formula1>
      <formula2>300</formula2>
    </dataValidation>
    <dataValidation type="textLength" errorStyle="information" allowBlank="1" showInputMessage="1" showErrorMessage="1" error="XLBVal:6=-141938.5_x000d__x000a_" sqref="E209">
      <formula1>0</formula1>
      <formula2>300</formula2>
    </dataValidation>
    <dataValidation type="textLength" errorStyle="information" allowBlank="1" showInputMessage="1" showErrorMessage="1" error="XLBVal:6=0_x000d__x000a_" sqref="E177">
      <formula1>0</formula1>
      <formula2>300</formula2>
    </dataValidation>
    <dataValidation type="textLength" errorStyle="information" allowBlank="1" showInputMessage="1" showErrorMessage="1" error="XLBVal:6=0_x000d__x000a_" sqref="E139">
      <formula1>0</formula1>
      <formula2>300</formula2>
    </dataValidation>
    <dataValidation type="textLength" errorStyle="information" allowBlank="1" showInputMessage="1" showErrorMessage="1" error="XLBVal:6=18011_x000d__x000a_" sqref="E106">
      <formula1>0</formula1>
      <formula2>300</formula2>
    </dataValidation>
    <dataValidation type="textLength" errorStyle="information" allowBlank="1" showInputMessage="1" showErrorMessage="1" error="XLBVal:6=-289693.02_x000d__x000a_" sqref="E71">
      <formula1>0</formula1>
      <formula2>300</formula2>
    </dataValidation>
    <dataValidation type="textLength" errorStyle="information" allowBlank="1" showInputMessage="1" showErrorMessage="1" error="XLBVal:6=0_x000d__x000a_" sqref="E39">
      <formula1>0</formula1>
      <formula2>300</formula2>
    </dataValidation>
    <dataValidation type="textLength" errorStyle="information" allowBlank="1" showInputMessage="1" showErrorMessage="1" error="XLBVal:6=156778.91_x000d__x000a_" sqref="F275">
      <formula1>0</formula1>
      <formula2>300</formula2>
    </dataValidation>
    <dataValidation type="textLength" errorStyle="information" allowBlank="1" showInputMessage="1" showErrorMessage="1" error="XLBVal:6=0_x000d__x000a_" sqref="F239">
      <formula1>0</formula1>
      <formula2>300</formula2>
    </dataValidation>
    <dataValidation type="textLength" errorStyle="information" allowBlank="1" showInputMessage="1" showErrorMessage="1" error="XLBVal:6=-78771.49_x000d__x000a_" sqref="F207">
      <formula1>0</formula1>
      <formula2>300</formula2>
    </dataValidation>
    <dataValidation type="textLength" errorStyle="information" allowBlank="1" showInputMessage="1" showErrorMessage="1" error="XLBVal:6=0_x000d__x000a_" sqref="F175">
      <formula1>0</formula1>
      <formula2>300</formula2>
    </dataValidation>
    <dataValidation type="textLength" errorStyle="information" allowBlank="1" showInputMessage="1" showErrorMessage="1" error="XLBVal:6=0_x000d__x000a_" sqref="F137">
      <formula1>0</formula1>
      <formula2>300</formula2>
    </dataValidation>
    <dataValidation type="textLength" errorStyle="information" allowBlank="1" showInputMessage="1" showErrorMessage="1" error="XLBVal:6=0_x000d__x000a_" sqref="F104">
      <formula1>0</formula1>
      <formula2>300</formula2>
    </dataValidation>
    <dataValidation type="textLength" errorStyle="information" allowBlank="1" showInputMessage="1" showErrorMessage="1" error="XLBVal:6=-3797323.7_x000d__x000a_" sqref="F69">
      <formula1>0</formula1>
      <formula2>300</formula2>
    </dataValidation>
    <dataValidation type="textLength" errorStyle="information" allowBlank="1" showInputMessage="1" showErrorMessage="1" error="XLBVal:6=0_x000d__x000a_" sqref="F37">
      <formula1>0</formula1>
      <formula2>300</formula2>
    </dataValidation>
    <dataValidation type="textLength" errorStyle="information" allowBlank="1" showInputMessage="1" showErrorMessage="1" error="XLBVal:6=-6827.04_x000d__x000a_" sqref="E280">
      <formula1>0</formula1>
      <formula2>300</formula2>
    </dataValidation>
    <dataValidation type="textLength" errorStyle="information" allowBlank="1" showInputMessage="1" showErrorMessage="1" error="XLBVal:6=0_x000d__x000a_" sqref="E247">
      <formula1>0</formula1>
      <formula2>300</formula2>
    </dataValidation>
    <dataValidation type="textLength" errorStyle="information" allowBlank="1" showInputMessage="1" showErrorMessage="1" error="XLBVal:6=0_x000d__x000a_" sqref="E212">
      <formula1>0</formula1>
      <formula2>300</formula2>
    </dataValidation>
    <dataValidation type="textLength" errorStyle="information" allowBlank="1" showInputMessage="1" showErrorMessage="1" error="XLBVal:6=0_x000d__x000a_" sqref="E180">
      <formula1>0</formula1>
      <formula2>300</formula2>
    </dataValidation>
    <dataValidation type="textLength" errorStyle="information" allowBlank="1" showInputMessage="1" showErrorMessage="1" error="XLBVal:6=0_x000d__x000a_" sqref="E142">
      <formula1>0</formula1>
      <formula2>300</formula2>
    </dataValidation>
    <dataValidation type="textLength" errorStyle="information" allowBlank="1" showInputMessage="1" showErrorMessage="1" error="XLBVal:6=74325.19_x000d__x000a_" sqref="E109">
      <formula1>0</formula1>
      <formula2>300</formula2>
    </dataValidation>
    <dataValidation type="textLength" errorStyle="information" allowBlank="1" showInputMessage="1" showErrorMessage="1" error="XLBVal:6=-10000000_x000d__x000a_" sqref="E74">
      <formula1>0</formula1>
      <formula2>300</formula2>
    </dataValidation>
    <dataValidation type="textLength" errorStyle="information" allowBlank="1" showInputMessage="1" showErrorMessage="1" error="XLBVal:6=0_x000d__x000a_" sqref="E42">
      <formula1>0</formula1>
      <formula2>300</formula2>
    </dataValidation>
    <dataValidation type="textLength" errorStyle="information" allowBlank="1" showInputMessage="1" showErrorMessage="1" error="XLBVal:6=-45561.04_x000d__x000a_" sqref="F280">
      <formula1>0</formula1>
      <formula2>300</formula2>
    </dataValidation>
    <dataValidation type="textLength" errorStyle="information" allowBlank="1" showInputMessage="1" showErrorMessage="1" error="XLBVal:6=0_x000d__x000a_" sqref="F247">
      <formula1>0</formula1>
      <formula2>300</formula2>
    </dataValidation>
    <dataValidation type="textLength" errorStyle="information" allowBlank="1" showInputMessage="1" showErrorMessage="1" error="XLBVal:6=0_x000d__x000a_" sqref="F212">
      <formula1>0</formula1>
      <formula2>300</formula2>
    </dataValidation>
    <dataValidation type="textLength" errorStyle="information" allowBlank="1" showInputMessage="1" showErrorMessage="1" error="XLBVal:6=0_x000d__x000a_" sqref="F180">
      <formula1>0</formula1>
      <formula2>300</formula2>
    </dataValidation>
    <dataValidation type="textLength" errorStyle="information" allowBlank="1" showInputMessage="1" showErrorMessage="1" error="XLBVal:6=0_x000d__x000a_" sqref="F142">
      <formula1>0</formula1>
      <formula2>300</formula2>
    </dataValidation>
    <dataValidation type="textLength" errorStyle="information" allowBlank="1" showInputMessage="1" showErrorMessage="1" error="XLBVal:6=80243.05_x000d__x000a_" sqref="F109">
      <formula1>0</formula1>
      <formula2>300</formula2>
    </dataValidation>
    <dataValidation type="textLength" errorStyle="information" allowBlank="1" showInputMessage="1" showErrorMessage="1" error="XLBVal:6=-10000000_x000d__x000a_" sqref="F74">
      <formula1>0</formula1>
      <formula2>300</formula2>
    </dataValidation>
    <dataValidation type="textLength" errorStyle="information" allowBlank="1" showInputMessage="1" showErrorMessage="1" error="XLBVal:6=0_x000d__x000a_" sqref="F42">
      <formula1>0</formula1>
      <formula2>300</formula2>
    </dataValidation>
    <dataValidation type="textLength" errorStyle="information" allowBlank="1" showInputMessage="1" showErrorMessage="1" error="XLBVal:6=-1635675.8_x000d__x000a_" sqref="E279">
      <formula1>0</formula1>
      <formula2>300</formula2>
    </dataValidation>
    <dataValidation type="textLength" errorStyle="information" allowBlank="1" showInputMessage="1" showErrorMessage="1" error="XLBVal:6=0.75_x000d__x000a_" sqref="E246">
      <formula1>0</formula1>
      <formula2>300</formula2>
    </dataValidation>
    <dataValidation type="textLength" errorStyle="information" allowBlank="1" showInputMessage="1" showErrorMessage="1" error="XLBVal:6=-970339_x000d__x000a_" sqref="E211">
      <formula1>0</formula1>
      <formula2>300</formula2>
    </dataValidation>
    <dataValidation type="textLength" errorStyle="information" allowBlank="1" showInputMessage="1" showErrorMessage="1" error="XLBVal:6=0_x000d__x000a_" sqref="E179">
      <formula1>0</formula1>
      <formula2>300</formula2>
    </dataValidation>
    <dataValidation type="textLength" errorStyle="information" allowBlank="1" showInputMessage="1" showErrorMessage="1" error="XLBVal:6=0_x000d__x000a_" sqref="E141">
      <formula1>0</formula1>
      <formula2>300</formula2>
    </dataValidation>
    <dataValidation type="textLength" errorStyle="information" allowBlank="1" showInputMessage="1" showErrorMessage="1" error="XLBVal:6=-300161.8_x000d__x000a_" sqref="E108">
      <formula1>0</formula1>
      <formula2>300</formula2>
    </dataValidation>
    <dataValidation type="textLength" errorStyle="information" allowBlank="1" showInputMessage="1" showErrorMessage="1" error="XLBVal:6=-3488885.87_x000d__x000a_" sqref="E73">
      <formula1>0</formula1>
      <formula2>300</formula2>
    </dataValidation>
    <dataValidation type="textLength" errorStyle="information" allowBlank="1" showInputMessage="1" showErrorMessage="1" error="XLBVal:6=0_x000d__x000a_" sqref="E41">
      <formula1>0</formula1>
      <formula2>300</formula2>
    </dataValidation>
    <dataValidation type="textLength" errorStyle="information" allowBlank="1" showInputMessage="1" showErrorMessage="1" error="XLBVal:6=-207148.66_x000d__x000a_" sqref="F277">
      <formula1>0</formula1>
      <formula2>300</formula2>
    </dataValidation>
    <dataValidation type="textLength" errorStyle="information" allowBlank="1" showInputMessage="1" showErrorMessage="1" error="XLBVal:6=0_x000d__x000a_" sqref="F241">
      <formula1>0</formula1>
      <formula2>300</formula2>
    </dataValidation>
    <dataValidation type="textLength" errorStyle="information" allowBlank="1" showInputMessage="1" showErrorMessage="1" error="XLBVal:6=-137100_x000d__x000a_" sqref="F209">
      <formula1>0</formula1>
      <formula2>300</formula2>
    </dataValidation>
    <dataValidation type="textLength" errorStyle="information" allowBlank="1" showInputMessage="1" showErrorMessage="1" error="XLBVal:6=0_x000d__x000a_" sqref="F177">
      <formula1>0</formula1>
      <formula2>300</formula2>
    </dataValidation>
    <dataValidation type="textLength" errorStyle="information" allowBlank="1" showInputMessage="1" showErrorMessage="1" error="XLBVal:6=0_x000d__x000a_" sqref="F139">
      <formula1>0</formula1>
      <formula2>300</formula2>
    </dataValidation>
    <dataValidation type="textLength" errorStyle="information" allowBlank="1" showInputMessage="1" showErrorMessage="1" error="XLBVal:6=116366_x000d__x000a_" sqref="F106">
      <formula1>0</formula1>
      <formula2>300</formula2>
    </dataValidation>
    <dataValidation type="textLength" errorStyle="information" allowBlank="1" showInputMessage="1" showErrorMessage="1" error="XLBVal:6=-339613.37_x000d__x000a_" sqref="F71">
      <formula1>0</formula1>
      <formula2>300</formula2>
    </dataValidation>
    <dataValidation type="textLength" errorStyle="information" allowBlank="1" showInputMessage="1" showErrorMessage="1" error="XLBVal:6=0_x000d__x000a_" sqref="F39">
      <formula1>0</formula1>
      <formula2>300</formula2>
    </dataValidation>
    <dataValidation type="textLength" errorStyle="information" allowBlank="1" showInputMessage="1" showErrorMessage="1" error="XLBVal:6=634201.61_x000d__x000a_" sqref="F293">
      <formula1>0</formula1>
      <formula2>300</formula2>
    </dataValidation>
    <dataValidation type="textLength" errorStyle="information" allowBlank="1" showInputMessage="1" showErrorMessage="1" error="XLBVal:6=0_x000d__x000a_" sqref="F156">
      <formula1>0</formula1>
      <formula2>300</formula2>
    </dataValidation>
    <dataValidation type="textLength" errorStyle="information" allowBlank="1" showInputMessage="1" showErrorMessage="1" error="XLBVal:6=0_x000d__x000a_" sqref="F23">
      <formula1>0</formula1>
      <formula2>300</formula2>
    </dataValidation>
    <dataValidation type="textLength" errorStyle="information" allowBlank="1" showInputMessage="1" showErrorMessage="1" error="XLBVal:6=0_x000d__x000a_" sqref="F193">
      <formula1>0</formula1>
      <formula2>300</formula2>
    </dataValidation>
    <dataValidation type="textLength" errorStyle="information" allowBlank="1" showInputMessage="1" showErrorMessage="1" error="XLBVal:6=0_x000d__x000a_" sqref="F55">
      <formula1>0</formula1>
      <formula2>300</formula2>
    </dataValidation>
    <dataValidation type="textLength" errorStyle="information" allowBlank="1" showInputMessage="1" showErrorMessage="1" error="XLBVal:6=10000000_x000d__x000a_" sqref="E25">
      <formula1>0</formula1>
      <formula2>300</formula2>
    </dataValidation>
    <dataValidation type="textLength" errorStyle="information" allowBlank="1" showInputMessage="1" showErrorMessage="1" error="XLBVal:6=0_x000d__x000a_" sqref="F225">
      <formula1>0</formula1>
      <formula2>300</formula2>
    </dataValidation>
    <dataValidation type="textLength" errorStyle="information" allowBlank="1" showInputMessage="1" showErrorMessage="1" error="XLBVal:6=-361736.39_x000d__x000a_" sqref="F90">
      <formula1>0</formula1>
      <formula2>300</formula2>
    </dataValidation>
    <dataValidation type="textLength" errorStyle="information" allowBlank="1" showInputMessage="1" showErrorMessage="1" error="XLBVal:6=0_x000d__x000a_" sqref="E57">
      <formula1>0</formula1>
      <formula2>300</formula2>
    </dataValidation>
    <dataValidation type="textLength" errorStyle="information" allowBlank="1" showInputMessage="1" showErrorMessage="1" error="XLBVal:6=0_x000d__x000a_" sqref="F261">
      <formula1>0</formula1>
      <formula2>300</formula2>
    </dataValidation>
    <dataValidation type="textLength" errorStyle="information" allowBlank="1" showInputMessage="1" showErrorMessage="1" error="XLBVal:6=860682.18_x000d__x000a_" sqref="F123">
      <formula1>0</formula1>
      <formula2>300</formula2>
    </dataValidation>
    <dataValidation type="textLength" errorStyle="information" allowBlank="1" showInputMessage="1" showErrorMessage="1" error="XLBVal:6=0_x000d__x000a_" sqref="F15">
      <formula1>0</formula1>
      <formula2>300</formula2>
    </dataValidation>
    <dataValidation type="textLength" errorStyle="information" allowBlank="1" showInputMessage="1" showErrorMessage="1" error="XLBVal:6=0_x000d__x000a_" sqref="C21">
      <formula1>0</formula1>
      <formula2>300</formula2>
    </dataValidation>
    <dataValidation type="textLength" errorStyle="information" allowBlank="1" showInputMessage="1" showErrorMessage="1" error="XLBVal:6=0_x000d__x000a_" sqref="C68">
      <formula1>0</formula1>
      <formula2>300</formula2>
    </dataValidation>
    <dataValidation type="textLength" errorStyle="information" allowBlank="1" showInputMessage="1" showErrorMessage="1" error="XLBVal:6=0_x000d__x000a_" sqref="C23">
      <formula1>0</formula1>
      <formula2>300</formula2>
    </dataValidation>
    <dataValidation type="textLength" errorStyle="information" allowBlank="1" showInputMessage="1" showErrorMessage="1" error="XLBVal:6=0_x000d__x000a_" sqref="C35">
      <formula1>0</formula1>
      <formula2>300</formula2>
    </dataValidation>
    <dataValidation type="textLength" errorStyle="information" allowBlank="1" showInputMessage="1" showErrorMessage="1" error="XLBVal:6=1617886.08_x000d__x000a_" sqref="C18">
      <formula1>0</formula1>
      <formula2>300</formula2>
    </dataValidation>
    <dataValidation type="textLength" errorStyle="information" allowBlank="1" showInputMessage="1" showErrorMessage="1" error="XLBVal:6=2401_x000d__x000a_" sqref="C30">
      <formula1>0</formula1>
      <formula2>300</formula2>
    </dataValidation>
    <dataValidation type="textLength" errorStyle="information" allowBlank="1" showInputMessage="1" showErrorMessage="1" error="XLBVal:6=0_x000d__x000a_" sqref="C41">
      <formula1>0</formula1>
      <formula2>300</formula2>
    </dataValidation>
    <dataValidation type="textLength" errorStyle="information" allowBlank="1" showInputMessage="1" showErrorMessage="1" error="XLBVal:6=-92178.61_x000d__x000a_" sqref="C14">
      <formula1>0</formula1>
      <formula2>300</formula2>
    </dataValidation>
    <dataValidation type="textLength" errorStyle="information" allowBlank="1" showInputMessage="1" showErrorMessage="1" error="XLBVal:6=-2647.08_x000d__x000a_" sqref="C28">
      <formula1>0</formula1>
      <formula2>300</formula2>
    </dataValidation>
    <dataValidation type="textLength" errorStyle="information" allowBlank="1" showInputMessage="1" showErrorMessage="1" error="XLBVal:6=4455298.3_x000d__x000a_" sqref="C150">
      <formula1>0</formula1>
      <formula2>300</formula2>
    </dataValidation>
    <dataValidation type="textLength" errorStyle="information" allowBlank="1" showInputMessage="1" showErrorMessage="1" error="XLBVal:6=-14894.32_x000d__x000a_" sqref="C125">
      <formula1>0</formula1>
      <formula2>300</formula2>
    </dataValidation>
    <dataValidation type="textLength" errorStyle="information" allowBlank="1" showInputMessage="1" showErrorMessage="1" error="XLBVal:6=-436053.63_x000d__x000a_" sqref="C157">
      <formula1>0</formula1>
      <formula2>300</formula2>
    </dataValidation>
    <dataValidation type="textLength" errorStyle="information" allowBlank="1" showInputMessage="1" showErrorMessage="1" error="XLBVal:6=0_x000d__x000a_" sqref="C129">
      <formula1>0</formula1>
      <formula2>300</formula2>
    </dataValidation>
    <dataValidation type="textLength" errorStyle="information" allowBlank="1" showInputMessage="1" showErrorMessage="1" error="XLBVal:6=0_x000d__x000a_" sqref="C51">
      <formula1>0</formula1>
      <formula2>300</formula2>
    </dataValidation>
    <dataValidation type="textLength" errorStyle="information" allowBlank="1" showInputMessage="1" showErrorMessage="1" error="XLBVal:6=2434587.88_x000d__x000a_" sqref="C110">
      <formula1>0</formula1>
      <formula2>300</formula2>
    </dataValidation>
    <dataValidation type="textLength" errorStyle="information" allowBlank="1" showInputMessage="1" showErrorMessage="1" error="XLBVal:6=-2023170.29_x000d__x000a_" sqref="C46">
      <formula1>0</formula1>
      <formula2>300</formula2>
    </dataValidation>
    <dataValidation type="textLength" errorStyle="information" allowBlank="1" showInputMessage="1" showErrorMessage="1" error="XLBVal:6=0_x000d__x000a_" sqref="C29">
      <formula1>0</formula1>
      <formula2>300</formula2>
    </dataValidation>
    <dataValidation type="textLength" errorStyle="information" allowBlank="1" showInputMessage="1" showErrorMessage="1" error="XLBVal:6=0_x000d__x000a_" sqref="C55">
      <formula1>0</formula1>
      <formula2>300</formula2>
    </dataValidation>
    <dataValidation type="textLength" errorStyle="information" allowBlank="1" showInputMessage="1" showErrorMessage="1" error="XLBVal:6=-116583.5_x000d__x000a_" sqref="C22">
      <formula1>0</formula1>
      <formula2>300</formula2>
    </dataValidation>
    <dataValidation type="textLength" errorStyle="information" allowBlank="1" showInputMessage="1" showErrorMessage="1" error="XLBVal:6=-102124_x000d__x000a_" sqref="C127">
      <formula1>0</formula1>
      <formula2>300</formula2>
    </dataValidation>
    <dataValidation type="textLength" errorStyle="information" allowBlank="1" showInputMessage="1" showErrorMessage="1" error="XLBVal:6=-107544152.93_x000d__x000a_" sqref="C39">
      <formula1>0</formula1>
      <formula2>300</formula2>
    </dataValidation>
    <dataValidation type="textLength" errorStyle="information" allowBlank="1" showInputMessage="1" showErrorMessage="1" error="XLBVal:6=232029560.63_x000d__x000a_" sqref="C172">
      <formula1>0</formula1>
      <formula2>300</formula2>
    </dataValidation>
    <dataValidation type="textLength" errorStyle="information" allowBlank="1" showInputMessage="1" showErrorMessage="1" error="XLBVal:6=0_x000d__x000a_" sqref="C71">
      <formula1>0</formula1>
      <formula2>300</formula2>
    </dataValidation>
    <dataValidation type="textLength" errorStyle="information" allowBlank="1" showInputMessage="1" showErrorMessage="1" error="XLBVal:6=2481298.79_x000d__x000a_" sqref="C12">
      <formula1>0</formula1>
      <formula2>300</formula2>
    </dataValidation>
    <dataValidation type="textLength" errorStyle="information" allowBlank="1" showInputMessage="1" showErrorMessage="1" error="XLBVal:6=-656576.4_x000d__x000a_" sqref="C81">
      <formula1>0</formula1>
      <formula2>300</formula2>
    </dataValidation>
    <dataValidation type="textLength" errorStyle="information" allowBlank="1" showInputMessage="1" showErrorMessage="1" error="XLBVal:6=-52505_x000d__x000a_" sqref="C122">
      <formula1>0</formula1>
      <formula2>300</formula2>
    </dataValidation>
    <dataValidation type="textLength" errorStyle="information" allowBlank="1" showInputMessage="1" showErrorMessage="1" error="XLBVal:6=622911.66_x000d__x000a_" sqref="C24">
      <formula1>0</formula1>
      <formula2>300</formula2>
    </dataValidation>
    <dataValidation type="textLength" errorStyle="information" allowBlank="1" showInputMessage="1" showErrorMessage="1" error="XLBVal:6=0_x000d__x000a_" sqref="C58">
      <formula1>0</formula1>
      <formula2>300</formula2>
    </dataValidation>
    <dataValidation type="textLength" errorStyle="information" allowBlank="1" showInputMessage="1" showErrorMessage="1" error="XLBVal:6=624958.72_x000d__x000a_" sqref="C79">
      <formula1>0</formula1>
      <formula2>300</formula2>
    </dataValidation>
    <dataValidation type="textLength" errorStyle="information" allowBlank="1" showInputMessage="1" showErrorMessage="1" error="XLBVal:6=95.32_x000d__x000a_" sqref="C108">
      <formula1>0</formula1>
      <formula2>300</formula2>
    </dataValidation>
    <dataValidation type="textLength" errorStyle="information" allowBlank="1" showInputMessage="1" showErrorMessage="1" error="XLBVal:6=13898132.17_x000d__x000a_" sqref="C45">
      <formula1>0</formula1>
      <formula2>300</formula2>
    </dataValidation>
    <dataValidation type="textLength" errorStyle="information" allowBlank="1" showInputMessage="1" showErrorMessage="1" error="XLBVal:6=139226.83_x000d__x000a_" sqref="C26">
      <formula1>0</formula1>
      <formula2>300</formula2>
    </dataValidation>
    <dataValidation type="textLength" errorStyle="information" allowBlank="1" showInputMessage="1" showErrorMessage="1" error="XLBVal:6=-3301_x000d__x000a_" sqref="C128">
      <formula1>0</formula1>
      <formula2>300</formula2>
    </dataValidation>
    <dataValidation type="textLength" errorStyle="information" allowBlank="1" showInputMessage="1" showErrorMessage="1" error="XLBVal:6=3979387.59_x000d__x000a_" sqref="C40">
      <formula1>0</formula1>
      <formula2>300</formula2>
    </dataValidation>
    <dataValidation type="textLength" errorStyle="information" allowBlank="1" showInputMessage="1" showErrorMessage="1" error="XLBVal:6=-16720576.25_x000d__x000a_" sqref="C49">
      <formula1>0</formula1>
      <formula2>300</formula2>
    </dataValidation>
    <dataValidation type="textLength" errorStyle="information" allowBlank="1" showInputMessage="1" showErrorMessage="1" error="XLBVal:6=924000_x000d__x000a_" sqref="C54">
      <formula1>0</formula1>
      <formula2>300</formula2>
    </dataValidation>
    <dataValidation type="textLength" errorStyle="information" allowBlank="1" showInputMessage="1" showErrorMessage="1" error="XLBVal:6=4490210.31_x000d__x000a_" sqref="C109">
      <formula1>0</formula1>
      <formula2>300</formula2>
    </dataValidation>
    <dataValidation type="textLength" errorStyle="information" allowBlank="1" showInputMessage="1" showErrorMessage="1" error="XLBVal:6=0_x000d__x000a_" sqref="C132">
      <formula1>0</formula1>
      <formula2>300</formula2>
    </dataValidation>
    <dataValidation type="textLength" errorStyle="information" allowBlank="1" showInputMessage="1" showErrorMessage="1" error="XLBVal:6=6222236.13_x000d__x000a_" sqref="C32">
      <formula1>0</formula1>
      <formula2>300</formula2>
    </dataValidation>
    <dataValidation type="textLength" errorStyle="information" allowBlank="1" showInputMessage="1" showErrorMessage="1" error="XLBVal:6=-2401_x000d__x000a_" sqref="C31">
      <formula1>0</formula1>
      <formula2>300</formula2>
    </dataValidation>
    <dataValidation type="textLength" errorStyle="information" allowBlank="1" showInputMessage="1" showErrorMessage="1" error="XLBVal:6=421299.23_x000d__x000a_" sqref="C67">
      <formula1>0</formula1>
      <formula2>300</formula2>
    </dataValidation>
    <dataValidation type="textLength" errorStyle="information" allowBlank="1" showInputMessage="1" showErrorMessage="1" error="XLBVal:6=923295.08_x000d__x000a_" sqref="C96">
      <formula1>0</formula1>
      <formula2>300</formula2>
    </dataValidation>
    <dataValidation type="textLength" errorStyle="information" allowBlank="1" showInputMessage="1" showErrorMessage="1" error="XLBVal:6=-331000_x000d__x000a_" sqref="C57">
      <formula1>0</formula1>
      <formula2>300</formula2>
    </dataValidation>
    <dataValidation type="textLength" errorStyle="information" allowBlank="1" showInputMessage="1" showErrorMessage="1" error="XLBVal:6=-3243065.64_x000d__x000a_" sqref="C120">
      <formula1>0</formula1>
      <formula2>300</formula2>
    </dataValidation>
    <dataValidation type="textLength" errorStyle="information" allowBlank="1" showInputMessage="1" showErrorMessage="1" error="XLBVal:6=-73737.23_x000d__x000a_" sqref="C17">
      <formula1>0</formula1>
      <formula2>300</formula2>
    </dataValidation>
    <dataValidation type="textLength" errorStyle="information" allowBlank="1" showInputMessage="1" showErrorMessage="1" error="XLBVal:6=-221500_x000d__x000a_" sqref="C158">
      <formula1>0</formula1>
      <formula2>300</formula2>
    </dataValidation>
    <dataValidation type="textLength" errorStyle="information" allowBlank="1" showInputMessage="1" showErrorMessage="1" error="XLBVal:6=1069282.79_x000d__x000a_" sqref="C98">
      <formula1>0</formula1>
      <formula2>300</formula2>
    </dataValidation>
    <dataValidation type="textLength" errorStyle="information" allowBlank="1" showInputMessage="1" showErrorMessage="1" error="XLBVal:6=217.84_x000d__x000a_" sqref="C85">
      <formula1>0</formula1>
      <formula2>300</formula2>
    </dataValidation>
    <dataValidation type="textLength" errorStyle="information" allowBlank="1" showInputMessage="1" showErrorMessage="1" error="XLBVal:6=3528.3_x000d__x000a_" sqref="C60">
      <formula1>0</formula1>
      <formula2>300</formula2>
    </dataValidation>
    <dataValidation type="textLength" errorStyle="information" allowBlank="1" showInputMessage="1" showErrorMessage="1" error="XLBVal:6=-592022.82_x000d__x000a_" sqref="C52">
      <formula1>0</formula1>
      <formula2>300</formula2>
    </dataValidation>
    <dataValidation type="textLength" errorStyle="information" allowBlank="1" showInputMessage="1" showErrorMessage="1" error="XLBVal:6=-1761826.7_x000d__x000a_" sqref="C139">
      <formula1>0</formula1>
      <formula2>300</formula2>
    </dataValidation>
    <dataValidation type="textLength" errorStyle="information" allowBlank="1" showInputMessage="1" showErrorMessage="1" error="XLBVal:6=16862584.28_x000d__x000a_" sqref="C48">
      <formula1>0</formula1>
      <formula2>300</formula2>
    </dataValidation>
    <dataValidation type="textLength" errorStyle="information" allowBlank="1" showInputMessage="1" showErrorMessage="1" error="XLBVal:6=486243.35_x000d__x000a_" sqref="C15">
      <formula1>0</formula1>
      <formula2>300</formula2>
    </dataValidation>
    <dataValidation type="textLength" errorStyle="information" allowBlank="1" showInputMessage="1" showErrorMessage="1" error="XLBVal:6=-2349337.21_x000d__x000a_" sqref="C159">
      <formula1>0</formula1>
      <formula2>300</formula2>
    </dataValidation>
    <dataValidation type="textLength" errorStyle="information" allowBlank="1" showInputMessage="1" showErrorMessage="1" error="XLBVal:6=0_x000d__x000a_" sqref="C117">
      <formula1>0</formula1>
      <formula2>300</formula2>
    </dataValidation>
    <dataValidation type="textLength" errorStyle="information" allowBlank="1" showInputMessage="1" showErrorMessage="1" error="XLBVal:6=97928.28_x000d__x000a_" sqref="C34">
      <formula1>0</formula1>
      <formula2>300</formula2>
    </dataValidation>
    <dataValidation type="textLength" errorStyle="information" allowBlank="1" showInputMessage="1" showErrorMessage="1" error="XLBVal:6=-361279_x000d__x000a_" sqref="C95">
      <formula1>0</formula1>
      <formula2>300</formula2>
    </dataValidation>
    <dataValidation type="textLength" errorStyle="information" allowBlank="1" showInputMessage="1" showErrorMessage="1" error="XLBVal:6=-83061.89_x000d__x000a_" sqref="C136">
      <formula1>0</formula1>
      <formula2>300</formula2>
    </dataValidation>
    <dataValidation type="textLength" errorStyle="information" allowBlank="1" showInputMessage="1" showErrorMessage="1" error="XLBVal:6=-5381.62_x000d__x000a_" sqref="C137">
      <formula1>0</formula1>
      <formula2>300</formula2>
    </dataValidation>
    <dataValidation type="textLength" errorStyle="information" allowBlank="1" showInputMessage="1" showErrorMessage="1" error="XLBVal:6=-851516.11_x000d__x000a_" sqref="C123">
      <formula1>0</formula1>
      <formula2>300</formula2>
    </dataValidation>
    <dataValidation type="textLength" errorStyle="information" allowBlank="1" showInputMessage="1" showErrorMessage="1" error="XLBVal:6=0_x000d__x000a_" sqref="C88">
      <formula1>0</formula1>
      <formula2>300</formula2>
    </dataValidation>
    <dataValidation type="textLength" errorStyle="information" allowBlank="1" showInputMessage="1" showErrorMessage="1" error="XLBVal:6=-5451027.18_x000d__x000a_" sqref="C33">
      <formula1>0</formula1>
      <formula2>300</formula2>
    </dataValidation>
    <dataValidation type="textLength" errorStyle="information" allowBlank="1" showInputMessage="1" showErrorMessage="1" error="XLBVal:6=-7700_x000d__x000a_" sqref="C134">
      <formula1>0</formula1>
      <formula2>300</formula2>
    </dataValidation>
    <dataValidation type="textLength" errorStyle="information" allowBlank="1" showInputMessage="1" showErrorMessage="1" error="XLBVal:6=1327385.88_x000d__x000a_" sqref="C92">
      <formula1>0</formula1>
      <formula2>300</formula2>
    </dataValidation>
    <dataValidation type="textLength" errorStyle="information" allowBlank="1" showInputMessage="1" showErrorMessage="1" error="XLBVal:6=0_x000d__x000a_" sqref="C37">
      <formula1>0</formula1>
      <formula2>300</formula2>
    </dataValidation>
    <dataValidation type="textLength" errorStyle="information" allowBlank="1" showInputMessage="1" showErrorMessage="1" error="XLBVal:6=-75684.06_x000d__x000a_" sqref="C131">
      <formula1>0</formula1>
      <formula2>300</formula2>
    </dataValidation>
    <dataValidation type="textLength" errorStyle="information" allowBlank="1" showInputMessage="1" showErrorMessage="1" error="XLBVal:6=-3519865.06_x000d__x000a_" sqref="C43">
      <formula1>0</formula1>
      <formula2>300</formula2>
    </dataValidation>
    <dataValidation type="textLength" errorStyle="information" allowBlank="1" showInputMessage="1" showErrorMessage="1" error="XLBVal:6=0_x000d__x000a_" sqref="C80">
      <formula1>0</formula1>
      <formula2>300</formula2>
    </dataValidation>
    <dataValidation type="textLength" errorStyle="information" allowBlank="1" showInputMessage="1" showErrorMessage="1" error="XLBVal:6=-3590479.26_x000d__x000a_" sqref="C169">
      <formula1>0</formula1>
      <formula2>300</formula2>
    </dataValidation>
    <dataValidation type="textLength" errorStyle="information" allowBlank="1" showInputMessage="1" showErrorMessage="1" error="XLBVal:6=-311650.04_x000d__x000a_" sqref="C36">
      <formula1>0</formula1>
      <formula2>300</formula2>
    </dataValidation>
    <dataValidation type="textLength" errorStyle="information" allowBlank="1" showInputMessage="1" showErrorMessage="1" error="XLBVal:6=0_x000d__x000a_" sqref="C82">
      <formula1>0</formula1>
      <formula2>300</formula2>
    </dataValidation>
    <dataValidation type="textLength" errorStyle="information" allowBlank="1" showInputMessage="1" showErrorMessage="1" error="XLBVal:6=0_x000d__x000a_" sqref="C27">
      <formula1>0</formula1>
      <formula2>300</formula2>
    </dataValidation>
    <dataValidation type="textLength" errorStyle="information" allowBlank="1" showInputMessage="1" showErrorMessage="1" error="XLBVal:6=-1398.24_x000d__x000a_" sqref="C100">
      <formula1>0</formula1>
      <formula2>300</formula2>
    </dataValidation>
    <dataValidation type="textLength" errorStyle="information" allowBlank="1" showInputMessage="1" showErrorMessage="1" error="XLBVal:6=0_x000d__x000a_" sqref="C73">
      <formula1>0</formula1>
      <formula2>300</formula2>
    </dataValidation>
    <dataValidation type="textLength" errorStyle="information" allowBlank="1" showInputMessage="1" showErrorMessage="1" error="XLBVal:6=141618873.44_x000d__x000a_" sqref="C147">
      <formula1>0</formula1>
      <formula2>300</formula2>
    </dataValidation>
    <dataValidation type="textLength" errorStyle="information" allowBlank="1" showInputMessage="1" showErrorMessage="1" error="XLBVal:6=-356198.42_x000d__x000a_" sqref="C124">
      <formula1>0</formula1>
      <formula2>300</formula2>
    </dataValidation>
    <dataValidation type="textLength" errorStyle="information" allowBlank="1" showInputMessage="1" showErrorMessage="1" error="XLBVal:6=0_x000d__x000a_" sqref="C56">
      <formula1>0</formula1>
      <formula2>300</formula2>
    </dataValidation>
    <dataValidation type="textLength" errorStyle="information" allowBlank="1" showInputMessage="1" showErrorMessage="1" error="XLBVal:6=452081.29_x000d__x000a_" sqref="C50">
      <formula1>0</formula1>
      <formula2>300</formula2>
    </dataValidation>
    <dataValidation type="textLength" errorStyle="information" allowBlank="1" showInputMessage="1" showErrorMessage="1" error="XLBVal:6=-1447485.03_x000d__x000a_" sqref="C19">
      <formula1>0</formula1>
      <formula2>300</formula2>
    </dataValidation>
    <dataValidation type="textLength" errorStyle="information" allowBlank="1" showInputMessage="1" showErrorMessage="1" error="XLBVal:6=-583356.23_x000d__x000a_" sqref="C160">
      <formula1>0</formula1>
      <formula2>300</formula2>
    </dataValidation>
    <dataValidation type="textLength" errorStyle="information" allowBlank="1" showInputMessage="1" showErrorMessage="1" error="XLBVal:6=-2685095.9_x000d__x000a_" sqref="C119">
      <formula1>0</formula1>
      <formula2>300</formula2>
    </dataValidation>
    <dataValidation type="textLength" errorStyle="information" allowBlank="1" showInputMessage="1" showErrorMessage="1" error="XLBVal:6=20023880.33_x000d__x000a_" sqref="C77">
      <formula1>0</formula1>
      <formula2>300</formula2>
    </dataValidation>
    <dataValidation type="textLength" errorStyle="information" allowBlank="1" showInputMessage="1" showErrorMessage="1" error="XLBVal:6=-259511.22_x000d__x000a_" sqref="C115">
      <formula1>0</formula1>
      <formula2>300</formula2>
    </dataValidation>
    <dataValidation type="textLength" errorStyle="information" allowBlank="1" showInputMessage="1" showErrorMessage="1" error="XLBVal:6=4362499.14_x000d__x000a_" sqref="C11">
      <formula1>0</formula1>
      <formula2>300</formula2>
    </dataValidation>
    <dataValidation type="textLength" errorStyle="information" allowBlank="1" showInputMessage="1" showErrorMessage="1" error="XLBVal:6=0_x000d__x000a_" sqref="C53">
      <formula1>0</formula1>
      <formula2>300</formula2>
    </dataValidation>
    <dataValidation type="textLength" errorStyle="information" allowBlank="1" showInputMessage="1" showErrorMessage="1" error="XLBVal:2=0_x000d__x000a_" sqref="C94">
      <formula1>0</formula1>
      <formula2>300</formula2>
    </dataValidation>
    <dataValidation type="textLength" errorStyle="information" allowBlank="1" showInputMessage="1" showErrorMessage="1" error="XLBVal:6=-994000000_x000d__x000a_" sqref="C145">
      <formula1>0</formula1>
      <formula2>300</formula2>
    </dataValidation>
    <dataValidation type="textLength" errorStyle="information" allowBlank="1" showInputMessage="1" showErrorMessage="1" error="XLBVal:6=0_x000d__x000a_" sqref="C97">
      <formula1>0</formula1>
      <formula2>300</formula2>
    </dataValidation>
    <dataValidation type="textLength" errorStyle="information" allowBlank="1" showInputMessage="1" showErrorMessage="1" error="XLBVal:6=-11000_x000d__x000a_" sqref="C135">
      <formula1>0</formula1>
      <formula2>300</formula2>
    </dataValidation>
    <dataValidation type="textLength" errorStyle="information" allowBlank="1" showInputMessage="1" showErrorMessage="1" error="XLBVal:6=108416038.44_x000d__x000a_" sqref="C38">
      <formula1>0</formula1>
      <formula2>300</formula2>
    </dataValidation>
    <dataValidation type="textLength" errorStyle="information" allowBlank="1" showInputMessage="1" showErrorMessage="1" error="XLBVal:6=0_x000d__x000a_" sqref="C86">
      <formula1>0</formula1>
      <formula2>300</formula2>
    </dataValidation>
    <dataValidation type="textLength" errorStyle="information" allowBlank="1" showInputMessage="1" showErrorMessage="1" error="XLBVal:6=-243659641.84_x000d__x000a_" sqref="C146">
      <formula1>0</formula1>
      <formula2>300</formula2>
    </dataValidation>
    <dataValidation type="textLength" errorStyle="information" allowBlank="1" showInputMessage="1" showErrorMessage="1" error="XLBVal:6=-933237.77_x000d__x000a_" sqref="C156">
      <formula1>0</formula1>
      <formula2>300</formula2>
    </dataValidation>
    <dataValidation type="textLength" errorStyle="information" allowBlank="1" showInputMessage="1" showErrorMessage="1" error="XLBVal:6=222.45_x000d__x000a_" sqref="C111">
      <formula1>0</formula1>
      <formula2>300</formula2>
    </dataValidation>
    <dataValidation type="textLength" errorStyle="information" allowBlank="1" showInputMessage="1" showErrorMessage="1" error="XLBVal:6=0_x000d__x000a_" sqref="C72">
      <formula1>0</formula1>
      <formula2>300</formula2>
    </dataValidation>
    <dataValidation type="textLength" errorStyle="information" allowBlank="1" showInputMessage="1" showErrorMessage="1" error="XLBVal:6=232228.97_x000d__x000a_" sqref="C20">
      <formula1>0</formula1>
      <formula2>300</formula2>
    </dataValidation>
    <dataValidation type="textLength" errorStyle="information" allowBlank="1" showInputMessage="1" showErrorMessage="1" error="XLBVal:6=-597324.86_x000d__x000a_" sqref="C25">
      <formula1>0</formula1>
      <formula2>300</formula2>
    </dataValidation>
    <dataValidation type="textLength" errorStyle="information" allowBlank="1" showInputMessage="1" showErrorMessage="1" error="XLBVal:6=1259000000_x000d__x000a_" sqref="C151">
      <formula1>0</formula1>
      <formula2>300</formula2>
    </dataValidation>
    <dataValidation type="textLength" errorStyle="information" allowBlank="1" showInputMessage="1" showErrorMessage="1" error="XLBVal:6=0_x000d__x000a_" sqref="C116">
      <formula1>0</formula1>
      <formula2>300</formula2>
    </dataValidation>
    <dataValidation type="textLength" errorStyle="information" allowBlank="1" showInputMessage="1" showErrorMessage="1" error="XLBVal:6=1923880.17_x000d__x000a_" sqref="C47">
      <formula1>0</formula1>
      <formula2>300</formula2>
    </dataValidation>
    <dataValidation type="textLength" errorStyle="information" allowBlank="1" showInputMessage="1" showErrorMessage="1" error="XLBVal:6=-1381.39_x000d__x000a_" sqref="C126">
      <formula1>0</formula1>
      <formula2>300</formula2>
    </dataValidation>
    <dataValidation type="textLength" errorStyle="information" allowBlank="1" showInputMessage="1" showErrorMessage="1" error="XLBVal:6=-17985951.14_x000d__x000a_" sqref="C78">
      <formula1>0</formula1>
      <formula2>300</formula2>
    </dataValidation>
    <dataValidation type="textLength" errorStyle="information" allowBlank="1" showInputMessage="1" showErrorMessage="1" error="XLBVal:6=-1349591.31_x000d__x000a_" sqref="C84">
      <formula1>0</formula1>
      <formula2>300</formula2>
    </dataValidation>
    <dataValidation type="textLength" errorStyle="information" allowBlank="1" showInputMessage="1" showErrorMessage="1" error="XLBVal:6=-15000_x000d__x000a_" sqref="C138">
      <formula1>0</formula1>
      <formula2>300</formula2>
    </dataValidation>
    <dataValidation type="textLength" errorStyle="information" allowBlank="1" showInputMessage="1" showErrorMessage="1" error="XLBVal:6=0_x000d__x000a_" sqref="C121">
      <formula1>0</formula1>
      <formula2>300</formula2>
    </dataValidation>
    <dataValidation type="textLength" errorStyle="information" allowBlank="1" showInputMessage="1" showErrorMessage="1" error="XLBVal:6=-13172.07_x000d__x000a_" sqref="C59">
      <formula1>0</formula1>
      <formula2>300</formula2>
    </dataValidation>
    <dataValidation type="textLength" errorStyle="information" allowBlank="1" showInputMessage="1" showErrorMessage="1" error="XLBVal:6=-210063.22_x000d__x000a_" sqref="C165">
      <formula1>0</formula1>
      <formula2>300</formula2>
    </dataValidation>
    <dataValidation type="textLength" errorStyle="information" allowBlank="1" showInputMessage="1" showErrorMessage="1" error="XLBVal:6=-413735033.41_x000d__x000a_" sqref="C170">
      <formula1>0</formula1>
      <formula2>300</formula2>
    </dataValidation>
    <dataValidation type="textLength" errorStyle="information" allowBlank="1" showInputMessage="1" showErrorMessage="1" error="XLBVal:6=575511.63_x000d__x000a_" sqref="C101">
      <formula1>0</formula1>
      <formula2>300</formula2>
    </dataValidation>
    <dataValidation type="textLength" errorStyle="information" allowBlank="1" showInputMessage="1" showErrorMessage="1" error="XLBVal:6=-47732.5_x000d__x000a_" sqref="C133">
      <formula1>0</formula1>
      <formula2>300</formula2>
    </dataValidation>
    <dataValidation type="textLength" errorStyle="information" allowBlank="1" showInputMessage="1" showErrorMessage="1" error="XLBVal:6=0_x000d__x000a_" sqref="C70">
      <formula1>0</formula1>
      <formula2>300</formula2>
    </dataValidation>
    <dataValidation type="textLength" errorStyle="information" allowBlank="1" showInputMessage="1" showErrorMessage="1" error="XLBVal:6=8024.85_x000d__x000a_" sqref="C93">
      <formula1>0</formula1>
      <formula2>300</formula2>
    </dataValidation>
    <dataValidation type="textLength" errorStyle="information" allowBlank="1" showInputMessage="1" showErrorMessage="1" error="XLBVal:6=2812960.6_x000d__x000a_" sqref="C13">
      <formula1>0</formula1>
      <formula2>300</formula2>
    </dataValidation>
    <dataValidation type="textLength" errorStyle="information" allowBlank="1" showInputMessage="1" showErrorMessage="1" error="XLBVal:6=0_x000d__x000a_" sqref="C103">
      <formula1>0</formula1>
      <formula2>300</formula2>
    </dataValidation>
    <dataValidation type="textLength" errorStyle="information" allowBlank="1" showInputMessage="1" showErrorMessage="1" error="XLBVal:6=-14976.93_x000d__x000a_" sqref="C87">
      <formula1>0</formula1>
      <formula2>300</formula2>
    </dataValidation>
    <dataValidation type="textLength" errorStyle="information" allowBlank="1" showInputMessage="1" showErrorMessage="1" error="XLBVal:6=1404897.11_x000d__x000a_" sqref="C83">
      <formula1>0</formula1>
      <formula2>300</formula2>
    </dataValidation>
    <dataValidation type="textLength" errorStyle="information" allowBlank="1" showInputMessage="1" showErrorMessage="1" error="XLBVal:6=0_x000d__x000a_" sqref="C44">
      <formula1>0</formula1>
      <formula2>300</formula2>
    </dataValidation>
    <dataValidation type="textLength" errorStyle="information" allowBlank="1" showInputMessage="1" showErrorMessage="1" error="XLBVal:6=-781813.84_x000d__x000a_" sqref="C118">
      <formula1>0</formula1>
      <formula2>300</formula2>
    </dataValidation>
    <dataValidation type="textLength" errorStyle="information" allowBlank="1" showInputMessage="1" showErrorMessage="1" error="XLBVal:6=-2034994.25_x000d__x000a_" sqref="C63">
      <formula1>0</formula1>
      <formula2>300</formula2>
    </dataValidation>
    <dataValidation type="textLength" errorStyle="information" allowBlank="1" showInputMessage="1" showErrorMessage="1" error="XLBVal:6=-11874961.88_x000d__x000a_" sqref="C62">
      <formula1>0</formula1>
      <formula2>300</formula2>
    </dataValidation>
    <dataValidation type="textLength" errorStyle="information" allowBlank="1" showInputMessage="1" showErrorMessage="1" error="XLBVal:6=-283655.48_x000d__x000a_" sqref="C102">
      <formula1>0</formula1>
      <formula2>300</formula2>
    </dataValidation>
    <dataValidation type="textLength" errorStyle="information" allowBlank="1" showInputMessage="1" showErrorMessage="1" error="XLBVal:6=0_x000d__x000a_" sqref="C42">
      <formula1>0</formula1>
      <formula2>300</formula2>
    </dataValidation>
    <dataValidation type="textLength" errorStyle="information" allowBlank="1" showInputMessage="1" showErrorMessage="1" error="XLBVal:6=0_x000d__x000a_" sqref="C61">
      <formula1>0</formula1>
      <formula2>300</formula2>
    </dataValidation>
    <dataValidation type="textLength" errorStyle="information" allowBlank="1" showInputMessage="1" showErrorMessage="1" error="XLBVal:6=-5000_x000d__x000a_" sqref="C69">
      <formula1>0</formula1>
      <formula2>300</formula2>
    </dataValidation>
    <dataValidation type="textLength" errorStyle="information" allowBlank="1" showInputMessage="1" showErrorMessage="1" error="XLBVal:6=2689056210.92_x000d__x000a_" sqref="C171">
      <formula1>0</formula1>
      <formula2>300</formula2>
    </dataValidation>
    <dataValidation type="textLength" errorStyle="information" allowBlank="1" showInputMessage="1" showErrorMessage="1" error="XLBVal:6=0_x000d__x000a_" sqref="C16">
      <formula1>0</formula1>
      <formula2>300</formula2>
    </dataValidation>
    <dataValidation type="textLength" errorStyle="information" allowBlank="1" showInputMessage="1" showErrorMessage="1" error="XLBVal:6=52833454.74_x000d__x000a_" sqref="C148">
      <formula1>0</formula1>
      <formula2>300</formula2>
    </dataValidation>
    <dataValidation type="textLength" errorStyle="information" allowBlank="1" showInputMessage="1" showErrorMessage="1" error="XLBVal:6=4951.26_x000d__x000a_" sqref="C104">
      <formula1>0</formula1>
      <formula2>300</formula2>
    </dataValidation>
    <dataValidation type="textLength" errorStyle="information" allowBlank="1" showInputMessage="1" showErrorMessage="1" error="XLBVal:6=-1106812.33_x000d__x000a_" sqref="C130">
      <formula1>0</formula1>
      <formula2>300</formula2>
    </dataValidation>
    <dataValidation type="textLength" errorStyle="information" allowBlank="1" showInputMessage="1" showErrorMessage="1" error="XLBVal:6=-2733247984.66_x000d__x000a_" sqref="C149">
      <formula1>0</formula1>
      <formula2>300</formula2>
    </dataValidation>
  </dataValidations>
  <pageMargins left="0.75" right="0.75" top="1" bottom="1" header="0.5" footer="0.5"/>
  <pageSetup paperSize="9" scale="26"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
  <sheetViews>
    <sheetView workbookViewId="0"/>
  </sheetViews>
  <sheetFormatPr defaultRowHeight="12.75" x14ac:dyDescent="0.2"/>
  <sheetData/>
  <phoneticPr fontId="37" type="noConversion"/>
  <dataValidations count="552">
    <dataValidation type="textLength" errorStyle="information" allowBlank="1" showInputMessage="1" showErrorMessage="1" error="XLBVal:6=-149750.41_x000d__x000a_" sqref="E249">
      <formula1>0</formula1>
      <formula2>300</formula2>
    </dataValidation>
    <dataValidation type="textLength" errorStyle="information" allowBlank="1" showInputMessage="1" showErrorMessage="1" error="XLBVal:6=1107600.08_x000d__x000a_" sqref="E111">
      <formula1>0</formula1>
      <formula2>300</formula2>
    </dataValidation>
    <dataValidation type="textLength" errorStyle="information" allowBlank="1" showInputMessage="1" showErrorMessage="1" error="XLBVal:6=-712851_x000d__x000a_" sqref="F256">
      <formula1>0</formula1>
      <formula2>300</formula2>
    </dataValidation>
    <dataValidation type="textLength" errorStyle="information" allowBlank="1" showInputMessage="1" showErrorMessage="1" error="XLBVal:6=-14245.1_x000d__x000a_" sqref="F117">
      <formula1>0</formula1>
      <formula2>300</formula2>
    </dataValidation>
    <dataValidation type="textLength" errorStyle="information" allowBlank="1" showInputMessage="1" showErrorMessage="1" error="XLBVal:6=34170.35_x000d__x000a_" sqref="E271">
      <formula1>0</formula1>
      <formula2>300</formula2>
    </dataValidation>
    <dataValidation type="textLength" errorStyle="information" allowBlank="1" showInputMessage="1" showErrorMessage="1" error="XLBVal:6=669443.45_x000d__x000a_" sqref="E133">
      <formula1>0</formula1>
      <formula2>300</formula2>
    </dataValidation>
    <dataValidation type="textLength" errorStyle="information" allowBlank="1" showInputMessage="1" showErrorMessage="1" error="XLBVal:6=0_x000d__x000a_" sqref="F301">
      <formula1>0</formula1>
      <formula2>300</formula2>
    </dataValidation>
    <dataValidation type="textLength" errorStyle="information" allowBlank="1" showInputMessage="1" showErrorMessage="1" error="XLBVal:6=-124461.3_x000d__x000a_" sqref="F169">
      <formula1>0</formula1>
      <formula2>300</formula2>
    </dataValidation>
    <dataValidation type="textLength" errorStyle="information" allowBlank="1" showInputMessage="1" showErrorMessage="1" error="XLBVal:6=63162918.05_x000d__x000a_" sqref="F31">
      <formula1>0</formula1>
      <formula2>300</formula2>
    </dataValidation>
    <dataValidation type="textLength" errorStyle="information" allowBlank="1" showInputMessage="1" showErrorMessage="1" error="XLBVal:6=-63699753.43_x000d__x000a_" sqref="F294">
      <formula1>0</formula1>
      <formula2>300</formula2>
    </dataValidation>
    <dataValidation type="textLength" errorStyle="information" allowBlank="1" showInputMessage="1" showErrorMessage="1" error="XLBVal:6=-141938.5_x000d__x000a_" sqref="E209">
      <formula1>0</formula1>
      <formula2>300</formula2>
    </dataValidation>
    <dataValidation type="textLength" errorStyle="information" allowBlank="1" showInputMessage="1" showErrorMessage="1" error="XLBVal:6=-185.62_x000d__x000a_" sqref="F121">
      <formula1>0</formula1>
      <formula2>300</formula2>
    </dataValidation>
    <dataValidation type="textLength" errorStyle="information" allowBlank="1" showInputMessage="1" showErrorMessage="1" error="XLBVal:6=-2292.94_x000d__x000a_" sqref="E208">
      <formula1>0</formula1>
      <formula2>300</formula2>
    </dataValidation>
    <dataValidation type="textLength" errorStyle="information" allowBlank="1" showInputMessage="1" showErrorMessage="1" error="XLBVal:6=-5199_x000d__x000a_" sqref="E70">
      <formula1>0</formula1>
      <formula2>300</formula2>
    </dataValidation>
    <dataValidation type="textLength" errorStyle="information" allowBlank="1" showInputMessage="1" showErrorMessage="1" error="XLBVal:6=-275000_x000d__x000a_" sqref="F214">
      <formula1>0</formula1>
      <formula2>300</formula2>
    </dataValidation>
    <dataValidation type="textLength" errorStyle="information" allowBlank="1" showInputMessage="1" showErrorMessage="1" error="XLBVal:6=-8100906.73_x000d__x000a_" sqref="F76">
      <formula1>0</formula1>
      <formula2>300</formula2>
    </dataValidation>
    <dataValidation type="textLength" errorStyle="information" allowBlank="1" showInputMessage="1" showErrorMessage="1" error="XLBVal:6=0_x000d__x000a_" sqref="E229">
      <formula1>0</formula1>
      <formula2>300</formula2>
    </dataValidation>
    <dataValidation type="textLength" errorStyle="information" allowBlank="1" showInputMessage="1" showErrorMessage="1" error="XLBVal:6=-174397.43_x000d__x000a_" sqref="E94">
      <formula1>0</formula1>
      <formula2>300</formula2>
    </dataValidation>
    <dataValidation type="textLength" errorStyle="information" allowBlank="1" showInputMessage="1" showErrorMessage="1" error="XLBVal:6=0_x000d__x000a_" sqref="F263">
      <formula1>0</formula1>
      <formula2>300</formula2>
    </dataValidation>
    <dataValidation type="textLength" errorStyle="information" allowBlank="1" showInputMessage="1" showErrorMessage="1" error="XLBVal:6=-5738.63_x000d__x000a_" sqref="F125">
      <formula1>0</formula1>
      <formula2>300</formula2>
    </dataValidation>
    <dataValidation type="textLength" errorStyle="information" allowBlank="1" showInputMessage="1" showErrorMessage="1" error="XLBVal:6=0_x000d__x000a_" sqref="E236">
      <formula1>0</formula1>
      <formula2>300</formula2>
    </dataValidation>
    <dataValidation type="textLength" errorStyle="information" allowBlank="1" showInputMessage="1" showErrorMessage="1" error="XLBVal:6=0_x000d__x000a_" sqref="F72">
      <formula1>0</formula1>
      <formula2>300</formula2>
    </dataValidation>
    <dataValidation type="textLength" errorStyle="information" allowBlank="1" showInputMessage="1" showErrorMessage="1" error="XLBVal:6=-78771.49_x000d__x000a_" sqref="F207">
      <formula1>0</formula1>
      <formula2>300</formula2>
    </dataValidation>
    <dataValidation type="textLength" errorStyle="information" allowBlank="1" showInputMessage="1" showErrorMessage="1" error="XLBVal:6=0_x000d__x000a_" sqref="E245">
      <formula1>0</formula1>
      <formula2>300</formula2>
    </dataValidation>
    <dataValidation type="textLength" errorStyle="information" allowBlank="1" showInputMessage="1" showErrorMessage="1" error="XLBVal:6=49076_x000d__x000a_" sqref="E107">
      <formula1>0</formula1>
      <formula2>300</formula2>
    </dataValidation>
    <dataValidation type="textLength" errorStyle="information" allowBlank="1" showInputMessage="1" showErrorMessage="1" error="XLBVal:6=0_x000d__x000a_" sqref="F251">
      <formula1>0</formula1>
      <formula2>300</formula2>
    </dataValidation>
    <dataValidation type="textLength" errorStyle="information" allowBlank="1" showInputMessage="1" showErrorMessage="1" error="XLBVal:6=-105367582.34_x000d__x000a_" sqref="E299">
      <formula1>0</formula1>
      <formula2>300</formula2>
    </dataValidation>
    <dataValidation type="textLength" errorStyle="information" allowBlank="1" showInputMessage="1" showErrorMessage="1" error="XLBVal:6=1452325.55_x000d__x000a_" sqref="F265">
      <formula1>0</formula1>
      <formula2>300</formula2>
    </dataValidation>
    <dataValidation type="textLength" errorStyle="information" allowBlank="1" showInputMessage="1" showErrorMessage="1" error="XLBVal:6=0_x000d__x000a_" sqref="E126">
      <formula1>0</formula1>
      <formula2>300</formula2>
    </dataValidation>
    <dataValidation type="textLength" errorStyle="information" allowBlank="1" showInputMessage="1" showErrorMessage="1" error="XLBVal:6=8724.14_x000d__x000a_" sqref="F112">
      <formula1>0</formula1>
      <formula2>300</formula2>
    </dataValidation>
    <dataValidation type="textLength" errorStyle="information" allowBlank="1" showInputMessage="1" showErrorMessage="1" error="XLBVal:6=0_x000d__x000a_" sqref="F239">
      <formula1>0</formula1>
      <formula2>300</formula2>
    </dataValidation>
    <dataValidation type="textLength" errorStyle="information" allowBlank="1" showInputMessage="1" showErrorMessage="1" error="XLBVal:6=0_x000d__x000a_" sqref="E261">
      <formula1>0</formula1>
      <formula2>300</formula2>
    </dataValidation>
    <dataValidation type="textLength" errorStyle="information" allowBlank="1" showInputMessage="1" showErrorMessage="1" error="XLBVal:6=0_x000d__x000a_" sqref="E222">
      <formula1>0</formula1>
      <formula2>300</formula2>
    </dataValidation>
    <dataValidation type="textLength" errorStyle="information" allowBlank="1" showInputMessage="1" showErrorMessage="1" error="XLBVal:6=0_x000d__x000a_" sqref="E87">
      <formula1>0</formula1>
      <formula2>300</formula2>
    </dataValidation>
    <dataValidation type="textLength" errorStyle="information" allowBlank="1" showInputMessage="1" showErrorMessage="1" error="XLBVal:6=-3998.01_x000d__x000a_" sqref="F228">
      <formula1>0</formula1>
      <formula2>300</formula2>
    </dataValidation>
    <dataValidation type="textLength" errorStyle="information" allowBlank="1" showInputMessage="1" showErrorMessage="1" error="XLBVal:6=-1951380.44_x000d__x000a_" sqref="F93">
      <formula1>0</formula1>
      <formula2>300</formula2>
    </dataValidation>
    <dataValidation type="textLength" errorStyle="information" allowBlank="1" showInputMessage="1" showErrorMessage="1" error="XLBVal:6=0.75_x000d__x000a_" sqref="E246">
      <formula1>0</formula1>
      <formula2>300</formula2>
    </dataValidation>
    <dataValidation type="textLength" errorStyle="information" allowBlank="1" showInputMessage="1" showErrorMessage="1" error="XLBVal:6=-300161.8_x000d__x000a_" sqref="E108">
      <formula1>0</formula1>
      <formula2>300</formula2>
    </dataValidation>
    <dataValidation type="textLength" errorStyle="information" allowBlank="1" showInputMessage="1" showErrorMessage="1" error="XLBVal:6=-207148.66_x000d__x000a_" sqref="F277">
      <formula1>0</formula1>
      <formula2>300</formula2>
    </dataValidation>
    <dataValidation type="textLength" errorStyle="information" allowBlank="1" showInputMessage="1" showErrorMessage="1" error="XLBVal:6=0_x000d__x000a_" sqref="F139">
      <formula1>0</formula1>
      <formula2>300</formula2>
    </dataValidation>
    <dataValidation type="textLength" errorStyle="information" allowBlank="1" showInputMessage="1" showErrorMessage="1" error="XLBVal:6=0_x000d__x000a_" sqref="E16">
      <formula1>0</formula1>
      <formula2>300</formula2>
    </dataValidation>
    <dataValidation type="textLength" errorStyle="information" allowBlank="1" showInputMessage="1" showErrorMessage="1" error="XLBVal:6=-6000_x000d__x000a_" sqref="F234">
      <formula1>0</formula1>
      <formula2>300</formula2>
    </dataValidation>
    <dataValidation type="textLength" errorStyle="information" allowBlank="1" showInputMessage="1" showErrorMessage="1" error="XLBVal:6=0_x000d__x000a_" sqref="E139">
      <formula1>0</formula1>
      <formula2>300</formula2>
    </dataValidation>
    <dataValidation type="textLength" errorStyle="information" allowBlank="1" showInputMessage="1" showErrorMessage="1" error="XLBVal:6=0_x000d__x000a_" sqref="F37">
      <formula1>0</formula1>
      <formula2>300</formula2>
    </dataValidation>
    <dataValidation type="textLength" errorStyle="information" allowBlank="1" showInputMessage="1" showErrorMessage="1" error="XLBVal:6=0_x000d__x000a_" sqref="E184">
      <formula1>0</formula1>
      <formula2>300</formula2>
    </dataValidation>
    <dataValidation type="textLength" errorStyle="information" allowBlank="1" showInputMessage="1" showErrorMessage="1" error="XLBVal:6=0_x000d__x000a_" sqref="E46">
      <formula1>0</formula1>
      <formula2>300</formula2>
    </dataValidation>
    <dataValidation type="textLength" errorStyle="information" allowBlank="1" showInputMessage="1" showErrorMessage="1" error="XLBVal:6=0_x000d__x000a_" sqref="F190">
      <formula1>0</formula1>
      <formula2>300</formula2>
    </dataValidation>
    <dataValidation type="textLength" errorStyle="information" allowBlank="1" showInputMessage="1" showErrorMessage="1" error="XLBVal:6=0_x000d__x000a_" sqref="F52">
      <formula1>0</formula1>
      <formula2>300</formula2>
    </dataValidation>
    <dataValidation type="textLength" errorStyle="information" allowBlank="1" showInputMessage="1" showErrorMessage="1" error="XLBVal:6=-94216.81_x000d__x000a_" sqref="E205">
      <formula1>0</formula1>
      <formula2>300</formula2>
    </dataValidation>
    <dataValidation type="textLength" errorStyle="information" allowBlank="1" showInputMessage="1" showErrorMessage="1" error="XLBVal:6=0_x000d__x000a_" sqref="E67">
      <formula1>0</formula1>
      <formula2>300</formula2>
    </dataValidation>
    <dataValidation type="textLength" errorStyle="information" allowBlank="1" showInputMessage="1" showErrorMessage="1" error="XLBVal:6=-69113.95_x000d__x000a_" sqref="F235">
      <formula1>0</formula1>
      <formula2>300</formula2>
    </dataValidation>
    <dataValidation type="textLength" errorStyle="information" allowBlank="1" showInputMessage="1" showErrorMessage="1" error="XLBVal:6=0_x000d__x000a_" sqref="F100">
      <formula1>0</formula1>
      <formula2>300</formula2>
    </dataValidation>
    <dataValidation type="textLength" errorStyle="information" allowBlank="1" showInputMessage="1" showErrorMessage="1" error="XLBVal:6=890.93_x000d__x000a_" sqref="E159">
      <formula1>0</formula1>
      <formula2>300</formula2>
    </dataValidation>
    <dataValidation type="textLength" errorStyle="information" allowBlank="1" showInputMessage="1" showErrorMessage="1" error="XLBVal:6=-539864.18_x000d__x000a_" sqref="E269">
      <formula1>0</formula1>
      <formula2>300</formula2>
    </dataValidation>
    <dataValidation type="textLength" errorStyle="information" allowBlank="1" showInputMessage="1" showErrorMessage="1" error="XLBVal:2=0_x000d__x000a_" sqref="F129">
      <formula1>0</formula1>
      <formula2>300</formula2>
    </dataValidation>
    <dataValidation type="textLength" errorStyle="information" allowBlank="1" showInputMessage="1" showErrorMessage="1" error="XLBVal:6=0_x000d__x000a_" sqref="E218">
      <formula1>0</formula1>
      <formula2>300</formula2>
    </dataValidation>
    <dataValidation type="textLength" errorStyle="information" allowBlank="1" showInputMessage="1" showErrorMessage="1" error="XLBVal:6=0_x000d__x000a_" sqref="E83">
      <formula1>0</formula1>
      <formula2>300</formula2>
    </dataValidation>
    <dataValidation type="textLength" errorStyle="information" allowBlank="1" showInputMessage="1" showErrorMessage="1" error="XLBVal:6=-309.15_x000d__x000a_" sqref="F224">
      <formula1>0</formula1>
      <formula2>300</formula2>
    </dataValidation>
    <dataValidation type="textLength" errorStyle="information" allowBlank="1" showInputMessage="1" showErrorMessage="1" error="XLBVal:6=0_x000d__x000a_" sqref="F89">
      <formula1>0</formula1>
      <formula2>300</formula2>
    </dataValidation>
    <dataValidation type="textLength" errorStyle="information" allowBlank="1" showInputMessage="1" showErrorMessage="1" error="XLBVal:6=0_x000d__x000a_" sqref="E239">
      <formula1>0</formula1>
      <formula2>300</formula2>
    </dataValidation>
    <dataValidation type="textLength" errorStyle="information" allowBlank="1" showInputMessage="1" showErrorMessage="1" error="XLBVal:6=-1184_x000d__x000a_" sqref="E104">
      <formula1>0</formula1>
      <formula2>300</formula2>
    </dataValidation>
    <dataValidation type="textLength" errorStyle="information" allowBlank="1" showInputMessage="1" showErrorMessage="1" error="XLBVal:6=-420289.2_x000d__x000a_" sqref="F273">
      <formula1>0</formula1>
      <formula2>300</formula2>
    </dataValidation>
    <dataValidation type="textLength" errorStyle="information" allowBlank="1" showInputMessage="1" showErrorMessage="1" error="XLBVal:6=0_x000d__x000a_" sqref="F135">
      <formula1>0</formula1>
      <formula2>300</formula2>
    </dataValidation>
    <dataValidation type="textLength" errorStyle="information" allowBlank="1" showInputMessage="1" showErrorMessage="1" error="XLBVal:6=6738272.12_x000d__x000a_" sqref="F32">
      <formula1>0</formula1>
      <formula2>300</formula2>
    </dataValidation>
    <dataValidation type="textLength" errorStyle="information" allowBlank="1" showInputMessage="1" showErrorMessage="1" error="XLBVal:6=430974.67_x000d__x000a_" sqref="F254">
      <formula1>0</formula1>
      <formula2>300</formula2>
    </dataValidation>
    <dataValidation type="textLength" errorStyle="information" allowBlank="1" showInputMessage="1" showErrorMessage="1" error="XLBVal:6=-6488868.78_x000d__x000a_" sqref="E266">
      <formula1>0</formula1>
      <formula2>300</formula2>
    </dataValidation>
    <dataValidation type="textLength" errorStyle="information" allowBlank="1" showInputMessage="1" showErrorMessage="1" error="XLBVal:6=0_x000d__x000a_" sqref="E128">
      <formula1>0</formula1>
      <formula2>300</formula2>
    </dataValidation>
    <dataValidation type="textLength" errorStyle="information" allowBlank="1" showInputMessage="1" showErrorMessage="1" error="XLBVal:6=-970732.6_x000d__x000a_" sqref="F272">
      <formula1>0</formula1>
      <formula2>300</formula2>
    </dataValidation>
    <dataValidation type="textLength" errorStyle="information" allowBlank="1" showInputMessage="1" showErrorMessage="1" error="XLBVal:6=105624.46_x000d__x000a_" sqref="F134">
      <formula1>0</formula1>
      <formula2>300</formula2>
    </dataValidation>
    <dataValidation type="textLength" errorStyle="information" allowBlank="1" showInputMessage="1" showErrorMessage="1" error="XLBVal:6=-1283753_x000d__x000a_" sqref="E287">
      <formula1>0</formula1>
      <formula2>300</formula2>
    </dataValidation>
    <dataValidation type="textLength" errorStyle="information" allowBlank="1" showInputMessage="1" showErrorMessage="1" error="XLBVal:6=5550.77_x000d__x000a_" sqref="E149">
      <formula1>0</formula1>
      <formula2>300</formula2>
    </dataValidation>
    <dataValidation type="textLength" errorStyle="information" allowBlank="1" showInputMessage="1" showErrorMessage="1" error="XLBVal:6=140000_x000d__x000a_" sqref="E17">
      <formula1>0</formula1>
      <formula2>300</formula2>
    </dataValidation>
    <dataValidation type="textLength" errorStyle="information" allowBlank="1" showInputMessage="1" showErrorMessage="1" error="XLBVal:6=0_x000d__x000a_" sqref="F185">
      <formula1>0</formula1>
      <formula2>300</formula2>
    </dataValidation>
    <dataValidation type="textLength" errorStyle="information" allowBlank="1" showInputMessage="1" showErrorMessage="1" error="XLBVal:6=0_x000d__x000a_" sqref="F47">
      <formula1>0</formula1>
      <formula2>300</formula2>
    </dataValidation>
    <dataValidation type="textLength" errorStyle="information" allowBlank="1" showInputMessage="1" showErrorMessage="1" error="XLBVal:6=0_x000d__x000a_" sqref="E66">
      <formula1>0</formula1>
      <formula2>300</formula2>
    </dataValidation>
    <dataValidation type="textLength" errorStyle="information" allowBlank="1" showInputMessage="1" showErrorMessage="1" error="XLBVal:6=-7814711.47_x000d__x000a_" sqref="E253">
      <formula1>0</formula1>
      <formula2>300</formula2>
    </dataValidation>
    <dataValidation type="textLength" errorStyle="information" allowBlank="1" showInputMessage="1" showErrorMessage="1" error="XLBVal:6=0_x000d__x000a_" sqref="F167">
      <formula1>0</formula1>
      <formula2>300</formula2>
    </dataValidation>
    <dataValidation type="textLength" errorStyle="information" allowBlank="1" showInputMessage="1" showErrorMessage="1" error="XLBVal:6=0_x000d__x000a_" sqref="E224">
      <formula1>0</formula1>
      <formula2>300</formula2>
    </dataValidation>
    <dataValidation type="textLength" errorStyle="information" allowBlank="1" showInputMessage="1" showErrorMessage="1" error="XLBVal:6=0_x000d__x000a_" sqref="E89">
      <formula1>0</formula1>
      <formula2>300</formula2>
    </dataValidation>
    <dataValidation type="textLength" errorStyle="information" allowBlank="1" showInputMessage="1" showErrorMessage="1" error="XLBVal:6=0_x000d__x000a_" sqref="F230">
      <formula1>0</formula1>
      <formula2>300</formula2>
    </dataValidation>
    <dataValidation type="textLength" errorStyle="information" allowBlank="1" showInputMessage="1" showErrorMessage="1" error="XLBVal:6=0_x000d__x000a_" sqref="F95">
      <formula1>0</formula1>
      <formula2>300</formula2>
    </dataValidation>
    <dataValidation type="textLength" errorStyle="information" allowBlank="1" showInputMessage="1" showErrorMessage="1" error="XLBVal:6=0_x000d__x000a_" sqref="E248">
      <formula1>0</formula1>
      <formula2>300</formula2>
    </dataValidation>
    <dataValidation type="textLength" errorStyle="information" allowBlank="1" showInputMessage="1" showErrorMessage="1" error="XLBVal:6=-531437.4_x000d__x000a_" sqref="E110">
      <formula1>0</formula1>
      <formula2>300</formula2>
    </dataValidation>
    <dataValidation type="textLength" errorStyle="information" allowBlank="1" showInputMessage="1" showErrorMessage="1" error="XLBVal:6=-1836278.8_x000d__x000a_" sqref="F279">
      <formula1>0</formula1>
      <formula2>300</formula2>
    </dataValidation>
    <dataValidation type="textLength" errorStyle="information" allowBlank="1" showInputMessage="1" showErrorMessage="1" error="XLBVal:6=0_x000d__x000a_" sqref="F141">
      <formula1>0</formula1>
      <formula2>300</formula2>
    </dataValidation>
    <dataValidation type="textLength" errorStyle="information" allowBlank="1" showInputMessage="1" showErrorMessage="1" error="XLBVal:6=-571057_x000d__x000a_" sqref="E256">
      <formula1>0</formula1>
      <formula2>300</formula2>
    </dataValidation>
    <dataValidation type="textLength" errorStyle="information" allowBlank="1" showInputMessage="1" showErrorMessage="1" error="XLBVal:6=-141675.55_x000d__x000a_" sqref="F124">
      <formula1>0</formula1>
      <formula2>300</formula2>
    </dataValidation>
    <dataValidation type="textLength" errorStyle="information" allowBlank="1" showInputMessage="1" showErrorMessage="1" error="XLBVal:6=156778.91_x000d__x000a_" sqref="F275">
      <formula1>0</formula1>
      <formula2>300</formula2>
    </dataValidation>
    <dataValidation type="textLength" errorStyle="information" allowBlank="1" showInputMessage="1" showErrorMessage="1" error="XLBVal:6=0_x000d__x000a_" sqref="E262">
      <formula1>0</formula1>
      <formula2>300</formula2>
    </dataValidation>
    <dataValidation type="textLength" errorStyle="information" allowBlank="1" showInputMessage="1" showErrorMessage="1" error="XLBVal:6=-132046.82_x000d__x000a_" sqref="E124">
      <formula1>0</formula1>
      <formula2>300</formula2>
    </dataValidation>
    <dataValidation type="textLength" errorStyle="information" allowBlank="1" showInputMessage="1" showErrorMessage="1" error="XLBVal:6=-345000_x000d__x000a_" sqref="E214">
      <formula1>0</formula1>
      <formula2>300</formula2>
    </dataValidation>
    <dataValidation type="textLength" errorStyle="information" allowBlank="1" showInputMessage="1" showErrorMessage="1" error="XLBVal:6=-6294944.13_x000d__x000a_" sqref="E76">
      <formula1>0</formula1>
      <formula2>300</formula2>
    </dataValidation>
    <dataValidation type="textLength" errorStyle="information" allowBlank="1" showInputMessage="1" showErrorMessage="1" error="XLBVal:6=-12605.7_x000d__x000a_" sqref="F220">
      <formula1>0</formula1>
      <formula2>300</formula2>
    </dataValidation>
    <dataValidation type="textLength" errorStyle="information" allowBlank="1" showInputMessage="1" showErrorMessage="1" error="XLBVal:6=0_x000d__x000a_" sqref="F85">
      <formula1>0</formula1>
      <formula2>300</formula2>
    </dataValidation>
    <dataValidation type="textLength" errorStyle="information" allowBlank="1" showInputMessage="1" showErrorMessage="1" error="XLBVal:6=-92617_x000d__x000a_" sqref="E235">
      <formula1>0</formula1>
      <formula2>300</formula2>
    </dataValidation>
    <dataValidation type="textLength" errorStyle="information" allowBlank="1" showInputMessage="1" showErrorMessage="1" error="XLBVal:6=17153.15_x000d__x000a_" sqref="E100">
      <formula1>0</formula1>
      <formula2>300</formula2>
    </dataValidation>
    <dataValidation type="textLength" errorStyle="information" allowBlank="1" showInputMessage="1" showErrorMessage="1" error="XLBVal:6=1363870.96_x000d__x000a_" sqref="F269">
      <formula1>0</formula1>
      <formula2>300</formula2>
    </dataValidation>
    <dataValidation type="textLength" errorStyle="information" allowBlank="1" showInputMessage="1" showErrorMessage="1" error="XLBVal:6=2000000_x000d__x000a_" sqref="F131">
      <formula1>0</formula1>
      <formula2>300</formula2>
    </dataValidation>
    <dataValidation type="textLength" errorStyle="information" allowBlank="1" showInputMessage="1" showErrorMessage="1" error="XLBVal:6=0_x000d__x000a_" sqref="F41">
      <formula1>0</formula1>
      <formula2>300</formula2>
    </dataValidation>
    <dataValidation type="textLength" errorStyle="information" allowBlank="1" showInputMessage="1" showErrorMessage="1" error="XLBVal:6=-13300_x000d__x000a_" sqref="F210">
      <formula1>0</formula1>
      <formula2>300</formula2>
    </dataValidation>
    <dataValidation type="textLength" errorStyle="information" allowBlank="1" showInputMessage="1" showErrorMessage="1" error="XLBVal:6=-50013.44_x000d__x000a_" sqref="E114">
      <formula1>0</formula1>
      <formula2>300</formula2>
    </dataValidation>
    <dataValidation type="textLength" errorStyle="information" allowBlank="1" showInputMessage="1" showErrorMessage="1" error="XLBVal:6=4070336.84_x000d__x000a_" sqref="F13">
      <formula1>0</formula1>
      <formula2>300</formula2>
    </dataValidation>
    <dataValidation type="textLength" errorStyle="information" allowBlank="1" showInputMessage="1" showErrorMessage="1" error="XLBVal:6=0_x000d__x000a_" sqref="E176">
      <formula1>0</formula1>
      <formula2>300</formula2>
    </dataValidation>
    <dataValidation type="textLength" errorStyle="information" allowBlank="1" showInputMessage="1" showErrorMessage="1" error="XLBVal:6=0_x000d__x000a_" sqref="E38">
      <formula1>0</formula1>
      <formula2>300</formula2>
    </dataValidation>
    <dataValidation type="textLength" errorStyle="information" allowBlank="1" showInputMessage="1" showErrorMessage="1" error="XLBVal:6=0_x000d__x000a_" sqref="F182">
      <formula1>0</formula1>
      <formula2>300</formula2>
    </dataValidation>
    <dataValidation type="textLength" errorStyle="information" allowBlank="1" showInputMessage="1" showErrorMessage="1" error="XLBVal:6=3278982.95_x000d__x000a_" sqref="F44">
      <formula1>0</formula1>
      <formula2>300</formula2>
    </dataValidation>
    <dataValidation type="textLength" errorStyle="information" allowBlank="1" showInputMessage="1" showErrorMessage="1" error="XLBVal:6=0_x000d__x000a_" sqref="E197">
      <formula1>0</formula1>
      <formula2>300</formula2>
    </dataValidation>
    <dataValidation type="textLength" errorStyle="information" allowBlank="1" showInputMessage="1" showErrorMessage="1" error="XLBVal:6=0_x000d__x000a_" sqref="E59">
      <formula1>0</formula1>
      <formula2>300</formula2>
    </dataValidation>
    <dataValidation type="textLength" errorStyle="information" allowBlank="1" showInputMessage="1" showErrorMessage="1" error="XLBVal:6=-13000_x000d__x000a_" sqref="F227">
      <formula1>0</formula1>
      <formula2>300</formula2>
    </dataValidation>
    <dataValidation type="textLength" errorStyle="information" allowBlank="1" showInputMessage="1" showErrorMessage="1" error="XLBVal:6=0_x000d__x000a_" sqref="F92">
      <formula1>0</formula1>
      <formula2>300</formula2>
    </dataValidation>
    <dataValidation type="textLength" errorStyle="information" allowBlank="1" showInputMessage="1" showErrorMessage="1" error="XLBVal:6=224936.07_x000d__x000a_" sqref="E134">
      <formula1>0</formula1>
      <formula2>300</formula2>
    </dataValidation>
    <dataValidation type="textLength" errorStyle="information" allowBlank="1" showInputMessage="1" showErrorMessage="1" error="XLBVal:6=0_x000d__x000a_" sqref="E241">
      <formula1>0</formula1>
      <formula2>300</formula2>
    </dataValidation>
    <dataValidation type="textLength" errorStyle="information" allowBlank="1" showInputMessage="1" showErrorMessage="1" error="XLBVal:6=0_x000d__x000a_" sqref="F104">
      <formula1>0</formula1>
      <formula2>300</formula2>
    </dataValidation>
    <dataValidation type="textLength" errorStyle="information" allowBlank="1" showInputMessage="1" showErrorMessage="1" error="XLBVal:6=-3500_x000d__x000a_" sqref="E210">
      <formula1>0</formula1>
      <formula2>300</formula2>
    </dataValidation>
    <dataValidation type="textLength" errorStyle="information" allowBlank="1" showInputMessage="1" showErrorMessage="1" error="XLBVal:6=0_x000d__x000a_" sqref="E72">
      <formula1>0</formula1>
      <formula2>300</formula2>
    </dataValidation>
    <dataValidation type="textLength" errorStyle="information" allowBlank="1" showInputMessage="1" showErrorMessage="1" error="XLBVal:6=-6339.4_x000d__x000a_" sqref="F184">
      <formula1>0</formula1>
      <formula2>300</formula2>
    </dataValidation>
    <dataValidation type="textLength" errorStyle="information" allowBlank="1" showInputMessage="1" showErrorMessage="1" error="XLBVal:6=0_x000d__x000a_" sqref="E199">
      <formula1>0</formula1>
      <formula2>300</formula2>
    </dataValidation>
    <dataValidation type="textLength" errorStyle="information" allowBlank="1" showInputMessage="1" showErrorMessage="1" error="XLBVal:6=0_x000d__x000a_" sqref="F197">
      <formula1>0</formula1>
      <formula2>300</formula2>
    </dataValidation>
    <dataValidation type="textLength" errorStyle="information" allowBlank="1" showInputMessage="1" showErrorMessage="1" error="XLBVal:6=0_x000d__x000a_" sqref="F202">
      <formula1>0</formula1>
      <formula2>300</formula2>
    </dataValidation>
    <dataValidation type="textLength" errorStyle="information" allowBlank="1" showInputMessage="1" showErrorMessage="1" error="XLBVal:6=0_x000d__x000a_" sqref="F35">
      <formula1>0</formula1>
      <formula2>300</formula2>
    </dataValidation>
    <dataValidation type="textLength" errorStyle="information" allowBlank="1" showInputMessage="1" showErrorMessage="1" error="XLBVal:6=0_x000d__x000a_" sqref="F45">
      <formula1>0</formula1>
      <formula2>300</formula2>
    </dataValidation>
    <dataValidation type="textLength" errorStyle="information" allowBlank="1" showInputMessage="1" showErrorMessage="1" error="XLBVal:6=0_x000d__x000a_" sqref="F175">
      <formula1>0</formula1>
      <formula2>300</formula2>
    </dataValidation>
    <dataValidation type="textLength" errorStyle="information" allowBlank="1" showInputMessage="1" showErrorMessage="1" error="XLBVal:6=0_x000d__x000a_" sqref="E190">
      <formula1>0</formula1>
      <formula2>300</formula2>
    </dataValidation>
    <dataValidation type="textLength" errorStyle="information" allowBlank="1" showInputMessage="1" showErrorMessage="1" error="XLBVal:6=0_x000d__x000a_" sqref="E52">
      <formula1>0</formula1>
      <formula2>300</formula2>
    </dataValidation>
    <dataValidation type="textLength" errorStyle="information" allowBlank="1" showInputMessage="1" showErrorMessage="1" error="XLBVal:6=0_x000d__x000a_" sqref="F196">
      <formula1>0</formula1>
      <formula2>300</formula2>
    </dataValidation>
    <dataValidation type="textLength" errorStyle="information" allowBlank="1" showInputMessage="1" showErrorMessage="1" error="XLBVal:6=0_x000d__x000a_" sqref="F58">
      <formula1>0</formula1>
      <formula2>300</formula2>
    </dataValidation>
    <dataValidation type="textLength" errorStyle="information" allowBlank="1" showInputMessage="1" showErrorMessage="1" error="XLBVal:6=-970339_x000d__x000a_" sqref="E211">
      <formula1>0</formula1>
      <formula2>300</formula2>
    </dataValidation>
    <dataValidation type="textLength" errorStyle="information" allowBlank="1" showInputMessage="1" showErrorMessage="1" error="XLBVal:6=-3488885.87_x000d__x000a_" sqref="E73">
      <formula1>0</formula1>
      <formula2>300</formula2>
    </dataValidation>
    <dataValidation type="textLength" errorStyle="information" allowBlank="1" showInputMessage="1" showErrorMessage="1" error="XLBVal:6=0_x000d__x000a_" sqref="F241">
      <formula1>0</formula1>
      <formula2>300</formula2>
    </dataValidation>
    <dataValidation type="textLength" errorStyle="information" allowBlank="1" showInputMessage="1" showErrorMessage="1" error="XLBVal:6=116366_x000d__x000a_" sqref="F106">
      <formula1>0</formula1>
      <formula2>300</formula2>
    </dataValidation>
    <dataValidation type="textLength" errorStyle="information" allowBlank="1" showInputMessage="1" showErrorMessage="1" error="XLBVal:6=-6827.04_x000d__x000a_" sqref="E280">
      <formula1>0</formula1>
      <formula2>300</formula2>
    </dataValidation>
    <dataValidation type="textLength" errorStyle="information" allowBlank="1" showInputMessage="1" showErrorMessage="1" error="XLBVal:2=0_x000d__x000a_" sqref="F132">
      <formula1>0</formula1>
      <formula2>300</formula2>
    </dataValidation>
    <dataValidation type="textLength" errorStyle="information" allowBlank="1" showInputMessage="1" showErrorMessage="1" error="XLBVal:6=0_x000d__x000a_" sqref="E39">
      <formula1>0</formula1>
      <formula2>300</formula2>
    </dataValidation>
    <dataValidation type="textLength" errorStyle="information" allowBlank="1" showInputMessage="1" showErrorMessage="1" error="XLBVal:6=-6306750_x000d__x000a_" sqref="E284">
      <formula1>0</formula1>
      <formula2>300</formula2>
    </dataValidation>
    <dataValidation type="textLength" errorStyle="information" allowBlank="1" showInputMessage="1" showErrorMessage="1" error="XLBVal:6=0_x000d__x000a_" sqref="E146">
      <formula1>0</formula1>
      <formula2>300</formula2>
    </dataValidation>
    <dataValidation type="textLength" errorStyle="information" allowBlank="1" showInputMessage="1" showErrorMessage="1" error="XLBVal:6=-6854287.08_x000d__x000a_" sqref="F290">
      <formula1>0</formula1>
      <formula2>300</formula2>
    </dataValidation>
    <dataValidation type="textLength" errorStyle="information" allowBlank="1" showInputMessage="1" showErrorMessage="1" error="XLBVal:6=0_x000d__x000a_" sqref="F153">
      <formula1>0</formula1>
      <formula2>300</formula2>
    </dataValidation>
    <dataValidation type="textLength" errorStyle="information" allowBlank="1" showInputMessage="1" showErrorMessage="1" error="XLBVal:6=5952534.62_x000d__x000a_" sqref="F20">
      <formula1>0</formula1>
      <formula2>300</formula2>
    </dataValidation>
    <dataValidation type="textLength" errorStyle="information" allowBlank="1" showInputMessage="1" showErrorMessage="1" error="XLBVal:6=0_x000d__x000a_" sqref="E173">
      <formula1>0</formula1>
      <formula2>300</formula2>
    </dataValidation>
    <dataValidation type="textLength" errorStyle="information" allowBlank="1" showInputMessage="1" showErrorMessage="1" error="XLBVal:6=0_x000d__x000a_" sqref="E35">
      <formula1>0</formula1>
      <formula2>300</formula2>
    </dataValidation>
    <dataValidation type="textLength" errorStyle="information" allowBlank="1" showInputMessage="1" showErrorMessage="1" error="XLBVal:6=0_x000d__x000a_" sqref="F203">
      <formula1>0</formula1>
      <formula2>300</formula2>
    </dataValidation>
    <dataValidation type="textLength" errorStyle="information" allowBlank="1" showInputMessage="1" showErrorMessage="1" error="XLBVal:6=-616409.33_x000d__x000a_" sqref="F65">
      <formula1>0</formula1>
      <formula2>300</formula2>
    </dataValidation>
    <dataValidation type="textLength" errorStyle="information" allowBlank="1" showInputMessage="1" showErrorMessage="1" error="XLBVal:6=0_x000d__x000a_" sqref="E58">
      <formula1>0</formula1>
      <formula2>300</formula2>
    </dataValidation>
    <dataValidation type="textLength" errorStyle="information" allowBlank="1" showInputMessage="1" showErrorMessage="1" error="XLBVal:6=-8671499.85_x000d__x000a_" sqref="E156">
      <formula1>0</formula1>
      <formula2>300</formula2>
    </dataValidation>
    <dataValidation type="textLength" errorStyle="information" allowBlank="1" showInputMessage="1" showErrorMessage="1" error="XLBVal:6=587604_x000d__x000a_" sqref="F29">
      <formula1>0</formula1>
      <formula2>300</formula2>
    </dataValidation>
    <dataValidation type="textLength" errorStyle="information" allowBlank="1" showInputMessage="1" showErrorMessage="1" error="XLBVal:6=0_x000d__x000a_" sqref="E186">
      <formula1>0</formula1>
      <formula2>300</formula2>
    </dataValidation>
    <dataValidation type="textLength" errorStyle="information" allowBlank="1" showInputMessage="1" showErrorMessage="1" error="XLBVal:6=0_x000d__x000a_" sqref="E48">
      <formula1>0</formula1>
      <formula2>300</formula2>
    </dataValidation>
    <dataValidation type="textLength" errorStyle="information" allowBlank="1" showInputMessage="1" showErrorMessage="1" error="XLBVal:6=0_x000d__x000a_" sqref="F192">
      <formula1>0</formula1>
      <formula2>300</formula2>
    </dataValidation>
    <dataValidation type="textLength" errorStyle="information" allowBlank="1" showInputMessage="1" showErrorMessage="1" error="XLBVal:6=0_x000d__x000a_" sqref="F54">
      <formula1>0</formula1>
      <formula2>300</formula2>
    </dataValidation>
    <dataValidation type="textLength" errorStyle="information" allowBlank="1" showInputMessage="1" showErrorMessage="1" error="XLBVal:6=-112370.62_x000d__x000a_" sqref="E207">
      <formula1>0</formula1>
      <formula2>300</formula2>
    </dataValidation>
    <dataValidation type="textLength" errorStyle="information" allowBlank="1" showInputMessage="1" showErrorMessage="1" error="XLBVal:6=-3244381.69_x000d__x000a_" sqref="E69">
      <formula1>0</formula1>
      <formula2>300</formula2>
    </dataValidation>
    <dataValidation type="textLength" errorStyle="information" allowBlank="1" showInputMessage="1" showErrorMessage="1" error="XLBVal:6=0_x000d__x000a_" sqref="F237">
      <formula1>0</formula1>
      <formula2>300</formula2>
    </dataValidation>
    <dataValidation type="textLength" errorStyle="information" allowBlank="1" showInputMessage="1" showErrorMessage="1" error="XLBVal:6=0_x000d__x000a_" sqref="F102">
      <formula1>0</formula1>
      <formula2>300</formula2>
    </dataValidation>
    <dataValidation type="textLength" errorStyle="information" allowBlank="1" showInputMessage="1" showErrorMessage="1" error="XLBVal:6=57658734.62_x000d__x000a_" sqref="E31">
      <formula1>0</formula1>
      <formula2>300</formula2>
    </dataValidation>
    <dataValidation type="textLength" errorStyle="information" allowBlank="1" showInputMessage="1" showErrorMessage="1" error="XLBVal:6=0_x000d__x000a_" sqref="E147">
      <formula1>0</formula1>
      <formula2>300</formula2>
    </dataValidation>
    <dataValidation type="textLength" errorStyle="information" allowBlank="1" showInputMessage="1" showErrorMessage="1" error="XLBVal:6=0_x000d__x000a_" sqref="E230">
      <formula1>0</formula1>
      <formula2>300</formula2>
    </dataValidation>
    <dataValidation type="textLength" errorStyle="information" allowBlank="1" showInputMessage="1" showErrorMessage="1" error="XLBVal:6=1375_x000d__x000a_" sqref="E95">
      <formula1>0</formula1>
      <formula2>300</formula2>
    </dataValidation>
    <dataValidation type="textLength" errorStyle="information" allowBlank="1" showInputMessage="1" showErrorMessage="1" error="XLBVal:6=0_x000d__x000a_" sqref="F236">
      <formula1>0</formula1>
      <formula2>300</formula2>
    </dataValidation>
    <dataValidation type="textLength" errorStyle="information" allowBlank="1" showInputMessage="1" showErrorMessage="1" error="XLBVal:6=14350.87_x000d__x000a_" sqref="F101">
      <formula1>0</formula1>
      <formula2>300</formula2>
    </dataValidation>
    <dataValidation type="textLength" errorStyle="information" allowBlank="1" showInputMessage="1" showErrorMessage="1" error="XLBVal:6=1509596.8_x000d__x000a_" sqref="E255">
      <formula1>0</formula1>
      <formula2>300</formula2>
    </dataValidation>
    <dataValidation type="textLength" errorStyle="information" allowBlank="1" showInputMessage="1" showErrorMessage="1" error="XLBVal:6=-374923.7_x000d__x000a_" sqref="E116">
      <formula1>0</formula1>
      <formula2>300</formula2>
    </dataValidation>
    <dataValidation type="textLength" errorStyle="information" allowBlank="1" showInputMessage="1" showErrorMessage="1" error="XLBVal:6=-568663608.48_x000d__x000a_" sqref="F285">
      <formula1>0</formula1>
      <formula2>300</formula2>
    </dataValidation>
    <dataValidation type="textLength" errorStyle="information" allowBlank="1" showInputMessage="1" showErrorMessage="1" error="XLBVal:6=0_x000d__x000a_" sqref="F147">
      <formula1>0</formula1>
      <formula2>300</formula2>
    </dataValidation>
    <dataValidation type="textLength" errorStyle="information" allowBlank="1" showInputMessage="1" showErrorMessage="1" error="XLBVal:6=0_x000d__x000a_" sqref="F15">
      <formula1>0</formula1>
      <formula2>300</formula2>
    </dataValidation>
    <dataValidation type="textLength" errorStyle="information" allowBlank="1" showInputMessage="1" showErrorMessage="1" error="XLBVal:6=0_x000d__x000a_" sqref="F262">
      <formula1>0</formula1>
      <formula2>300</formula2>
    </dataValidation>
    <dataValidation type="textLength" errorStyle="information" allowBlank="1" showInputMessage="1" showErrorMessage="1" error="XLBVal:6=-111111.42_x000d__x000a_" sqref="E169">
      <formula1>0</formula1>
      <formula2>300</formula2>
    </dataValidation>
    <dataValidation type="textLength" errorStyle="information" allowBlank="1" showInputMessage="1" showErrorMessage="1" error="XLBVal:6=-3797323.7_x000d__x000a_" sqref="F69">
      <formula1>0</formula1>
      <formula2>300</formula2>
    </dataValidation>
    <dataValidation type="textLength" errorStyle="information" allowBlank="1" showInputMessage="1" showErrorMessage="1" error="XLBVal:6=0_x000d__x000a_" sqref="E192">
      <formula1>0</formula1>
      <formula2>300</formula2>
    </dataValidation>
    <dataValidation type="textLength" errorStyle="information" allowBlank="1" showInputMessage="1" showErrorMessage="1" error="XLBVal:6=0_x000d__x000a_" sqref="E54">
      <formula1>0</formula1>
      <formula2>300</formula2>
    </dataValidation>
    <dataValidation type="textLength" errorStyle="information" allowBlank="1" showInputMessage="1" showErrorMessage="1" error="XLBVal:6=-287165.33_x000d__x000a_" sqref="F198">
      <formula1>0</formula1>
      <formula2>300</formula2>
    </dataValidation>
    <dataValidation type="textLength" errorStyle="information" allowBlank="1" showInputMessage="1" showErrorMessage="1" error="XLBVal:6=0_x000d__x000a_" sqref="F60">
      <formula1>0</formula1>
      <formula2>300</formula2>
    </dataValidation>
    <dataValidation type="textLength" errorStyle="information" allowBlank="1" showInputMessage="1" showErrorMessage="1" error="XLBVal:6=-8137.19_x000d__x000a_" sqref="E213">
      <formula1>0</formula1>
      <formula2>300</formula2>
    </dataValidation>
    <dataValidation type="textLength" errorStyle="information" allowBlank="1" showInputMessage="1" showErrorMessage="1" error="XLBVal:6=-17153.15_x000d__x000a_" sqref="E75">
      <formula1>0</formula1>
      <formula2>300</formula2>
    </dataValidation>
    <dataValidation type="textLength" errorStyle="information" allowBlank="1" showInputMessage="1" showErrorMessage="1" error="XLBVal:6=0_x000d__x000a_" sqref="F246">
      <formula1>0</formula1>
      <formula2>300</formula2>
    </dataValidation>
    <dataValidation type="textLength" errorStyle="information" allowBlank="1" showInputMessage="1" showErrorMessage="1" error="XLBVal:6=-777973.02_x000d__x000a_" sqref="F108">
      <formula1>0</formula1>
      <formula2>300</formula2>
    </dataValidation>
    <dataValidation type="textLength" errorStyle="information" allowBlank="1" showInputMessage="1" showErrorMessage="1" error="XLBVal:6=-10.8_x000d__x000a_" sqref="E188">
      <formula1>0</formula1>
      <formula2>300</formula2>
    </dataValidation>
    <dataValidation type="textLength" errorStyle="information" allowBlank="1" showInputMessage="1" showErrorMessage="1" error="XLBVal:6=399496.27_x000d__x000a_" sqref="E293">
      <formula1>0</formula1>
      <formula2>300</formula2>
    </dataValidation>
    <dataValidation type="textLength" errorStyle="information" allowBlank="1" showInputMessage="1" showErrorMessage="1" error="XLBVal:6=0_x000d__x000a_" sqref="F154">
      <formula1>0</formula1>
      <formula2>300</formula2>
    </dataValidation>
    <dataValidation type="textLength" errorStyle="information" allowBlank="1" showInputMessage="1" showErrorMessage="1" error="XLBVal:6=0_x000d__x000a_" sqref="E226">
      <formula1>0</formula1>
      <formula2>300</formula2>
    </dataValidation>
    <dataValidation type="textLength" errorStyle="information" allowBlank="1" showInputMessage="1" showErrorMessage="1" error="XLBVal:6=0_x000d__x000a_" sqref="E91">
      <formula1>0</formula1>
      <formula2>300</formula2>
    </dataValidation>
    <dataValidation type="textLength" errorStyle="information" allowBlank="1" showInputMessage="1" showErrorMessage="1" error="XLBVal:6=0_x000d__x000a_" sqref="F232">
      <formula1>0</formula1>
      <formula2>300</formula2>
    </dataValidation>
    <dataValidation type="textLength" errorStyle="information" allowBlank="1" showInputMessage="1" showErrorMessage="1" error="XLBVal:6=0_x000d__x000a_" sqref="F97">
      <formula1>0</formula1>
      <formula2>300</formula2>
    </dataValidation>
    <dataValidation type="textLength" errorStyle="information" allowBlank="1" showInputMessage="1" showErrorMessage="1" error="XLBVal:6=-0.42_x000d__x000a_" sqref="E250">
      <formula1>0</formula1>
      <formula2>300</formula2>
    </dataValidation>
    <dataValidation type="textLength" errorStyle="information" allowBlank="1" showInputMessage="1" showErrorMessage="1" error="XLBVal:6=-87123.74_x000d__x000a_" sqref="E112">
      <formula1>0</formula1>
      <formula2>300</formula2>
    </dataValidation>
    <dataValidation type="textLength" errorStyle="information" allowBlank="1" showInputMessage="1" showErrorMessage="1" error="XLBVal:6=-74981511.98_x000d__x000a_" sqref="F281">
      <formula1>0</formula1>
      <formula2>300</formula2>
    </dataValidation>
    <dataValidation type="textLength" errorStyle="information" allowBlank="1" showInputMessage="1" showErrorMessage="1" error="XLBVal:6=6297683.66_x000d__x000a_" sqref="E32">
      <formula1>0</formula1>
      <formula2>300</formula2>
    </dataValidation>
    <dataValidation type="textLength" errorStyle="information" allowBlank="1" showInputMessage="1" showErrorMessage="1" error="XLBVal:6=-1394427.4_x000d__x000a_" sqref="E274">
      <formula1>0</formula1>
      <formula2>300</formula2>
    </dataValidation>
    <dataValidation type="textLength" errorStyle="information" allowBlank="1" showInputMessage="1" showErrorMessage="1" error="XLBVal:6=0_x000d__x000a_" sqref="E136">
      <formula1>0</formula1>
      <formula2>300</formula2>
    </dataValidation>
    <dataValidation type="textLength" errorStyle="information" allowBlank="1" showInputMessage="1" showErrorMessage="1" error="XLBVal:6=-45561.04_x000d__x000a_" sqref="F280">
      <formula1>0</formula1>
      <formula2>300</formula2>
    </dataValidation>
    <dataValidation type="textLength" errorStyle="information" allowBlank="1" showInputMessage="1" showErrorMessage="1" error="XLBVal:6=0_x000d__x000a_" sqref="F142">
      <formula1>0</formula1>
      <formula2>300</formula2>
    </dataValidation>
    <dataValidation type="textLength" errorStyle="information" allowBlank="1" showInputMessage="1" showErrorMessage="1" error="XLBVal:6=-1530733_x000d__x000a_" sqref="E295">
      <formula1>0</formula1>
      <formula2>300</formula2>
    </dataValidation>
    <dataValidation type="textLength" errorStyle="information" allowBlank="1" showInputMessage="1" showErrorMessage="1" error="XLBVal:6=-149123.34_x000d__x000a_" sqref="E158">
      <formula1>0</formula1>
      <formula2>300</formula2>
    </dataValidation>
    <dataValidation type="textLength" errorStyle="information" allowBlank="1" showInputMessage="1" showErrorMessage="1" error="XLBVal:6=10000000_x000d__x000a_" sqref="E25">
      <formula1>0</formula1>
      <formula2>300</formula2>
    </dataValidation>
    <dataValidation type="textLength" errorStyle="information" allowBlank="1" showInputMessage="1" showErrorMessage="1" error="XLBVal:6=0_x000d__x000a_" sqref="F193">
      <formula1>0</formula1>
      <formula2>300</formula2>
    </dataValidation>
    <dataValidation type="textLength" errorStyle="information" allowBlank="1" showInputMessage="1" showErrorMessage="1" error="XLBVal:6=0_x000d__x000a_" sqref="F55">
      <formula1>0</formula1>
      <formula2>300</formula2>
    </dataValidation>
    <dataValidation type="textLength" errorStyle="information" allowBlank="1" showInputMessage="1" showErrorMessage="1" error="XLBVal:6=0_x000d__x000a_" sqref="E282">
      <formula1>0</formula1>
      <formula2>300</formula2>
    </dataValidation>
    <dataValidation type="textLength" errorStyle="information" allowBlank="1" showInputMessage="1" showErrorMessage="1" error="XLBVal:6=-49417300_x000d__x000a_" sqref="F288">
      <formula1>0</formula1>
      <formula2>300</formula2>
    </dataValidation>
    <dataValidation type="textLength" errorStyle="information" allowBlank="1" showInputMessage="1" showErrorMessage="1" error="XLBVal:6=0_x000d__x000a_" sqref="F16">
      <formula1>0</formula1>
      <formula2>300</formula2>
    </dataValidation>
    <dataValidation type="textLength" errorStyle="information" allowBlank="1" showInputMessage="1" showErrorMessage="1" error="XLBVal:6=0_x000d__x000a_" sqref="E33">
      <formula1>0</formula1>
      <formula2>300</formula2>
    </dataValidation>
    <dataValidation type="textLength" errorStyle="information" allowBlank="1" showInputMessage="1" showErrorMessage="1" error="XLBVal:6=0_x000d__x000a_" sqref="F63">
      <formula1>0</formula1>
      <formula2>300</formula2>
    </dataValidation>
    <dataValidation type="textLength" errorStyle="information" allowBlank="1" showInputMessage="1" showErrorMessage="1" error="XLBVal:6=0_x000d__x000a_" sqref="E301">
      <formula1>0</formula1>
      <formula2>300</formula2>
    </dataValidation>
    <dataValidation type="textLength" errorStyle="information" allowBlank="1" showInputMessage="1" showErrorMessage="1" error="XLBVal:6=-26987.18_x000d__x000a_" sqref="E240">
      <formula1>0</formula1>
      <formula2>300</formula2>
    </dataValidation>
    <dataValidation type="textLength" errorStyle="information" allowBlank="1" showInputMessage="1" showErrorMessage="1" error="XLBVal:6=-231845.23_x000d__x000a_" sqref="F249">
      <formula1>0</formula1>
      <formula2>300</formula2>
    </dataValidation>
    <dataValidation type="textLength" errorStyle="information" allowBlank="1" showInputMessage="1" showErrorMessage="1" error="XLBVal:6=1452325.55_x000d__x000a_" sqref="E265">
      <formula1>0</formula1>
      <formula2>300</formula2>
    </dataValidation>
    <dataValidation type="textLength" errorStyle="information" allowBlank="1" showInputMessage="1" showErrorMessage="1" error="XLBVal:6=-1972733_x000d__x000a_" sqref="F295">
      <formula1>0</formula1>
      <formula2>300</formula2>
    </dataValidation>
    <dataValidation type="textLength" errorStyle="information" allowBlank="1" showInputMessage="1" showErrorMessage="1" error="XLBVal:6=-711336.48_x000d__x000a_" sqref="E272">
      <formula1>0</formula1>
      <formula2>300</formula2>
    </dataValidation>
    <dataValidation type="textLength" errorStyle="information" allowBlank="1" showInputMessage="1" showErrorMessage="1" error="XLBVal:6=0_x000d__x000a_" sqref="E23">
      <formula1>0</formula1>
      <formula2>300</formula2>
    </dataValidation>
    <dataValidation type="textLength" errorStyle="information" allowBlank="1" showInputMessage="1" showErrorMessage="1" error="XLBVal:6=0_x000d__x000a_" sqref="E140">
      <formula1>0</formula1>
      <formula2>300</formula2>
    </dataValidation>
    <dataValidation type="textLength" errorStyle="information" allowBlank="1" showInputMessage="1" showErrorMessage="1" error="XLBVal:6=-81606.78_x000d__x000a_" sqref="F78">
      <formula1>0</formula1>
      <formula2>300</formula2>
    </dataValidation>
    <dataValidation type="textLength" errorStyle="information" allowBlank="1" showInputMessage="1" showErrorMessage="1" error="XLBVal:6=0_x000d__x000a_" sqref="F59">
      <formula1>0</formula1>
      <formula2>300</formula2>
    </dataValidation>
    <dataValidation type="textLength" errorStyle="information" allowBlank="1" showInputMessage="1" showErrorMessage="1" error="XLBVal:6=0_x000d__x000a_" sqref="E225">
      <formula1>0</formula1>
      <formula2>300</formula2>
    </dataValidation>
    <dataValidation type="textLength" errorStyle="information" allowBlank="1" showInputMessage="1" showErrorMessage="1" error="XLBVal:6=0_x000d__x000a_" sqref="E258">
      <formula1>0</formula1>
      <formula2>300</formula2>
    </dataValidation>
    <dataValidation type="textLength" errorStyle="information" allowBlank="1" showInputMessage="1" showErrorMessage="1" error="XLBVal:6=-89714795.22_x000d__x000a_" sqref="F264">
      <formula1>0</formula1>
      <formula2>300</formula2>
    </dataValidation>
    <dataValidation type="textLength" errorStyle="information" allowBlank="1" showInputMessage="1" showErrorMessage="1" error="XLBVal:6=-1635675.8_x000d__x000a_" sqref="E279">
      <formula1>0</formula1>
      <formula2>300</formula2>
    </dataValidation>
    <dataValidation type="textLength" errorStyle="information" allowBlank="1" showInputMessage="1" showErrorMessage="1" error="XLBVal:6=75000_x000d__x000a_" sqref="E26">
      <formula1>0</formula1>
      <formula2>300</formula2>
    </dataValidation>
    <dataValidation type="textLength" errorStyle="information" allowBlank="1" showInputMessage="1" showErrorMessage="1" error="XLBVal:6=0_x000d__x000a_" sqref="F39">
      <formula1>0</formula1>
      <formula2>300</formula2>
    </dataValidation>
    <dataValidation type="textLength" errorStyle="information" allowBlank="1" showInputMessage="1" showErrorMessage="1" error="XLBVal:6=0_x000d__x000a_" sqref="E233">
      <formula1>0</formula1>
      <formula2>300</formula2>
    </dataValidation>
    <dataValidation type="textLength" errorStyle="information" allowBlank="1" showInputMessage="1" showErrorMessage="1" error="XLBVal:6=0_x000d__x000a_" sqref="E216">
      <formula1>0</formula1>
      <formula2>300</formula2>
    </dataValidation>
    <dataValidation type="textLength" errorStyle="information" allowBlank="1" showInputMessage="1" showErrorMessage="1" error="XLBVal:6=0_x000d__x000a_" sqref="F222">
      <formula1>0</formula1>
      <formula2>300</formula2>
    </dataValidation>
    <dataValidation type="textLength" errorStyle="information" allowBlank="1" showInputMessage="1" showErrorMessage="1" error="XLBVal:6=0_x000d__x000a_" sqref="E237">
      <formula1>0</formula1>
      <formula2>300</formula2>
    </dataValidation>
    <dataValidation type="textLength" errorStyle="information" allowBlank="1" showInputMessage="1" showErrorMessage="1" error="XLBVal:6=34170.35_x000d__x000a_" sqref="F271">
      <formula1>0</formula1>
      <formula2>300</formula2>
    </dataValidation>
    <dataValidation type="textLength" errorStyle="information" allowBlank="1" showInputMessage="1" showErrorMessage="1" error="XLBVal:6=0_x000d__x000a_" sqref="E247">
      <formula1>0</formula1>
      <formula2>300</formula2>
    </dataValidation>
    <dataValidation type="textLength" errorStyle="information" allowBlank="1" showInputMessage="1" showErrorMessage="1" error="XLBVal:6=-4764.5_x000d__x000a_" sqref="F231">
      <formula1>0</formula1>
      <formula2>300</formula2>
    </dataValidation>
    <dataValidation type="textLength" errorStyle="information" allowBlank="1" showInputMessage="1" showErrorMessage="1" error="XLBVal:6=547678.39_x000d__x000a_" sqref="E115">
      <formula1>0</formula1>
      <formula2>300</formula2>
    </dataValidation>
    <dataValidation type="textLength" errorStyle="information" allowBlank="1" showInputMessage="1" showErrorMessage="1" error="XLBVal:6=0_x000d__x000a_" sqref="F122">
      <formula1>0</formula1>
      <formula2>300</formula2>
    </dataValidation>
    <dataValidation type="textLength" errorStyle="information" allowBlank="1" showInputMessage="1" showErrorMessage="1" error="XLBVal:6=4052.01_x000d__x000a_" sqref="E137">
      <formula1>0</formula1>
      <formula2>300</formula2>
    </dataValidation>
    <dataValidation type="textLength" errorStyle="information" allowBlank="1" showInputMessage="1" showErrorMessage="1" error="XLBVal:6=0_x000d__x000a_" sqref="F173">
      <formula1>0</formula1>
      <formula2>300</formula2>
    </dataValidation>
    <dataValidation type="textLength" errorStyle="information" allowBlank="1" showInputMessage="1" showErrorMessage="1" error="XLBVal:6=0_x000d__x000a_" sqref="F43">
      <formula1>0</formula1>
      <formula2>300</formula2>
    </dataValidation>
    <dataValidation type="textLength" errorStyle="information" allowBlank="1" showInputMessage="1" showErrorMessage="1" error="XLBVal:6=-788112.08_x000d__x000a_" sqref="E166">
      <formula1>0</formula1>
      <formula2>300</formula2>
    </dataValidation>
    <dataValidation type="textLength" errorStyle="information" allowBlank="1" showInputMessage="1" showErrorMessage="1" error="XLBVal:6=0_x000d__x000a_" sqref="F172">
      <formula1>0</formula1>
      <formula2>300</formula2>
    </dataValidation>
    <dataValidation type="textLength" errorStyle="information" allowBlank="1" showInputMessage="1" showErrorMessage="1" error="XLBVal:6=0_x000d__x000a_" sqref="E187">
      <formula1>0</formula1>
      <formula2>300</formula2>
    </dataValidation>
    <dataValidation type="textLength" errorStyle="information" allowBlank="1" showInputMessage="1" showErrorMessage="1" error="XLBVal:6=-422000_x000d__x000a_" sqref="F217">
      <formula1>0</formula1>
      <formula2>300</formula2>
    </dataValidation>
    <dataValidation type="textLength" errorStyle="information" allowBlank="1" showInputMessage="1" showErrorMessage="1" error="XLBVal:6=0_x000d__x000a_" sqref="E172">
      <formula1>0</formula1>
      <formula2>300</formula2>
    </dataValidation>
    <dataValidation type="textLength" errorStyle="information" allowBlank="1" showInputMessage="1" showErrorMessage="1" error="XLBVal:6=0_x000d__x000a_" sqref="F259">
      <formula1>0</formula1>
      <formula2>300</formula2>
    </dataValidation>
    <dataValidation type="textLength" errorStyle="information" allowBlank="1" showInputMessage="1" showErrorMessage="1" error="XLBVal:6=1858.32_x000d__x000a_" sqref="E122">
      <formula1>0</formula1>
      <formula2>300</formula2>
    </dataValidation>
    <dataValidation type="textLength" errorStyle="information" allowBlank="1" showInputMessage="1" showErrorMessage="1" error="XLBVal:6=0_x000d__x000a_" sqref="F128">
      <formula1>0</formula1>
      <formula2>300</formula2>
    </dataValidation>
    <dataValidation type="textLength" errorStyle="information" allowBlank="1" showInputMessage="1" showErrorMessage="1" error="XLBVal:6=0_x000d__x000a_" sqref="E143">
      <formula1>0</formula1>
      <formula2>300</formula2>
    </dataValidation>
    <dataValidation type="textLength" errorStyle="information" allowBlank="1" showInputMessage="1" showErrorMessage="1" error="XLBVal:6=0_x000d__x000a_" sqref="F179">
      <formula1>0</formula1>
      <formula2>300</formula2>
    </dataValidation>
    <dataValidation type="textLength" errorStyle="information" allowBlank="1" showInputMessage="1" showErrorMessage="1" error="XLBVal:6=0_x000d__x000a_" sqref="F245">
      <formula1>0</formula1>
      <formula2>300</formula2>
    </dataValidation>
    <dataValidation type="textLength" errorStyle="information" allowBlank="1" showInputMessage="1" showErrorMessage="1" error="XLBVal:6=498766.21_x000d__x000a_" sqref="E294">
      <formula1>0</formula1>
      <formula2>300</formula2>
    </dataValidation>
    <dataValidation type="textLength" errorStyle="information" allowBlank="1" showInputMessage="1" showErrorMessage="1" error="XLBVal:6=0_x000d__x000a_" sqref="F300">
      <formula1>0</formula1>
      <formula2>300</formula2>
    </dataValidation>
    <dataValidation type="textLength" errorStyle="information" allowBlank="1" showInputMessage="1" showErrorMessage="1" error="XLBVal:2=0_x000d__x000a_" sqref="F130">
      <formula1>0</formula1>
      <formula2>300</formula2>
    </dataValidation>
    <dataValidation type="textLength" errorStyle="information" allowBlank="1" showInputMessage="1" showErrorMessage="1" error="XLBVal:6=0_x000d__x000a_" sqref="E215">
      <formula1>0</formula1>
      <formula2>300</formula2>
    </dataValidation>
    <dataValidation type="textLength" errorStyle="information" allowBlank="1" showInputMessage="1" showErrorMessage="1" error="XLBVal:6=0_x000d__x000a_" sqref="E45">
      <formula1>0</formula1>
      <formula2>300</formula2>
    </dataValidation>
    <dataValidation type="textLength" errorStyle="information" allowBlank="1" showInputMessage="1" showErrorMessage="1" error="XLBVal:6=0_x000d__x000a_" sqref="F143">
      <formula1>0</formula1>
      <formula2>300</formula2>
    </dataValidation>
    <dataValidation type="textLength" errorStyle="information" allowBlank="1" showInputMessage="1" showErrorMessage="1" error="XLBVal:6=-500_x000d__x000a_" sqref="E238">
      <formula1>0</formula1>
      <formula2>300</formula2>
    </dataValidation>
    <dataValidation type="textLength" errorStyle="information" allowBlank="1" showInputMessage="1" showErrorMessage="1" error="XLBVal:6=-1375_x000d__x000a_" sqref="E68">
      <formula1>0</formula1>
      <formula2>300</formula2>
    </dataValidation>
    <dataValidation type="textLength" errorStyle="information" allowBlank="1" showInputMessage="1" showErrorMessage="1" error="XLBVal:6=0_x000d__x000a_" sqref="F180">
      <formula1>0</formula1>
      <formula2>300</formula2>
    </dataValidation>
    <dataValidation type="textLength" errorStyle="information" allowBlank="1" showInputMessage="1" showErrorMessage="1" error="XLBVal:6=0_x000d__x000a_" sqref="E263">
      <formula1>0</formula1>
      <formula2>300</formula2>
    </dataValidation>
    <dataValidation type="textLength" errorStyle="information" allowBlank="1" showInputMessage="1" showErrorMessage="1" error="XLBVal:6=0_x000d__x000a_" sqref="E92">
      <formula1>0</formula1>
      <formula2>300</formula2>
    </dataValidation>
    <dataValidation type="textLength" errorStyle="information" allowBlank="1" showInputMessage="1" showErrorMessage="1" error="XLBVal:6=0_x000d__x000a_" sqref="F225">
      <formula1>0</formula1>
      <formula2>300</formula2>
    </dataValidation>
    <dataValidation type="textLength" errorStyle="information" allowBlank="1" showInputMessage="1" showErrorMessage="1" error="XLBVal:6=0_x000d__x000a_" sqref="F23">
      <formula1>0</formula1>
      <formula2>300</formula2>
    </dataValidation>
    <dataValidation type="textLength" errorStyle="information" allowBlank="1" showInputMessage="1" showErrorMessage="1" error="XLBVal:6=88988.5_x000d__x000a_" sqref="F278">
      <formula1>0</formula1>
      <formula2>300</formula2>
    </dataValidation>
    <dataValidation type="textLength" errorStyle="information" allowBlank="1" showInputMessage="1" showErrorMessage="1" error="XLBVal:2=0_x000d__x000a_" sqref="E193">
      <formula1>0</formula1>
      <formula2>300</formula2>
    </dataValidation>
    <dataValidation type="textLength" errorStyle="information" allowBlank="1" showInputMessage="1" showErrorMessage="1" error="XLBVal:6=-49920_x000d__x000a_" sqref="F88">
      <formula1>0</formula1>
      <formula2>300</formula2>
    </dataValidation>
    <dataValidation type="textLength" errorStyle="information" allowBlank="1" showInputMessage="1" showErrorMessage="1" error="XLBVal:6=-1018528.61_x000d__x000a_" sqref="E200">
      <formula1>0</formula1>
      <formula2>300</formula2>
    </dataValidation>
    <dataValidation type="textLength" errorStyle="information" allowBlank="1" showInputMessage="1" showErrorMessage="1" error="XLBVal:6=-5000_x000d__x000a_" sqref="E62">
      <formula1>0</formula1>
      <formula2>300</formula2>
    </dataValidation>
    <dataValidation type="textLength" errorStyle="information" allowBlank="1" showInputMessage="1" showErrorMessage="1" error="XLBVal:6=-1912926.87_x000d__x000a_" sqref="F206">
      <formula1>0</formula1>
      <formula2>300</formula2>
    </dataValidation>
    <dataValidation type="textLength" errorStyle="information" allowBlank="1" showInputMessage="1" showErrorMessage="1" error="XLBVal:6=0_x000d__x000a_" sqref="F68">
      <formula1>0</formula1>
      <formula2>300</formula2>
    </dataValidation>
    <dataValidation type="textLength" errorStyle="information" allowBlank="1" showInputMessage="1" showErrorMessage="1" error="XLBVal:6=-11850_x000d__x000a_" sqref="E221">
      <formula1>0</formula1>
      <formula2>300</formula2>
    </dataValidation>
    <dataValidation type="textLength" errorStyle="information" allowBlank="1" showInputMessage="1" showErrorMessage="1" error="XLBVal:6=-640920.58_x000d__x000a_" sqref="E86">
      <formula1>0</formula1>
      <formula2>300</formula2>
    </dataValidation>
    <dataValidation type="textLength" errorStyle="information" allowBlank="1" showInputMessage="1" showErrorMessage="1" error="XLBVal:6=1894229.04_x000d__x000a_" sqref="F255">
      <formula1>0</formula1>
      <formula2>300</formula2>
    </dataValidation>
    <dataValidation type="textLength" errorStyle="information" allowBlank="1" showInputMessage="1" showErrorMessage="1" error="XLBVal:6=-537269.9_x000d__x000a_" sqref="F116">
      <formula1>0</formula1>
      <formula2>300</formula2>
    </dataValidation>
    <dataValidation type="textLength" errorStyle="information" allowBlank="1" showInputMessage="1" showErrorMessage="1" error="XLBVal:6=0_x000d__x000a_" sqref="E212">
      <formula1>0</formula1>
      <formula2>300</formula2>
    </dataValidation>
    <dataValidation type="textLength" errorStyle="information" allowBlank="1" showInputMessage="1" showErrorMessage="1" error="XLBVal:6=0_x000d__x000a_" sqref="F48">
      <formula1>0</formula1>
      <formula2>300</formula2>
    </dataValidation>
    <dataValidation type="textLength" errorStyle="information" allowBlank="1" showInputMessage="1" showErrorMessage="1" error="XLBVal:6=-6000_x000d__x000a_" sqref="F183">
      <formula1>0</formula1>
      <formula2>300</formula2>
    </dataValidation>
    <dataValidation type="textLength" errorStyle="information" allowBlank="1" showInputMessage="1" showErrorMessage="1" error="XLBVal:6=0_x000d__x000a_" sqref="E234">
      <formula1>0</formula1>
      <formula2>300</formula2>
    </dataValidation>
    <dataValidation type="textLength" errorStyle="information" allowBlank="1" showInputMessage="1" showErrorMessage="1" error="XLBVal:6=0_x000d__x000a_" sqref="E99">
      <formula1>0</formula1>
      <formula2>300</formula2>
    </dataValidation>
    <dataValidation type="textLength" errorStyle="information" allowBlank="1" showInputMessage="1" showErrorMessage="1" error="XLBVal:6=-543058.04_x000d__x000a_" sqref="F240">
      <formula1>0</formula1>
      <formula2>300</formula2>
    </dataValidation>
    <dataValidation type="textLength" errorStyle="information" allowBlank="1" showInputMessage="1" showErrorMessage="1" error="XLBVal:6=0_x000d__x000a_" sqref="F105">
      <formula1>0</formula1>
      <formula2>300</formula2>
    </dataValidation>
    <dataValidation type="textLength" errorStyle="information" allowBlank="1" showInputMessage="1" showErrorMessage="1" error="XLBVal:6=0_x000d__x000a_" sqref="E259">
      <formula1>0</formula1>
      <formula2>300</formula2>
    </dataValidation>
    <dataValidation type="textLength" errorStyle="information" allowBlank="1" showInputMessage="1" showErrorMessage="1" error="XLBVal:6=-1319.09_x000d__x000a_" sqref="E121">
      <formula1>0</formula1>
      <formula2>300</formula2>
    </dataValidation>
    <dataValidation type="textLength" errorStyle="information" allowBlank="1" showInputMessage="1" showErrorMessage="1" error="XLBVal:6=-11819008.92_x000d__x000a_" sqref="F289">
      <formula1>0</formula1>
      <formula2>300</formula2>
    </dataValidation>
    <dataValidation type="textLength" errorStyle="information" allowBlank="1" showInputMessage="1" showErrorMessage="1" error="XLBVal:6=0_x000d__x000a_" sqref="F151">
      <formula1>0</formula1>
      <formula2>300</formula2>
    </dataValidation>
    <dataValidation type="textLength" errorStyle="information" allowBlank="1" showInputMessage="1" showErrorMessage="1" error="XLBVal:6=0_x000d__x000a_" sqref="F19">
      <formula1>0</formula1>
      <formula2>300</formula2>
    </dataValidation>
    <dataValidation type="textLength" errorStyle="information" allowBlank="1" showInputMessage="1" showErrorMessage="1" error="XLBVal:6=0_x000d__x000a_" sqref="F178">
      <formula1>0</formula1>
      <formula2>300</formula2>
    </dataValidation>
    <dataValidation type="textLength" errorStyle="information" allowBlank="1" showInputMessage="1" showErrorMessage="1" error="XLBVal:6=0_x000d__x000a_" sqref="E79">
      <formula1>0</formula1>
      <formula2>300</formula2>
    </dataValidation>
    <dataValidation type="textLength" errorStyle="information" allowBlank="1" showInputMessage="1" showErrorMessage="1" error="XLBVal:6=0_x000d__x000a_" sqref="F216">
      <formula1>0</formula1>
      <formula2>300</formula2>
    </dataValidation>
    <dataValidation type="textLength" errorStyle="information" allowBlank="1" showInputMessage="1" showErrorMessage="1" error="XLBVal:6=0_x000d__x000a_" sqref="E231">
      <formula1>0</formula1>
      <formula2>300</formula2>
    </dataValidation>
    <dataValidation type="textLength" errorStyle="information" allowBlank="1" showInputMessage="1" showErrorMessage="1" error="XLBVal:6=0_x000d__x000a_" sqref="F297">
      <formula1>0</formula1>
      <formula2>300</formula2>
    </dataValidation>
    <dataValidation type="textLength" errorStyle="information" allowBlank="1" showInputMessage="1" showErrorMessage="1" error="XLBVal:6=6250_x000d__x000a_" sqref="F27">
      <formula1>0</formula1>
      <formula2>300</formula2>
    </dataValidation>
    <dataValidation type="textLength" errorStyle="information" allowBlank="1" showInputMessage="1" showErrorMessage="1" error="XLBVal:6=-1584145.37_x000d__x000a_" sqref="E201">
      <formula1>0</formula1>
      <formula2>300</formula2>
    </dataValidation>
    <dataValidation type="textLength" errorStyle="information" allowBlank="1" showInputMessage="1" showErrorMessage="1" error="XLBVal:6=0_x000d__x000a_" sqref="F67">
      <formula1>0</formula1>
      <formula2>300</formula2>
    </dataValidation>
    <dataValidation type="textLength" errorStyle="information" allowBlank="1" showInputMessage="1" showErrorMessage="1" error="XLBVal:6=0_x000d__x000a_" sqref="F145">
      <formula1>0</formula1>
      <formula2>300</formula2>
    </dataValidation>
    <dataValidation type="textLength" errorStyle="information" allowBlank="1" showInputMessage="1" showErrorMessage="1" error="XLBVal:6=-1375_x000d__x000a_" sqref="E55">
      <formula1>0</formula1>
      <formula2>300</formula2>
    </dataValidation>
    <dataValidation type="textLength" errorStyle="information" allowBlank="1" showInputMessage="1" showErrorMessage="1" error="XLBVal:6=503760.02_x000d__x000a_" sqref="F22">
      <formula1>0</formula1>
      <formula2>300</formula2>
    </dataValidation>
    <dataValidation type="textLength" errorStyle="information" allowBlank="1" showInputMessage="1" showErrorMessage="1" error="XLBVal:6=0_x000d__x000a_" sqref="F66">
      <formula1>0</formula1>
      <formula2>300</formula2>
    </dataValidation>
    <dataValidation type="textLength" errorStyle="information" allowBlank="1" showInputMessage="1" showErrorMessage="1" error="XLBVal:6=-62007.79_x000d__x000a_" sqref="F114">
      <formula1>0</formula1>
      <formula2>300</formula2>
    </dataValidation>
    <dataValidation type="textLength" errorStyle="information" allowBlank="1" showInputMessage="1" showErrorMessage="1" error="XLBVal:6=3749046.3_x000d__x000a_" sqref="F157">
      <formula1>0</formula1>
      <formula2>300</formula2>
    </dataValidation>
    <dataValidation type="textLength" errorStyle="information" allowBlank="1" showInputMessage="1" showErrorMessage="1" error="XLBVal:6=-2100884.57_x000d__x000a_" sqref="F298">
      <formula1>0</formula1>
      <formula2>300</formula2>
    </dataValidation>
    <dataValidation type="textLength" errorStyle="information" allowBlank="1" showInputMessage="1" showErrorMessage="1" error="XLBVal:6=0_x000d__x000a_" sqref="E43">
      <formula1>0</formula1>
      <formula2>300</formula2>
    </dataValidation>
    <dataValidation type="textLength" errorStyle="information" allowBlank="1" showInputMessage="1" showErrorMessage="1" error="XLBVal:6=0_x000d__x000a_" sqref="E185">
      <formula1>0</formula1>
      <formula2>300</formula2>
    </dataValidation>
    <dataValidation type="textLength" errorStyle="information" allowBlank="1" showInputMessage="1" showErrorMessage="1" error="XLBVal:6=-2363870.96_x000d__x000a_" sqref="F268">
      <formula1>0</formula1>
      <formula2>300</formula2>
    </dataValidation>
    <dataValidation type="textLength" errorStyle="information" allowBlank="1" showInputMessage="1" showErrorMessage="1" error="XLBVal:6=-6000_x000d__x000a_" sqref="E183">
      <formula1>0</formula1>
      <formula2>300</formula2>
    </dataValidation>
    <dataValidation type="textLength" errorStyle="information" allowBlank="1" showInputMessage="1" showErrorMessage="1" error="XLBVal:6=4070336.84_x000d__x000a_" sqref="E13">
      <formula1>0</formula1>
      <formula2>300</formula2>
    </dataValidation>
    <dataValidation type="textLength" errorStyle="information" allowBlank="1" showInputMessage="1" showErrorMessage="1" error="XLBVal:6=-56488.61_x000d__x000a_" sqref="E206">
      <formula1>0</formula1>
      <formula2>300</formula2>
    </dataValidation>
    <dataValidation type="textLength" errorStyle="information" allowBlank="1" showInputMessage="1" showErrorMessage="1" error="XLBVal:6=80243.05_x000d__x000a_" sqref="F109">
      <formula1>0</formula1>
      <formula2>300</formula2>
    </dataValidation>
    <dataValidation type="textLength" errorStyle="information" allowBlank="1" showInputMessage="1" showErrorMessage="1" error="XLBVal:6=0_x000d__x000a_" sqref="E57">
      <formula1>0</formula1>
      <formula2>300</formula2>
    </dataValidation>
    <dataValidation type="textLength" errorStyle="information" allowBlank="1" showInputMessage="1" showErrorMessage="1" error="XLBVal:6=0_x000d__x000a_" sqref="F156">
      <formula1>0</formula1>
      <formula2>300</formula2>
    </dataValidation>
    <dataValidation type="textLength" errorStyle="information" allowBlank="1" showInputMessage="1" showErrorMessage="1" error="XLBVal:6=0_x000d__x000a_" sqref="F186">
      <formula1>0</formula1>
      <formula2>300</formula2>
    </dataValidation>
    <dataValidation type="textLength" errorStyle="information" allowBlank="1" showInputMessage="1" showErrorMessage="1" error="XLBVal:6=0_x000d__x000a_" sqref="E300">
      <formula1>0</formula1>
      <formula2>300</formula2>
    </dataValidation>
    <dataValidation type="textLength" errorStyle="information" allowBlank="1" showInputMessage="1" showErrorMessage="1" error="XLBVal:6=4023220.66_x000d__x000a_" sqref="E24">
      <formula1>0</formula1>
      <formula2>300</formula2>
    </dataValidation>
    <dataValidation type="textLength" errorStyle="information" allowBlank="1" showInputMessage="1" showErrorMessage="1" error="XLBVal:6=0_x000d__x000a_" sqref="F174">
      <formula1>0</formula1>
      <formula2>300</formula2>
    </dataValidation>
    <dataValidation type="textLength" errorStyle="information" allowBlank="1" showInputMessage="1" showErrorMessage="1" error="XLBVal:6=440588.46_x000d__x000a_" sqref="E51">
      <formula1>0</formula1>
      <formula2>300</formula2>
    </dataValidation>
    <dataValidation type="textLength" errorStyle="information" allowBlank="1" showInputMessage="1" showErrorMessage="1" error="XLBVal:6=0_x000d__x000a_" sqref="F84">
      <formula1>0</formula1>
      <formula2>300</formula2>
    </dataValidation>
    <dataValidation type="textLength" errorStyle="information" allowBlank="1" showInputMessage="1" showErrorMessage="1" error="XLBVal:6=74325.19_x000d__x000a_" sqref="E109">
      <formula1>0</formula1>
      <formula2>300</formula2>
    </dataValidation>
    <dataValidation type="textLength" errorStyle="information" allowBlank="1" showInputMessage="1" showErrorMessage="1" error="XLBVal:6=-507297.13_x000d__x000a_" sqref="F77">
      <formula1>0</formula1>
      <formula2>300</formula2>
    </dataValidation>
    <dataValidation type="textLength" errorStyle="information" allowBlank="1" showInputMessage="1" showErrorMessage="1" error="XLBVal:2=0_x000d__x000a_" sqref="E64">
      <formula1>0</formula1>
      <formula2>300</formula2>
    </dataValidation>
    <dataValidation type="textLength" errorStyle="information" allowBlank="1" showInputMessage="1" showErrorMessage="1" error="XLBVal:6=-5199_x000d__x000a_" sqref="F70">
      <formula1>0</formula1>
      <formula2>300</formula2>
    </dataValidation>
    <dataValidation type="textLength" errorStyle="information" allowBlank="1" showInputMessage="1" showErrorMessage="1" error="XLBVal:6=-49920.35_x000d__x000a_" sqref="E88">
      <formula1>0</formula1>
      <formula2>300</formula2>
    </dataValidation>
    <dataValidation type="textLength" errorStyle="information" allowBlank="1" showInputMessage="1" showErrorMessage="1" error="XLBVal:6=487275.11_x000d__x000a_" sqref="F119">
      <formula1>0</formula1>
      <formula2>300</formula2>
    </dataValidation>
    <dataValidation type="textLength" errorStyle="information" allowBlank="1" showInputMessage="1" showErrorMessage="1" error="XLBVal:6=-746457.5_x000d__x000a_" sqref="E204">
      <formula1>0</formula1>
      <formula2>300</formula2>
    </dataValidation>
    <dataValidation type="textLength" errorStyle="information" allowBlank="1" showInputMessage="1" showErrorMessage="1" error="XLBVal:6=-33608738.02_x000d__x000a_" sqref="F283">
      <formula1>0</formula1>
      <formula2>300</formula2>
    </dataValidation>
    <dataValidation type="textLength" errorStyle="information" allowBlank="1" showInputMessage="1" showErrorMessage="1" error="XLBVal:6=0_x000d__x000a_" sqref="E167">
      <formula1>0</formula1>
      <formula2>300</formula2>
    </dataValidation>
    <dataValidation type="textLength" errorStyle="information" allowBlank="1" showInputMessage="1" showErrorMessage="1" error="XLBVal:6=-5990_x000d__x000a_" sqref="E228">
      <formula1>0</formula1>
      <formula2>300</formula2>
    </dataValidation>
    <dataValidation type="textLength" errorStyle="information" allowBlank="1" showInputMessage="1" showErrorMessage="1" error="XLBVal:6=0_x000d__x000a_" sqref="E182">
      <formula1>0</formula1>
      <formula2>300</formula2>
    </dataValidation>
    <dataValidation type="textLength" errorStyle="information" allowBlank="1" showInputMessage="1" showErrorMessage="1" error="XLBVal:6=-10.8_x000d__x000a_" sqref="F188">
      <formula1>0</formula1>
      <formula2>300</formula2>
    </dataValidation>
    <dataValidation type="textLength" errorStyle="information" allowBlank="1" showInputMessage="1" showErrorMessage="1" error="XLBVal:6=0_x000d__x000a_" sqref="E203">
      <formula1>0</formula1>
      <formula2>300</formula2>
    </dataValidation>
    <dataValidation type="textLength" errorStyle="information" allowBlank="1" showInputMessage="1" showErrorMessage="1" error="XLBVal:6=0_x000d__x000a_" sqref="F233">
      <formula1>0</formula1>
      <formula2>300</formula2>
    </dataValidation>
    <dataValidation type="textLength" errorStyle="information" allowBlank="1" showInputMessage="1" showErrorMessage="1" error="XLBVal:6=-14849.58_x000d__x000a_" sqref="E220">
      <formula1>0</formula1>
      <formula2>300</formula2>
    </dataValidation>
    <dataValidation type="textLength" errorStyle="information" allowBlank="1" showInputMessage="1" showErrorMessage="1" error="XLBVal:6=0_x000d__x000a_" sqref="E15">
      <formula1>0</formula1>
      <formula2>300</formula2>
    </dataValidation>
    <dataValidation type="textLength" errorStyle="information" allowBlank="1" showInputMessage="1" showErrorMessage="1" error="XLBVal:6=0_x000d__x000a_" sqref="E138">
      <formula1>0</formula1>
      <formula2>300</formula2>
    </dataValidation>
    <dataValidation type="textLength" errorStyle="information" allowBlank="1" showInputMessage="1" showErrorMessage="1" error="XLBVal:6=0_x000d__x000a_" sqref="F144">
      <formula1>0</formula1>
      <formula2>300</formula2>
    </dataValidation>
    <dataValidation type="textLength" errorStyle="information" allowBlank="1" showInputMessage="1" showErrorMessage="1" error="XLBVal:6=0_x000d__x000a_" sqref="E160">
      <formula1>0</formula1>
      <formula2>300</formula2>
    </dataValidation>
    <dataValidation type="textLength" errorStyle="information" allowBlank="1" showInputMessage="1" showErrorMessage="1" error="XLBVal:6=0_x000d__x000a_" sqref="F195">
      <formula1>0</formula1>
      <formula2>300</formula2>
    </dataValidation>
    <dataValidation type="textLength" errorStyle="information" allowBlank="1" showInputMessage="1" showErrorMessage="1" error="XLBVal:6=978084960.06_x000d__x000a_" sqref="F302">
      <formula1>0</formula1>
      <formula2>300</formula2>
    </dataValidation>
    <dataValidation type="textLength" errorStyle="information" allowBlank="1" showInputMessage="1" showErrorMessage="1" error="XLBVal:6=0_x000d__x000a_" sqref="F18">
      <formula1>0</formula1>
      <formula2>300</formula2>
    </dataValidation>
    <dataValidation type="textLength" errorStyle="information" allowBlank="1" showInputMessage="1" showErrorMessage="1" error="XLBVal:6=515054.65_x000d__x000a_" sqref="E40">
      <formula1>0</formula1>
      <formula2>300</formula2>
    </dataValidation>
    <dataValidation type="textLength" errorStyle="information" allowBlank="1" showInputMessage="1" showErrorMessage="1" error="XLBVal:2=0_x000d__x000a_" sqref="E129">
      <formula1>0</formula1>
      <formula2>300</formula2>
    </dataValidation>
    <dataValidation type="textLength" errorStyle="information" allowBlank="1" showInputMessage="1" showErrorMessage="1" error="XLBVal:6=6694676.02_x000d__x000a_" sqref="F24">
      <formula1>0</formula1>
      <formula2>300</formula2>
    </dataValidation>
    <dataValidation type="textLength" errorStyle="information" allowBlank="1" showInputMessage="1" showErrorMessage="1" error="XLBVal:6=-674859.06_x000d__x000a_" sqref="F110">
      <formula1>0</formula1>
      <formula2>300</formula2>
    </dataValidation>
    <dataValidation type="textLength" errorStyle="information" allowBlank="1" showInputMessage="1" showErrorMessage="1" error="XLBVal:6=50000_x000d__x000a_" sqref="E153">
      <formula1>0</formula1>
      <formula2>300</formula2>
    </dataValidation>
    <dataValidation type="textLength" errorStyle="information" allowBlank="1" showInputMessage="1" showErrorMessage="1" error="XLBVal:6=168.22_x000d__x000a_" sqref="F159">
      <formula1>0</formula1>
      <formula2>300</formula2>
    </dataValidation>
    <dataValidation type="textLength" errorStyle="information" allowBlank="1" showInputMessage="1" showErrorMessage="1" error="XLBVal:6=0_x000d__x000a_" sqref="E179">
      <formula1>0</formula1>
      <formula2>300</formula2>
    </dataValidation>
    <dataValidation type="textLength" errorStyle="information" allowBlank="1" showInputMessage="1" showErrorMessage="1" error="XLBVal:6=-137100_x000d__x000a_" sqref="F209">
      <formula1>0</formula1>
      <formula2>300</formula2>
    </dataValidation>
    <dataValidation type="textLength" errorStyle="information" allowBlank="1" showInputMessage="1" showErrorMessage="1" error="XLBVal:6=0_x000d__x000a_" sqref="E142">
      <formula1>0</formula1>
      <formula2>300</formula2>
    </dataValidation>
    <dataValidation type="textLength" errorStyle="information" allowBlank="1" showInputMessage="1" showErrorMessage="1" error="XLBVal:6=0.02_x000d__x000a_" sqref="F250">
      <formula1>0</formula1>
      <formula2>300</formula2>
    </dataValidation>
    <dataValidation type="textLength" errorStyle="information" allowBlank="1" showInputMessage="1" showErrorMessage="1" error="XLBVal:6=295923.54_x000d__x000a_" sqref="E113">
      <formula1>0</formula1>
      <formula2>300</formula2>
    </dataValidation>
    <dataValidation type="textLength" errorStyle="information" allowBlank="1" showInputMessage="1" showErrorMessage="1" error="XLBVal:6=6664.38_x000d__x000a_" sqref="F120">
      <formula1>0</formula1>
      <formula2>300</formula2>
    </dataValidation>
    <dataValidation type="textLength" errorStyle="information" allowBlank="1" showInputMessage="1" showErrorMessage="1" error="XLBVal:6=0_x000d__x000a_" sqref="E135">
      <formula1>0</formula1>
      <formula2>300</formula2>
    </dataValidation>
    <dataValidation type="textLength" errorStyle="information" allowBlank="1" showInputMessage="1" showErrorMessage="1" error="XLBVal:6=-113235.02_x000d__x000a_" sqref="F171">
      <formula1>0</formula1>
      <formula2>300</formula2>
    </dataValidation>
    <dataValidation type="textLength" errorStyle="information" allowBlank="1" showInputMessage="1" showErrorMessage="1" error="XLBVal:6=-2365_x000d__x000a_" sqref="F218">
      <formula1>0</formula1>
      <formula2>300</formula2>
    </dataValidation>
    <dataValidation type="textLength" errorStyle="information" allowBlank="1" showInputMessage="1" showErrorMessage="1" error="XLBVal:6=4977491.92_x000d__x000a_" sqref="E286">
      <formula1>0</formula1>
      <formula2>300</formula2>
    </dataValidation>
    <dataValidation type="textLength" errorStyle="information" allowBlank="1" showInputMessage="1" showErrorMessage="1" error="XLBVal:6=-24961715.18_x000d__x000a_" sqref="F292">
      <formula1>0</formula1>
      <formula2>300</formula2>
    </dataValidation>
    <dataValidation type="textLength" errorStyle="information" allowBlank="1" showInputMessage="1" showErrorMessage="1" error="XLBVal:6=-133816_x000d__x000a_" sqref="E37">
      <formula1>0</formula1>
      <formula2>300</formula2>
    </dataValidation>
    <dataValidation type="textLength" errorStyle="information" allowBlank="1" showInputMessage="1" showErrorMessage="1" error="XLBVal:6=-37149300_x000d__x000a_" sqref="E288">
      <formula1>0</formula1>
      <formula2>300</formula2>
    </dataValidation>
    <dataValidation type="textLength" errorStyle="information" allowBlank="1" showInputMessage="1" showErrorMessage="1" error="XLBVal:6=-14000_x000d__x000a_" sqref="F61">
      <formula1>0</formula1>
      <formula2>300</formula2>
    </dataValidation>
    <dataValidation type="textLength" errorStyle="information" allowBlank="1" showInputMessage="1" showErrorMessage="1" error="XLBVal:6=0_x000d__x000a_" sqref="E60">
      <formula1>0</formula1>
      <formula2>300</formula2>
    </dataValidation>
    <dataValidation type="textLength" errorStyle="information" allowBlank="1" showInputMessage="1" showErrorMessage="1" error="XLBVal:6=0_x000d__x000a_" sqref="E84">
      <formula1>0</formula1>
      <formula2>300</formula2>
    </dataValidation>
    <dataValidation type="textLength" errorStyle="information" allowBlank="1" showInputMessage="1" showErrorMessage="1" error="XLBVal:6=-25621402.2_x000d__x000a_" sqref="E292">
      <formula1>0</formula1>
      <formula2>300</formula2>
    </dataValidation>
    <dataValidation type="textLength" errorStyle="information" allowBlank="1" showInputMessage="1" showErrorMessage="1" error="XLBVal:6=724119_x000d__x000a_" sqref="F28">
      <formula1>0</formula1>
      <formula2>300</formula2>
    </dataValidation>
    <dataValidation type="textLength" errorStyle="information" allowBlank="1" showInputMessage="1" showErrorMessage="1" error="XLBVal:6=-3589258.9_x000d__x000a_" sqref="F73">
      <formula1>0</formula1>
      <formula2>300</formula2>
    </dataValidation>
    <dataValidation type="textLength" errorStyle="information" allowBlank="1" showInputMessage="1" showErrorMessage="1" error="XLBVal:6=0_x000d__x000a_" sqref="E194">
      <formula1>0</formula1>
      <formula2>300</formula2>
    </dataValidation>
    <dataValidation type="textLength" errorStyle="information" allowBlank="1" showInputMessage="1" showErrorMessage="1" error="XLBVal:6=-63201_x000d__x000a_" sqref="F62">
      <formula1>0</formula1>
      <formula2>300</formula2>
    </dataValidation>
    <dataValidation type="textLength" errorStyle="information" allowBlank="1" showInputMessage="1" showErrorMessage="1" error="XLBVal:6=-44852.34_x000d__x000a_" sqref="F56">
      <formula1>0</formula1>
      <formula2>300</formula2>
    </dataValidation>
    <dataValidation type="textLength" errorStyle="information" allowBlank="1" showInputMessage="1" showErrorMessage="1" error="XLBVal:6=0_x000d__x000a_" sqref="E36">
      <formula1>0</formula1>
      <formula2>300</formula2>
    </dataValidation>
    <dataValidation type="textLength" errorStyle="information" allowBlank="1" showInputMessage="1" showErrorMessage="1" error="XLBVal:6=-16000_x000d__x000a_" sqref="E227">
      <formula1>0</formula1>
      <formula2>300</formula2>
    </dataValidation>
    <dataValidation type="textLength" errorStyle="information" allowBlank="1" showInputMessage="1" showErrorMessage="1" error="XLBVal:6=10000000_x000d__x000a_" sqref="F25">
      <formula1>0</formula1>
      <formula2>300</formula2>
    </dataValidation>
    <dataValidation type="textLength" errorStyle="information" allowBlank="1" showInputMessage="1" showErrorMessage="1" error="XLBVal:6=-100373.03_x000d__x000a_" sqref="E90">
      <formula1>0</formula1>
      <formula2>300</formula2>
    </dataValidation>
    <dataValidation type="textLength" errorStyle="information" allowBlank="1" showInputMessage="1" showErrorMessage="1" error="XLBVal:6=-206566.49_x000d__x000a_" sqref="E168">
      <formula1>0</formula1>
      <formula2>300</formula2>
    </dataValidation>
    <dataValidation type="textLength" errorStyle="information" allowBlank="1" showInputMessage="1" showErrorMessage="1" error="XLBVal:6=0_x000d__x000a_" sqref="F36">
      <formula1>0</formula1>
      <formula2>300</formula2>
    </dataValidation>
    <dataValidation type="textLength" errorStyle="information" allowBlank="1" showInputMessage="1" showErrorMessage="1" error="XLBVal:6=0_x000d__x000a_" sqref="E189">
      <formula1>0</formula1>
      <formula2>300</formula2>
    </dataValidation>
    <dataValidation type="textLength" errorStyle="information" allowBlank="1" showInputMessage="1" showErrorMessage="1" error="XLBVal:6=0_x000d__x000a_" sqref="F219">
      <formula1>0</formula1>
      <formula2>300</formula2>
    </dataValidation>
    <dataValidation type="textLength" errorStyle="information" allowBlank="1" showInputMessage="1" showErrorMessage="1" error="XLBVal:6=-406124_x000d__x000a_" sqref="E217">
      <formula1>0</formula1>
      <formula2>300</formula2>
    </dataValidation>
    <dataValidation type="textLength" errorStyle="information" allowBlank="1" showInputMessage="1" showErrorMessage="1" error="XLBVal:6=0_x000d__x000a_" sqref="E202">
      <formula1>0</formula1>
      <formula2>300</formula2>
    </dataValidation>
    <dataValidation type="textLength" errorStyle="information" allowBlank="1" showInputMessage="1" showErrorMessage="1" error="XLBVal:6=-1783.67_x000d__x000a_" sqref="F208">
      <formula1>0</formula1>
      <formula2>300</formula2>
    </dataValidation>
    <dataValidation type="textLength" errorStyle="information" allowBlank="1" showInputMessage="1" showErrorMessage="1" error="XLBVal:6=-1322.26_x000d__x000a_" sqref="E223">
      <formula1>0</formula1>
      <formula2>300</formula2>
    </dataValidation>
    <dataValidation type="textLength" errorStyle="information" allowBlank="1" showInputMessage="1" showErrorMessage="1" error="XLBVal:6=0_x000d__x000a_" sqref="F257">
      <formula1>0</formula1>
      <formula2>300</formula2>
    </dataValidation>
    <dataValidation type="textLength" errorStyle="information" allowBlank="1" showInputMessage="1" showErrorMessage="1" error="XLBVal:6=0_x000d__x000a_" sqref="F83">
      <formula1>0</formula1>
      <formula2>300</formula2>
    </dataValidation>
    <dataValidation type="textLength" errorStyle="information" allowBlank="1" showInputMessage="1" showErrorMessage="1" error="XLBVal:6=616201.98_x000d__x000a_" sqref="F113">
      <formula1>0</formula1>
      <formula2>300</formula2>
    </dataValidation>
    <dataValidation type="textLength" errorStyle="information" allowBlank="1" showInputMessage="1" showErrorMessage="1" error="XLBVal:6=0_x000d__x000a_" sqref="F229">
      <formula1>0</formula1>
      <formula2>300</formula2>
    </dataValidation>
    <dataValidation type="textLength" errorStyle="information" allowBlank="1" showInputMessage="1" showErrorMessage="1" error="XLBVal:6=18011_x000d__x000a_" sqref="E106">
      <formula1>0</formula1>
      <formula2>300</formula2>
    </dataValidation>
    <dataValidation type="textLength" errorStyle="information" allowBlank="1" showInputMessage="1" showErrorMessage="1" error="XLBVal:6=0_x000d__x000a_" sqref="E144">
      <formula1>0</formula1>
      <formula2>300</formula2>
    </dataValidation>
    <dataValidation type="textLength" errorStyle="information" allowBlank="1" showInputMessage="1" showErrorMessage="1" error="XLBVal:6=-837561.39_x000d__x000a_" sqref="E171">
      <formula1>0</formula1>
      <formula2>300</formula2>
    </dataValidation>
    <dataValidation type="textLength" errorStyle="information" allowBlank="1" showInputMessage="1" showErrorMessage="1" error="XLBVal:6=1882.41_x000d__x000a_" sqref="E117">
      <formula1>0</formula1>
      <formula2>300</formula2>
    </dataValidation>
    <dataValidation type="textLength" errorStyle="information" allowBlank="1" showInputMessage="1" showErrorMessage="1" error="XLBVal:6=0_x000d__x000a_" sqref="E105">
      <formula1>0</formula1>
      <formula2>300</formula2>
    </dataValidation>
    <dataValidation type="textLength" errorStyle="information" allowBlank="1" showInputMessage="1" showErrorMessage="1" error="XLBVal:6=0_x000d__x000a_" sqref="E127">
      <formula1>0</formula1>
      <formula2>300</formula2>
    </dataValidation>
    <dataValidation type="textLength" errorStyle="information" allowBlank="1" showInputMessage="1" showErrorMessage="1" error="XLBVal:6=0_x000d__x000a_" sqref="F194">
      <formula1>0</formula1>
      <formula2>300</formula2>
    </dataValidation>
    <dataValidation type="textLength" errorStyle="information" allowBlank="1" showInputMessage="1" showErrorMessage="1" error="XLBVal:6=-8409750_x000d__x000a_" sqref="F284">
      <formula1>0</formula1>
      <formula2>300</formula2>
    </dataValidation>
    <dataValidation type="textLength" errorStyle="information" allowBlank="1" showInputMessage="1" showErrorMessage="1" error="XLBVal:6=5527580.14_x000d__x000a_" sqref="E20">
      <formula1>0</formula1>
      <formula2>300</formula2>
    </dataValidation>
    <dataValidation type="textLength" errorStyle="information" allowBlank="1" showInputMessage="1" showErrorMessage="1" error="XLBVal:6=6664.38_x000d__x000a_" sqref="E120">
      <formula1>0</formula1>
      <formula2>300</formula2>
    </dataValidation>
    <dataValidation type="textLength" errorStyle="information" allowBlank="1" showInputMessage="1" showErrorMessage="1" error="XLBVal:6=0_x000d__x000a_" sqref="E141">
      <formula1>0</formula1>
      <formula2>300</formula2>
    </dataValidation>
    <dataValidation type="textLength" errorStyle="information" allowBlank="1" showInputMessage="1" showErrorMessage="1" error="XLBVal:6=0_x000d__x000a_" sqref="E42">
      <formula1>0</formula1>
      <formula2>300</formula2>
    </dataValidation>
    <dataValidation type="textLength" errorStyle="information" allowBlank="1" showInputMessage="1" showErrorMessage="1" error="XLBVal:6=-81606.73_x000d__x000a_" sqref="E78">
      <formula1>0</formula1>
      <formula2>300</formula2>
    </dataValidation>
    <dataValidation type="textLength" errorStyle="information" allowBlank="1" showInputMessage="1" showErrorMessage="1" error="XLBVal:6=0_x000d__x000a_" sqref="E102">
      <formula1>0</formula1>
      <formula2>300</formula2>
    </dataValidation>
    <dataValidation type="textLength" errorStyle="information" allowBlank="1" showInputMessage="1" showErrorMessage="1" error="XLBVal:6=0_x000d__x000a_" sqref="F99">
      <formula1>0</formula1>
      <formula2>300</formula2>
    </dataValidation>
    <dataValidation type="textLength" errorStyle="information" allowBlank="1" showInputMessage="1" showErrorMessage="1" error="XLBVal:6=0_x000d__x000a_" sqref="F260">
      <formula1>0</formula1>
      <formula2>300</formula2>
    </dataValidation>
    <dataValidation type="textLength" errorStyle="information" allowBlank="1" showInputMessage="1" showErrorMessage="1" error="XLBVal:6=0_x000d__x000a_" sqref="E14">
      <formula1>0</formula1>
      <formula2>300</formula2>
    </dataValidation>
    <dataValidation type="textLength" errorStyle="information" allowBlank="1" showInputMessage="1" showErrorMessage="1" error="XLBVal:6=-1634669.56_x000d__x000a_" sqref="E298">
      <formula1>0</formula1>
      <formula2>300</formula2>
    </dataValidation>
    <dataValidation type="textLength" errorStyle="information" allowBlank="1" showInputMessage="1" showErrorMessage="1" error="XLBVal:6=0_x000d__x000a_" sqref="F34">
      <formula1>0</formula1>
      <formula2>300</formula2>
    </dataValidation>
    <dataValidation type="textLength" errorStyle="information" allowBlank="1" showInputMessage="1" showErrorMessage="1" error="XLBVal:6=0_x000d__x000a_" sqref="F79">
      <formula1>0</formula1>
      <formula2>300</formula2>
    </dataValidation>
    <dataValidation type="textLength" errorStyle="information" allowBlank="1" showInputMessage="1" showErrorMessage="1" error="XLBVal:6=0_x000d__x000a_" sqref="E260">
      <formula1>0</formula1>
      <formula2>300</formula2>
    </dataValidation>
    <dataValidation type="textLength" errorStyle="information" allowBlank="1" showInputMessage="1" showErrorMessage="1" error="XLBVal:6=-78298217.78_x000d__x000a_" sqref="E281">
      <formula1>0</formula1>
      <formula2>300</formula2>
    </dataValidation>
    <dataValidation type="textLength" errorStyle="information" allowBlank="1" showInputMessage="1" showErrorMessage="1" error="XLBVal:6=0_x000d__x000a_" sqref="F33">
      <formula1>0</formula1>
      <formula2>300</formula2>
    </dataValidation>
    <dataValidation type="textLength" errorStyle="information" allowBlank="1" showInputMessage="1" showErrorMessage="1" error="XLBVal:6=9995429_x000d__x000a_" sqref="E157">
      <formula1>0</formula1>
      <formula2>300</formula2>
    </dataValidation>
    <dataValidation type="textLength" errorStyle="information" allowBlank="1" showInputMessage="1" showErrorMessage="1" error="XLBVal:6=0_x000d__x000a_" sqref="F30">
      <formula1>0</formula1>
      <formula2>300</formula2>
    </dataValidation>
    <dataValidation type="textLength" errorStyle="information" allowBlank="1" showInputMessage="1" showErrorMessage="1" error="XLBVal:6=0_x000d__x000a_" sqref="F248">
      <formula1>0</formula1>
      <formula2>300</formula2>
    </dataValidation>
    <dataValidation type="textLength" errorStyle="information" allowBlank="1" showInputMessage="1" showErrorMessage="1" error="XLBVal:6=0_x000d__x000a_" sqref="E174">
      <formula1>0</formula1>
      <formula2>300</formula2>
    </dataValidation>
    <dataValidation type="textLength" errorStyle="information" allowBlank="1" showInputMessage="1" showErrorMessage="1" error="XLBVal:6=-10000000_x000d__x000a_" sqref="F74">
      <formula1>0</formula1>
      <formula2>300</formula2>
    </dataValidation>
    <dataValidation type="textLength" errorStyle="information" allowBlank="1" showInputMessage="1" showErrorMessage="1" error="XLBVal:6=634201.61_x000d__x000a_" sqref="F293">
      <formula1>0</formula1>
      <formula2>300</formula2>
    </dataValidation>
    <dataValidation type="textLength" errorStyle="information" allowBlank="1" showInputMessage="1" showErrorMessage="1" error="XLBVal:6=0_x000d__x000a_" sqref="E196">
      <formula1>0</formula1>
      <formula2>300</formula2>
    </dataValidation>
    <dataValidation type="textLength" errorStyle="information" allowBlank="1" showInputMessage="1" showErrorMessage="1" error="XLBVal:6=-1326704_x000d__x000a_" sqref="F291">
      <formula1>0</formula1>
      <formula2>300</formula2>
    </dataValidation>
    <dataValidation type="textLength" errorStyle="information" allowBlank="1" showInputMessage="1" showErrorMessage="1" error="XLBVal:2=0_x000d__x000a_" sqref="E130">
      <formula1>0</formula1>
      <formula2>300</formula2>
    </dataValidation>
    <dataValidation type="textLength" errorStyle="information" allowBlank="1" showInputMessage="1" showErrorMessage="1" error="XLBVal:6=0_x000d__x000a_" sqref="F136">
      <formula1>0</formula1>
      <formula2>300</formula2>
    </dataValidation>
    <dataValidation type="textLength" errorStyle="information" allowBlank="1" showInputMessage="1" showErrorMessage="1" error="XLBVal:6=0_x000d__x000a_" sqref="E151">
      <formula1>0</formula1>
      <formula2>300</formula2>
    </dataValidation>
    <dataValidation type="textLength" errorStyle="information" allowBlank="1" showInputMessage="1" showErrorMessage="1" error="XLBVal:6=0_x000d__x000a_" sqref="F187">
      <formula1>0</formula1>
      <formula2>300</formula2>
    </dataValidation>
    <dataValidation type="textLength" errorStyle="information" allowBlank="1" showInputMessage="1" showErrorMessage="1" error="XLBVal:6=-4643148.55_x000d__x000a_" sqref="F270">
      <formula1>0</formula1>
      <formula2>300</formula2>
    </dataValidation>
    <dataValidation type="textLength" errorStyle="information" allowBlank="1" showInputMessage="1" showErrorMessage="1" error="XLBVal:6=910281857.01_x000d__x000a_" sqref="E302">
      <formula1>0</formula1>
      <formula2>300</formula2>
    </dataValidation>
    <dataValidation type="textLength" errorStyle="information" allowBlank="1" showInputMessage="1" showErrorMessage="1" error="XLBVal:6=706108_x000d__x000a_" sqref="E28">
      <formula1>0</formula1>
      <formula2>300</formula2>
    </dataValidation>
    <dataValidation type="textLength" errorStyle="information" allowBlank="1" showInputMessage="1" showErrorMessage="1" error="XLBVal:6=0_x000d__x000a_" sqref="F38">
      <formula1>0</formula1>
      <formula2>300</formula2>
    </dataValidation>
    <dataValidation type="textLength" errorStyle="information" allowBlank="1" showInputMessage="1" showErrorMessage="1" error="XLBVal:6=0_x000d__x000a_" sqref="E53">
      <formula1>0</formula1>
      <formula2>300</formula2>
    </dataValidation>
    <dataValidation type="textLength" errorStyle="information" allowBlank="1" showInputMessage="1" showErrorMessage="1" error="XLBVal:6=-676027.51_x000d__x000a_" sqref="F86">
      <formula1>0</formula1>
      <formula2>300</formula2>
    </dataValidation>
    <dataValidation type="textLength" errorStyle="information" allowBlank="1" showInputMessage="1" showErrorMessage="1" error="XLBVal:6=-576274034.31_x000d__x000a_" sqref="E285">
      <formula1>0</formula1>
      <formula2>300</formula2>
    </dataValidation>
    <dataValidation type="textLength" errorStyle="information" allowBlank="1" showInputMessage="1" showErrorMessage="1" error="XLBVal:6=0_x000d__x000a_" sqref="F46">
      <formula1>0</formula1>
      <formula2>300</formula2>
    </dataValidation>
    <dataValidation type="textLength" errorStyle="information" allowBlank="1" showInputMessage="1" showErrorMessage="1" error="XLBVal:6=0_x000d__x000a_" sqref="F160">
      <formula1>0</formula1>
      <formula2>300</formula2>
    </dataValidation>
    <dataValidation type="textLength" errorStyle="information" allowBlank="1" showInputMessage="1" showErrorMessage="1" error="XLBVal:6=0_x000d__x000a_" sqref="F215">
      <formula1>0</formula1>
      <formula2>300</formula2>
    </dataValidation>
    <dataValidation type="textLength" errorStyle="information" allowBlank="1" showInputMessage="1" showErrorMessage="1" error="XLBVal:6=1151187.86_x000d__x000a_" sqref="E123">
      <formula1>0</formula1>
      <formula2>300</formula2>
    </dataValidation>
    <dataValidation type="textLength" errorStyle="information" allowBlank="1" showInputMessage="1" showErrorMessage="1" error="XLBVal:6=1375_x000d__x000a_" sqref="E19">
      <formula1>0</formula1>
      <formula2>300</formula2>
    </dataValidation>
    <dataValidation type="textLength" errorStyle="information" allowBlank="1" showInputMessage="1" showErrorMessage="1" error="XLBVal:6=0_x000d__x000a_" sqref="E98">
      <formula1>0</formula1>
      <formula2>300</formula2>
    </dataValidation>
    <dataValidation type="textLength" errorStyle="information" allowBlank="1" showInputMessage="1" showErrorMessage="1" error="XLBVal:6=0_x000d__x000a_" sqref="F176">
      <formula1>0</formula1>
      <formula2>300</formula2>
    </dataValidation>
    <dataValidation type="textLength" errorStyle="information" allowBlank="1" showInputMessage="1" showErrorMessage="1" error="XLBVal:6=-15090.77_x000d__x000a_" sqref="F221">
      <formula1>0</formula1>
      <formula2>300</formula2>
    </dataValidation>
    <dataValidation type="textLength" errorStyle="information" allowBlank="1" showInputMessage="1" showErrorMessage="1" error="XLBVal:6=0_x000d__x000a_" sqref="F199">
      <formula1>0</formula1>
      <formula2>300</formula2>
    </dataValidation>
    <dataValidation type="textLength" errorStyle="information" allowBlank="1" showInputMessage="1" showErrorMessage="1" error="XLBVal:6=0_x000d__x000a_" sqref="E34">
      <formula1>0</formula1>
      <formula2>300</formula2>
    </dataValidation>
    <dataValidation type="textLength" errorStyle="information" allowBlank="1" showInputMessage="1" showErrorMessage="1" error="XLBVal:6=-10000000_x000d__x000a_" sqref="E74">
      <formula1>0</formula1>
      <formula2>300</formula2>
    </dataValidation>
    <dataValidation type="textLength" errorStyle="information" allowBlank="1" showInputMessage="1" showErrorMessage="1" error="XLBVal:6=5290464.51_x000d__x000a_" sqref="F50">
      <formula1>0</formula1>
      <formula2>300</formula2>
    </dataValidation>
    <dataValidation type="textLength" errorStyle="information" allowBlank="1" showInputMessage="1" showErrorMessage="1" error="XLBVal:6=-202820.08_x000d__x000a_" sqref="E276">
      <formula1>0</formula1>
      <formula2>300</formula2>
    </dataValidation>
    <dataValidation type="textLength" errorStyle="information" allowBlank="1" showInputMessage="1" showErrorMessage="1" error="XLBVal:6=0_x000d__x000a_" sqref="E178">
      <formula1>0</formula1>
      <formula2>300</formula2>
    </dataValidation>
    <dataValidation type="textLength" errorStyle="information" allowBlank="1" showInputMessage="1" showErrorMessage="1" error="XLBVal:6=-1753841_x000d__x000a_" sqref="E290">
      <formula1>0</formula1>
      <formula2>300</formula2>
    </dataValidation>
    <dataValidation type="textLength" errorStyle="information" allowBlank="1" showInputMessage="1" showErrorMessage="1" error="XLBVal:6=-339613.37_x000d__x000a_" sqref="F71">
      <formula1>0</formula1>
      <formula2>300</formula2>
    </dataValidation>
    <dataValidation type="textLength" errorStyle="information" allowBlank="1" showInputMessage="1" showErrorMessage="1" error="XLBVal:6=-314038.2_x000d__x000a_" sqref="E273">
      <formula1>0</formula1>
      <formula2>300</formula2>
    </dataValidation>
    <dataValidation type="textLength" errorStyle="information" allowBlank="1" showInputMessage="1" showErrorMessage="1" error="XLBVal:6=794907.26_x000d__x000a_" sqref="E148">
      <formula1>0</formula1>
      <formula2>300</formula2>
    </dataValidation>
    <dataValidation type="textLength" errorStyle="information" allowBlank="1" showInputMessage="1" showErrorMessage="1" error="XLBVal:6=0_x000d__x000a_" sqref="F181">
      <formula1>0</formula1>
      <formula2>300</formula2>
    </dataValidation>
    <dataValidation type="textLength" errorStyle="information" allowBlank="1" showInputMessage="1" showErrorMessage="1" error="XLBVal:6=-7612352.71_x000d__x000a_" sqref="F253">
      <formula1>0</formula1>
      <formula2>300</formula2>
    </dataValidation>
    <dataValidation type="textLength" errorStyle="information" allowBlank="1" showInputMessage="1" showErrorMessage="1" error="XLBVal:6=-17153.15_x000d__x000a_" sqref="E63">
      <formula1>0</formula1>
      <formula2>300</formula2>
    </dataValidation>
    <dataValidation type="textLength" errorStyle="information" allowBlank="1" showInputMessage="1" showErrorMessage="1" error="XLBVal:6=-1050019_x000d__x000a_" sqref="F211">
      <formula1>0</formula1>
      <formula2>300</formula2>
    </dataValidation>
    <dataValidation type="textLength" errorStyle="information" allowBlank="1" showInputMessage="1" showErrorMessage="1" error="XLBVal:6=-254905.56_x000d__x000a_" sqref="F168">
      <formula1>0</formula1>
      <formula2>300</formula2>
    </dataValidation>
    <dataValidation type="textLength" errorStyle="information" allowBlank="1" showInputMessage="1" showErrorMessage="1" error="XLBVal:6=-251113.25_x000d__x000a_" sqref="E296">
      <formula1>0</formula1>
      <formula2>300</formula2>
    </dataValidation>
    <dataValidation type="textLength" errorStyle="information" allowBlank="1" showInputMessage="1" showErrorMessage="1" error="XLBVal:6=-18210.52_x000d__x000a_" sqref="E125">
      <formula1>0</formula1>
      <formula2>300</formula2>
    </dataValidation>
    <dataValidation type="textLength" errorStyle="information" allowBlank="1" showInputMessage="1" showErrorMessage="1" error="XLBVal:6=-207148.66_x000d__x000a_" sqref="E277">
      <formula1>0</formula1>
      <formula2>300</formula2>
    </dataValidation>
    <dataValidation type="textLength" errorStyle="information" allowBlank="1" showInputMessage="1" showErrorMessage="1" error="XLBVal:6=-8359.06_x000d__x000a_" sqref="F238">
      <formula1>0</formula1>
      <formula2>300</formula2>
    </dataValidation>
    <dataValidation type="textLength" errorStyle="information" allowBlank="1" showInputMessage="1" showErrorMessage="1" error="XLBVal:6=51130108.64_x000d__x000a_" sqref="F287">
      <formula1>0</formula1>
      <formula2>300</formula2>
    </dataValidation>
    <dataValidation type="textLength" errorStyle="information" allowBlank="1" showInputMessage="1" showErrorMessage="1" error="XLBVal:6=-138385045.34_x000d__x000a_" sqref="F299">
      <formula1>0</formula1>
      <formula2>300</formula2>
    </dataValidation>
    <dataValidation type="textLength" errorStyle="information" allowBlank="1" showInputMessage="1" showErrorMessage="1" error="XLBVal:6=0_x000d__x000a_" sqref="F138">
      <formula1>0</formula1>
      <formula2>300</formula2>
    </dataValidation>
    <dataValidation type="textLength" errorStyle="information" allowBlank="1" showInputMessage="1" showErrorMessage="1" error="XLBVal:6=6950799.84_x000d__x000a_" sqref="F286">
      <formula1>0</formula1>
      <formula2>300</formula2>
    </dataValidation>
    <dataValidation type="textLength" errorStyle="information" allowBlank="1" showInputMessage="1" showErrorMessage="1" error="XLBVal:6=543528_x000d__x000a_" sqref="E29">
      <formula1>0</formula1>
      <formula2>300</formula2>
    </dataValidation>
    <dataValidation type="textLength" errorStyle="information" allowBlank="1" showInputMessage="1" showErrorMessage="1" error="XLBVal:6=0_x000d__x000a_" sqref="F140">
      <formula1>0</formula1>
      <formula2>300</formula2>
    </dataValidation>
    <dataValidation type="textLength" errorStyle="information" allowBlank="1" showInputMessage="1" showErrorMessage="1" error="XLBVal:6=2671455.36_x000d__x000a_" sqref="E44">
      <formula1>0</formula1>
      <formula2>300</formula2>
    </dataValidation>
    <dataValidation type="textLength" errorStyle="information" allowBlank="1" showInputMessage="1" showErrorMessage="1" error="XLBVal:6=-534802.6_x000d__x000a_" sqref="E65">
      <formula1>0</formula1>
      <formula2>300</formula2>
    </dataValidation>
    <dataValidation type="textLength" errorStyle="information" allowBlank="1" showInputMessage="1" showErrorMessage="1" error="XLBVal:6=590054.78_x000d__x000a_" sqref="F115">
      <formula1>0</formula1>
      <formula2>300</formula2>
    </dataValidation>
    <dataValidation type="textLength" errorStyle="information" allowBlank="1" showInputMessage="1" showErrorMessage="1" error="XLBVal:6=0_x000d__x000a_" sqref="F282">
      <formula1>0</formula1>
      <formula2>300</formula2>
    </dataValidation>
    <dataValidation type="textLength" errorStyle="information" allowBlank="1" showInputMessage="1" showErrorMessage="1" error="XLBVal:6=6250_x000d__x000a_" sqref="E27">
      <formula1>0</formula1>
      <formula2>300</formula2>
    </dataValidation>
    <dataValidation type="textLength" errorStyle="information" allowBlank="1" showInputMessage="1" showErrorMessage="1" error="XLBVal:2=0_x000d__x000a_" sqref="E131">
      <formula1>0</formula1>
      <formula2>300</formula2>
    </dataValidation>
    <dataValidation type="textLength" errorStyle="information" allowBlank="1" showInputMessage="1" showErrorMessage="1" error="XLBVal:6=0_x000d__x000a_" sqref="F146">
      <formula1>0</formula1>
      <formula2>300</formula2>
    </dataValidation>
    <dataValidation type="textLength" errorStyle="information" allowBlank="1" showInputMessage="1" showErrorMessage="1" error="XLBVal:6=5504183.43_x000d__x000a_" sqref="E50">
      <formula1>0</formula1>
      <formula2>300</formula2>
    </dataValidation>
    <dataValidation type="textLength" errorStyle="information" allowBlank="1" showInputMessage="1" showErrorMessage="1" error="XLBVal:6=-291791.14_x000d__x000a_" sqref="F296">
      <formula1>0</formula1>
      <formula2>300</formula2>
    </dataValidation>
    <dataValidation type="textLength" errorStyle="information" allowBlank="1" showInputMessage="1" showErrorMessage="1" error="XLBVal:6=0_x000d__x000a_" sqref="E41">
      <formula1>0</formula1>
      <formula2>300</formula2>
    </dataValidation>
    <dataValidation type="textLength" errorStyle="information" allowBlank="1" showInputMessage="1" showErrorMessage="1" error="XLBVal:6=887727.91_x000d__x000a_" sqref="F40">
      <formula1>0</formula1>
      <formula2>300</formula2>
    </dataValidation>
    <dataValidation type="textLength" errorStyle="information" allowBlank="1" showInputMessage="1" showErrorMessage="1" error="XLBVal:6=0_x000d__x000a_" sqref="F258">
      <formula1>0</formula1>
      <formula2>300</formula2>
    </dataValidation>
    <dataValidation type="textLength" errorStyle="information" allowBlank="1" showInputMessage="1" showErrorMessage="1" error="XLBVal:6=0_x000d__x000a_" sqref="F14">
      <formula1>0</formula1>
      <formula2>300</formula2>
    </dataValidation>
    <dataValidation type="textLength" errorStyle="information" allowBlank="1" showInputMessage="1" showErrorMessage="1" error="XLBVal:6=0_x000d__x000a_" sqref="E47">
      <formula1>0</formula1>
      <formula2>300</formula2>
    </dataValidation>
    <dataValidation type="textLength" errorStyle="information" allowBlank="1" showInputMessage="1" showErrorMessage="1" error="XLBVal:6=0_x000d__x000a_" sqref="F155">
      <formula1>0</formula1>
      <formula2>300</formula2>
    </dataValidation>
    <dataValidation type="textLength" errorStyle="information" allowBlank="1" showInputMessage="1" showErrorMessage="1" error="XLBVal:6=-182078.57_x000d__x000a_" sqref="F205">
      <formula1>0</formula1>
      <formula2>300</formula2>
    </dataValidation>
    <dataValidation type="textLength" errorStyle="information" allowBlank="1" showInputMessage="1" showErrorMessage="1" error="XLBVal:6=-258756.27_x000d__x000a_" sqref="E198">
      <formula1>0</formula1>
      <formula2>300</formula2>
    </dataValidation>
    <dataValidation type="textLength" errorStyle="information" allowBlank="1" showInputMessage="1" showErrorMessage="1" error="XLBVal:6=-12259.42_x000d__x000a_" sqref="E219">
      <formula1>0</formula1>
      <formula2>300</formula2>
    </dataValidation>
    <dataValidation type="textLength" errorStyle="information" allowBlank="1" showInputMessage="1" showErrorMessage="1" error="XLBVal:6=5000_x000d__x000a_" sqref="F17">
      <formula1>0</formula1>
      <formula2>300</formula2>
    </dataValidation>
    <dataValidation type="textLength" errorStyle="information" allowBlank="1" showInputMessage="1" showErrorMessage="1" error="XLBVal:6=0_x000d__x000a_" sqref="E155">
      <formula1>0</formula1>
      <formula2>300</formula2>
    </dataValidation>
    <dataValidation type="textLength" errorStyle="information" allowBlank="1" showInputMessage="1" showErrorMessage="1" error="XLBVal:6=0_x000d__x000a_" sqref="E181">
      <formula1>0</formula1>
      <formula2>300</formula2>
    </dataValidation>
    <dataValidation type="textLength" errorStyle="information" allowBlank="1" showInputMessage="1" showErrorMessage="1" error="XLBVal:6=0_x000d__x000a_" sqref="E85">
      <formula1>0</formula1>
      <formula2>300</formula2>
    </dataValidation>
    <dataValidation type="textLength" errorStyle="information" allowBlank="1" showInputMessage="1" showErrorMessage="1" error="XLBVal:6=-90100.17_x000d__x000a_" sqref="E56">
      <formula1>0</formula1>
      <formula2>300</formula2>
    </dataValidation>
    <dataValidation type="textLength" errorStyle="information" allowBlank="1" showInputMessage="1" showErrorMessage="1" error="XLBVal:6=-10991369.7_x000d__x000a_" sqref="E283">
      <formula1>0</formula1>
      <formula2>300</formula2>
    </dataValidation>
    <dataValidation type="textLength" errorStyle="information" allowBlank="1" showInputMessage="1" showErrorMessage="1" error="XLBVal:6=-10173.92_x000d__x000a_" sqref="F213">
      <formula1>0</formula1>
      <formula2>300</formula2>
    </dataValidation>
    <dataValidation type="textLength" errorStyle="information" allowBlank="1" showInputMessage="1" showErrorMessage="1" error="XLBVal:6=0_x000d__x000a_" sqref="E103">
      <formula1>0</formula1>
      <formula2>300</formula2>
    </dataValidation>
    <dataValidation type="textLength" errorStyle="information" allowBlank="1" showInputMessage="1" showErrorMessage="1" error="XLBVal:6=0_x000d__x000a_" sqref="F42">
      <formula1>0</formula1>
      <formula2>300</formula2>
    </dataValidation>
    <dataValidation type="textLength" errorStyle="information" allowBlank="1" showInputMessage="1" showErrorMessage="1" error="XLBVal:6=0_x000d__x000a_" sqref="F261">
      <formula1>0</formula1>
      <formula2>300</formula2>
    </dataValidation>
    <dataValidation type="textLength" errorStyle="information" allowBlank="1" showInputMessage="1" showErrorMessage="1" error="XLBVal:6=-1805962.6_x000d__x000a_" sqref="E93">
      <formula1>0</formula1>
      <formula2>300</formula2>
    </dataValidation>
    <dataValidation type="textLength" errorStyle="information" allowBlank="1" showInputMessage="1" showErrorMessage="1" error="XLBVal:6=0_x000d__x000a_" sqref="F191">
      <formula1>0</formula1>
      <formula2>300</formula2>
    </dataValidation>
    <dataValidation type="textLength" errorStyle="information" allowBlank="1" showInputMessage="1" showErrorMessage="1" error="XLBVal:6=0_x000d__x000a_" sqref="E97">
      <formula1>0</formula1>
      <formula2>300</formula2>
    </dataValidation>
    <dataValidation type="textLength" errorStyle="information" allowBlank="1" showInputMessage="1" showErrorMessage="1" error="XLBVal:6=0_x000d__x000a_" sqref="F103">
      <formula1>0</formula1>
      <formula2>300</formula2>
    </dataValidation>
    <dataValidation type="textLength" errorStyle="information" allowBlank="1" showInputMessage="1" showErrorMessage="1" error="XLBVal:6=389334.23_x000d__x000a_" sqref="E119">
      <formula1>0</formula1>
      <formula2>300</formula2>
    </dataValidation>
    <dataValidation type="textLength" errorStyle="information" allowBlank="1" showInputMessage="1" showErrorMessage="1" error="XLBVal:6=0_x000d__x000a_" sqref="F149">
      <formula1>0</formula1>
      <formula2>300</formula2>
    </dataValidation>
    <dataValidation type="textLength" errorStyle="information" allowBlank="1" showInputMessage="1" showErrorMessage="1" error="XLBVal:6=-1569190.51_x000d__x000a_" sqref="F170">
      <formula1>0</formula1>
      <formula2>300</formula2>
    </dataValidation>
    <dataValidation type="textLength" errorStyle="information" allowBlank="1" showInputMessage="1" showErrorMessage="1" error="XLBVal:6=-4842378.07_x000d__x000a_" sqref="E270">
      <formula1>0</formula1>
      <formula2>300</formula2>
    </dataValidation>
    <dataValidation type="textLength" errorStyle="information" allowBlank="1" showInputMessage="1" showErrorMessage="1" error="XLBVal:6=182215.97_x000d__x000a_" sqref="F276">
      <formula1>0</formula1>
      <formula2>300</formula2>
    </dataValidation>
    <dataValidation type="textLength" errorStyle="information" allowBlank="1" showInputMessage="1" showErrorMessage="1" error="XLBVal:6=-994704_x000d__x000a_" sqref="E291">
      <formula1>0</formula1>
      <formula2>300</formula2>
    </dataValidation>
    <dataValidation type="textLength" errorStyle="information" allowBlank="1" showInputMessage="1" showErrorMessage="1" error="XLBVal:6=5199_x000d__x000a_" sqref="E21">
      <formula1>0</formula1>
      <formula2>300</formula2>
    </dataValidation>
    <dataValidation type="textLength" errorStyle="information" allowBlank="1" showInputMessage="1" showErrorMessage="1" error="XLBVal:6=311900.69_x000d__x000a_" sqref="F51">
      <formula1>0</formula1>
      <formula2>300</formula2>
    </dataValidation>
    <dataValidation type="textLength" errorStyle="information" allowBlank="1" showInputMessage="1" showErrorMessage="1" error="XLBVal:6=0_x000d__x000a_" sqref="E177">
      <formula1>0</formula1>
      <formula2>300</formula2>
    </dataValidation>
    <dataValidation type="textLength" errorStyle="information" allowBlank="1" showInputMessage="1" showErrorMessage="1" error="XLBVal:6=-7010018_x000d__x000a_" sqref="E267">
      <formula1>0</formula1>
      <formula2>300</formula2>
    </dataValidation>
    <dataValidation type="textLength" errorStyle="information" allowBlank="1" showInputMessage="1" showErrorMessage="1" error="XLBVal:6=-233845.87_x000d__x000a_" sqref="F94">
      <formula1>0</formula1>
      <formula2>300</formula2>
    </dataValidation>
    <dataValidation type="textLength" errorStyle="information" allowBlank="1" showInputMessage="1" showErrorMessage="1" error="XLBVal:6=5199_x000d__x000a_" sqref="F21">
      <formula1>0</formula1>
      <formula2>300</formula2>
    </dataValidation>
    <dataValidation type="textLength" errorStyle="information" allowBlank="1" showInputMessage="1" showErrorMessage="1" error="XLBVal:6=0_x000d__x000a_" sqref="F75">
      <formula1>0</formula1>
      <formula2>300</formula2>
    </dataValidation>
    <dataValidation type="textLength" errorStyle="information" allowBlank="1" showInputMessage="1" showErrorMessage="1" error="XLBVal:6=0_x000d__x000a_" sqref="F150">
      <formula1>0</formula1>
      <formula2>300</formula2>
    </dataValidation>
    <dataValidation type="textLength" errorStyle="information" allowBlank="1" showInputMessage="1" showErrorMessage="1" error="XLBVal:6=-388915_x000d__x000a_" sqref="F201">
      <formula1>0</formula1>
      <formula2>300</formula2>
    </dataValidation>
    <dataValidation type="textLength" errorStyle="information" allowBlank="1" showInputMessage="1" showErrorMessage="1" error="XLBVal:6=-1287.19_x000d__x000a_" sqref="F223">
      <formula1>0</formula1>
      <formula2>300</formula2>
    </dataValidation>
    <dataValidation type="textLength" errorStyle="information" allowBlank="1" showInputMessage="1" showErrorMessage="1" error="XLBVal:6=1868544.1_x000d__x000a_" sqref="F111">
      <formula1>0</formula1>
      <formula2>300</formula2>
    </dataValidation>
    <dataValidation type="textLength" errorStyle="information" allowBlank="1" showInputMessage="1" showErrorMessage="1" error="XLBVal:6=-326407.53_x000d__x000a_" sqref="F158">
      <formula1>0</formula1>
      <formula2>300</formula2>
    </dataValidation>
    <dataValidation type="textLength" errorStyle="information" allowBlank="1" showInputMessage="1" showErrorMessage="1" error="XLBVal:6=88988.5_x000d__x000a_" sqref="E278">
      <formula1>0</formula1>
      <formula2>300</formula2>
    </dataValidation>
    <dataValidation type="textLength" errorStyle="information" allowBlank="1" showInputMessage="1" showErrorMessage="1" error="XLBVal:6=0_x000d__x000a_" sqref="E61">
      <formula1>0</formula1>
      <formula2>300</formula2>
    </dataValidation>
    <dataValidation type="textLength" errorStyle="information" allowBlank="1" showInputMessage="1" showErrorMessage="1" error="XLBVal:6=0_x000d__x000a_" sqref="E180">
      <formula1>0</formula1>
      <formula2>300</formula2>
    </dataValidation>
    <dataValidation type="textLength" errorStyle="information" allowBlank="1" showInputMessage="1" showErrorMessage="1" error="XLBVal:6=0_x000d__x000a_" sqref="F126">
      <formula1>0</formula1>
      <formula2>300</formula2>
    </dataValidation>
    <dataValidation type="textLength" errorStyle="information" allowBlank="1" showInputMessage="1" showErrorMessage="1" error="XLBVal:6=0_x000d__x000a_" sqref="F177">
      <formula1>0</formula1>
      <formula2>300</formula2>
    </dataValidation>
    <dataValidation type="textLength" errorStyle="information" allowBlank="1" showInputMessage="1" showErrorMessage="1" error="XLBVal:6=0_x000d__x000a_" sqref="F137">
      <formula1>0</formula1>
      <formula2>300</formula2>
    </dataValidation>
    <dataValidation type="textLength" errorStyle="information" allowBlank="1" showInputMessage="1" showErrorMessage="1" error="XLBVal:6=0_x000d__x000a_" sqref="F87">
      <formula1>0</formula1>
      <formula2>300</formula2>
    </dataValidation>
    <dataValidation type="textLength" errorStyle="information" allowBlank="1" showInputMessage="1" showErrorMessage="1" error="XLBVal:6=801771.98_x000d__x000a_" sqref="F133">
      <formula1>0</formula1>
      <formula2>300</formula2>
    </dataValidation>
    <dataValidation type="textLength" errorStyle="information" allowBlank="1" showInputMessage="1" showErrorMessage="1" error="XLBVal:6=430974.67_x000d__x000a_" sqref="E254">
      <formula1>0</formula1>
      <formula2>300</formula2>
    </dataValidation>
    <dataValidation type="textLength" errorStyle="information" allowBlank="1" showInputMessage="1" showErrorMessage="1" error="XLBVal:6=156778.91_x000d__x000a_" sqref="E275">
      <formula1>0</formula1>
      <formula2>300</formula2>
    </dataValidation>
    <dataValidation type="textLength" errorStyle="information" allowBlank="1" showInputMessage="1" showErrorMessage="1" error="XLBVal:6=0_x000d__x000a_" sqref="F226">
      <formula1>0</formula1>
      <formula2>300</formula2>
    </dataValidation>
    <dataValidation type="textLength" errorStyle="information" allowBlank="1" showInputMessage="1" showErrorMessage="1" error="XLBVal:6=0_x000d__x000a_" sqref="E18">
      <formula1>0</formula1>
      <formula2>300</formula2>
    </dataValidation>
    <dataValidation type="textLength" errorStyle="information" allowBlank="1" showInputMessage="1" showErrorMessage="1" error="XLBVal:6=0_x000d__x000a_" sqref="E49">
      <formula1>0</formula1>
      <formula2>300</formula2>
    </dataValidation>
    <dataValidation type="textLength" errorStyle="information" allowBlank="1" showInputMessage="1" showErrorMessage="1" error="XLBVal:6=-17091_x000d__x000a_" sqref="F64">
      <formula1>0</formula1>
      <formula2>300</formula2>
    </dataValidation>
    <dataValidation type="textLength" errorStyle="information" allowBlank="1" showInputMessage="1" showErrorMessage="1" error="XLBVal:6=-14406512.33_x000d__x000a_" sqref="F266">
      <formula1>0</formula1>
      <formula2>300</formula2>
    </dataValidation>
    <dataValidation type="textLength" errorStyle="information" allowBlank="1" showInputMessage="1" showErrorMessage="1" error="XLBVal:6=17153.15_x000d__x000a_" sqref="E30">
      <formula1>0</formula1>
      <formula2>300</formula2>
    </dataValidation>
    <dataValidation type="textLength" errorStyle="information" allowBlank="1" showInputMessage="1" showErrorMessage="1" error="XLBVal:6=-289693.02_x000d__x000a_" sqref="E71">
      <formula1>0</formula1>
      <formula2>300</formula2>
    </dataValidation>
    <dataValidation type="textLength" errorStyle="information" allowBlank="1" showInputMessage="1" showErrorMessage="1" error="XLBVal:6=-722511.01_x000d__x000a_" sqref="F200">
      <formula1>0</formula1>
      <formula2>300</formula2>
    </dataValidation>
    <dataValidation type="textLength" errorStyle="information" allowBlank="1" showInputMessage="1" showErrorMessage="1" error="XLBVal:6=0_x000d__x000a_" sqref="E145">
      <formula1>0</formula1>
      <formula2>300</formula2>
    </dataValidation>
    <dataValidation type="textLength" errorStyle="information" allowBlank="1" showInputMessage="1" showErrorMessage="1" error="XLBVal:6=-9331018_x000d__x000a_" sqref="F267">
      <formula1>0</formula1>
      <formula2>300</formula2>
    </dataValidation>
    <dataValidation type="textLength" errorStyle="information" allowBlank="1" showInputMessage="1" showErrorMessage="1" error="XLBVal:6=0_x000d__x000a_" sqref="F247">
      <formula1>0</formula1>
      <formula2>300</formula2>
    </dataValidation>
    <dataValidation type="textLength" errorStyle="information" allowBlank="1" showInputMessage="1" showErrorMessage="1" error="XLBVal:6=229.54_x000d__x000a_" sqref="E195">
      <formula1>0</formula1>
      <formula2>300</formula2>
    </dataValidation>
    <dataValidation type="textLength" errorStyle="information" allowBlank="1" showInputMessage="1" showErrorMessage="1" error="XLBVal:6=860682.18_x000d__x000a_" sqref="F123">
      <formula1>0</formula1>
      <formula2>300</formula2>
    </dataValidation>
    <dataValidation type="textLength" errorStyle="information" allowBlank="1" showInputMessage="1" showErrorMessage="1" error="XLBVal:6=0_x000d__x000a_" sqref="F91">
      <formula1>0</formula1>
      <formula2>300</formula2>
    </dataValidation>
    <dataValidation type="textLength" errorStyle="information" allowBlank="1" showInputMessage="1" showErrorMessage="1" error="XLBVal:6=-2383735.76_x000d__x000a_" sqref="E268">
      <formula1>0</formula1>
      <formula2>300</formula2>
    </dataValidation>
    <dataValidation type="textLength" errorStyle="information" allowBlank="1" showInputMessage="1" showErrorMessage="1" error="XLBVal:6=-1338994.88_x000d__x000a_" sqref="F274">
      <formula1>0</formula1>
      <formula2>300</formula2>
    </dataValidation>
    <dataValidation type="textLength" errorStyle="information" allowBlank="1" showInputMessage="1" showErrorMessage="1" error="XLBVal:6=-12322717.35_x000d__x000a_" sqref="E289">
      <formula1>0</formula1>
      <formula2>300</formula2>
    </dataValidation>
    <dataValidation type="textLength" errorStyle="information" allowBlank="1" showInputMessage="1" showErrorMessage="1" error="XLBVal:6=0_x000d__x000a_" sqref="F49">
      <formula1>0</formula1>
      <formula2>300</formula2>
    </dataValidation>
    <dataValidation type="textLength" errorStyle="information" allowBlank="1" showInputMessage="1" showErrorMessage="1" error="XLBVal:6=-1020990.51_x000d__x000a_" sqref="E170">
      <formula1>0</formula1>
      <formula2>300</formula2>
    </dataValidation>
    <dataValidation type="textLength" errorStyle="information" allowBlank="1" showInputMessage="1" showErrorMessage="1" error="XLBVal:6=0_x000d__x000a_" sqref="E191">
      <formula1>0</formula1>
      <formula2>300</formula2>
    </dataValidation>
    <dataValidation type="textLength" errorStyle="information" allowBlank="1" showInputMessage="1" showErrorMessage="1" error="XLBVal:2=0_x000d__x000a_" sqref="E101">
      <formula1>0</formula1>
      <formula2>300</formula2>
    </dataValidation>
    <dataValidation type="textLength" errorStyle="information" allowBlank="1" showInputMessage="1" showErrorMessage="1" error="XLBVal:6=87978.57_x000d__x000a_" sqref="E96">
      <formula1>0</formula1>
      <formula2>300</formula2>
    </dataValidation>
    <dataValidation type="textLength" errorStyle="information" allowBlank="1" showInputMessage="1" showErrorMessage="1" error="XLBVal:6=0_x000d__x000a_" sqref="E150">
      <formula1>0</formula1>
      <formula2>300</formula2>
    </dataValidation>
    <dataValidation type="textLength" errorStyle="information" allowBlank="1" showInputMessage="1" showErrorMessage="1" error="XLBVal:6=0_x000d__x000a_" sqref="F98">
      <formula1>0</formula1>
      <formula2>300</formula2>
    </dataValidation>
    <dataValidation type="textLength" errorStyle="information" allowBlank="1" showInputMessage="1" showErrorMessage="1" error="XLBVal:6=0_x000d__x000a_" sqref="E297">
      <formula1>0</formula1>
      <formula2>300</formula2>
    </dataValidation>
    <dataValidation type="textLength" errorStyle="information" allowBlank="1" showInputMessage="1" showErrorMessage="1" error="XLBVal:6=0_x000d__x000a_" sqref="F57">
      <formula1>0</formula1>
      <formula2>300</formula2>
    </dataValidation>
    <dataValidation type="textLength" errorStyle="information" allowBlank="1" showInputMessage="1" showErrorMessage="1" error="XLBVal:6=0_x000d__x000a_" sqref="F127">
      <formula1>0</formula1>
      <formula2>300</formula2>
    </dataValidation>
    <dataValidation type="textLength" errorStyle="information" allowBlank="1" showInputMessage="1" showErrorMessage="1" error="XLBVal:6=75000_x000d__x000a_" sqref="F26">
      <formula1>0</formula1>
      <formula2>300</formula2>
    </dataValidation>
    <dataValidation type="textLength" errorStyle="information" allowBlank="1" showInputMessage="1" showErrorMessage="1" error="XLBVal:6=0_x000d__x000a_" sqref="E251">
      <formula1>0</formula1>
      <formula2>300</formula2>
    </dataValidation>
    <dataValidation type="textLength" errorStyle="information" allowBlank="1" showInputMessage="1" showErrorMessage="1" error="XLBVal:6=503760.02_x000d__x000a_" sqref="E22">
      <formula1>0</formula1>
      <formula2>300</formula2>
    </dataValidation>
    <dataValidation type="textLength" errorStyle="information" allowBlank="1" showInputMessage="1" showErrorMessage="1" error="XLBVal:6=0_x000d__x000a_" sqref="E175">
      <formula1>0</formula1>
      <formula2>300</formula2>
    </dataValidation>
    <dataValidation type="textLength" errorStyle="information" allowBlank="1" showInputMessage="1" showErrorMessage="1" error="XLBVal:6=-987200_x000d__x000a_" sqref="F204">
      <formula1>0</formula1>
      <formula2>300</formula2>
    </dataValidation>
    <dataValidation type="textLength" errorStyle="information" allowBlank="1" showInputMessage="1" showErrorMessage="1" error="XLBVal:6=-347551.07_x000d__x000a_" sqref="F166">
      <formula1>0</formula1>
      <formula2>300</formula2>
    </dataValidation>
    <dataValidation type="textLength" errorStyle="information" allowBlank="1" showInputMessage="1" showErrorMessage="1" error="XLBVal:6=0_x000d__x000a_" sqref="F53">
      <formula1>0</formula1>
      <formula2>300</formula2>
    </dataValidation>
    <dataValidation type="textLength" errorStyle="information" allowBlank="1" showInputMessage="1" showErrorMessage="1" error="XLBVal:6=-332899.7_x000d__x000a_" sqref="E77">
      <formula1>0</formula1>
      <formula2>300</formula2>
    </dataValidation>
    <dataValidation type="textLength" errorStyle="information" allowBlank="1" showInputMessage="1" showErrorMessage="1" error="XLBVal:6=0_x000d__x000a_" sqref="F212">
      <formula1>0</formula1>
      <formula2>300</formula2>
    </dataValidation>
    <dataValidation type="textLength" errorStyle="information" allowBlank="1" showInputMessage="1" showErrorMessage="1" error="XLBVal:6=-361736.39_x000d__x000a_" sqref="F90">
      <formula1>0</formula1>
      <formula2>300</formula2>
    </dataValidation>
    <dataValidation type="textLength" errorStyle="information" allowBlank="1" showInputMessage="1" showErrorMessage="1" error="XLBVal:6=0_x000d__x000a_" sqref="E232">
      <formula1>0</formula1>
      <formula2>300</formula2>
    </dataValidation>
    <dataValidation type="textLength" errorStyle="information" allowBlank="1" showInputMessage="1" showErrorMessage="1" error="XLBVal:6=0_x000d__x000a_" sqref="E257">
      <formula1>0</formula1>
      <formula2>300</formula2>
    </dataValidation>
    <dataValidation type="textLength" errorStyle="information" allowBlank="1" showInputMessage="1" showErrorMessage="1" error="XLBVal:6=-93452273.36_x000d__x000a_" sqref="E264">
      <formula1>0</formula1>
      <formula2>300</formula2>
    </dataValidation>
    <dataValidation type="textLength" errorStyle="information" allowBlank="1" showInputMessage="1" showErrorMessage="1" error="XLBVal:2=0_x000d__x000a_" sqref="E132">
      <formula1>0</formula1>
      <formula2>300</formula2>
    </dataValidation>
    <dataValidation type="textLength" errorStyle="information" allowBlank="1" showInputMessage="1" showErrorMessage="1" error="XLBVal:6=0_x000d__x000a_" sqref="E154">
      <formula1>0</formula1>
      <formula2>300</formula2>
    </dataValidation>
    <dataValidation type="textLength" errorStyle="information" allowBlank="1" showInputMessage="1" showErrorMessage="1" error="XLBVal:6=0_x000d__x000a_" sqref="F189">
      <formula1>0</formula1>
      <formula2>300</formula2>
    </dataValidation>
    <dataValidation type="textLength" errorStyle="information" allowBlank="1" showInputMessage="1" showErrorMessage="1" error="XLBVal:6=32849.69_x000d__x000a_" sqref="F96">
      <formula1>0</formula1>
      <formula2>300</formula2>
    </dataValidation>
    <dataValidation type="textLength" errorStyle="information" allowBlank="1" showInputMessage="1" showErrorMessage="1" error="XLBVal:6=10670_x000d__x000a_" sqref="F107">
      <formula1>0</formula1>
      <formula2>300</formula2>
    </dataValidation>
    <dataValidation type="textLength" errorStyle="information" allowBlank="1" showInputMessage="1" showErrorMessage="1" error="XLBVal:6=841244.84_x000d__x000a_" sqref="F148">
      <formula1>0</formula1>
      <formula2>300</formula2>
    </dataValidation>
  </dataValidations>
  <pageMargins left="0.75" right="0.75" top="1" bottom="1" header="0.5" footer="0.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8"/>
  <dimension ref="A1:S568"/>
  <sheetViews>
    <sheetView workbookViewId="0"/>
  </sheetViews>
  <sheetFormatPr defaultColWidth="9.140625" defaultRowHeight="15" x14ac:dyDescent="0.2"/>
  <cols>
    <col min="1" max="1" width="17" style="7" customWidth="1"/>
    <col min="2" max="2" width="2.28515625" style="74" customWidth="1"/>
    <col min="3" max="3" width="15" style="75" customWidth="1"/>
    <col min="4" max="4" width="47" style="74" customWidth="1"/>
    <col min="5" max="5" width="20.85546875" style="78" customWidth="1"/>
    <col min="6" max="6" width="20.7109375" style="78" customWidth="1"/>
    <col min="7" max="7" width="20.42578125" style="78" customWidth="1"/>
    <col min="8" max="8" width="21.28515625" style="78" customWidth="1"/>
    <col min="9" max="9" width="21" style="78" customWidth="1"/>
    <col min="10" max="10" width="20.7109375" style="78" customWidth="1"/>
    <col min="11" max="11" width="19.28515625" style="78" customWidth="1"/>
    <col min="12" max="12" width="17.85546875" style="78" customWidth="1"/>
    <col min="13" max="15" width="19.28515625" style="78" customWidth="1"/>
    <col min="16" max="16" width="18.7109375" style="74" customWidth="1"/>
    <col min="17" max="17" width="20.7109375" style="74" customWidth="1"/>
    <col min="18" max="18" width="21.85546875" style="74" bestFit="1" customWidth="1"/>
    <col min="19" max="16384" width="9.140625" style="74"/>
  </cols>
  <sheetData>
    <row r="1" spans="1:19" x14ac:dyDescent="0.2">
      <c r="C1" s="75" t="s">
        <v>213</v>
      </c>
      <c r="D1" s="76" t="s">
        <v>176</v>
      </c>
      <c r="E1" s="77" t="s">
        <v>247</v>
      </c>
      <c r="F1" s="77" t="s">
        <v>248</v>
      </c>
      <c r="H1" s="77"/>
      <c r="I1" s="77" t="s">
        <v>249</v>
      </c>
      <c r="J1" s="77" t="s">
        <v>48</v>
      </c>
      <c r="K1" s="77"/>
      <c r="L1" s="77"/>
      <c r="M1" s="77"/>
      <c r="N1" s="77"/>
      <c r="O1" s="77" t="s">
        <v>250</v>
      </c>
      <c r="P1" s="79" t="s">
        <v>250</v>
      </c>
      <c r="Q1" s="79"/>
      <c r="R1" s="79"/>
    </row>
    <row r="2" spans="1:19" x14ac:dyDescent="0.2">
      <c r="C2" s="75" t="s">
        <v>177</v>
      </c>
      <c r="D2" s="74" t="s">
        <v>175</v>
      </c>
      <c r="E2" s="77" t="s">
        <v>251</v>
      </c>
      <c r="F2" s="77" t="s">
        <v>251</v>
      </c>
      <c r="H2" s="77" t="s">
        <v>306</v>
      </c>
      <c r="I2" s="77" t="s">
        <v>252</v>
      </c>
      <c r="J2" s="77" t="s">
        <v>253</v>
      </c>
      <c r="K2" s="77" t="s">
        <v>154</v>
      </c>
      <c r="L2" s="77" t="s">
        <v>90</v>
      </c>
      <c r="M2" s="77" t="s">
        <v>156</v>
      </c>
      <c r="N2" s="77" t="s">
        <v>155</v>
      </c>
      <c r="O2" s="77" t="s">
        <v>254</v>
      </c>
      <c r="P2" s="79" t="s">
        <v>142</v>
      </c>
      <c r="Q2" s="79" t="s">
        <v>215</v>
      </c>
      <c r="R2" s="79" t="s">
        <v>216</v>
      </c>
    </row>
    <row r="4" spans="1:19" x14ac:dyDescent="0.2">
      <c r="C4" s="5" t="s">
        <v>461</v>
      </c>
      <c r="D4" s="80">
        <v>1995001</v>
      </c>
      <c r="E4" s="81">
        <f>SUM(E13:E302)</f>
        <v>0</v>
      </c>
      <c r="F4" s="81">
        <f>SUM(F13:F302)</f>
        <v>0</v>
      </c>
      <c r="G4" s="81">
        <f>SUM(G13:G302)</f>
        <v>0</v>
      </c>
      <c r="H4" s="81" t="e">
        <f>SUM(H13:H117)+SUM(H119:H151)+SUM(H153:H160)</f>
        <v>#VALUE!</v>
      </c>
      <c r="I4" s="81" t="e">
        <f t="shared" ref="I4:Q4" si="0">SUM(I13:I117)+SUM(I119:I151)+SUM(I153:I160)</f>
        <v>#VALUE!</v>
      </c>
      <c r="J4" s="81" t="e">
        <f t="shared" si="0"/>
        <v>#VALUE!</v>
      </c>
      <c r="K4" s="81" t="e">
        <f t="shared" si="0"/>
        <v>#VALUE!</v>
      </c>
      <c r="L4" s="81" t="e">
        <f t="shared" si="0"/>
        <v>#VALUE!</v>
      </c>
      <c r="M4" s="81" t="e">
        <f t="shared" si="0"/>
        <v>#VALUE!</v>
      </c>
      <c r="N4" s="81">
        <f t="shared" si="0"/>
        <v>44168.74</v>
      </c>
      <c r="O4" s="81" t="e">
        <f t="shared" si="0"/>
        <v>#VALUE!</v>
      </c>
      <c r="P4" s="81">
        <f t="shared" si="0"/>
        <v>101246.95999999999</v>
      </c>
      <c r="Q4" s="81" t="e">
        <f t="shared" si="0"/>
        <v>#VALUE!</v>
      </c>
      <c r="R4" s="82" t="e">
        <f>SUM(H4:Q4)</f>
        <v>#VALUE!</v>
      </c>
    </row>
    <row r="5" spans="1:19" x14ac:dyDescent="0.2">
      <c r="C5" s="5" t="s">
        <v>247</v>
      </c>
      <c r="D5" s="80">
        <v>2010013</v>
      </c>
      <c r="E5" s="81"/>
      <c r="F5" s="83"/>
      <c r="G5" s="81">
        <f>SUM(G253:G302)</f>
        <v>0</v>
      </c>
      <c r="H5" s="82" t="e">
        <f>Q4*0.13</f>
        <v>#VALUE!</v>
      </c>
      <c r="I5" s="82" t="e">
        <f>Q4*0.25</f>
        <v>#VALUE!</v>
      </c>
      <c r="J5" s="82" t="e">
        <f>Q4*0.15</f>
        <v>#VALUE!</v>
      </c>
      <c r="K5" s="82" t="e">
        <f>Q4*0.07</f>
        <v>#VALUE!</v>
      </c>
      <c r="L5" s="82" t="e">
        <f>Q4*0.02</f>
        <v>#VALUE!</v>
      </c>
      <c r="M5" s="82" t="e">
        <f>Q4*0.02</f>
        <v>#VALUE!</v>
      </c>
      <c r="N5" s="82" t="e">
        <f>Q4*0.01</f>
        <v>#VALUE!</v>
      </c>
      <c r="O5" s="82" t="e">
        <f>Q4*0.35</f>
        <v>#VALUE!</v>
      </c>
      <c r="P5" s="82"/>
      <c r="Q5" s="82" t="e">
        <f>-SUM(H5:P5)</f>
        <v>#VALUE!</v>
      </c>
      <c r="R5" s="82" t="e">
        <f>SUM(H5:Q5)</f>
        <v>#VALUE!</v>
      </c>
    </row>
    <row r="6" spans="1:19" x14ac:dyDescent="0.2">
      <c r="D6" s="84"/>
      <c r="E6" s="81"/>
      <c r="F6" s="83"/>
      <c r="G6" s="81"/>
      <c r="H6" s="85">
        <v>0.13</v>
      </c>
      <c r="I6" s="85">
        <v>0.25</v>
      </c>
      <c r="J6" s="85">
        <v>0.15</v>
      </c>
      <c r="K6" s="85">
        <v>7.0000000000000007E-2</v>
      </c>
      <c r="L6" s="85">
        <v>0.02</v>
      </c>
      <c r="M6" s="85">
        <v>0.02</v>
      </c>
      <c r="N6" s="85">
        <v>0.01</v>
      </c>
      <c r="O6" s="85">
        <v>0.35</v>
      </c>
      <c r="P6" s="82"/>
      <c r="Q6" s="82"/>
      <c r="R6" s="82"/>
    </row>
    <row r="7" spans="1:19" x14ac:dyDescent="0.2">
      <c r="C7" s="5" t="s">
        <v>461</v>
      </c>
      <c r="D7" s="80">
        <v>1995001</v>
      </c>
      <c r="E7" s="81"/>
      <c r="F7" s="83"/>
      <c r="G7" s="81"/>
      <c r="H7" s="81"/>
      <c r="I7" s="81"/>
      <c r="J7" s="81"/>
      <c r="K7" s="81"/>
      <c r="L7" s="81"/>
      <c r="M7" s="81"/>
      <c r="N7" s="81"/>
      <c r="O7" s="81"/>
      <c r="P7" s="82"/>
      <c r="Q7" s="82"/>
      <c r="R7" s="82"/>
    </row>
    <row r="8" spans="1:19" x14ac:dyDescent="0.2">
      <c r="C8" s="5" t="s">
        <v>255</v>
      </c>
      <c r="D8" s="80">
        <v>2011013</v>
      </c>
      <c r="E8" s="81"/>
      <c r="F8" s="86">
        <f>SUM(F4:F7)</f>
        <v>0</v>
      </c>
      <c r="G8" s="81"/>
      <c r="H8" s="81" t="e">
        <f t="shared" ref="H8:R8" si="1">SUM(H4:H7)</f>
        <v>#VALUE!</v>
      </c>
      <c r="I8" s="81" t="e">
        <f t="shared" si="1"/>
        <v>#VALUE!</v>
      </c>
      <c r="J8" s="81" t="e">
        <f t="shared" si="1"/>
        <v>#VALUE!</v>
      </c>
      <c r="K8" s="81" t="e">
        <f t="shared" si="1"/>
        <v>#VALUE!</v>
      </c>
      <c r="L8" s="81" t="e">
        <f t="shared" si="1"/>
        <v>#VALUE!</v>
      </c>
      <c r="M8" s="81" t="e">
        <f t="shared" si="1"/>
        <v>#VALUE!</v>
      </c>
      <c r="N8" s="81" t="e">
        <f t="shared" si="1"/>
        <v>#VALUE!</v>
      </c>
      <c r="O8" s="81" t="e">
        <f t="shared" si="1"/>
        <v>#VALUE!</v>
      </c>
      <c r="P8" s="81">
        <f t="shared" si="1"/>
        <v>101246.95999999999</v>
      </c>
      <c r="Q8" s="81" t="e">
        <f t="shared" si="1"/>
        <v>#VALUE!</v>
      </c>
      <c r="R8" s="81" t="e">
        <f t="shared" si="1"/>
        <v>#VALUE!</v>
      </c>
    </row>
    <row r="9" spans="1:19" x14ac:dyDescent="0.2">
      <c r="F9" s="87"/>
      <c r="G9" s="81"/>
      <c r="H9" s="81"/>
      <c r="I9" s="81"/>
      <c r="J9" s="81"/>
      <c r="K9" s="81"/>
      <c r="L9" s="81"/>
      <c r="M9" s="81"/>
      <c r="N9" s="81"/>
      <c r="O9" s="81"/>
      <c r="P9" s="82"/>
      <c r="Q9" s="82"/>
      <c r="R9" s="82"/>
    </row>
    <row r="10" spans="1:19" x14ac:dyDescent="0.2">
      <c r="A10" s="82"/>
      <c r="B10" s="82"/>
      <c r="C10" s="88"/>
      <c r="D10" s="82"/>
      <c r="E10" s="81"/>
      <c r="F10" s="89"/>
      <c r="G10" s="81"/>
      <c r="H10" s="81"/>
      <c r="I10" s="81"/>
      <c r="J10" s="81"/>
      <c r="K10" s="81"/>
      <c r="L10" s="81"/>
      <c r="M10" s="81"/>
      <c r="N10" s="81"/>
      <c r="O10" s="81"/>
      <c r="P10" s="82"/>
      <c r="Q10" s="82"/>
      <c r="R10" s="82"/>
      <c r="S10" s="82"/>
    </row>
    <row r="11" spans="1:19" x14ac:dyDescent="0.2">
      <c r="A11" s="82"/>
      <c r="B11" s="82"/>
      <c r="C11" s="88"/>
      <c r="D11" s="82"/>
      <c r="E11" s="81"/>
      <c r="F11" s="81"/>
      <c r="G11" s="81"/>
      <c r="H11" s="81"/>
      <c r="I11" s="81"/>
      <c r="J11" s="81"/>
      <c r="K11" s="81"/>
      <c r="L11" s="81"/>
      <c r="M11" s="81"/>
      <c r="N11" s="81"/>
      <c r="O11" s="81"/>
      <c r="P11" s="82"/>
      <c r="Q11" s="82"/>
      <c r="R11" s="82"/>
      <c r="S11" s="82"/>
    </row>
    <row r="12" spans="1:19" x14ac:dyDescent="0.2">
      <c r="A12" s="82"/>
      <c r="B12" s="82"/>
      <c r="C12" s="88"/>
      <c r="D12" s="82"/>
      <c r="E12" s="81"/>
      <c r="F12" s="81"/>
      <c r="G12" s="81"/>
      <c r="H12" s="81"/>
      <c r="I12" s="81"/>
      <c r="J12" s="81"/>
      <c r="K12" s="81"/>
      <c r="L12" s="81"/>
      <c r="M12" s="81"/>
      <c r="N12" s="81"/>
      <c r="O12" s="81"/>
      <c r="P12" s="82"/>
      <c r="Q12" s="82"/>
      <c r="R12" s="82"/>
      <c r="S12" s="82"/>
    </row>
    <row r="13" spans="1:19" s="5" customFormat="1" x14ac:dyDescent="0.2">
      <c r="A13" s="6" t="e">
        <f>SUM(H13:Q13)-F13</f>
        <v>#VALUE!</v>
      </c>
      <c r="B13" s="82"/>
      <c r="C13" s="90">
        <v>41100</v>
      </c>
      <c r="D13" s="82" t="s">
        <v>382</v>
      </c>
      <c r="E13" s="82" t="s">
        <v>1268</v>
      </c>
      <c r="F13" s="82" t="s">
        <v>1268</v>
      </c>
      <c r="G13" s="82"/>
      <c r="H13" s="82" t="e">
        <f>F13*2.54%</f>
        <v>#VALUE!</v>
      </c>
      <c r="I13" s="82" t="e">
        <f>F13*3.74%</f>
        <v>#VALUE!</v>
      </c>
      <c r="J13" s="82" t="e">
        <f>F13*3.77%</f>
        <v>#VALUE!</v>
      </c>
      <c r="K13" s="82" t="e">
        <f>F13*2.03%</f>
        <v>#VALUE!</v>
      </c>
      <c r="L13" s="82" t="e">
        <f>F13*0.71%</f>
        <v>#VALUE!</v>
      </c>
      <c r="M13" s="82" t="e">
        <f>F13*0.71%</f>
        <v>#VALUE!</v>
      </c>
      <c r="N13" s="82"/>
      <c r="O13" s="82" t="e">
        <f>F13*35.09%</f>
        <v>#VALUE!</v>
      </c>
      <c r="P13" s="82"/>
      <c r="Q13" s="82" t="e">
        <f>F13*51.41%</f>
        <v>#VALUE!</v>
      </c>
      <c r="R13" s="82"/>
      <c r="S13" s="82"/>
    </row>
    <row r="14" spans="1:19" s="5" customFormat="1" x14ac:dyDescent="0.2">
      <c r="A14" s="6" t="e">
        <f t="shared" ref="A14:A78" si="2">SUM(H14:Q14)-F14</f>
        <v>#VALUE!</v>
      </c>
      <c r="B14" s="82"/>
      <c r="C14" s="90">
        <v>41101</v>
      </c>
      <c r="D14" s="82" t="s">
        <v>479</v>
      </c>
      <c r="E14" s="82" t="s">
        <v>1268</v>
      </c>
      <c r="F14" s="82" t="s">
        <v>1268</v>
      </c>
      <c r="G14" s="82"/>
      <c r="H14" s="82"/>
      <c r="I14" s="82"/>
      <c r="J14" s="82"/>
      <c r="K14" s="82"/>
      <c r="L14" s="82"/>
      <c r="M14" s="82"/>
      <c r="N14" s="82"/>
      <c r="O14" s="82"/>
      <c r="P14" s="82"/>
      <c r="Q14" s="82"/>
      <c r="R14" s="82"/>
      <c r="S14" s="82"/>
    </row>
    <row r="15" spans="1:19" s="5" customFormat="1" x14ac:dyDescent="0.2">
      <c r="A15" s="6" t="e">
        <f t="shared" si="2"/>
        <v>#VALUE!</v>
      </c>
      <c r="B15" s="82"/>
      <c r="C15" s="90">
        <v>41102</v>
      </c>
      <c r="D15" s="82" t="s">
        <v>480</v>
      </c>
      <c r="E15" s="82" t="s">
        <v>1268</v>
      </c>
      <c r="F15" s="82" t="s">
        <v>1268</v>
      </c>
      <c r="G15" s="82"/>
      <c r="H15" s="82"/>
      <c r="I15" s="82"/>
      <c r="J15" s="82"/>
      <c r="K15" s="82"/>
      <c r="L15" s="82"/>
      <c r="M15" s="82"/>
      <c r="N15" s="82"/>
      <c r="O15" s="82"/>
      <c r="P15" s="82"/>
      <c r="Q15" s="82"/>
      <c r="R15" s="82"/>
      <c r="S15" s="82"/>
    </row>
    <row r="16" spans="1:19" s="5" customFormat="1" x14ac:dyDescent="0.2">
      <c r="A16" s="6" t="e">
        <f t="shared" si="2"/>
        <v>#VALUE!</v>
      </c>
      <c r="B16" s="82"/>
      <c r="C16" s="90">
        <v>41103</v>
      </c>
      <c r="D16" s="82" t="s">
        <v>481</v>
      </c>
      <c r="E16" s="82" t="s">
        <v>1268</v>
      </c>
      <c r="F16" s="82" t="s">
        <v>1268</v>
      </c>
      <c r="G16" s="82"/>
      <c r="H16" s="82"/>
      <c r="I16" s="82"/>
      <c r="J16" s="82"/>
      <c r="K16" s="82"/>
      <c r="L16" s="82"/>
      <c r="M16" s="82"/>
      <c r="N16" s="82"/>
      <c r="O16" s="82"/>
      <c r="P16" s="82"/>
      <c r="Q16" s="82"/>
      <c r="R16" s="82"/>
      <c r="S16" s="82"/>
    </row>
    <row r="17" spans="1:19" s="5" customFormat="1" x14ac:dyDescent="0.2">
      <c r="A17" s="6" t="e">
        <f t="shared" si="2"/>
        <v>#VALUE!</v>
      </c>
      <c r="B17" s="82"/>
      <c r="C17" s="90">
        <v>41104</v>
      </c>
      <c r="D17" s="82" t="s">
        <v>383</v>
      </c>
      <c r="E17" s="82" t="s">
        <v>1268</v>
      </c>
      <c r="F17" s="82" t="s">
        <v>1268</v>
      </c>
      <c r="G17" s="82"/>
      <c r="H17" s="82"/>
      <c r="I17" s="82"/>
      <c r="J17" s="82"/>
      <c r="K17" s="82" t="str">
        <f>F17</f>
        <v>??</v>
      </c>
      <c r="L17" s="82"/>
      <c r="M17" s="82"/>
      <c r="N17" s="82"/>
      <c r="O17" s="82"/>
      <c r="P17" s="82"/>
      <c r="Q17" s="82"/>
      <c r="R17" s="82"/>
      <c r="S17" s="82"/>
    </row>
    <row r="18" spans="1:19" s="5" customFormat="1" x14ac:dyDescent="0.2">
      <c r="A18" s="6" t="e">
        <f t="shared" si="2"/>
        <v>#VALUE!</v>
      </c>
      <c r="B18" s="82"/>
      <c r="C18" s="90">
        <v>41105</v>
      </c>
      <c r="D18" s="82" t="s">
        <v>482</v>
      </c>
      <c r="E18" s="82" t="s">
        <v>1268</v>
      </c>
      <c r="F18" s="82" t="s">
        <v>1268</v>
      </c>
      <c r="G18" s="82"/>
      <c r="H18" s="82"/>
      <c r="I18" s="82"/>
      <c r="J18" s="82"/>
      <c r="K18" s="82"/>
      <c r="L18" s="82"/>
      <c r="M18" s="82"/>
      <c r="N18" s="82"/>
      <c r="O18" s="82"/>
      <c r="P18" s="82"/>
      <c r="Q18" s="82"/>
      <c r="R18" s="82"/>
      <c r="S18" s="82"/>
    </row>
    <row r="19" spans="1:19" s="5" customFormat="1" x14ac:dyDescent="0.2">
      <c r="A19" s="6" t="e">
        <f t="shared" si="2"/>
        <v>#VALUE!</v>
      </c>
      <c r="B19" s="82"/>
      <c r="C19" s="90">
        <v>41106</v>
      </c>
      <c r="D19" s="82" t="s">
        <v>384</v>
      </c>
      <c r="E19" s="82" t="s">
        <v>1268</v>
      </c>
      <c r="F19" s="82" t="s">
        <v>1268</v>
      </c>
      <c r="G19" s="82"/>
      <c r="H19" s="82"/>
      <c r="I19" s="82"/>
      <c r="J19" s="82"/>
      <c r="K19" s="82"/>
      <c r="L19" s="82"/>
      <c r="M19" s="82"/>
      <c r="N19" s="82"/>
      <c r="O19" s="82"/>
      <c r="P19" s="82"/>
      <c r="Q19" s="82" t="str">
        <f>F19</f>
        <v>??</v>
      </c>
      <c r="R19" s="82"/>
      <c r="S19" s="82"/>
    </row>
    <row r="20" spans="1:19" s="5" customFormat="1" x14ac:dyDescent="0.2">
      <c r="A20" s="6" t="e">
        <f t="shared" si="2"/>
        <v>#VALUE!</v>
      </c>
      <c r="B20" s="82"/>
      <c r="C20" s="90">
        <v>41107</v>
      </c>
      <c r="D20" s="82" t="s">
        <v>385</v>
      </c>
      <c r="E20" s="82" t="s">
        <v>1268</v>
      </c>
      <c r="F20" s="82" t="s">
        <v>1268</v>
      </c>
      <c r="G20" s="82"/>
      <c r="H20" s="82"/>
      <c r="I20" s="82"/>
      <c r="J20" s="82"/>
      <c r="K20" s="82"/>
      <c r="L20" s="82"/>
      <c r="M20" s="82"/>
      <c r="N20" s="82"/>
      <c r="O20" s="82"/>
      <c r="P20" s="82"/>
      <c r="Q20" s="82" t="str">
        <f>F20</f>
        <v>??</v>
      </c>
      <c r="R20" s="82"/>
      <c r="S20" s="82"/>
    </row>
    <row r="21" spans="1:19" s="5" customFormat="1" x14ac:dyDescent="0.2">
      <c r="A21" s="6" t="e">
        <f t="shared" si="2"/>
        <v>#VALUE!</v>
      </c>
      <c r="B21" s="82"/>
      <c r="C21" s="90">
        <v>41108</v>
      </c>
      <c r="D21" s="82" t="s">
        <v>386</v>
      </c>
      <c r="E21" s="82" t="s">
        <v>1268</v>
      </c>
      <c r="F21" s="82" t="s">
        <v>1268</v>
      </c>
      <c r="G21" s="82"/>
      <c r="H21" s="82"/>
      <c r="I21" s="82"/>
      <c r="J21" s="82"/>
      <c r="K21" s="82"/>
      <c r="L21" s="82"/>
      <c r="M21" s="82"/>
      <c r="N21" s="82"/>
      <c r="O21" s="82"/>
      <c r="P21" s="82"/>
      <c r="Q21" s="82" t="str">
        <f>F21</f>
        <v>??</v>
      </c>
      <c r="R21" s="82"/>
      <c r="S21" s="82"/>
    </row>
    <row r="22" spans="1:19" s="5" customFormat="1" x14ac:dyDescent="0.2">
      <c r="A22" s="6" t="e">
        <f t="shared" si="2"/>
        <v>#VALUE!</v>
      </c>
      <c r="B22" s="82"/>
      <c r="C22" s="90">
        <v>41109</v>
      </c>
      <c r="D22" s="82" t="s">
        <v>387</v>
      </c>
      <c r="E22" s="82" t="s">
        <v>1268</v>
      </c>
      <c r="F22" s="82" t="s">
        <v>1268</v>
      </c>
      <c r="G22" s="82"/>
      <c r="H22" s="82"/>
      <c r="I22" s="82"/>
      <c r="J22" s="82"/>
      <c r="K22" s="82"/>
      <c r="L22" s="82"/>
      <c r="M22" s="82"/>
      <c r="N22" s="82"/>
      <c r="O22" s="82"/>
      <c r="P22" s="82"/>
      <c r="Q22" s="82" t="str">
        <f>F22</f>
        <v>??</v>
      </c>
      <c r="R22" s="82"/>
      <c r="S22" s="82"/>
    </row>
    <row r="23" spans="1:19" s="5" customFormat="1" x14ac:dyDescent="0.2">
      <c r="A23" s="6" t="e">
        <f t="shared" si="2"/>
        <v>#VALUE!</v>
      </c>
      <c r="B23" s="82"/>
      <c r="C23" s="90">
        <v>41110</v>
      </c>
      <c r="D23" s="82" t="s">
        <v>483</v>
      </c>
      <c r="E23" s="82" t="s">
        <v>1268</v>
      </c>
      <c r="F23" s="82" t="s">
        <v>1268</v>
      </c>
      <c r="G23" s="82"/>
      <c r="H23" s="82"/>
      <c r="I23" s="82"/>
      <c r="J23" s="82"/>
      <c r="K23" s="82"/>
      <c r="L23" s="82"/>
      <c r="M23" s="82"/>
      <c r="N23" s="82"/>
      <c r="O23" s="82"/>
      <c r="P23" s="82"/>
      <c r="Q23" s="82"/>
      <c r="R23" s="82"/>
      <c r="S23" s="82"/>
    </row>
    <row r="24" spans="1:19" s="5" customFormat="1" x14ac:dyDescent="0.2">
      <c r="A24" s="6" t="e">
        <f t="shared" si="2"/>
        <v>#VALUE!</v>
      </c>
      <c r="B24" s="82"/>
      <c r="C24" s="90">
        <v>41111</v>
      </c>
      <c r="D24" s="82" t="s">
        <v>388</v>
      </c>
      <c r="E24" s="82" t="s">
        <v>1268</v>
      </c>
      <c r="F24" s="82" t="s">
        <v>1268</v>
      </c>
      <c r="G24" s="82"/>
      <c r="H24" s="82"/>
      <c r="I24" s="82"/>
      <c r="J24" s="82"/>
      <c r="K24" s="82"/>
      <c r="L24" s="82"/>
      <c r="M24" s="82"/>
      <c r="N24" s="82"/>
      <c r="O24" s="82" t="str">
        <f>F24</f>
        <v>??</v>
      </c>
      <c r="P24" s="82"/>
      <c r="Q24" s="82"/>
      <c r="R24" s="82"/>
      <c r="S24" s="82"/>
    </row>
    <row r="25" spans="1:19" s="5" customFormat="1" x14ac:dyDescent="0.2">
      <c r="A25" s="6" t="e">
        <f t="shared" si="2"/>
        <v>#VALUE!</v>
      </c>
      <c r="B25" s="82"/>
      <c r="C25" s="90">
        <v>41112</v>
      </c>
      <c r="D25" s="82" t="s">
        <v>389</v>
      </c>
      <c r="E25" s="82" t="s">
        <v>1268</v>
      </c>
      <c r="F25" s="82" t="s">
        <v>1268</v>
      </c>
      <c r="G25" s="82"/>
      <c r="H25" s="82"/>
      <c r="I25" s="82"/>
      <c r="J25" s="82"/>
      <c r="K25" s="82"/>
      <c r="L25" s="82"/>
      <c r="M25" s="82"/>
      <c r="N25" s="82"/>
      <c r="O25" s="82" t="str">
        <f>F25</f>
        <v>??</v>
      </c>
      <c r="P25" s="82"/>
      <c r="Q25" s="82"/>
      <c r="R25" s="82"/>
      <c r="S25" s="82"/>
    </row>
    <row r="26" spans="1:19" s="5" customFormat="1" x14ac:dyDescent="0.2">
      <c r="A26" s="6" t="e">
        <f t="shared" si="2"/>
        <v>#VALUE!</v>
      </c>
      <c r="B26" s="82"/>
      <c r="C26" s="90">
        <v>41113</v>
      </c>
      <c r="D26" s="82" t="s">
        <v>390</v>
      </c>
      <c r="E26" s="82" t="s">
        <v>1268</v>
      </c>
      <c r="F26" s="82" t="s">
        <v>1268</v>
      </c>
      <c r="G26" s="82"/>
      <c r="H26" s="82" t="e">
        <f>F26*2.54%</f>
        <v>#VALUE!</v>
      </c>
      <c r="I26" s="82" t="e">
        <f>F26*3.74%</f>
        <v>#VALUE!</v>
      </c>
      <c r="J26" s="82" t="e">
        <f>F26*3.77%</f>
        <v>#VALUE!</v>
      </c>
      <c r="K26" s="82" t="e">
        <f>F26*2.03%</f>
        <v>#VALUE!</v>
      </c>
      <c r="L26" s="82" t="e">
        <f>F26*0.71%</f>
        <v>#VALUE!</v>
      </c>
      <c r="M26" s="82" t="e">
        <f>F26*0.71%</f>
        <v>#VALUE!</v>
      </c>
      <c r="N26" s="82"/>
      <c r="O26" s="82" t="e">
        <f>F26*35.09%</f>
        <v>#VALUE!</v>
      </c>
      <c r="P26" s="82"/>
      <c r="Q26" s="82" t="e">
        <f>F26*51.41%</f>
        <v>#VALUE!</v>
      </c>
      <c r="R26" s="82"/>
      <c r="S26" s="82"/>
    </row>
    <row r="27" spans="1:19" s="5" customFormat="1" x14ac:dyDescent="0.2">
      <c r="A27" s="6" t="e">
        <f t="shared" si="2"/>
        <v>#VALUE!</v>
      </c>
      <c r="B27" s="82"/>
      <c r="C27" s="90">
        <v>41114</v>
      </c>
      <c r="D27" s="82" t="s">
        <v>391</v>
      </c>
      <c r="E27" s="82" t="s">
        <v>1268</v>
      </c>
      <c r="F27" s="82" t="s">
        <v>1268</v>
      </c>
      <c r="G27" s="82"/>
      <c r="H27" s="82"/>
      <c r="I27" s="82"/>
      <c r="J27" s="82"/>
      <c r="K27" s="82" t="str">
        <f>F27</f>
        <v>??</v>
      </c>
      <c r="L27" s="82"/>
      <c r="M27" s="82"/>
      <c r="N27" s="82"/>
      <c r="O27" s="82"/>
      <c r="P27" s="82"/>
      <c r="Q27" s="82"/>
      <c r="R27" s="82"/>
      <c r="S27" s="82"/>
    </row>
    <row r="28" spans="1:19" s="5" customFormat="1" x14ac:dyDescent="0.2">
      <c r="A28" s="6" t="e">
        <f t="shared" si="2"/>
        <v>#VALUE!</v>
      </c>
      <c r="B28" s="82"/>
      <c r="C28" s="90">
        <v>41115</v>
      </c>
      <c r="D28" s="82" t="s">
        <v>232</v>
      </c>
      <c r="E28" s="82" t="s">
        <v>1268</v>
      </c>
      <c r="F28" s="82" t="s">
        <v>1268</v>
      </c>
      <c r="G28" s="82"/>
      <c r="H28" s="82"/>
      <c r="I28" s="82"/>
      <c r="J28" s="82"/>
      <c r="K28" s="82" t="str">
        <f>F28</f>
        <v>??</v>
      </c>
      <c r="L28" s="82"/>
      <c r="M28" s="82"/>
      <c r="N28" s="82"/>
      <c r="O28" s="82"/>
      <c r="P28" s="82"/>
      <c r="Q28" s="82"/>
      <c r="R28" s="82"/>
      <c r="S28" s="82"/>
    </row>
    <row r="29" spans="1:19" s="5" customFormat="1" x14ac:dyDescent="0.2">
      <c r="A29" s="6" t="e">
        <f t="shared" si="2"/>
        <v>#VALUE!</v>
      </c>
      <c r="B29" s="82"/>
      <c r="C29" s="90">
        <v>41116</v>
      </c>
      <c r="D29" s="82" t="s">
        <v>233</v>
      </c>
      <c r="E29" s="82" t="s">
        <v>1268</v>
      </c>
      <c r="F29" s="82" t="s">
        <v>1268</v>
      </c>
      <c r="G29" s="82"/>
      <c r="H29" s="82"/>
      <c r="I29" s="82"/>
      <c r="J29" s="82"/>
      <c r="K29" s="82" t="str">
        <f>F29</f>
        <v>??</v>
      </c>
      <c r="L29" s="82"/>
      <c r="M29" s="82"/>
      <c r="N29" s="82"/>
      <c r="O29" s="82"/>
      <c r="P29" s="82"/>
      <c r="Q29" s="82"/>
      <c r="R29" s="82"/>
      <c r="S29" s="82"/>
    </row>
    <row r="30" spans="1:19" s="5" customFormat="1" x14ac:dyDescent="0.2">
      <c r="A30" s="6" t="e">
        <f t="shared" si="2"/>
        <v>#VALUE!</v>
      </c>
      <c r="B30" s="82"/>
      <c r="C30" s="90">
        <v>41117</v>
      </c>
      <c r="D30" s="82" t="s">
        <v>234</v>
      </c>
      <c r="E30" s="82" t="s">
        <v>1268</v>
      </c>
      <c r="F30" s="82" t="s">
        <v>1268</v>
      </c>
      <c r="G30" s="82"/>
      <c r="H30" s="82"/>
      <c r="I30" s="82"/>
      <c r="J30" s="82" t="e">
        <f>F30*0.5</f>
        <v>#VALUE!</v>
      </c>
      <c r="K30" s="82"/>
      <c r="L30" s="82" t="e">
        <f>F30*0.25</f>
        <v>#VALUE!</v>
      </c>
      <c r="M30" s="82" t="e">
        <f>F30*0.25</f>
        <v>#VALUE!</v>
      </c>
      <c r="N30" s="82"/>
      <c r="O30" s="82"/>
      <c r="P30" s="82"/>
      <c r="Q30" s="82"/>
      <c r="R30" s="82"/>
      <c r="S30" s="82"/>
    </row>
    <row r="31" spans="1:19" s="5" customFormat="1" x14ac:dyDescent="0.2">
      <c r="A31" s="6" t="e">
        <f t="shared" si="2"/>
        <v>#VALUE!</v>
      </c>
      <c r="B31" s="82"/>
      <c r="C31" s="90">
        <v>41118</v>
      </c>
      <c r="D31" s="82" t="s">
        <v>397</v>
      </c>
      <c r="E31" s="82" t="s">
        <v>1268</v>
      </c>
      <c r="F31" s="82" t="s">
        <v>1268</v>
      </c>
      <c r="G31" s="82"/>
      <c r="H31" s="82"/>
      <c r="I31" s="82" t="str">
        <f>F31</f>
        <v>??</v>
      </c>
      <c r="J31" s="82"/>
      <c r="K31" s="82"/>
      <c r="L31" s="82"/>
      <c r="M31" s="82"/>
      <c r="N31" s="82"/>
      <c r="O31" s="82"/>
      <c r="P31" s="82"/>
      <c r="Q31" s="82"/>
      <c r="R31" s="82"/>
      <c r="S31" s="82"/>
    </row>
    <row r="32" spans="1:19" s="5" customFormat="1" x14ac:dyDescent="0.2">
      <c r="A32" s="6" t="e">
        <f t="shared" si="2"/>
        <v>#VALUE!</v>
      </c>
      <c r="B32" s="82"/>
      <c r="C32" s="90">
        <v>41119</v>
      </c>
      <c r="D32" s="82" t="s">
        <v>398</v>
      </c>
      <c r="E32" s="82" t="s">
        <v>1268</v>
      </c>
      <c r="F32" s="82" t="s">
        <v>1268</v>
      </c>
      <c r="G32" s="82"/>
      <c r="H32" s="82" t="str">
        <f>F32</f>
        <v>??</v>
      </c>
      <c r="I32" s="82"/>
      <c r="J32" s="82"/>
      <c r="K32" s="82"/>
      <c r="L32" s="82"/>
      <c r="M32" s="82"/>
      <c r="N32" s="82"/>
      <c r="O32" s="82"/>
      <c r="P32" s="82"/>
      <c r="Q32" s="82"/>
      <c r="R32" s="82"/>
      <c r="S32" s="82"/>
    </row>
    <row r="33" spans="1:19" s="5" customFormat="1" x14ac:dyDescent="0.2">
      <c r="A33" s="6" t="e">
        <f t="shared" si="2"/>
        <v>#VALUE!</v>
      </c>
      <c r="B33" s="82"/>
      <c r="C33" s="90">
        <v>42100</v>
      </c>
      <c r="D33" s="82" t="s">
        <v>484</v>
      </c>
      <c r="E33" s="82" t="s">
        <v>1268</v>
      </c>
      <c r="F33" s="82" t="s">
        <v>1268</v>
      </c>
      <c r="G33" s="82"/>
      <c r="H33" s="82"/>
      <c r="I33" s="82"/>
      <c r="J33" s="82"/>
      <c r="K33" s="82"/>
      <c r="L33" s="82"/>
      <c r="M33" s="82"/>
      <c r="N33" s="82"/>
      <c r="O33" s="82"/>
      <c r="P33" s="82"/>
      <c r="Q33" s="82"/>
      <c r="R33" s="82"/>
      <c r="S33" s="82"/>
    </row>
    <row r="34" spans="1:19" s="5" customFormat="1" x14ac:dyDescent="0.2">
      <c r="A34" s="6" t="e">
        <f t="shared" si="2"/>
        <v>#VALUE!</v>
      </c>
      <c r="B34" s="82"/>
      <c r="C34" s="90">
        <v>42101</v>
      </c>
      <c r="D34" s="82" t="s">
        <v>485</v>
      </c>
      <c r="E34" s="82" t="s">
        <v>1268</v>
      </c>
      <c r="F34" s="82" t="s">
        <v>1268</v>
      </c>
      <c r="G34" s="82"/>
      <c r="H34" s="82"/>
      <c r="I34" s="82"/>
      <c r="J34" s="82"/>
      <c r="K34" s="82"/>
      <c r="L34" s="82"/>
      <c r="M34" s="82"/>
      <c r="N34" s="82"/>
      <c r="O34" s="82"/>
      <c r="P34" s="82"/>
      <c r="Q34" s="82"/>
      <c r="R34" s="82"/>
      <c r="S34" s="82"/>
    </row>
    <row r="35" spans="1:19" s="5" customFormat="1" x14ac:dyDescent="0.2">
      <c r="A35" s="6" t="e">
        <f t="shared" si="2"/>
        <v>#VALUE!</v>
      </c>
      <c r="B35" s="82"/>
      <c r="C35" s="90">
        <v>42102</v>
      </c>
      <c r="D35" s="82" t="s">
        <v>486</v>
      </c>
      <c r="E35" s="82" t="s">
        <v>1268</v>
      </c>
      <c r="F35" s="82" t="s">
        <v>1268</v>
      </c>
      <c r="G35" s="82"/>
      <c r="H35" s="82"/>
      <c r="I35" s="82"/>
      <c r="J35" s="82"/>
      <c r="K35" s="82"/>
      <c r="L35" s="82"/>
      <c r="M35" s="82"/>
      <c r="N35" s="82"/>
      <c r="O35" s="82"/>
      <c r="P35" s="82"/>
      <c r="Q35" s="82"/>
      <c r="R35" s="82"/>
      <c r="S35" s="82"/>
    </row>
    <row r="36" spans="1:19" s="5" customFormat="1" x14ac:dyDescent="0.2">
      <c r="A36" s="6" t="e">
        <f t="shared" si="2"/>
        <v>#VALUE!</v>
      </c>
      <c r="B36" s="82"/>
      <c r="C36" s="90">
        <v>42103</v>
      </c>
      <c r="D36" s="82" t="s">
        <v>487</v>
      </c>
      <c r="E36" s="82" t="s">
        <v>1268</v>
      </c>
      <c r="F36" s="82" t="s">
        <v>1268</v>
      </c>
      <c r="G36" s="82"/>
      <c r="H36" s="82"/>
      <c r="I36" s="82"/>
      <c r="J36" s="82"/>
      <c r="K36" s="82"/>
      <c r="L36" s="82"/>
      <c r="M36" s="82"/>
      <c r="N36" s="82"/>
      <c r="O36" s="82"/>
      <c r="P36" s="82"/>
      <c r="Q36" s="82"/>
      <c r="R36" s="82"/>
      <c r="S36" s="82"/>
    </row>
    <row r="37" spans="1:19" s="5" customFormat="1" x14ac:dyDescent="0.2">
      <c r="A37" s="6" t="e">
        <f t="shared" si="2"/>
        <v>#VALUE!</v>
      </c>
      <c r="B37" s="82"/>
      <c r="C37" s="90">
        <v>42104</v>
      </c>
      <c r="D37" s="82" t="s">
        <v>488</v>
      </c>
      <c r="E37" s="82" t="s">
        <v>1268</v>
      </c>
      <c r="F37" s="82" t="s">
        <v>1268</v>
      </c>
      <c r="G37" s="82"/>
      <c r="H37" s="82"/>
      <c r="I37" s="82" t="str">
        <f>F37</f>
        <v>??</v>
      </c>
      <c r="J37" s="82"/>
      <c r="K37" s="82"/>
      <c r="L37" s="82"/>
      <c r="M37" s="82"/>
      <c r="N37" s="82"/>
      <c r="O37" s="82"/>
      <c r="P37" s="82"/>
      <c r="Q37" s="82"/>
      <c r="R37" s="82"/>
      <c r="S37" s="82"/>
    </row>
    <row r="38" spans="1:19" s="5" customFormat="1" x14ac:dyDescent="0.2">
      <c r="A38" s="6" t="e">
        <f t="shared" si="2"/>
        <v>#VALUE!</v>
      </c>
      <c r="B38" s="82"/>
      <c r="C38" s="90">
        <v>42105</v>
      </c>
      <c r="D38" s="82" t="s">
        <v>489</v>
      </c>
      <c r="E38" s="82" t="s">
        <v>1268</v>
      </c>
      <c r="F38" s="82" t="s">
        <v>1268</v>
      </c>
      <c r="G38" s="82"/>
      <c r="H38" s="82"/>
      <c r="I38" s="82"/>
      <c r="J38" s="82"/>
      <c r="K38" s="82"/>
      <c r="L38" s="82"/>
      <c r="M38" s="82"/>
      <c r="N38" s="82"/>
      <c r="O38" s="82"/>
      <c r="P38" s="82"/>
      <c r="Q38" s="82"/>
      <c r="R38" s="82"/>
      <c r="S38" s="82"/>
    </row>
    <row r="39" spans="1:19" s="5" customFormat="1" x14ac:dyDescent="0.2">
      <c r="A39" s="6" t="e">
        <f t="shared" si="2"/>
        <v>#VALUE!</v>
      </c>
      <c r="B39" s="82"/>
      <c r="C39" s="90">
        <v>42106</v>
      </c>
      <c r="D39" s="82" t="s">
        <v>351</v>
      </c>
      <c r="E39" s="82" t="s">
        <v>1268</v>
      </c>
      <c r="F39" s="82" t="s">
        <v>1268</v>
      </c>
      <c r="G39" s="82"/>
      <c r="H39" s="82"/>
      <c r="I39" s="82"/>
      <c r="J39" s="82"/>
      <c r="K39" s="82"/>
      <c r="L39" s="82"/>
      <c r="M39" s="82"/>
      <c r="N39" s="82"/>
      <c r="O39" s="82"/>
      <c r="P39" s="82"/>
      <c r="Q39" s="82"/>
      <c r="R39" s="82"/>
      <c r="S39" s="82"/>
    </row>
    <row r="40" spans="1:19" s="5" customFormat="1" x14ac:dyDescent="0.2">
      <c r="A40" s="6" t="e">
        <f t="shared" si="2"/>
        <v>#VALUE!</v>
      </c>
      <c r="B40" s="82"/>
      <c r="C40" s="90">
        <v>42107</v>
      </c>
      <c r="D40" s="82" t="s">
        <v>399</v>
      </c>
      <c r="E40" s="82" t="s">
        <v>1268</v>
      </c>
      <c r="F40" s="82" t="s">
        <v>1268</v>
      </c>
      <c r="G40" s="82"/>
      <c r="H40" s="82"/>
      <c r="I40" s="82"/>
      <c r="J40" s="82"/>
      <c r="K40" s="82"/>
      <c r="L40" s="82"/>
      <c r="M40" s="82"/>
      <c r="N40" s="82"/>
      <c r="O40" s="82"/>
      <c r="P40" s="82"/>
      <c r="Q40" s="82" t="str">
        <f>F40</f>
        <v>??</v>
      </c>
      <c r="R40" s="82"/>
      <c r="S40" s="82"/>
    </row>
    <row r="41" spans="1:19" s="5" customFormat="1" x14ac:dyDescent="0.2">
      <c r="A41" s="6" t="e">
        <f t="shared" si="2"/>
        <v>#VALUE!</v>
      </c>
      <c r="B41" s="82"/>
      <c r="C41" s="90">
        <v>42108</v>
      </c>
      <c r="D41" s="82" t="s">
        <v>352</v>
      </c>
      <c r="E41" s="82" t="s">
        <v>1268</v>
      </c>
      <c r="F41" s="82" t="s">
        <v>1268</v>
      </c>
      <c r="G41" s="82"/>
      <c r="H41" s="82"/>
      <c r="I41" s="82"/>
      <c r="J41" s="82"/>
      <c r="K41" s="82"/>
      <c r="L41" s="82"/>
      <c r="M41" s="82"/>
      <c r="N41" s="82"/>
      <c r="O41" s="82"/>
      <c r="P41" s="82"/>
      <c r="Q41" s="82"/>
      <c r="R41" s="82"/>
      <c r="S41" s="82"/>
    </row>
    <row r="42" spans="1:19" s="5" customFormat="1" x14ac:dyDescent="0.2">
      <c r="A42" s="6" t="e">
        <f t="shared" si="2"/>
        <v>#VALUE!</v>
      </c>
      <c r="B42" s="82"/>
      <c r="C42" s="90">
        <v>42109</v>
      </c>
      <c r="D42" s="82" t="s">
        <v>353</v>
      </c>
      <c r="E42" s="82" t="s">
        <v>1268</v>
      </c>
      <c r="F42" s="82" t="s">
        <v>1268</v>
      </c>
      <c r="G42" s="82"/>
      <c r="H42" s="82"/>
      <c r="I42" s="82"/>
      <c r="J42" s="82"/>
      <c r="K42" s="82"/>
      <c r="L42" s="82"/>
      <c r="M42" s="82"/>
      <c r="N42" s="82"/>
      <c r="O42" s="82"/>
      <c r="P42" s="82"/>
      <c r="Q42" s="82"/>
      <c r="R42" s="82"/>
      <c r="S42" s="82"/>
    </row>
    <row r="43" spans="1:19" s="5" customFormat="1" x14ac:dyDescent="0.2">
      <c r="A43" s="6" t="e">
        <f t="shared" si="2"/>
        <v>#VALUE!</v>
      </c>
      <c r="B43" s="82"/>
      <c r="C43" s="90">
        <v>42110</v>
      </c>
      <c r="D43" s="82" t="s">
        <v>354</v>
      </c>
      <c r="E43" s="82" t="s">
        <v>1268</v>
      </c>
      <c r="F43" s="82" t="s">
        <v>1268</v>
      </c>
      <c r="G43" s="82"/>
      <c r="H43" s="82"/>
      <c r="I43" s="82"/>
      <c r="J43" s="82"/>
      <c r="K43" s="82"/>
      <c r="L43" s="82"/>
      <c r="M43" s="82"/>
      <c r="N43" s="82"/>
      <c r="O43" s="82"/>
      <c r="P43" s="82"/>
      <c r="Q43" s="82"/>
      <c r="R43" s="82"/>
      <c r="S43" s="82"/>
    </row>
    <row r="44" spans="1:19" s="5" customFormat="1" x14ac:dyDescent="0.2">
      <c r="A44" s="6" t="e">
        <f t="shared" si="2"/>
        <v>#VALUE!</v>
      </c>
      <c r="B44" s="82"/>
      <c r="C44" s="90">
        <v>42111</v>
      </c>
      <c r="D44" s="82" t="s">
        <v>400</v>
      </c>
      <c r="E44" s="82" t="s">
        <v>1268</v>
      </c>
      <c r="F44" s="82" t="s">
        <v>1268</v>
      </c>
      <c r="G44" s="82"/>
      <c r="H44" s="82"/>
      <c r="I44" s="82"/>
      <c r="J44" s="82"/>
      <c r="K44" s="82"/>
      <c r="L44" s="82"/>
      <c r="M44" s="82"/>
      <c r="N44" s="82"/>
      <c r="O44" s="82" t="str">
        <f>F44</f>
        <v>??</v>
      </c>
      <c r="P44" s="82"/>
      <c r="Q44" s="82"/>
      <c r="R44" s="82"/>
      <c r="S44" s="82"/>
    </row>
    <row r="45" spans="1:19" s="5" customFormat="1" x14ac:dyDescent="0.2">
      <c r="A45" s="6" t="e">
        <f t="shared" si="2"/>
        <v>#VALUE!</v>
      </c>
      <c r="B45" s="82"/>
      <c r="C45" s="90">
        <v>42113</v>
      </c>
      <c r="D45" s="82" t="s">
        <v>355</v>
      </c>
      <c r="E45" s="82" t="s">
        <v>1268</v>
      </c>
      <c r="F45" s="82" t="s">
        <v>1268</v>
      </c>
      <c r="G45" s="82"/>
      <c r="H45" s="82"/>
      <c r="I45" s="82"/>
      <c r="J45" s="82"/>
      <c r="K45" s="82"/>
      <c r="L45" s="82"/>
      <c r="M45" s="82"/>
      <c r="N45" s="82"/>
      <c r="O45" s="82"/>
      <c r="P45" s="82"/>
      <c r="Q45" s="82"/>
      <c r="R45" s="82"/>
      <c r="S45" s="82"/>
    </row>
    <row r="46" spans="1:19" s="5" customFormat="1" x14ac:dyDescent="0.2">
      <c r="A46" s="6" t="e">
        <f t="shared" si="2"/>
        <v>#VALUE!</v>
      </c>
      <c r="B46" s="82"/>
      <c r="C46" s="90">
        <v>42114</v>
      </c>
      <c r="D46" s="82" t="s">
        <v>356</v>
      </c>
      <c r="E46" s="82" t="s">
        <v>1268</v>
      </c>
      <c r="F46" s="82" t="s">
        <v>1268</v>
      </c>
      <c r="G46" s="82"/>
      <c r="H46" s="82"/>
      <c r="I46" s="82"/>
      <c r="J46" s="82"/>
      <c r="K46" s="82"/>
      <c r="L46" s="82"/>
      <c r="M46" s="82"/>
      <c r="N46" s="82"/>
      <c r="O46" s="82"/>
      <c r="P46" s="82"/>
      <c r="Q46" s="82"/>
      <c r="R46" s="82"/>
      <c r="S46" s="82"/>
    </row>
    <row r="47" spans="1:19" s="5" customFormat="1" x14ac:dyDescent="0.2">
      <c r="A47" s="6" t="e">
        <f t="shared" si="2"/>
        <v>#VALUE!</v>
      </c>
      <c r="B47" s="82"/>
      <c r="C47" s="90">
        <v>42115</v>
      </c>
      <c r="D47" s="82" t="s">
        <v>357</v>
      </c>
      <c r="E47" s="82" t="s">
        <v>1268</v>
      </c>
      <c r="F47" s="82" t="s">
        <v>1268</v>
      </c>
      <c r="G47" s="82"/>
      <c r="H47" s="82"/>
      <c r="I47" s="82"/>
      <c r="J47" s="82"/>
      <c r="K47" s="82"/>
      <c r="L47" s="82"/>
      <c r="M47" s="82"/>
      <c r="N47" s="82"/>
      <c r="O47" s="82"/>
      <c r="P47" s="82"/>
      <c r="Q47" s="82"/>
      <c r="R47" s="82"/>
      <c r="S47" s="82"/>
    </row>
    <row r="48" spans="1:19" s="5" customFormat="1" x14ac:dyDescent="0.2">
      <c r="A48" s="6" t="e">
        <f t="shared" si="2"/>
        <v>#VALUE!</v>
      </c>
      <c r="B48" s="82"/>
      <c r="C48" s="90">
        <v>42116</v>
      </c>
      <c r="D48" s="82" t="s">
        <v>358</v>
      </c>
      <c r="E48" s="82" t="s">
        <v>1268</v>
      </c>
      <c r="F48" s="82" t="s">
        <v>1268</v>
      </c>
      <c r="G48" s="82"/>
      <c r="H48" s="82"/>
      <c r="I48" s="82"/>
      <c r="J48" s="82"/>
      <c r="K48" s="82"/>
      <c r="L48" s="82"/>
      <c r="M48" s="82"/>
      <c r="N48" s="82"/>
      <c r="O48" s="82"/>
      <c r="P48" s="82"/>
      <c r="Q48" s="82"/>
      <c r="R48" s="82"/>
      <c r="S48" s="82"/>
    </row>
    <row r="49" spans="1:19" s="5" customFormat="1" x14ac:dyDescent="0.2">
      <c r="A49" s="6" t="e">
        <f t="shared" si="2"/>
        <v>#VALUE!</v>
      </c>
      <c r="B49" s="82"/>
      <c r="C49" s="90">
        <v>42117</v>
      </c>
      <c r="D49" s="82" t="s">
        <v>359</v>
      </c>
      <c r="E49" s="82" t="s">
        <v>1268</v>
      </c>
      <c r="F49" s="82" t="s">
        <v>1268</v>
      </c>
      <c r="G49" s="82"/>
      <c r="H49" s="82"/>
      <c r="I49" s="82"/>
      <c r="J49" s="82"/>
      <c r="K49" s="82"/>
      <c r="L49" s="82"/>
      <c r="M49" s="82"/>
      <c r="N49" s="82"/>
      <c r="O49" s="82"/>
      <c r="P49" s="82"/>
      <c r="Q49" s="82"/>
      <c r="R49" s="82"/>
      <c r="S49" s="82"/>
    </row>
    <row r="50" spans="1:19" s="5" customFormat="1" x14ac:dyDescent="0.2">
      <c r="A50" s="6" t="e">
        <f t="shared" si="2"/>
        <v>#VALUE!</v>
      </c>
      <c r="B50" s="82"/>
      <c r="C50" s="90">
        <v>42118</v>
      </c>
      <c r="D50" s="82" t="s">
        <v>401</v>
      </c>
      <c r="E50" s="82" t="s">
        <v>1268</v>
      </c>
      <c r="F50" s="82" t="s">
        <v>1268</v>
      </c>
      <c r="G50" s="82"/>
      <c r="H50" s="82"/>
      <c r="I50" s="82" t="str">
        <f>F50</f>
        <v>??</v>
      </c>
      <c r="J50" s="82"/>
      <c r="K50" s="82"/>
      <c r="L50" s="82"/>
      <c r="M50" s="82"/>
      <c r="N50" s="82"/>
      <c r="O50" s="82"/>
      <c r="P50" s="82"/>
      <c r="Q50" s="82"/>
      <c r="R50" s="82"/>
      <c r="S50" s="82"/>
    </row>
    <row r="51" spans="1:19" s="5" customFormat="1" x14ac:dyDescent="0.2">
      <c r="A51" s="6" t="e">
        <f t="shared" si="2"/>
        <v>#VALUE!</v>
      </c>
      <c r="B51" s="82"/>
      <c r="C51" s="90">
        <v>42119</v>
      </c>
      <c r="D51" s="82" t="s">
        <v>14</v>
      </c>
      <c r="E51" s="82" t="s">
        <v>1268</v>
      </c>
      <c r="F51" s="82" t="s">
        <v>1268</v>
      </c>
      <c r="G51" s="82"/>
      <c r="H51" s="82" t="str">
        <f>F51</f>
        <v>??</v>
      </c>
      <c r="I51" s="82"/>
      <c r="J51" s="82"/>
      <c r="K51" s="82"/>
      <c r="L51" s="82"/>
      <c r="M51" s="82"/>
      <c r="N51" s="82"/>
      <c r="O51" s="82"/>
      <c r="P51" s="82"/>
      <c r="Q51" s="82"/>
      <c r="R51" s="82"/>
      <c r="S51" s="82"/>
    </row>
    <row r="52" spans="1:19" s="5" customFormat="1" x14ac:dyDescent="0.2">
      <c r="A52" s="6" t="e">
        <f t="shared" si="2"/>
        <v>#VALUE!</v>
      </c>
      <c r="B52" s="82"/>
      <c r="C52" s="90">
        <v>43100</v>
      </c>
      <c r="D52" s="82" t="s">
        <v>360</v>
      </c>
      <c r="E52" s="82" t="s">
        <v>1268</v>
      </c>
      <c r="F52" s="82" t="s">
        <v>1268</v>
      </c>
      <c r="G52" s="82"/>
      <c r="H52" s="82"/>
      <c r="I52" s="82"/>
      <c r="J52" s="82"/>
      <c r="K52" s="82"/>
      <c r="L52" s="82"/>
      <c r="M52" s="82"/>
      <c r="N52" s="82"/>
      <c r="O52" s="82"/>
      <c r="P52" s="82"/>
      <c r="Q52" s="82"/>
      <c r="R52" s="82"/>
      <c r="S52" s="82"/>
    </row>
    <row r="53" spans="1:19" s="5" customFormat="1" x14ac:dyDescent="0.2">
      <c r="A53" s="6" t="e">
        <f t="shared" si="2"/>
        <v>#VALUE!</v>
      </c>
      <c r="B53" s="82"/>
      <c r="C53" s="90">
        <v>43103</v>
      </c>
      <c r="D53" s="82" t="s">
        <v>361</v>
      </c>
      <c r="E53" s="82" t="s">
        <v>1268</v>
      </c>
      <c r="F53" s="82" t="s">
        <v>1268</v>
      </c>
      <c r="G53" s="82"/>
      <c r="H53" s="82"/>
      <c r="I53" s="82"/>
      <c r="J53" s="82"/>
      <c r="K53" s="82"/>
      <c r="L53" s="82"/>
      <c r="M53" s="82"/>
      <c r="N53" s="82"/>
      <c r="O53" s="82"/>
      <c r="P53" s="82"/>
      <c r="Q53" s="82"/>
      <c r="R53" s="82"/>
      <c r="S53" s="82"/>
    </row>
    <row r="54" spans="1:19" s="5" customFormat="1" x14ac:dyDescent="0.2">
      <c r="A54" s="6" t="e">
        <f t="shared" si="2"/>
        <v>#VALUE!</v>
      </c>
      <c r="B54" s="82"/>
      <c r="C54" s="90">
        <v>43104</v>
      </c>
      <c r="D54" s="82" t="s">
        <v>105</v>
      </c>
      <c r="E54" s="82" t="s">
        <v>1268</v>
      </c>
      <c r="F54" s="82" t="s">
        <v>1268</v>
      </c>
      <c r="G54" s="82"/>
      <c r="H54" s="82"/>
      <c r="I54" s="82"/>
      <c r="J54" s="82"/>
      <c r="K54" s="82"/>
      <c r="L54" s="82"/>
      <c r="M54" s="82"/>
      <c r="N54" s="82"/>
      <c r="O54" s="82"/>
      <c r="P54" s="82"/>
      <c r="Q54" s="82"/>
      <c r="R54" s="82"/>
      <c r="S54" s="82"/>
    </row>
    <row r="55" spans="1:19" s="5" customFormat="1" x14ac:dyDescent="0.2">
      <c r="A55" s="6" t="e">
        <f t="shared" si="2"/>
        <v>#VALUE!</v>
      </c>
      <c r="B55" s="82"/>
      <c r="C55" s="90">
        <v>43106</v>
      </c>
      <c r="D55" s="82" t="s">
        <v>106</v>
      </c>
      <c r="E55" s="82" t="s">
        <v>1268</v>
      </c>
      <c r="F55" s="82" t="s">
        <v>1268</v>
      </c>
      <c r="G55" s="82"/>
      <c r="H55" s="82"/>
      <c r="I55" s="82"/>
      <c r="J55" s="82"/>
      <c r="K55" s="82"/>
      <c r="L55" s="82"/>
      <c r="M55" s="82"/>
      <c r="N55" s="82"/>
      <c r="O55" s="82" t="str">
        <f>F55</f>
        <v>??</v>
      </c>
      <c r="P55" s="82"/>
      <c r="Q55" s="82"/>
      <c r="R55" s="82"/>
      <c r="S55" s="82"/>
    </row>
    <row r="56" spans="1:19" s="5" customFormat="1" x14ac:dyDescent="0.2">
      <c r="A56" s="6" t="e">
        <f t="shared" si="2"/>
        <v>#VALUE!</v>
      </c>
      <c r="B56" s="82"/>
      <c r="C56" s="90">
        <v>43107</v>
      </c>
      <c r="D56" s="82" t="s">
        <v>206</v>
      </c>
      <c r="E56" s="82" t="s">
        <v>1268</v>
      </c>
      <c r="F56" s="82" t="s">
        <v>1268</v>
      </c>
      <c r="G56" s="82"/>
      <c r="H56" s="82"/>
      <c r="I56" s="82"/>
      <c r="J56" s="82"/>
      <c r="K56" s="82"/>
      <c r="L56" s="82"/>
      <c r="M56" s="82"/>
      <c r="N56" s="82"/>
      <c r="O56" s="82"/>
      <c r="P56" s="82"/>
      <c r="Q56" s="82" t="str">
        <f>F56</f>
        <v>??</v>
      </c>
      <c r="R56" s="82"/>
      <c r="S56" s="82"/>
    </row>
    <row r="57" spans="1:19" s="5" customFormat="1" x14ac:dyDescent="0.2">
      <c r="A57" s="6" t="e">
        <f t="shared" si="2"/>
        <v>#VALUE!</v>
      </c>
      <c r="B57" s="82"/>
      <c r="C57" s="90">
        <v>43108</v>
      </c>
      <c r="D57" s="82" t="s">
        <v>107</v>
      </c>
      <c r="E57" s="82" t="s">
        <v>1268</v>
      </c>
      <c r="F57" s="82" t="s">
        <v>1268</v>
      </c>
      <c r="G57" s="82"/>
      <c r="H57" s="82"/>
      <c r="I57" s="82"/>
      <c r="J57" s="82"/>
      <c r="K57" s="82"/>
      <c r="L57" s="82"/>
      <c r="M57" s="82"/>
      <c r="N57" s="82"/>
      <c r="O57" s="82"/>
      <c r="P57" s="82"/>
      <c r="Q57" s="82"/>
      <c r="R57" s="82"/>
      <c r="S57" s="82"/>
    </row>
    <row r="58" spans="1:19" s="5" customFormat="1" x14ac:dyDescent="0.2">
      <c r="A58" s="6" t="e">
        <f t="shared" si="2"/>
        <v>#VALUE!</v>
      </c>
      <c r="B58" s="82"/>
      <c r="C58" s="90">
        <v>43109</v>
      </c>
      <c r="D58" s="82" t="s">
        <v>78</v>
      </c>
      <c r="E58" s="82" t="s">
        <v>1268</v>
      </c>
      <c r="F58" s="82" t="s">
        <v>1268</v>
      </c>
      <c r="G58" s="82"/>
      <c r="H58" s="82"/>
      <c r="I58" s="82"/>
      <c r="J58" s="82"/>
      <c r="K58" s="82"/>
      <c r="L58" s="82"/>
      <c r="M58" s="82"/>
      <c r="N58" s="82"/>
      <c r="O58" s="82"/>
      <c r="P58" s="82"/>
      <c r="Q58" s="82" t="str">
        <f>F58</f>
        <v>??</v>
      </c>
      <c r="R58" s="82"/>
      <c r="S58" s="82"/>
    </row>
    <row r="59" spans="1:19" s="5" customFormat="1" x14ac:dyDescent="0.2">
      <c r="A59" s="6" t="e">
        <f t="shared" si="2"/>
        <v>#VALUE!</v>
      </c>
      <c r="B59" s="82"/>
      <c r="C59" s="90">
        <v>43111</v>
      </c>
      <c r="D59" s="82" t="s">
        <v>108</v>
      </c>
      <c r="E59" s="82" t="s">
        <v>1268</v>
      </c>
      <c r="F59" s="82" t="s">
        <v>1268</v>
      </c>
      <c r="G59" s="82"/>
      <c r="H59" s="82"/>
      <c r="I59" s="82"/>
      <c r="J59" s="82"/>
      <c r="K59" s="82"/>
      <c r="L59" s="82"/>
      <c r="M59" s="82"/>
      <c r="N59" s="82"/>
      <c r="O59" s="82"/>
      <c r="P59" s="82"/>
      <c r="Q59" s="82"/>
      <c r="R59" s="82"/>
      <c r="S59" s="82"/>
    </row>
    <row r="60" spans="1:19" s="5" customFormat="1" x14ac:dyDescent="0.2">
      <c r="A60" s="6" t="e">
        <f t="shared" si="2"/>
        <v>#VALUE!</v>
      </c>
      <c r="B60" s="82"/>
      <c r="C60" s="90">
        <v>43114</v>
      </c>
      <c r="D60" s="82" t="s">
        <v>109</v>
      </c>
      <c r="E60" s="82" t="s">
        <v>1268</v>
      </c>
      <c r="F60" s="82" t="s">
        <v>1268</v>
      </c>
      <c r="G60" s="82"/>
      <c r="H60" s="82"/>
      <c r="I60" s="82"/>
      <c r="J60" s="82"/>
      <c r="K60" s="82"/>
      <c r="L60" s="82"/>
      <c r="M60" s="82"/>
      <c r="N60" s="82"/>
      <c r="O60" s="82"/>
      <c r="P60" s="82"/>
      <c r="Q60" s="82"/>
      <c r="R60" s="82"/>
      <c r="S60" s="82"/>
    </row>
    <row r="61" spans="1:19" s="5" customFormat="1" x14ac:dyDescent="0.2">
      <c r="A61" s="6" t="e">
        <f t="shared" si="2"/>
        <v>#VALUE!</v>
      </c>
      <c r="B61" s="82"/>
      <c r="C61" s="90">
        <v>43115</v>
      </c>
      <c r="D61" s="82" t="s">
        <v>207</v>
      </c>
      <c r="E61" s="82" t="s">
        <v>1268</v>
      </c>
      <c r="F61" s="82" t="s">
        <v>1268</v>
      </c>
      <c r="G61" s="82"/>
      <c r="H61" s="82"/>
      <c r="I61" s="82"/>
      <c r="J61" s="82"/>
      <c r="K61" s="82" t="str">
        <f>F61</f>
        <v>??</v>
      </c>
      <c r="L61" s="82"/>
      <c r="M61" s="82"/>
      <c r="N61" s="82"/>
      <c r="O61" s="82"/>
      <c r="P61" s="82"/>
      <c r="Q61" s="82"/>
      <c r="R61" s="82"/>
      <c r="S61" s="82"/>
    </row>
    <row r="62" spans="1:19" s="5" customFormat="1" x14ac:dyDescent="0.2">
      <c r="A62" s="6" t="e">
        <f t="shared" si="2"/>
        <v>#VALUE!</v>
      </c>
      <c r="B62" s="82"/>
      <c r="C62" s="90">
        <v>43116</v>
      </c>
      <c r="D62" s="82" t="s">
        <v>208</v>
      </c>
      <c r="E62" s="82" t="s">
        <v>1268</v>
      </c>
      <c r="F62" s="82" t="s">
        <v>1268</v>
      </c>
      <c r="G62" s="82"/>
      <c r="H62" s="82"/>
      <c r="I62" s="82"/>
      <c r="J62" s="82"/>
      <c r="K62" s="82" t="str">
        <f>F62</f>
        <v>??</v>
      </c>
      <c r="L62" s="82"/>
      <c r="M62" s="82"/>
      <c r="N62" s="82"/>
      <c r="O62" s="82"/>
      <c r="P62" s="82"/>
      <c r="Q62" s="82"/>
      <c r="R62" s="82"/>
      <c r="S62" s="82"/>
    </row>
    <row r="63" spans="1:19" s="5" customFormat="1" x14ac:dyDescent="0.2">
      <c r="A63" s="6" t="e">
        <f t="shared" si="2"/>
        <v>#VALUE!</v>
      </c>
      <c r="B63" s="82"/>
      <c r="C63" s="90">
        <v>43117</v>
      </c>
      <c r="D63" s="82" t="s">
        <v>110</v>
      </c>
      <c r="E63" s="82" t="s">
        <v>1268</v>
      </c>
      <c r="F63" s="82" t="s">
        <v>1268</v>
      </c>
      <c r="G63" s="82"/>
      <c r="H63" s="82"/>
      <c r="I63" s="82"/>
      <c r="J63" s="82" t="str">
        <f>F63</f>
        <v>??</v>
      </c>
      <c r="K63" s="82"/>
      <c r="L63" s="82"/>
      <c r="M63" s="82"/>
      <c r="N63" s="82"/>
      <c r="O63" s="82"/>
      <c r="P63" s="82"/>
      <c r="Q63" s="82"/>
      <c r="R63" s="82"/>
      <c r="S63" s="82"/>
    </row>
    <row r="64" spans="1:19" s="5" customFormat="1" x14ac:dyDescent="0.2">
      <c r="A64" s="6" t="e">
        <f>SUM(H64:Q64)-F64</f>
        <v>#VALUE!</v>
      </c>
      <c r="B64" s="82"/>
      <c r="C64" s="90">
        <v>43118</v>
      </c>
      <c r="D64" s="82" t="s">
        <v>138</v>
      </c>
      <c r="E64" s="82" t="s">
        <v>1268</v>
      </c>
      <c r="F64" s="82" t="s">
        <v>1268</v>
      </c>
      <c r="G64" s="82"/>
      <c r="H64" s="82"/>
      <c r="I64" s="82" t="str">
        <f>F64</f>
        <v>??</v>
      </c>
      <c r="J64" s="82" t="s">
        <v>175</v>
      </c>
      <c r="K64" s="82"/>
      <c r="L64" s="82"/>
      <c r="M64" s="82"/>
      <c r="N64" s="82"/>
      <c r="O64" s="82"/>
      <c r="P64" s="82"/>
      <c r="Q64" s="82"/>
      <c r="R64" s="82"/>
      <c r="S64" s="82"/>
    </row>
    <row r="65" spans="1:19" s="5" customFormat="1" x14ac:dyDescent="0.2">
      <c r="A65" s="6" t="e">
        <f t="shared" si="2"/>
        <v>#VALUE!</v>
      </c>
      <c r="B65" s="82"/>
      <c r="C65" s="90">
        <v>44100</v>
      </c>
      <c r="D65" s="82" t="s">
        <v>209</v>
      </c>
      <c r="E65" s="82" t="s">
        <v>1268</v>
      </c>
      <c r="F65" s="82" t="s">
        <v>1268</v>
      </c>
      <c r="G65" s="82"/>
      <c r="H65" s="82" t="e">
        <f>F65*2.54%</f>
        <v>#VALUE!</v>
      </c>
      <c r="I65" s="82" t="e">
        <f>F65*3.74%</f>
        <v>#VALUE!</v>
      </c>
      <c r="J65" s="82" t="e">
        <f>F65*3.77%</f>
        <v>#VALUE!</v>
      </c>
      <c r="K65" s="82" t="e">
        <f>F65*2.03%</f>
        <v>#VALUE!</v>
      </c>
      <c r="L65" s="82" t="e">
        <f>F65*0.71%</f>
        <v>#VALUE!</v>
      </c>
      <c r="M65" s="82" t="e">
        <f>F65*0.71%</f>
        <v>#VALUE!</v>
      </c>
      <c r="N65" s="82"/>
      <c r="O65" s="82" t="e">
        <f>F65*35.09%</f>
        <v>#VALUE!</v>
      </c>
      <c r="P65" s="82"/>
      <c r="Q65" s="82" t="e">
        <f>F65*51.41%</f>
        <v>#VALUE!</v>
      </c>
      <c r="R65" s="82"/>
      <c r="S65" s="82"/>
    </row>
    <row r="66" spans="1:19" s="5" customFormat="1" x14ac:dyDescent="0.2">
      <c r="A66" s="6" t="e">
        <f t="shared" si="2"/>
        <v>#VALUE!</v>
      </c>
      <c r="B66" s="82"/>
      <c r="C66" s="90">
        <v>44103</v>
      </c>
      <c r="D66" s="82" t="s">
        <v>111</v>
      </c>
      <c r="E66" s="82" t="s">
        <v>1268</v>
      </c>
      <c r="F66" s="82" t="s">
        <v>1268</v>
      </c>
      <c r="G66" s="82"/>
      <c r="H66" s="82"/>
      <c r="I66" s="82"/>
      <c r="J66" s="82"/>
      <c r="K66" s="82"/>
      <c r="L66" s="82"/>
      <c r="M66" s="82"/>
      <c r="N66" s="82"/>
      <c r="O66" s="82"/>
      <c r="P66" s="82"/>
      <c r="Q66" s="82"/>
      <c r="R66" s="82"/>
      <c r="S66" s="82"/>
    </row>
    <row r="67" spans="1:19" s="5" customFormat="1" x14ac:dyDescent="0.2">
      <c r="A67" s="6" t="e">
        <f t="shared" si="2"/>
        <v>#VALUE!</v>
      </c>
      <c r="B67" s="82"/>
      <c r="C67" s="90">
        <v>44105</v>
      </c>
      <c r="D67" s="82" t="s">
        <v>112</v>
      </c>
      <c r="E67" s="82" t="s">
        <v>1268</v>
      </c>
      <c r="F67" s="82" t="s">
        <v>1268</v>
      </c>
      <c r="G67" s="82"/>
      <c r="H67" s="82"/>
      <c r="I67" s="82"/>
      <c r="J67" s="82"/>
      <c r="K67" s="82"/>
      <c r="L67" s="82"/>
      <c r="M67" s="82"/>
      <c r="N67" s="82"/>
      <c r="O67" s="82"/>
      <c r="P67" s="82"/>
      <c r="Q67" s="82"/>
      <c r="R67" s="82"/>
      <c r="S67" s="82"/>
    </row>
    <row r="68" spans="1:19" s="5" customFormat="1" x14ac:dyDescent="0.2">
      <c r="A68" s="6" t="e">
        <f t="shared" si="2"/>
        <v>#VALUE!</v>
      </c>
      <c r="B68" s="82"/>
      <c r="C68" s="90">
        <v>44106</v>
      </c>
      <c r="D68" s="82" t="s">
        <v>210</v>
      </c>
      <c r="E68" s="82" t="s">
        <v>1268</v>
      </c>
      <c r="F68" s="82" t="s">
        <v>1268</v>
      </c>
      <c r="G68" s="82"/>
      <c r="H68" s="82"/>
      <c r="I68" s="82"/>
      <c r="J68" s="82"/>
      <c r="K68" s="82"/>
      <c r="L68" s="82"/>
      <c r="M68" s="82"/>
      <c r="N68" s="82"/>
      <c r="O68" s="82"/>
      <c r="P68" s="82"/>
      <c r="Q68" s="82" t="str">
        <f>F68</f>
        <v>??</v>
      </c>
      <c r="R68" s="82"/>
      <c r="S68" s="82"/>
    </row>
    <row r="69" spans="1:19" s="5" customFormat="1" x14ac:dyDescent="0.2">
      <c r="A69" s="6" t="e">
        <f t="shared" si="2"/>
        <v>#VALUE!</v>
      </c>
      <c r="B69" s="82"/>
      <c r="C69" s="90">
        <v>44107</v>
      </c>
      <c r="D69" s="82" t="s">
        <v>211</v>
      </c>
      <c r="E69" s="82" t="s">
        <v>1268</v>
      </c>
      <c r="F69" s="82" t="s">
        <v>1268</v>
      </c>
      <c r="G69" s="82"/>
      <c r="H69" s="82"/>
      <c r="I69" s="82"/>
      <c r="J69" s="82"/>
      <c r="K69" s="82"/>
      <c r="L69" s="82"/>
      <c r="M69" s="82"/>
      <c r="N69" s="82"/>
      <c r="O69" s="82"/>
      <c r="P69" s="82"/>
      <c r="Q69" s="82" t="str">
        <f>F69</f>
        <v>??</v>
      </c>
      <c r="R69" s="82"/>
      <c r="S69" s="82"/>
    </row>
    <row r="70" spans="1:19" s="5" customFormat="1" x14ac:dyDescent="0.2">
      <c r="A70" s="6" t="e">
        <f t="shared" si="2"/>
        <v>#VALUE!</v>
      </c>
      <c r="B70" s="82"/>
      <c r="C70" s="90">
        <v>44108</v>
      </c>
      <c r="D70" s="82" t="s">
        <v>202</v>
      </c>
      <c r="E70" s="82" t="s">
        <v>1268</v>
      </c>
      <c r="F70" s="82" t="s">
        <v>1268</v>
      </c>
      <c r="G70" s="82"/>
      <c r="H70" s="82"/>
      <c r="I70" s="82"/>
      <c r="J70" s="82"/>
      <c r="K70" s="82"/>
      <c r="L70" s="82"/>
      <c r="M70" s="82"/>
      <c r="N70" s="82"/>
      <c r="O70" s="82"/>
      <c r="P70" s="82"/>
      <c r="Q70" s="82" t="str">
        <f>F70</f>
        <v>??</v>
      </c>
      <c r="R70" s="82"/>
      <c r="S70" s="82"/>
    </row>
    <row r="71" spans="1:19" s="5" customFormat="1" x14ac:dyDescent="0.2">
      <c r="A71" s="6" t="e">
        <f t="shared" si="2"/>
        <v>#VALUE!</v>
      </c>
      <c r="B71" s="82"/>
      <c r="C71" s="90">
        <v>44109</v>
      </c>
      <c r="D71" s="82" t="s">
        <v>203</v>
      </c>
      <c r="E71" s="82" t="s">
        <v>1268</v>
      </c>
      <c r="F71" s="82" t="s">
        <v>1268</v>
      </c>
      <c r="G71" s="82"/>
      <c r="H71" s="82"/>
      <c r="I71" s="82"/>
      <c r="J71" s="82"/>
      <c r="K71" s="82"/>
      <c r="L71" s="82"/>
      <c r="M71" s="82"/>
      <c r="N71" s="82"/>
      <c r="O71" s="82"/>
      <c r="P71" s="82"/>
      <c r="Q71" s="82" t="str">
        <f>F71</f>
        <v>??</v>
      </c>
      <c r="R71" s="82"/>
      <c r="S71" s="82"/>
    </row>
    <row r="72" spans="1:19" s="5" customFormat="1" x14ac:dyDescent="0.2">
      <c r="A72" s="6" t="e">
        <f t="shared" si="2"/>
        <v>#VALUE!</v>
      </c>
      <c r="B72" s="82"/>
      <c r="C72" s="90">
        <v>44110</v>
      </c>
      <c r="D72" s="82" t="s">
        <v>113</v>
      </c>
      <c r="E72" s="82" t="s">
        <v>1268</v>
      </c>
      <c r="F72" s="82" t="s">
        <v>1268</v>
      </c>
      <c r="G72" s="82"/>
      <c r="H72" s="82"/>
      <c r="I72" s="82"/>
      <c r="J72" s="82"/>
      <c r="K72" s="82"/>
      <c r="L72" s="82"/>
      <c r="M72" s="82"/>
      <c r="N72" s="82"/>
      <c r="O72" s="82"/>
      <c r="P72" s="82"/>
      <c r="Q72" s="82"/>
      <c r="R72" s="82"/>
      <c r="S72" s="82"/>
    </row>
    <row r="73" spans="1:19" s="5" customFormat="1" x14ac:dyDescent="0.2">
      <c r="A73" s="6" t="e">
        <f t="shared" si="2"/>
        <v>#VALUE!</v>
      </c>
      <c r="B73" s="82"/>
      <c r="C73" s="90">
        <v>44111</v>
      </c>
      <c r="D73" s="82" t="s">
        <v>204</v>
      </c>
      <c r="E73" s="82" t="s">
        <v>1268</v>
      </c>
      <c r="F73" s="82" t="s">
        <v>1268</v>
      </c>
      <c r="G73" s="82"/>
      <c r="H73" s="82"/>
      <c r="I73" s="82"/>
      <c r="J73" s="82"/>
      <c r="K73" s="82"/>
      <c r="L73" s="82"/>
      <c r="M73" s="82"/>
      <c r="N73" s="82"/>
      <c r="O73" s="82" t="str">
        <f>F73</f>
        <v>??</v>
      </c>
      <c r="P73" s="82"/>
      <c r="Q73" s="82"/>
      <c r="R73" s="82"/>
      <c r="S73" s="82"/>
    </row>
    <row r="74" spans="1:19" s="5" customFormat="1" x14ac:dyDescent="0.2">
      <c r="A74" s="6" t="e">
        <f t="shared" si="2"/>
        <v>#VALUE!</v>
      </c>
      <c r="B74" s="82"/>
      <c r="C74" s="90">
        <v>44112</v>
      </c>
      <c r="D74" s="82" t="s">
        <v>205</v>
      </c>
      <c r="E74" s="82" t="s">
        <v>1268</v>
      </c>
      <c r="F74" s="82" t="s">
        <v>1268</v>
      </c>
      <c r="G74" s="82"/>
      <c r="H74" s="82"/>
      <c r="I74" s="82"/>
      <c r="J74" s="82"/>
      <c r="K74" s="82"/>
      <c r="L74" s="82"/>
      <c r="M74" s="82"/>
      <c r="N74" s="82"/>
      <c r="O74" s="82" t="str">
        <f>F74</f>
        <v>??</v>
      </c>
      <c r="P74" s="82"/>
      <c r="Q74" s="82"/>
      <c r="R74" s="82"/>
      <c r="S74" s="82"/>
    </row>
    <row r="75" spans="1:19" s="5" customFormat="1" x14ac:dyDescent="0.2">
      <c r="A75" s="6" t="e">
        <f t="shared" si="2"/>
        <v>#VALUE!</v>
      </c>
      <c r="B75" s="82"/>
      <c r="C75" s="90">
        <v>44117</v>
      </c>
      <c r="D75" s="82" t="s">
        <v>467</v>
      </c>
      <c r="E75" s="82" t="s">
        <v>1268</v>
      </c>
      <c r="F75" s="82" t="s">
        <v>1268</v>
      </c>
      <c r="G75" s="82"/>
      <c r="H75" s="82"/>
      <c r="I75" s="82"/>
      <c r="J75" s="82" t="e">
        <f>F75*0.5</f>
        <v>#VALUE!</v>
      </c>
      <c r="K75" s="82"/>
      <c r="L75" s="82" t="e">
        <f>F75*0.25</f>
        <v>#VALUE!</v>
      </c>
      <c r="M75" s="82" t="e">
        <f>F75*0.25</f>
        <v>#VALUE!</v>
      </c>
      <c r="N75" s="82"/>
      <c r="O75" s="82"/>
      <c r="P75" s="82"/>
      <c r="Q75" s="82"/>
      <c r="R75" s="82"/>
      <c r="S75" s="82"/>
    </row>
    <row r="76" spans="1:19" s="5" customFormat="1" x14ac:dyDescent="0.2">
      <c r="A76" s="6" t="e">
        <f t="shared" si="2"/>
        <v>#VALUE!</v>
      </c>
      <c r="B76" s="82"/>
      <c r="C76" s="90">
        <v>44118</v>
      </c>
      <c r="D76" s="82" t="s">
        <v>468</v>
      </c>
      <c r="E76" s="82" t="s">
        <v>1268</v>
      </c>
      <c r="F76" s="82" t="s">
        <v>1268</v>
      </c>
      <c r="G76" s="82"/>
      <c r="H76" s="82"/>
      <c r="I76" s="82" t="str">
        <f>F76</f>
        <v>??</v>
      </c>
      <c r="J76" s="82"/>
      <c r="K76" s="82"/>
      <c r="L76" s="82"/>
      <c r="M76" s="82"/>
      <c r="N76" s="82"/>
      <c r="O76" s="82"/>
      <c r="P76" s="82"/>
      <c r="Q76" s="82"/>
      <c r="R76" s="82"/>
      <c r="S76" s="82"/>
    </row>
    <row r="77" spans="1:19" s="5" customFormat="1" x14ac:dyDescent="0.2">
      <c r="A77" s="6" t="e">
        <f t="shared" si="2"/>
        <v>#VALUE!</v>
      </c>
      <c r="B77" s="82"/>
      <c r="C77" s="90">
        <v>44119</v>
      </c>
      <c r="D77" s="82" t="s">
        <v>469</v>
      </c>
      <c r="E77" s="82" t="s">
        <v>1268</v>
      </c>
      <c r="F77" s="82" t="s">
        <v>1268</v>
      </c>
      <c r="G77" s="82"/>
      <c r="H77" s="82" t="str">
        <f>F77</f>
        <v>??</v>
      </c>
      <c r="I77" s="82"/>
      <c r="J77" s="82"/>
      <c r="K77" s="82"/>
      <c r="L77" s="82"/>
      <c r="M77" s="82"/>
      <c r="N77" s="82"/>
      <c r="O77" s="82"/>
      <c r="P77" s="82"/>
      <c r="Q77" s="82"/>
      <c r="R77" s="82"/>
      <c r="S77" s="82"/>
    </row>
    <row r="78" spans="1:19" s="5" customFormat="1" x14ac:dyDescent="0.2">
      <c r="A78" s="6" t="e">
        <f t="shared" si="2"/>
        <v>#VALUE!</v>
      </c>
      <c r="B78" s="82"/>
      <c r="C78" s="90">
        <v>45100</v>
      </c>
      <c r="D78" s="82" t="s">
        <v>470</v>
      </c>
      <c r="E78" s="82" t="s">
        <v>1268</v>
      </c>
      <c r="F78" s="82" t="s">
        <v>1268</v>
      </c>
      <c r="G78" s="82"/>
      <c r="H78" s="82" t="e">
        <f>F78*2.54%</f>
        <v>#VALUE!</v>
      </c>
      <c r="I78" s="82" t="e">
        <f>F78*3.74%</f>
        <v>#VALUE!</v>
      </c>
      <c r="J78" s="82" t="e">
        <f>F78*3.77%</f>
        <v>#VALUE!</v>
      </c>
      <c r="K78" s="82" t="e">
        <f>F78*2.03%</f>
        <v>#VALUE!</v>
      </c>
      <c r="L78" s="82" t="e">
        <f>F78*0.71%</f>
        <v>#VALUE!</v>
      </c>
      <c r="M78" s="82" t="e">
        <f>F78*0.71%</f>
        <v>#VALUE!</v>
      </c>
      <c r="N78" s="82"/>
      <c r="O78" s="82" t="e">
        <f>F78*35.09%</f>
        <v>#VALUE!</v>
      </c>
      <c r="P78" s="82"/>
      <c r="Q78" s="82" t="e">
        <f>F78*51.41%</f>
        <v>#VALUE!</v>
      </c>
      <c r="R78" s="82"/>
      <c r="S78" s="82"/>
    </row>
    <row r="79" spans="1:19" s="5" customFormat="1" x14ac:dyDescent="0.2">
      <c r="A79" s="6" t="e">
        <f t="shared" ref="A79:A150" si="3">SUM(H79:Q79)-F79</f>
        <v>#VALUE!</v>
      </c>
      <c r="B79" s="82"/>
      <c r="C79" s="90">
        <v>45102</v>
      </c>
      <c r="D79" s="82" t="s">
        <v>114</v>
      </c>
      <c r="E79" s="82" t="s">
        <v>1268</v>
      </c>
      <c r="F79" s="82" t="s">
        <v>1268</v>
      </c>
      <c r="G79" s="82"/>
      <c r="H79" s="82"/>
      <c r="I79" s="82"/>
      <c r="J79" s="82"/>
      <c r="K79" s="82"/>
      <c r="L79" s="82"/>
      <c r="M79" s="82"/>
      <c r="N79" s="82"/>
      <c r="O79" s="82"/>
      <c r="P79" s="82"/>
      <c r="Q79" s="82"/>
      <c r="R79" s="82"/>
      <c r="S79" s="82"/>
    </row>
    <row r="80" spans="1:19" x14ac:dyDescent="0.2">
      <c r="A80" s="6"/>
      <c r="C80" s="75" t="s">
        <v>213</v>
      </c>
      <c r="D80" s="76" t="s">
        <v>176</v>
      </c>
      <c r="E80" s="77" t="s">
        <v>247</v>
      </c>
      <c r="F80" s="77" t="s">
        <v>248</v>
      </c>
      <c r="H80" s="77"/>
      <c r="I80" s="77" t="s">
        <v>249</v>
      </c>
      <c r="J80" s="77" t="s">
        <v>48</v>
      </c>
      <c r="K80" s="77"/>
      <c r="L80" s="77"/>
      <c r="M80" s="77"/>
      <c r="N80" s="77"/>
      <c r="O80" s="77" t="s">
        <v>250</v>
      </c>
      <c r="P80" s="79" t="s">
        <v>250</v>
      </c>
      <c r="Q80" s="79"/>
      <c r="R80" s="79"/>
    </row>
    <row r="81" spans="1:19" x14ac:dyDescent="0.2">
      <c r="A81" s="6"/>
      <c r="C81" s="75" t="s">
        <v>177</v>
      </c>
      <c r="D81" s="74" t="s">
        <v>175</v>
      </c>
      <c r="E81" s="77" t="s">
        <v>251</v>
      </c>
      <c r="F81" s="77" t="s">
        <v>251</v>
      </c>
      <c r="H81" s="77" t="s">
        <v>306</v>
      </c>
      <c r="I81" s="77" t="s">
        <v>252</v>
      </c>
      <c r="J81" s="77" t="s">
        <v>253</v>
      </c>
      <c r="K81" s="77" t="s">
        <v>154</v>
      </c>
      <c r="L81" s="77" t="s">
        <v>90</v>
      </c>
      <c r="M81" s="77" t="s">
        <v>156</v>
      </c>
      <c r="N81" s="77" t="s">
        <v>155</v>
      </c>
      <c r="O81" s="77" t="s">
        <v>254</v>
      </c>
      <c r="P81" s="79" t="s">
        <v>142</v>
      </c>
      <c r="Q81" s="79" t="s">
        <v>215</v>
      </c>
      <c r="R81" s="79" t="s">
        <v>216</v>
      </c>
    </row>
    <row r="82" spans="1:19" x14ac:dyDescent="0.2">
      <c r="A82" s="6"/>
    </row>
    <row r="83" spans="1:19" s="5" customFormat="1" x14ac:dyDescent="0.2">
      <c r="A83" s="6" t="e">
        <f t="shared" si="3"/>
        <v>#VALUE!</v>
      </c>
      <c r="B83" s="82"/>
      <c r="C83" s="90">
        <v>45103</v>
      </c>
      <c r="D83" s="82" t="s">
        <v>115</v>
      </c>
      <c r="E83" s="82" t="s">
        <v>1268</v>
      </c>
      <c r="F83" s="82" t="s">
        <v>1268</v>
      </c>
      <c r="G83" s="82"/>
      <c r="H83" s="82"/>
      <c r="I83" s="82"/>
      <c r="J83" s="82"/>
      <c r="K83" s="82"/>
      <c r="L83" s="82"/>
      <c r="M83" s="82"/>
      <c r="N83" s="82"/>
      <c r="O83" s="82"/>
      <c r="P83" s="82"/>
      <c r="Q83" s="82"/>
      <c r="R83" s="82"/>
      <c r="S83" s="82"/>
    </row>
    <row r="84" spans="1:19" s="5" customFormat="1" x14ac:dyDescent="0.2">
      <c r="A84" s="6" t="e">
        <f t="shared" si="3"/>
        <v>#VALUE!</v>
      </c>
      <c r="B84" s="82"/>
      <c r="C84" s="90">
        <v>45105</v>
      </c>
      <c r="D84" s="82" t="s">
        <v>116</v>
      </c>
      <c r="E84" s="82" t="s">
        <v>1268</v>
      </c>
      <c r="F84" s="82" t="s">
        <v>1268</v>
      </c>
      <c r="G84" s="82"/>
      <c r="H84" s="82"/>
      <c r="I84" s="82"/>
      <c r="J84" s="82"/>
      <c r="K84" s="82"/>
      <c r="L84" s="82"/>
      <c r="M84" s="82"/>
      <c r="N84" s="82"/>
      <c r="O84" s="82"/>
      <c r="P84" s="82"/>
      <c r="Q84" s="82"/>
      <c r="R84" s="82"/>
      <c r="S84" s="82"/>
    </row>
    <row r="85" spans="1:19" s="5" customFormat="1" x14ac:dyDescent="0.2">
      <c r="A85" s="6" t="e">
        <f t="shared" si="3"/>
        <v>#VALUE!</v>
      </c>
      <c r="B85" s="82"/>
      <c r="C85" s="90">
        <v>45106</v>
      </c>
      <c r="D85" s="82" t="s">
        <v>117</v>
      </c>
      <c r="E85" s="82" t="s">
        <v>1268</v>
      </c>
      <c r="F85" s="82" t="s">
        <v>1268</v>
      </c>
      <c r="G85" s="82"/>
      <c r="H85" s="82"/>
      <c r="I85" s="82"/>
      <c r="J85" s="82"/>
      <c r="K85" s="82"/>
      <c r="L85" s="82"/>
      <c r="M85" s="82"/>
      <c r="N85" s="82"/>
      <c r="O85" s="82"/>
      <c r="P85" s="82"/>
      <c r="Q85" s="82"/>
      <c r="R85" s="82"/>
      <c r="S85" s="82"/>
    </row>
    <row r="86" spans="1:19" s="5" customFormat="1" x14ac:dyDescent="0.2">
      <c r="A86" s="6" t="e">
        <f t="shared" si="3"/>
        <v>#VALUE!</v>
      </c>
      <c r="B86" s="82"/>
      <c r="C86" s="90">
        <v>45107</v>
      </c>
      <c r="D86" s="82" t="s">
        <v>471</v>
      </c>
      <c r="E86" s="82" t="s">
        <v>1268</v>
      </c>
      <c r="F86" s="82" t="s">
        <v>1268</v>
      </c>
      <c r="G86" s="82"/>
      <c r="H86" s="82"/>
      <c r="I86" s="82"/>
      <c r="J86" s="82"/>
      <c r="K86" s="82"/>
      <c r="L86" s="82"/>
      <c r="M86" s="82"/>
      <c r="N86" s="82"/>
      <c r="O86" s="82"/>
      <c r="P86" s="82"/>
      <c r="Q86" s="82" t="str">
        <f>F86</f>
        <v>??</v>
      </c>
      <c r="R86" s="82"/>
      <c r="S86" s="82"/>
    </row>
    <row r="87" spans="1:19" s="5" customFormat="1" x14ac:dyDescent="0.2">
      <c r="A87" s="6" t="e">
        <f t="shared" si="3"/>
        <v>#VALUE!</v>
      </c>
      <c r="B87" s="82"/>
      <c r="C87" s="90">
        <v>45108</v>
      </c>
      <c r="D87" s="82" t="s">
        <v>118</v>
      </c>
      <c r="E87" s="82" t="s">
        <v>1268</v>
      </c>
      <c r="F87" s="82" t="s">
        <v>1268</v>
      </c>
      <c r="G87" s="82"/>
      <c r="H87" s="82"/>
      <c r="I87" s="82"/>
      <c r="J87" s="82"/>
      <c r="K87" s="82"/>
      <c r="L87" s="82"/>
      <c r="M87" s="82"/>
      <c r="N87" s="82"/>
      <c r="O87" s="82"/>
      <c r="P87" s="82"/>
      <c r="Q87" s="82"/>
      <c r="R87" s="82"/>
      <c r="S87" s="82"/>
    </row>
    <row r="88" spans="1:19" s="5" customFormat="1" x14ac:dyDescent="0.2">
      <c r="A88" s="6" t="e">
        <f t="shared" si="3"/>
        <v>#VALUE!</v>
      </c>
      <c r="B88" s="82"/>
      <c r="C88" s="90">
        <v>45109</v>
      </c>
      <c r="D88" s="82" t="s">
        <v>51</v>
      </c>
      <c r="E88" s="82" t="s">
        <v>1268</v>
      </c>
      <c r="F88" s="82" t="s">
        <v>1268</v>
      </c>
      <c r="G88" s="82"/>
      <c r="H88" s="82"/>
      <c r="I88" s="82"/>
      <c r="J88" s="82"/>
      <c r="K88" s="82"/>
      <c r="L88" s="82"/>
      <c r="M88" s="82"/>
      <c r="N88" s="82"/>
      <c r="O88" s="82"/>
      <c r="P88" s="82"/>
      <c r="Q88" s="82" t="str">
        <f>F88</f>
        <v>??</v>
      </c>
      <c r="R88" s="82"/>
      <c r="S88" s="82"/>
    </row>
    <row r="89" spans="1:19" s="5" customFormat="1" x14ac:dyDescent="0.2">
      <c r="A89" s="6" t="e">
        <f t="shared" si="3"/>
        <v>#VALUE!</v>
      </c>
      <c r="B89" s="82"/>
      <c r="C89" s="90">
        <v>45110</v>
      </c>
      <c r="D89" s="82" t="s">
        <v>119</v>
      </c>
      <c r="E89" s="82" t="s">
        <v>1268</v>
      </c>
      <c r="F89" s="82" t="s">
        <v>1268</v>
      </c>
      <c r="G89" s="82"/>
      <c r="H89" s="82"/>
      <c r="I89" s="82"/>
      <c r="J89" s="82"/>
      <c r="K89" s="82"/>
      <c r="L89" s="82"/>
      <c r="M89" s="82"/>
      <c r="N89" s="82"/>
      <c r="O89" s="82"/>
      <c r="P89" s="82"/>
      <c r="Q89" s="82"/>
      <c r="R89" s="82"/>
      <c r="S89" s="82"/>
    </row>
    <row r="90" spans="1:19" s="5" customFormat="1" x14ac:dyDescent="0.2">
      <c r="A90" s="6" t="e">
        <f t="shared" si="3"/>
        <v>#VALUE!</v>
      </c>
      <c r="B90" s="82"/>
      <c r="C90" s="90">
        <v>45111</v>
      </c>
      <c r="D90" s="82" t="s">
        <v>52</v>
      </c>
      <c r="E90" s="82" t="s">
        <v>1268</v>
      </c>
      <c r="F90" s="82" t="s">
        <v>1268</v>
      </c>
      <c r="G90" s="82"/>
      <c r="H90" s="82"/>
      <c r="I90" s="82"/>
      <c r="J90" s="82"/>
      <c r="K90" s="82"/>
      <c r="L90" s="82"/>
      <c r="M90" s="82"/>
      <c r="N90" s="82"/>
      <c r="O90" s="82" t="str">
        <f>F90</f>
        <v>??</v>
      </c>
      <c r="P90" s="82"/>
      <c r="Q90" s="82"/>
      <c r="R90" s="82"/>
      <c r="S90" s="82"/>
    </row>
    <row r="91" spans="1:19" s="5" customFormat="1" x14ac:dyDescent="0.2">
      <c r="A91" s="6" t="e">
        <f t="shared" si="3"/>
        <v>#VALUE!</v>
      </c>
      <c r="B91" s="82"/>
      <c r="C91" s="90">
        <v>45112</v>
      </c>
      <c r="D91" s="82" t="s">
        <v>120</v>
      </c>
      <c r="E91" s="82" t="s">
        <v>1268</v>
      </c>
      <c r="F91" s="82" t="s">
        <v>1268</v>
      </c>
      <c r="G91" s="82"/>
      <c r="H91" s="82"/>
      <c r="I91" s="82"/>
      <c r="J91" s="82"/>
      <c r="K91" s="82"/>
      <c r="L91" s="82"/>
      <c r="M91" s="82"/>
      <c r="N91" s="82"/>
      <c r="O91" s="82"/>
      <c r="P91" s="82"/>
      <c r="Q91" s="82"/>
      <c r="R91" s="82"/>
      <c r="S91" s="82"/>
    </row>
    <row r="92" spans="1:19" s="5" customFormat="1" x14ac:dyDescent="0.2">
      <c r="A92" s="6" t="e">
        <f t="shared" si="3"/>
        <v>#VALUE!</v>
      </c>
      <c r="B92" s="82"/>
      <c r="C92" s="90">
        <v>45117</v>
      </c>
      <c r="D92" s="82" t="s">
        <v>121</v>
      </c>
      <c r="E92" s="82" t="s">
        <v>1268</v>
      </c>
      <c r="F92" s="82" t="s">
        <v>1268</v>
      </c>
      <c r="G92" s="82"/>
      <c r="H92" s="82"/>
      <c r="I92" s="82"/>
      <c r="J92" s="82"/>
      <c r="K92" s="82"/>
      <c r="L92" s="82"/>
      <c r="M92" s="82"/>
      <c r="N92" s="82"/>
      <c r="O92" s="82"/>
      <c r="P92" s="82"/>
      <c r="Q92" s="82"/>
      <c r="R92" s="82"/>
      <c r="S92" s="82"/>
    </row>
    <row r="93" spans="1:19" s="5" customFormat="1" x14ac:dyDescent="0.2">
      <c r="A93" s="6" t="e">
        <f t="shared" si="3"/>
        <v>#VALUE!</v>
      </c>
      <c r="B93" s="82"/>
      <c r="C93" s="90">
        <v>45118</v>
      </c>
      <c r="D93" s="82" t="s">
        <v>53</v>
      </c>
      <c r="E93" s="82" t="s">
        <v>1268</v>
      </c>
      <c r="F93" s="82" t="s">
        <v>1268</v>
      </c>
      <c r="G93" s="82"/>
      <c r="H93" s="82"/>
      <c r="I93" s="82" t="str">
        <f>F93</f>
        <v>??</v>
      </c>
      <c r="J93" s="82"/>
      <c r="K93" s="82"/>
      <c r="L93" s="82"/>
      <c r="M93" s="82"/>
      <c r="N93" s="82"/>
      <c r="O93" s="82"/>
      <c r="P93" s="82"/>
      <c r="Q93" s="82"/>
      <c r="R93" s="82"/>
      <c r="S93" s="82"/>
    </row>
    <row r="94" spans="1:19" s="5" customFormat="1" x14ac:dyDescent="0.2">
      <c r="A94" s="6" t="e">
        <f t="shared" si="3"/>
        <v>#VALUE!</v>
      </c>
      <c r="B94" s="82"/>
      <c r="C94" s="90">
        <v>45119</v>
      </c>
      <c r="D94" s="82" t="s">
        <v>54</v>
      </c>
      <c r="E94" s="82" t="s">
        <v>1268</v>
      </c>
      <c r="F94" s="82" t="s">
        <v>1268</v>
      </c>
      <c r="G94" s="82"/>
      <c r="H94" s="82" t="str">
        <f>F94</f>
        <v>??</v>
      </c>
      <c r="I94" s="82"/>
      <c r="J94" s="82"/>
      <c r="K94" s="82"/>
      <c r="L94" s="82"/>
      <c r="M94" s="82"/>
      <c r="N94" s="82"/>
      <c r="O94" s="82"/>
      <c r="P94" s="82"/>
      <c r="Q94" s="82"/>
      <c r="R94" s="82"/>
      <c r="S94" s="82"/>
    </row>
    <row r="95" spans="1:19" s="5" customFormat="1" x14ac:dyDescent="0.2">
      <c r="A95" s="6" t="e">
        <f t="shared" si="3"/>
        <v>#VALUE!</v>
      </c>
      <c r="B95" s="82"/>
      <c r="C95" s="90">
        <v>46106</v>
      </c>
      <c r="D95" s="82" t="s">
        <v>122</v>
      </c>
      <c r="E95" s="82" t="s">
        <v>1268</v>
      </c>
      <c r="F95" s="82" t="s">
        <v>1268</v>
      </c>
      <c r="G95" s="82"/>
      <c r="H95" s="82"/>
      <c r="I95" s="82"/>
      <c r="J95" s="82"/>
      <c r="K95" s="82"/>
      <c r="L95" s="82"/>
      <c r="M95" s="82"/>
      <c r="N95" s="82"/>
      <c r="O95" s="82" t="str">
        <f>F95</f>
        <v>??</v>
      </c>
      <c r="P95" s="82"/>
      <c r="Q95" s="82"/>
      <c r="R95" s="82"/>
      <c r="S95" s="82"/>
    </row>
    <row r="96" spans="1:19" s="5" customFormat="1" x14ac:dyDescent="0.2">
      <c r="A96" s="6" t="e">
        <f t="shared" si="3"/>
        <v>#VALUE!</v>
      </c>
      <c r="B96" s="82"/>
      <c r="C96" s="90">
        <v>46107</v>
      </c>
      <c r="D96" s="82" t="s">
        <v>55</v>
      </c>
      <c r="E96" s="82" t="s">
        <v>1268</v>
      </c>
      <c r="F96" s="82" t="s">
        <v>1268</v>
      </c>
      <c r="G96" s="82"/>
      <c r="H96" s="82"/>
      <c r="I96" s="82"/>
      <c r="J96" s="82"/>
      <c r="K96" s="82"/>
      <c r="L96" s="82"/>
      <c r="M96" s="82"/>
      <c r="N96" s="82"/>
      <c r="O96" s="82"/>
      <c r="P96" s="82"/>
      <c r="Q96" s="82" t="str">
        <f>F96</f>
        <v>??</v>
      </c>
      <c r="R96" s="82"/>
      <c r="S96" s="82"/>
    </row>
    <row r="97" spans="1:19" s="5" customFormat="1" x14ac:dyDescent="0.2">
      <c r="A97" s="6" t="e">
        <f t="shared" si="3"/>
        <v>#VALUE!</v>
      </c>
      <c r="B97" s="82"/>
      <c r="C97" s="90">
        <v>46108</v>
      </c>
      <c r="D97" s="82" t="s">
        <v>123</v>
      </c>
      <c r="E97" s="82" t="s">
        <v>1268</v>
      </c>
      <c r="F97" s="82" t="s">
        <v>1268</v>
      </c>
      <c r="G97" s="82"/>
      <c r="H97" s="82"/>
      <c r="I97" s="82"/>
      <c r="J97" s="82"/>
      <c r="K97" s="82"/>
      <c r="L97" s="82"/>
      <c r="M97" s="82"/>
      <c r="N97" s="82"/>
      <c r="O97" s="82"/>
      <c r="P97" s="82"/>
      <c r="Q97" s="82"/>
      <c r="R97" s="82"/>
      <c r="S97" s="82"/>
    </row>
    <row r="98" spans="1:19" s="5" customFormat="1" x14ac:dyDescent="0.2">
      <c r="A98" s="6" t="e">
        <f t="shared" si="3"/>
        <v>#VALUE!</v>
      </c>
      <c r="B98" s="82"/>
      <c r="C98" s="90">
        <v>46109</v>
      </c>
      <c r="D98" s="82" t="s">
        <v>79</v>
      </c>
      <c r="E98" s="82" t="s">
        <v>1268</v>
      </c>
      <c r="F98" s="82" t="s">
        <v>1268</v>
      </c>
      <c r="G98" s="82"/>
      <c r="H98" s="82"/>
      <c r="I98" s="82"/>
      <c r="J98" s="82"/>
      <c r="K98" s="82"/>
      <c r="L98" s="82"/>
      <c r="M98" s="82"/>
      <c r="N98" s="82"/>
      <c r="O98" s="82"/>
      <c r="P98" s="82"/>
      <c r="Q98" s="82" t="str">
        <f>F98</f>
        <v>??</v>
      </c>
      <c r="R98" s="82"/>
      <c r="S98" s="82"/>
    </row>
    <row r="99" spans="1:19" s="5" customFormat="1" x14ac:dyDescent="0.2">
      <c r="A99" s="6" t="e">
        <f t="shared" si="3"/>
        <v>#VALUE!</v>
      </c>
      <c r="B99" s="82"/>
      <c r="C99" s="90">
        <v>46111</v>
      </c>
      <c r="D99" s="82" t="s">
        <v>124</v>
      </c>
      <c r="E99" s="82" t="s">
        <v>1268</v>
      </c>
      <c r="F99" s="82" t="s">
        <v>1268</v>
      </c>
      <c r="G99" s="82"/>
      <c r="H99" s="82"/>
      <c r="I99" s="82"/>
      <c r="J99" s="82"/>
      <c r="K99" s="82"/>
      <c r="L99" s="82"/>
      <c r="M99" s="82"/>
      <c r="N99" s="82"/>
      <c r="O99" s="82"/>
      <c r="P99" s="82"/>
      <c r="Q99" s="82"/>
      <c r="R99" s="82"/>
      <c r="S99" s="82"/>
    </row>
    <row r="100" spans="1:19" s="5" customFormat="1" x14ac:dyDescent="0.2">
      <c r="A100" s="6" t="e">
        <f t="shared" si="3"/>
        <v>#VALUE!</v>
      </c>
      <c r="B100" s="82"/>
      <c r="C100" s="90">
        <v>46117</v>
      </c>
      <c r="D100" s="82" t="s">
        <v>125</v>
      </c>
      <c r="E100" s="82" t="s">
        <v>1268</v>
      </c>
      <c r="F100" s="82" t="s">
        <v>1268</v>
      </c>
      <c r="G100" s="82"/>
      <c r="H100" s="82"/>
      <c r="I100" s="82"/>
      <c r="J100" s="82" t="str">
        <f>F100</f>
        <v>??</v>
      </c>
      <c r="K100" s="82"/>
      <c r="L100" s="82"/>
      <c r="M100" s="82"/>
      <c r="N100" s="82"/>
      <c r="O100" s="82"/>
      <c r="P100" s="82"/>
      <c r="Q100" s="82"/>
      <c r="R100" s="82"/>
      <c r="S100" s="82"/>
    </row>
    <row r="101" spans="1:19" s="5" customFormat="1" x14ac:dyDescent="0.2">
      <c r="A101" s="6" t="e">
        <f>SUM(H101:Q101)-F101</f>
        <v>#VALUE!</v>
      </c>
      <c r="B101" s="82"/>
      <c r="C101" s="90">
        <v>46118</v>
      </c>
      <c r="D101" s="82" t="s">
        <v>139</v>
      </c>
      <c r="E101" s="82" t="s">
        <v>1268</v>
      </c>
      <c r="F101" s="82" t="s">
        <v>1268</v>
      </c>
      <c r="G101" s="82"/>
      <c r="H101" s="82"/>
      <c r="I101" s="82" t="str">
        <f>F101</f>
        <v>??</v>
      </c>
      <c r="J101" s="82"/>
      <c r="K101" s="82"/>
      <c r="L101" s="82"/>
      <c r="M101" s="82"/>
      <c r="N101" s="82"/>
      <c r="O101" s="82"/>
      <c r="P101" s="82"/>
      <c r="Q101" s="82"/>
      <c r="R101" s="82"/>
      <c r="S101" s="82"/>
    </row>
    <row r="102" spans="1:19" s="5" customFormat="1" x14ac:dyDescent="0.2">
      <c r="A102" s="6" t="e">
        <f t="shared" si="3"/>
        <v>#VALUE!</v>
      </c>
      <c r="B102" s="82"/>
      <c r="C102" s="90">
        <v>46120</v>
      </c>
      <c r="D102" s="82" t="s">
        <v>126</v>
      </c>
      <c r="E102" s="82" t="s">
        <v>1268</v>
      </c>
      <c r="F102" s="82" t="s">
        <v>1268</v>
      </c>
      <c r="G102" s="82"/>
      <c r="H102" s="82"/>
      <c r="I102" s="82"/>
      <c r="J102" s="82"/>
      <c r="K102" s="82"/>
      <c r="L102" s="82"/>
      <c r="M102" s="82"/>
      <c r="N102" s="82"/>
      <c r="O102" s="82"/>
      <c r="P102" s="82"/>
      <c r="Q102" s="82"/>
      <c r="R102" s="82"/>
      <c r="S102" s="82"/>
    </row>
    <row r="103" spans="1:19" s="5" customFormat="1" x14ac:dyDescent="0.2">
      <c r="A103" s="6" t="e">
        <f t="shared" si="3"/>
        <v>#VALUE!</v>
      </c>
      <c r="B103" s="82"/>
      <c r="C103" s="90">
        <v>46211</v>
      </c>
      <c r="D103" s="82" t="s">
        <v>127</v>
      </c>
      <c r="E103" s="82" t="s">
        <v>1268</v>
      </c>
      <c r="F103" s="82" t="s">
        <v>1268</v>
      </c>
      <c r="G103" s="82"/>
      <c r="H103" s="82"/>
      <c r="I103" s="82"/>
      <c r="J103" s="82"/>
      <c r="K103" s="82"/>
      <c r="L103" s="82"/>
      <c r="M103" s="82"/>
      <c r="N103" s="82"/>
      <c r="O103" s="82"/>
      <c r="P103" s="82"/>
      <c r="Q103" s="82"/>
      <c r="R103" s="82"/>
      <c r="S103" s="82"/>
    </row>
    <row r="104" spans="1:19" s="5" customFormat="1" x14ac:dyDescent="0.2">
      <c r="A104" s="6" t="e">
        <f t="shared" si="3"/>
        <v>#VALUE!</v>
      </c>
      <c r="B104" s="82"/>
      <c r="C104" s="90">
        <v>47104</v>
      </c>
      <c r="D104" s="82" t="s">
        <v>56</v>
      </c>
      <c r="E104" s="82" t="s">
        <v>1268</v>
      </c>
      <c r="F104" s="82" t="s">
        <v>1268</v>
      </c>
      <c r="G104" s="82"/>
      <c r="H104" s="82"/>
      <c r="I104" s="82"/>
      <c r="J104" s="82"/>
      <c r="K104" s="82" t="str">
        <f>F104</f>
        <v>??</v>
      </c>
      <c r="L104" s="82"/>
      <c r="M104" s="82"/>
      <c r="N104" s="82"/>
      <c r="O104" s="82"/>
      <c r="P104" s="82"/>
      <c r="Q104" s="82"/>
      <c r="R104" s="82"/>
      <c r="S104" s="82"/>
    </row>
    <row r="105" spans="1:19" s="5" customFormat="1" x14ac:dyDescent="0.2">
      <c r="A105" s="6" t="e">
        <f t="shared" si="3"/>
        <v>#VALUE!</v>
      </c>
      <c r="B105" s="82"/>
      <c r="C105" s="90">
        <v>47114</v>
      </c>
      <c r="D105" s="82" t="s">
        <v>57</v>
      </c>
      <c r="E105" s="82" t="s">
        <v>1268</v>
      </c>
      <c r="F105" s="82" t="s">
        <v>1268</v>
      </c>
      <c r="G105" s="82"/>
      <c r="H105" s="82"/>
      <c r="I105" s="82"/>
      <c r="J105" s="82"/>
      <c r="K105" s="82" t="str">
        <f>F105</f>
        <v>??</v>
      </c>
      <c r="L105" s="82"/>
      <c r="M105" s="82"/>
      <c r="N105" s="82"/>
      <c r="O105" s="82"/>
      <c r="P105" s="82"/>
      <c r="Q105" s="82"/>
      <c r="R105" s="82"/>
      <c r="S105" s="82"/>
    </row>
    <row r="106" spans="1:19" s="5" customFormat="1" x14ac:dyDescent="0.2">
      <c r="A106" s="6" t="e">
        <f t="shared" si="3"/>
        <v>#VALUE!</v>
      </c>
      <c r="B106" s="82"/>
      <c r="C106" s="90">
        <v>47115</v>
      </c>
      <c r="D106" s="82" t="s">
        <v>104</v>
      </c>
      <c r="E106" s="82" t="s">
        <v>1268</v>
      </c>
      <c r="F106" s="82" t="s">
        <v>1268</v>
      </c>
      <c r="G106" s="82"/>
      <c r="H106" s="82"/>
      <c r="I106" s="82"/>
      <c r="J106" s="82"/>
      <c r="K106" s="82" t="str">
        <f>F106</f>
        <v>??</v>
      </c>
      <c r="L106" s="82"/>
      <c r="M106" s="82"/>
      <c r="N106" s="82"/>
      <c r="O106" s="82"/>
      <c r="P106" s="82"/>
      <c r="Q106" s="82"/>
      <c r="R106" s="82"/>
      <c r="S106" s="82"/>
    </row>
    <row r="107" spans="1:19" s="5" customFormat="1" x14ac:dyDescent="0.2">
      <c r="A107" s="6" t="e">
        <f t="shared" si="3"/>
        <v>#VALUE!</v>
      </c>
      <c r="B107" s="82"/>
      <c r="C107" s="90">
        <v>47116</v>
      </c>
      <c r="D107" s="82" t="s">
        <v>402</v>
      </c>
      <c r="E107" s="82" t="s">
        <v>1268</v>
      </c>
      <c r="F107" s="82" t="s">
        <v>1268</v>
      </c>
      <c r="G107" s="82"/>
      <c r="H107" s="82"/>
      <c r="I107" s="82"/>
      <c r="J107" s="82"/>
      <c r="K107" s="82" t="str">
        <f>F107</f>
        <v>??</v>
      </c>
      <c r="L107" s="82"/>
      <c r="M107" s="82"/>
      <c r="N107" s="82"/>
      <c r="O107" s="82"/>
      <c r="P107" s="82"/>
      <c r="Q107" s="82"/>
      <c r="R107" s="82"/>
      <c r="S107" s="82"/>
    </row>
    <row r="108" spans="1:19" s="5" customFormat="1" x14ac:dyDescent="0.2">
      <c r="A108" s="6" t="e">
        <f t="shared" si="3"/>
        <v>#VALUE!</v>
      </c>
      <c r="B108" s="82"/>
      <c r="C108" s="90">
        <v>48107</v>
      </c>
      <c r="D108" s="82" t="s">
        <v>403</v>
      </c>
      <c r="E108" s="82" t="s">
        <v>1268</v>
      </c>
      <c r="F108" s="82" t="s">
        <v>1268</v>
      </c>
      <c r="G108" s="82"/>
      <c r="H108" s="82"/>
      <c r="I108" s="82"/>
      <c r="J108" s="82"/>
      <c r="K108" s="82"/>
      <c r="L108" s="82"/>
      <c r="M108" s="82"/>
      <c r="N108" s="82"/>
      <c r="O108" s="82"/>
      <c r="P108" s="82"/>
      <c r="Q108" s="82" t="str">
        <f>F108</f>
        <v>??</v>
      </c>
      <c r="R108" s="82"/>
      <c r="S108" s="82"/>
    </row>
    <row r="109" spans="1:19" s="5" customFormat="1" x14ac:dyDescent="0.2">
      <c r="A109" s="6" t="e">
        <f t="shared" si="3"/>
        <v>#VALUE!</v>
      </c>
      <c r="B109" s="82"/>
      <c r="C109" s="90">
        <v>48109</v>
      </c>
      <c r="D109" s="82" t="s">
        <v>404</v>
      </c>
      <c r="E109" s="82" t="s">
        <v>1268</v>
      </c>
      <c r="F109" s="82" t="s">
        <v>1268</v>
      </c>
      <c r="G109" s="82"/>
      <c r="H109" s="82"/>
      <c r="I109" s="82"/>
      <c r="J109" s="82"/>
      <c r="K109" s="82"/>
      <c r="L109" s="82"/>
      <c r="M109" s="82"/>
      <c r="N109" s="82"/>
      <c r="O109" s="82"/>
      <c r="P109" s="82"/>
      <c r="Q109" s="82" t="str">
        <f>F109</f>
        <v>??</v>
      </c>
      <c r="R109" s="82"/>
      <c r="S109" s="82"/>
    </row>
    <row r="110" spans="1:19" s="5" customFormat="1" x14ac:dyDescent="0.2">
      <c r="A110" s="6" t="e">
        <f t="shared" si="3"/>
        <v>#VALUE!</v>
      </c>
      <c r="B110" s="82"/>
      <c r="C110" s="90">
        <v>48111</v>
      </c>
      <c r="D110" s="82" t="s">
        <v>405</v>
      </c>
      <c r="E110" s="82" t="s">
        <v>1268</v>
      </c>
      <c r="F110" s="82" t="s">
        <v>1268</v>
      </c>
      <c r="G110" s="82"/>
      <c r="H110" s="82"/>
      <c r="I110" s="82"/>
      <c r="J110" s="82"/>
      <c r="K110" s="82"/>
      <c r="L110" s="82"/>
      <c r="M110" s="82"/>
      <c r="N110" s="82"/>
      <c r="O110" s="82" t="str">
        <f>F110</f>
        <v>??</v>
      </c>
      <c r="P110" s="82"/>
      <c r="Q110" s="82"/>
      <c r="R110" s="82"/>
      <c r="S110" s="82"/>
    </row>
    <row r="111" spans="1:19" s="5" customFormat="1" x14ac:dyDescent="0.2">
      <c r="A111" s="6" t="e">
        <f t="shared" si="3"/>
        <v>#VALUE!</v>
      </c>
      <c r="B111" s="82"/>
      <c r="C111" s="90">
        <v>48118</v>
      </c>
      <c r="D111" s="82" t="s">
        <v>406</v>
      </c>
      <c r="E111" s="82" t="s">
        <v>1268</v>
      </c>
      <c r="F111" s="82" t="s">
        <v>1268</v>
      </c>
      <c r="G111" s="82"/>
      <c r="H111" s="82"/>
      <c r="I111" s="82" t="str">
        <f>F111</f>
        <v>??</v>
      </c>
      <c r="J111" s="82"/>
      <c r="K111" s="82"/>
      <c r="L111" s="82"/>
      <c r="M111" s="82"/>
      <c r="N111" s="82"/>
      <c r="O111" s="82"/>
      <c r="P111" s="82"/>
      <c r="Q111" s="82"/>
      <c r="R111" s="82"/>
      <c r="S111" s="82"/>
    </row>
    <row r="112" spans="1:19" s="5" customFormat="1" x14ac:dyDescent="0.2">
      <c r="A112" s="6" t="e">
        <f t="shared" si="3"/>
        <v>#VALUE!</v>
      </c>
      <c r="B112" s="82"/>
      <c r="C112" s="90">
        <v>48119</v>
      </c>
      <c r="D112" s="82" t="s">
        <v>407</v>
      </c>
      <c r="E112" s="82" t="s">
        <v>1268</v>
      </c>
      <c r="F112" s="82" t="s">
        <v>1268</v>
      </c>
      <c r="G112" s="82"/>
      <c r="H112" s="82" t="str">
        <f>F112</f>
        <v>??</v>
      </c>
      <c r="I112" s="82"/>
      <c r="J112" s="82"/>
      <c r="K112" s="82"/>
      <c r="L112" s="82"/>
      <c r="M112" s="82"/>
      <c r="N112" s="82"/>
      <c r="O112" s="82"/>
      <c r="P112" s="82"/>
      <c r="Q112" s="82"/>
      <c r="R112" s="82"/>
      <c r="S112" s="82"/>
    </row>
    <row r="113" spans="1:19" s="5" customFormat="1" x14ac:dyDescent="0.2">
      <c r="A113" s="6" t="e">
        <f t="shared" si="3"/>
        <v>#VALUE!</v>
      </c>
      <c r="B113" s="82"/>
      <c r="C113" s="90">
        <v>49107</v>
      </c>
      <c r="D113" s="82" t="s">
        <v>408</v>
      </c>
      <c r="E113" s="82" t="s">
        <v>1268</v>
      </c>
      <c r="F113" s="82" t="s">
        <v>1268</v>
      </c>
      <c r="G113" s="82"/>
      <c r="H113" s="82"/>
      <c r="I113" s="82"/>
      <c r="J113" s="82"/>
      <c r="K113" s="82"/>
      <c r="L113" s="82"/>
      <c r="M113" s="82"/>
      <c r="N113" s="82"/>
      <c r="O113" s="82"/>
      <c r="P113" s="82"/>
      <c r="Q113" s="82" t="str">
        <f>F113</f>
        <v>??</v>
      </c>
      <c r="R113" s="82"/>
      <c r="S113" s="82"/>
    </row>
    <row r="114" spans="1:19" s="5" customFormat="1" x14ac:dyDescent="0.2">
      <c r="A114" s="6" t="e">
        <f t="shared" si="3"/>
        <v>#VALUE!</v>
      </c>
      <c r="B114" s="82"/>
      <c r="C114" s="90">
        <v>49109</v>
      </c>
      <c r="D114" s="82" t="s">
        <v>409</v>
      </c>
      <c r="E114" s="82" t="s">
        <v>1268</v>
      </c>
      <c r="F114" s="82" t="s">
        <v>1268</v>
      </c>
      <c r="G114" s="82"/>
      <c r="H114" s="82"/>
      <c r="I114" s="82"/>
      <c r="J114" s="82"/>
      <c r="K114" s="82"/>
      <c r="L114" s="82"/>
      <c r="M114" s="82"/>
      <c r="N114" s="82"/>
      <c r="O114" s="82"/>
      <c r="P114" s="82"/>
      <c r="Q114" s="82" t="str">
        <f>F114</f>
        <v>??</v>
      </c>
      <c r="R114" s="82"/>
      <c r="S114" s="82"/>
    </row>
    <row r="115" spans="1:19" s="5" customFormat="1" x14ac:dyDescent="0.2">
      <c r="A115" s="6" t="e">
        <f t="shared" si="3"/>
        <v>#VALUE!</v>
      </c>
      <c r="B115" s="82"/>
      <c r="C115" s="90">
        <v>49111</v>
      </c>
      <c r="D115" s="82" t="s">
        <v>410</v>
      </c>
      <c r="E115" s="82" t="s">
        <v>1268</v>
      </c>
      <c r="F115" s="82" t="s">
        <v>1268</v>
      </c>
      <c r="G115" s="82"/>
      <c r="H115" s="82"/>
      <c r="I115" s="82"/>
      <c r="J115" s="82"/>
      <c r="K115" s="82"/>
      <c r="L115" s="82"/>
      <c r="M115" s="82"/>
      <c r="N115" s="82"/>
      <c r="O115" s="82" t="str">
        <f>F115</f>
        <v>??</v>
      </c>
      <c r="P115" s="82"/>
      <c r="Q115" s="82"/>
      <c r="R115" s="82"/>
      <c r="S115" s="82"/>
    </row>
    <row r="116" spans="1:19" s="5" customFormat="1" x14ac:dyDescent="0.2">
      <c r="A116" s="6" t="e">
        <f t="shared" si="3"/>
        <v>#VALUE!</v>
      </c>
      <c r="B116" s="82"/>
      <c r="C116" s="90">
        <v>49118</v>
      </c>
      <c r="D116" s="82" t="s">
        <v>411</v>
      </c>
      <c r="E116" s="82" t="s">
        <v>1268</v>
      </c>
      <c r="F116" s="82" t="s">
        <v>1268</v>
      </c>
      <c r="G116" s="82"/>
      <c r="H116" s="82"/>
      <c r="I116" s="82" t="str">
        <f>F116</f>
        <v>??</v>
      </c>
      <c r="J116" s="82"/>
      <c r="K116" s="82"/>
      <c r="L116" s="82"/>
      <c r="M116" s="82"/>
      <c r="N116" s="82"/>
      <c r="O116" s="82"/>
      <c r="P116" s="82"/>
      <c r="Q116" s="82"/>
      <c r="R116" s="82"/>
      <c r="S116" s="82"/>
    </row>
    <row r="117" spans="1:19" s="5" customFormat="1" x14ac:dyDescent="0.2">
      <c r="A117" s="6" t="e">
        <f t="shared" si="3"/>
        <v>#VALUE!</v>
      </c>
      <c r="B117" s="82"/>
      <c r="C117" s="90">
        <v>49119</v>
      </c>
      <c r="D117" s="82" t="s">
        <v>412</v>
      </c>
      <c r="E117" s="82" t="s">
        <v>1268</v>
      </c>
      <c r="F117" s="82" t="s">
        <v>1268</v>
      </c>
      <c r="G117" s="82"/>
      <c r="H117" s="82" t="str">
        <f>F117</f>
        <v>??</v>
      </c>
      <c r="I117" s="82"/>
      <c r="J117" s="82"/>
      <c r="K117" s="82"/>
      <c r="L117" s="82"/>
      <c r="M117" s="82"/>
      <c r="N117" s="82"/>
      <c r="O117" s="82"/>
      <c r="P117" s="82"/>
      <c r="Q117" s="82"/>
      <c r="R117" s="82"/>
      <c r="S117" s="82"/>
    </row>
    <row r="118" spans="1:19" s="5" customFormat="1" x14ac:dyDescent="0.2">
      <c r="A118" s="6" t="s">
        <v>175</v>
      </c>
      <c r="B118" s="82"/>
      <c r="C118" s="90"/>
      <c r="D118" s="82"/>
      <c r="E118" s="82"/>
      <c r="F118" s="82"/>
      <c r="G118" s="82"/>
      <c r="H118" s="82"/>
      <c r="I118" s="82"/>
      <c r="J118" s="82"/>
      <c r="K118" s="82"/>
      <c r="L118" s="82"/>
      <c r="M118" s="82"/>
      <c r="N118" s="82"/>
      <c r="O118" s="82"/>
      <c r="P118" s="82"/>
      <c r="Q118" s="82"/>
      <c r="R118" s="82"/>
      <c r="S118" s="82"/>
    </row>
    <row r="119" spans="1:19" s="5" customFormat="1" x14ac:dyDescent="0.2">
      <c r="A119" s="6" t="e">
        <f t="shared" si="3"/>
        <v>#VALUE!</v>
      </c>
      <c r="B119" s="82"/>
      <c r="C119" s="90" t="s">
        <v>13</v>
      </c>
      <c r="D119" s="82" t="s">
        <v>413</v>
      </c>
      <c r="E119" s="82" t="s">
        <v>1268</v>
      </c>
      <c r="F119" s="91" t="s">
        <v>1268</v>
      </c>
      <c r="G119" s="82"/>
      <c r="H119" s="82"/>
      <c r="I119" s="82"/>
      <c r="J119" s="82"/>
      <c r="K119" s="82"/>
      <c r="L119" s="82"/>
      <c r="M119" s="82"/>
      <c r="N119" s="82"/>
      <c r="O119" s="82"/>
      <c r="P119" s="82" t="str">
        <f>F119</f>
        <v>??</v>
      </c>
      <c r="Q119" s="82"/>
      <c r="R119" s="82"/>
      <c r="S119" s="82"/>
    </row>
    <row r="120" spans="1:19" s="5" customFormat="1" x14ac:dyDescent="0.2">
      <c r="A120" s="6" t="e">
        <f t="shared" si="3"/>
        <v>#VALUE!</v>
      </c>
      <c r="B120" s="82"/>
      <c r="C120" s="90">
        <v>62190</v>
      </c>
      <c r="D120" s="82" t="s">
        <v>128</v>
      </c>
      <c r="E120" s="82" t="s">
        <v>1268</v>
      </c>
      <c r="F120" s="82" t="s">
        <v>1268</v>
      </c>
      <c r="G120" s="82"/>
      <c r="H120" s="82"/>
      <c r="I120" s="82"/>
      <c r="J120" s="82"/>
      <c r="K120" s="82"/>
      <c r="L120" s="82"/>
      <c r="M120" s="82"/>
      <c r="N120" s="82"/>
      <c r="O120" s="82"/>
      <c r="P120" s="82" t="str">
        <f>F120</f>
        <v>??</v>
      </c>
      <c r="Q120" s="82"/>
      <c r="R120" s="82"/>
      <c r="S120" s="82"/>
    </row>
    <row r="121" spans="1:19" s="5" customFormat="1" x14ac:dyDescent="0.2">
      <c r="A121" s="6" t="e">
        <f t="shared" si="3"/>
        <v>#VALUE!</v>
      </c>
      <c r="B121" s="82"/>
      <c r="C121" s="90">
        <v>62191</v>
      </c>
      <c r="D121" s="82" t="s">
        <v>129</v>
      </c>
      <c r="E121" s="82" t="s">
        <v>1268</v>
      </c>
      <c r="F121" s="82" t="s">
        <v>1268</v>
      </c>
      <c r="G121" s="82"/>
      <c r="H121" s="82"/>
      <c r="I121" s="82"/>
      <c r="J121" s="82"/>
      <c r="K121" s="82"/>
      <c r="L121" s="82"/>
      <c r="M121" s="82"/>
      <c r="N121" s="82"/>
      <c r="O121" s="82"/>
      <c r="P121" s="82" t="str">
        <f>F121</f>
        <v>??</v>
      </c>
      <c r="Q121" s="82"/>
      <c r="R121" s="82"/>
      <c r="S121" s="82"/>
    </row>
    <row r="122" spans="1:19" s="5" customFormat="1" x14ac:dyDescent="0.2">
      <c r="A122" s="6" t="e">
        <f t="shared" si="3"/>
        <v>#VALUE!</v>
      </c>
      <c r="B122" s="82"/>
      <c r="C122" s="90" t="s">
        <v>13</v>
      </c>
      <c r="D122" s="82" t="s">
        <v>414</v>
      </c>
      <c r="E122" s="82" t="s">
        <v>1268</v>
      </c>
      <c r="F122" s="82" t="s">
        <v>1268</v>
      </c>
      <c r="G122" s="82"/>
      <c r="H122" s="82"/>
      <c r="I122" s="82"/>
      <c r="J122" s="82"/>
      <c r="K122" s="82"/>
      <c r="L122" s="82"/>
      <c r="M122" s="82"/>
      <c r="N122" s="82"/>
      <c r="O122" s="82"/>
      <c r="P122" s="82"/>
      <c r="Q122" s="82" t="str">
        <f>F122</f>
        <v>??</v>
      </c>
      <c r="R122" s="82"/>
      <c r="S122" s="82"/>
    </row>
    <row r="123" spans="1:19" s="5" customFormat="1" x14ac:dyDescent="0.2">
      <c r="A123" s="6" t="e">
        <f t="shared" si="3"/>
        <v>#VALUE!</v>
      </c>
      <c r="B123" s="82"/>
      <c r="C123" s="90">
        <v>63101</v>
      </c>
      <c r="D123" s="82" t="s">
        <v>415</v>
      </c>
      <c r="E123" s="82" t="s">
        <v>1268</v>
      </c>
      <c r="F123" s="82" t="s">
        <v>1268</v>
      </c>
      <c r="G123" s="82"/>
      <c r="H123" s="82"/>
      <c r="I123" s="82"/>
      <c r="J123" s="82"/>
      <c r="K123" s="82"/>
      <c r="L123" s="82"/>
      <c r="M123" s="82"/>
      <c r="N123" s="82"/>
      <c r="O123" s="82"/>
      <c r="P123" s="82"/>
      <c r="Q123" s="82" t="str">
        <f>F123</f>
        <v>??</v>
      </c>
      <c r="R123" s="82"/>
      <c r="S123" s="82"/>
    </row>
    <row r="124" spans="1:19" s="5" customFormat="1" x14ac:dyDescent="0.2">
      <c r="A124" s="6" t="e">
        <f t="shared" si="3"/>
        <v>#VALUE!</v>
      </c>
      <c r="B124" s="82"/>
      <c r="C124" s="90">
        <v>63102</v>
      </c>
      <c r="D124" s="82" t="s">
        <v>416</v>
      </c>
      <c r="E124" s="82" t="s">
        <v>1268</v>
      </c>
      <c r="F124" s="82" t="s">
        <v>1268</v>
      </c>
      <c r="G124" s="82"/>
      <c r="H124" s="82"/>
      <c r="I124" s="82"/>
      <c r="J124" s="82"/>
      <c r="K124" s="82"/>
      <c r="L124" s="82"/>
      <c r="M124" s="82"/>
      <c r="N124" s="82"/>
      <c r="O124" s="82"/>
      <c r="P124" s="82"/>
      <c r="Q124" s="82" t="str">
        <f>F124</f>
        <v>??</v>
      </c>
      <c r="R124" s="82"/>
      <c r="S124" s="82"/>
    </row>
    <row r="125" spans="1:19" s="5" customFormat="1" x14ac:dyDescent="0.2">
      <c r="A125" s="6" t="e">
        <f t="shared" si="3"/>
        <v>#VALUE!</v>
      </c>
      <c r="B125" s="82"/>
      <c r="C125" s="90">
        <v>63103</v>
      </c>
      <c r="D125" s="82" t="s">
        <v>417</v>
      </c>
      <c r="E125" s="82" t="s">
        <v>1268</v>
      </c>
      <c r="F125" s="91" t="s">
        <v>1268</v>
      </c>
      <c r="G125" s="82"/>
      <c r="H125" s="82"/>
      <c r="I125" s="82"/>
      <c r="J125" s="82"/>
      <c r="K125" s="82"/>
      <c r="L125" s="82"/>
      <c r="M125" s="82"/>
      <c r="N125" s="82"/>
      <c r="O125" s="82"/>
      <c r="P125" s="82"/>
      <c r="Q125" s="82" t="str">
        <f>F125</f>
        <v>??</v>
      </c>
      <c r="R125" s="82"/>
      <c r="S125" s="82"/>
    </row>
    <row r="126" spans="1:19" s="5" customFormat="1" x14ac:dyDescent="0.2">
      <c r="A126" s="6" t="e">
        <f t="shared" si="3"/>
        <v>#VALUE!</v>
      </c>
      <c r="B126" s="82"/>
      <c r="C126" s="90">
        <v>63104</v>
      </c>
      <c r="D126" s="82" t="s">
        <v>130</v>
      </c>
      <c r="E126" s="82" t="s">
        <v>1268</v>
      </c>
      <c r="F126" s="82" t="s">
        <v>1268</v>
      </c>
      <c r="G126" s="82"/>
      <c r="H126" s="82"/>
      <c r="I126" s="82"/>
      <c r="J126" s="82"/>
      <c r="K126" s="82"/>
      <c r="L126" s="82"/>
      <c r="M126" s="82"/>
      <c r="N126" s="82"/>
      <c r="O126" s="82"/>
      <c r="P126" s="82"/>
      <c r="Q126" s="82"/>
      <c r="R126" s="82"/>
      <c r="S126" s="82"/>
    </row>
    <row r="127" spans="1:19" s="5" customFormat="1" x14ac:dyDescent="0.2">
      <c r="A127" s="6" t="e">
        <f t="shared" si="3"/>
        <v>#VALUE!</v>
      </c>
      <c r="B127" s="82"/>
      <c r="C127" s="90">
        <v>63105</v>
      </c>
      <c r="D127" s="82" t="s">
        <v>131</v>
      </c>
      <c r="E127" s="82" t="s">
        <v>1268</v>
      </c>
      <c r="F127" s="82" t="s">
        <v>1268</v>
      </c>
      <c r="G127" s="82"/>
      <c r="H127" s="82"/>
      <c r="I127" s="82"/>
      <c r="J127" s="82"/>
      <c r="K127" s="82"/>
      <c r="L127" s="82"/>
      <c r="M127" s="82"/>
      <c r="N127" s="82"/>
      <c r="O127" s="82"/>
      <c r="P127" s="82"/>
      <c r="Q127" s="82"/>
      <c r="R127" s="82"/>
      <c r="S127" s="82"/>
    </row>
    <row r="128" spans="1:19" s="5" customFormat="1" x14ac:dyDescent="0.2">
      <c r="A128" s="6" t="e">
        <f t="shared" si="3"/>
        <v>#VALUE!</v>
      </c>
      <c r="B128" s="82"/>
      <c r="C128" s="90">
        <v>65100</v>
      </c>
      <c r="D128" s="82" t="s">
        <v>132</v>
      </c>
      <c r="E128" s="82" t="s">
        <v>1268</v>
      </c>
      <c r="F128" s="82" t="s">
        <v>1268</v>
      </c>
      <c r="G128" s="82"/>
      <c r="H128" s="82"/>
      <c r="I128" s="82"/>
      <c r="J128" s="82"/>
      <c r="K128" s="82"/>
      <c r="L128" s="82"/>
      <c r="M128" s="82"/>
      <c r="N128" s="82"/>
      <c r="O128" s="82"/>
      <c r="P128" s="82"/>
      <c r="Q128" s="82"/>
      <c r="R128" s="82"/>
      <c r="S128" s="82"/>
    </row>
    <row r="129" spans="1:19" s="5" customFormat="1" x14ac:dyDescent="0.2">
      <c r="A129" s="6" t="e">
        <f>SUM(H129:Q129)-F129</f>
        <v>#VALUE!</v>
      </c>
      <c r="B129" s="82"/>
      <c r="C129" s="90">
        <v>64101</v>
      </c>
      <c r="D129" s="92" t="s">
        <v>330</v>
      </c>
      <c r="E129" s="82" t="s">
        <v>1268</v>
      </c>
      <c r="F129" s="82" t="s">
        <v>1268</v>
      </c>
      <c r="G129" s="82"/>
      <c r="H129" s="82"/>
      <c r="I129" s="82"/>
      <c r="J129" s="82"/>
      <c r="K129" s="82"/>
      <c r="L129" s="82"/>
      <c r="M129" s="82"/>
      <c r="N129" s="82"/>
      <c r="O129" s="82"/>
      <c r="P129" s="82"/>
      <c r="Q129" s="82"/>
      <c r="R129" s="82"/>
      <c r="S129" s="82"/>
    </row>
    <row r="130" spans="1:19" s="5" customFormat="1" x14ac:dyDescent="0.2">
      <c r="A130" s="6" t="e">
        <f>SUM(H130:Q130)-F130</f>
        <v>#VALUE!</v>
      </c>
      <c r="B130" s="82"/>
      <c r="C130" s="90">
        <v>64102</v>
      </c>
      <c r="D130" s="92" t="s">
        <v>331</v>
      </c>
      <c r="E130" s="82" t="s">
        <v>1268</v>
      </c>
      <c r="F130" s="82" t="s">
        <v>1268</v>
      </c>
      <c r="G130" s="82"/>
      <c r="H130" s="82"/>
      <c r="I130" s="82"/>
      <c r="J130" s="82"/>
      <c r="K130" s="82"/>
      <c r="L130" s="82"/>
      <c r="M130" s="82"/>
      <c r="N130" s="82"/>
      <c r="O130" s="82"/>
      <c r="P130" s="82"/>
      <c r="Q130" s="82"/>
      <c r="R130" s="82"/>
      <c r="S130" s="82"/>
    </row>
    <row r="131" spans="1:19" s="5" customFormat="1" x14ac:dyDescent="0.2">
      <c r="A131" s="6" t="e">
        <f>SUM(H131:Q131)-F131</f>
        <v>#VALUE!</v>
      </c>
      <c r="B131" s="82"/>
      <c r="C131" s="90">
        <v>64103</v>
      </c>
      <c r="D131" s="92" t="s">
        <v>332</v>
      </c>
      <c r="E131" s="82" t="s">
        <v>1268</v>
      </c>
      <c r="F131" s="82" t="s">
        <v>1268</v>
      </c>
      <c r="G131" s="82"/>
      <c r="H131" s="82"/>
      <c r="I131" s="82"/>
      <c r="J131" s="82"/>
      <c r="K131" s="82" t="str">
        <f>F131</f>
        <v>??</v>
      </c>
      <c r="L131" s="82"/>
      <c r="M131" s="82"/>
      <c r="N131" s="82"/>
      <c r="O131" s="82"/>
      <c r="P131" s="82"/>
      <c r="Q131" s="82"/>
      <c r="R131" s="82"/>
      <c r="S131" s="82"/>
    </row>
    <row r="132" spans="1:19" s="5" customFormat="1" x14ac:dyDescent="0.2">
      <c r="A132" s="6" t="e">
        <f>SUM(H132:Q132)-F132</f>
        <v>#VALUE!</v>
      </c>
      <c r="B132" s="82"/>
      <c r="C132" s="90">
        <v>64104</v>
      </c>
      <c r="D132" s="92" t="s">
        <v>333</v>
      </c>
      <c r="E132" s="82" t="s">
        <v>1268</v>
      </c>
      <c r="F132" s="82" t="s">
        <v>1268</v>
      </c>
      <c r="G132" s="82"/>
      <c r="H132" s="82"/>
      <c r="I132" s="82"/>
      <c r="J132" s="82"/>
      <c r="K132" s="82"/>
      <c r="L132" s="82"/>
      <c r="M132" s="82"/>
      <c r="N132" s="82"/>
      <c r="O132" s="82"/>
      <c r="P132" s="82"/>
      <c r="Q132" s="82"/>
      <c r="R132" s="82"/>
      <c r="S132" s="82"/>
    </row>
    <row r="133" spans="1:19" s="5" customFormat="1" x14ac:dyDescent="0.2">
      <c r="A133" s="6" t="e">
        <f t="shared" si="3"/>
        <v>#VALUE!</v>
      </c>
      <c r="B133" s="82"/>
      <c r="C133" s="90">
        <v>65101</v>
      </c>
      <c r="D133" s="93" t="s">
        <v>418</v>
      </c>
      <c r="E133" s="82" t="s">
        <v>1268</v>
      </c>
      <c r="F133" s="82" t="s">
        <v>1268</v>
      </c>
      <c r="G133" s="82"/>
      <c r="H133" s="94"/>
      <c r="I133" s="94">
        <v>289498.53999999998</v>
      </c>
      <c r="J133" s="94">
        <v>27264.57</v>
      </c>
      <c r="K133" s="94">
        <v>70281.5</v>
      </c>
      <c r="L133" s="94"/>
      <c r="M133" s="94"/>
      <c r="N133" s="94"/>
      <c r="O133" s="94">
        <v>7989.42</v>
      </c>
      <c r="P133" s="94"/>
      <c r="Q133" s="94">
        <v>406737.94999999995</v>
      </c>
      <c r="R133" s="82"/>
      <c r="S133" s="82"/>
    </row>
    <row r="134" spans="1:19" s="5" customFormat="1" x14ac:dyDescent="0.2">
      <c r="A134" s="6" t="e">
        <f>SUM(H134:Q134)-F134</f>
        <v>#VALUE!</v>
      </c>
      <c r="B134" s="82"/>
      <c r="C134" s="90">
        <v>65102</v>
      </c>
      <c r="D134" s="82" t="s">
        <v>419</v>
      </c>
      <c r="E134" s="82" t="s">
        <v>1268</v>
      </c>
      <c r="F134" s="82" t="s">
        <v>1268</v>
      </c>
      <c r="G134" s="82"/>
      <c r="H134" s="94"/>
      <c r="I134" s="94">
        <v>0</v>
      </c>
      <c r="J134" s="94">
        <v>0</v>
      </c>
      <c r="K134" s="94">
        <v>75404.259999999995</v>
      </c>
      <c r="L134" s="94">
        <v>13000</v>
      </c>
      <c r="M134" s="94">
        <v>561</v>
      </c>
      <c r="N134" s="94"/>
      <c r="O134" s="94">
        <v>11730.699999999999</v>
      </c>
      <c r="P134" s="94">
        <v>4928.5</v>
      </c>
      <c r="Q134" s="94"/>
      <c r="R134" s="82"/>
      <c r="S134" s="82"/>
    </row>
    <row r="135" spans="1:19" s="5" customFormat="1" x14ac:dyDescent="0.2">
      <c r="A135" s="6" t="e">
        <f t="shared" si="3"/>
        <v>#VALUE!</v>
      </c>
      <c r="B135" s="82"/>
      <c r="C135" s="90">
        <v>65103</v>
      </c>
      <c r="D135" s="82" t="s">
        <v>180</v>
      </c>
      <c r="E135" s="82" t="s">
        <v>1268</v>
      </c>
      <c r="F135" s="82" t="s">
        <v>1268</v>
      </c>
      <c r="G135" s="82"/>
      <c r="H135" s="94"/>
      <c r="I135" s="94"/>
      <c r="J135" s="94"/>
      <c r="K135" s="94"/>
      <c r="L135" s="94"/>
      <c r="M135" s="94"/>
      <c r="N135" s="94"/>
      <c r="O135" s="94"/>
      <c r="P135" s="94"/>
      <c r="Q135" s="94" t="str">
        <f>F135</f>
        <v>??</v>
      </c>
      <c r="R135" s="82"/>
      <c r="S135" s="82"/>
    </row>
    <row r="136" spans="1:19" s="5" customFormat="1" x14ac:dyDescent="0.2">
      <c r="A136" s="6" t="e">
        <f t="shared" si="3"/>
        <v>#VALUE!</v>
      </c>
      <c r="B136" s="82"/>
      <c r="C136" s="90">
        <v>65104</v>
      </c>
      <c r="D136" s="82" t="s">
        <v>420</v>
      </c>
      <c r="E136" s="82" t="s">
        <v>1268</v>
      </c>
      <c r="F136" s="82" t="s">
        <v>1268</v>
      </c>
      <c r="G136" s="82"/>
      <c r="H136" s="82"/>
      <c r="I136" s="82"/>
      <c r="J136" s="82"/>
      <c r="K136" s="82"/>
      <c r="L136" s="82"/>
      <c r="M136" s="82"/>
      <c r="N136" s="82"/>
      <c r="O136" s="82"/>
      <c r="P136" s="82"/>
      <c r="Q136" s="82" t="str">
        <f>F136</f>
        <v>??</v>
      </c>
      <c r="R136" s="82"/>
      <c r="S136" s="82"/>
    </row>
    <row r="137" spans="1:19" s="5" customFormat="1" x14ac:dyDescent="0.2">
      <c r="A137" s="6" t="e">
        <f t="shared" si="3"/>
        <v>#VALUE!</v>
      </c>
      <c r="B137" s="82"/>
      <c r="C137" s="90">
        <v>65105</v>
      </c>
      <c r="D137" s="82" t="s">
        <v>421</v>
      </c>
      <c r="E137" s="82" t="s">
        <v>1268</v>
      </c>
      <c r="F137" s="82" t="s">
        <v>1268</v>
      </c>
      <c r="G137" s="82"/>
      <c r="H137" s="82"/>
      <c r="I137" s="82"/>
      <c r="J137" s="82"/>
      <c r="K137" s="82"/>
      <c r="L137" s="82"/>
      <c r="M137" s="82"/>
      <c r="N137" s="82"/>
      <c r="O137" s="82" t="str">
        <f>F137</f>
        <v>??</v>
      </c>
      <c r="P137" s="82"/>
      <c r="Q137" s="82"/>
      <c r="R137" s="82"/>
      <c r="S137" s="82"/>
    </row>
    <row r="138" spans="1:19" s="5" customFormat="1" x14ac:dyDescent="0.2">
      <c r="A138" s="6" t="e">
        <f t="shared" si="3"/>
        <v>#VALUE!</v>
      </c>
      <c r="B138" s="82"/>
      <c r="C138" s="90">
        <v>65106</v>
      </c>
      <c r="D138" s="82" t="s">
        <v>181</v>
      </c>
      <c r="E138" s="82" t="s">
        <v>1268</v>
      </c>
      <c r="F138" s="82" t="s">
        <v>1268</v>
      </c>
      <c r="G138" s="82"/>
      <c r="H138" s="82"/>
      <c r="I138" s="82"/>
      <c r="J138" s="82"/>
      <c r="K138" s="82"/>
      <c r="L138" s="82"/>
      <c r="M138" s="82"/>
      <c r="N138" s="82"/>
      <c r="O138" s="82"/>
      <c r="P138" s="82"/>
      <c r="Q138" s="82"/>
      <c r="R138" s="82"/>
      <c r="S138" s="82"/>
    </row>
    <row r="139" spans="1:19" s="5" customFormat="1" x14ac:dyDescent="0.2">
      <c r="A139" s="6" t="e">
        <f t="shared" si="3"/>
        <v>#VALUE!</v>
      </c>
      <c r="B139" s="82"/>
      <c r="C139" s="90">
        <v>65107</v>
      </c>
      <c r="D139" s="82" t="s">
        <v>424</v>
      </c>
      <c r="E139" s="82" t="s">
        <v>1268</v>
      </c>
      <c r="F139" s="82" t="s">
        <v>1268</v>
      </c>
      <c r="G139" s="82"/>
      <c r="H139" s="82"/>
      <c r="I139" s="82"/>
      <c r="J139" s="82"/>
      <c r="K139" s="82"/>
      <c r="L139" s="82"/>
      <c r="M139" s="82"/>
      <c r="N139" s="82"/>
      <c r="O139" s="82"/>
      <c r="P139" s="82"/>
      <c r="Q139" s="82"/>
      <c r="R139" s="82"/>
      <c r="S139" s="82"/>
    </row>
    <row r="140" spans="1:19" s="5" customFormat="1" x14ac:dyDescent="0.2">
      <c r="A140" s="6" t="e">
        <f t="shared" si="3"/>
        <v>#VALUE!</v>
      </c>
      <c r="B140" s="82"/>
      <c r="C140" s="90">
        <v>65121</v>
      </c>
      <c r="D140" s="82" t="s">
        <v>182</v>
      </c>
      <c r="E140" s="82" t="s">
        <v>1268</v>
      </c>
      <c r="F140" s="82" t="s">
        <v>1268</v>
      </c>
      <c r="G140" s="82"/>
      <c r="H140" s="82"/>
      <c r="I140" s="82"/>
      <c r="J140" s="82"/>
      <c r="K140" s="82"/>
      <c r="L140" s="82"/>
      <c r="M140" s="82"/>
      <c r="N140" s="82"/>
      <c r="O140" s="82"/>
      <c r="P140" s="82"/>
      <c r="Q140" s="82"/>
      <c r="R140" s="82"/>
      <c r="S140" s="82"/>
    </row>
    <row r="141" spans="1:19" s="5" customFormat="1" x14ac:dyDescent="0.2">
      <c r="A141" s="6" t="e">
        <f t="shared" si="3"/>
        <v>#VALUE!</v>
      </c>
      <c r="B141" s="82"/>
      <c r="C141" s="90">
        <v>65130</v>
      </c>
      <c r="D141" s="82" t="s">
        <v>422</v>
      </c>
      <c r="E141" s="82" t="s">
        <v>1268</v>
      </c>
      <c r="F141" s="82" t="s">
        <v>1268</v>
      </c>
      <c r="G141" s="82"/>
      <c r="H141" s="82"/>
      <c r="I141" s="82"/>
      <c r="J141" s="82"/>
      <c r="K141" s="82"/>
      <c r="L141" s="82"/>
      <c r="M141" s="82"/>
      <c r="N141" s="82"/>
      <c r="O141" s="82"/>
      <c r="P141" s="82"/>
      <c r="Q141" s="82" t="str">
        <f>F141</f>
        <v>??</v>
      </c>
      <c r="R141" s="82"/>
      <c r="S141" s="82"/>
    </row>
    <row r="142" spans="1:19" s="5" customFormat="1" x14ac:dyDescent="0.2">
      <c r="A142" s="6" t="e">
        <f t="shared" si="3"/>
        <v>#VALUE!</v>
      </c>
      <c r="B142" s="82"/>
      <c r="C142" s="90">
        <v>65150</v>
      </c>
      <c r="D142" s="82" t="s">
        <v>423</v>
      </c>
      <c r="E142" s="82" t="s">
        <v>1268</v>
      </c>
      <c r="F142" s="82" t="s">
        <v>1268</v>
      </c>
      <c r="G142" s="82"/>
      <c r="H142" s="82"/>
      <c r="I142" s="82"/>
      <c r="J142" s="82"/>
      <c r="K142" s="82"/>
      <c r="L142" s="82"/>
      <c r="M142" s="82"/>
      <c r="N142" s="82"/>
      <c r="O142" s="82"/>
      <c r="P142" s="82"/>
      <c r="Q142" s="82" t="str">
        <f>F142</f>
        <v>??</v>
      </c>
      <c r="R142" s="82"/>
      <c r="S142" s="82"/>
    </row>
    <row r="143" spans="1:19" s="5" customFormat="1" x14ac:dyDescent="0.2">
      <c r="A143" s="6" t="e">
        <f t="shared" si="3"/>
        <v>#VALUE!</v>
      </c>
      <c r="B143" s="82"/>
      <c r="C143" s="90">
        <v>65160</v>
      </c>
      <c r="D143" s="82" t="s">
        <v>183</v>
      </c>
      <c r="E143" s="82" t="s">
        <v>1268</v>
      </c>
      <c r="F143" s="82" t="s">
        <v>1268</v>
      </c>
      <c r="G143" s="82"/>
      <c r="H143" s="82"/>
      <c r="I143" s="82"/>
      <c r="J143" s="82"/>
      <c r="K143" s="82"/>
      <c r="L143" s="82"/>
      <c r="M143" s="82"/>
      <c r="N143" s="82"/>
      <c r="O143" s="82"/>
      <c r="P143" s="82"/>
      <c r="Q143" s="82"/>
      <c r="R143" s="82"/>
      <c r="S143" s="82"/>
    </row>
    <row r="144" spans="1:19" s="5" customFormat="1" x14ac:dyDescent="0.2">
      <c r="A144" s="6" t="e">
        <f t="shared" si="3"/>
        <v>#VALUE!</v>
      </c>
      <c r="B144" s="82"/>
      <c r="C144" s="90">
        <v>65161</v>
      </c>
      <c r="D144" s="82" t="s">
        <v>184</v>
      </c>
      <c r="E144" s="82" t="s">
        <v>1268</v>
      </c>
      <c r="F144" s="82" t="s">
        <v>1268</v>
      </c>
      <c r="G144" s="82"/>
      <c r="H144" s="82"/>
      <c r="I144" s="82"/>
      <c r="J144" s="82"/>
      <c r="K144" s="82"/>
      <c r="L144" s="82"/>
      <c r="M144" s="82"/>
      <c r="N144" s="82"/>
      <c r="O144" s="82"/>
      <c r="P144" s="82"/>
      <c r="Q144" s="82"/>
      <c r="R144" s="82"/>
      <c r="S144" s="82"/>
    </row>
    <row r="145" spans="1:19" s="5" customFormat="1" x14ac:dyDescent="0.2">
      <c r="A145" s="6" t="e">
        <f t="shared" si="3"/>
        <v>#VALUE!</v>
      </c>
      <c r="B145" s="82"/>
      <c r="C145" s="90">
        <v>65162</v>
      </c>
      <c r="D145" s="82" t="s">
        <v>185</v>
      </c>
      <c r="E145" s="82" t="s">
        <v>1268</v>
      </c>
      <c r="F145" s="82" t="s">
        <v>1268</v>
      </c>
      <c r="G145" s="82"/>
      <c r="H145" s="82"/>
      <c r="I145" s="82"/>
      <c r="J145" s="82"/>
      <c r="K145" s="82"/>
      <c r="L145" s="82"/>
      <c r="M145" s="82"/>
      <c r="N145" s="82"/>
      <c r="O145" s="82"/>
      <c r="P145" s="82"/>
      <c r="Q145" s="82"/>
      <c r="R145" s="82"/>
      <c r="S145" s="82"/>
    </row>
    <row r="146" spans="1:19" s="5" customFormat="1" x14ac:dyDescent="0.2">
      <c r="A146" s="6" t="e">
        <f t="shared" si="3"/>
        <v>#VALUE!</v>
      </c>
      <c r="B146" s="82"/>
      <c r="C146" s="90">
        <v>65163</v>
      </c>
      <c r="D146" s="82" t="s">
        <v>288</v>
      </c>
      <c r="E146" s="82" t="s">
        <v>1268</v>
      </c>
      <c r="F146" s="82" t="s">
        <v>1268</v>
      </c>
      <c r="G146" s="82"/>
      <c r="H146" s="82"/>
      <c r="I146" s="82"/>
      <c r="J146" s="82"/>
      <c r="K146" s="82"/>
      <c r="L146" s="82"/>
      <c r="M146" s="82"/>
      <c r="N146" s="82"/>
      <c r="O146" s="82"/>
      <c r="P146" s="82"/>
      <c r="Q146" s="82"/>
      <c r="R146" s="82"/>
      <c r="S146" s="82"/>
    </row>
    <row r="147" spans="1:19" s="5" customFormat="1" x14ac:dyDescent="0.2">
      <c r="A147" s="6" t="e">
        <f t="shared" si="3"/>
        <v>#VALUE!</v>
      </c>
      <c r="B147" s="82"/>
      <c r="C147" s="90">
        <v>65165</v>
      </c>
      <c r="D147" s="82" t="s">
        <v>289</v>
      </c>
      <c r="E147" s="82" t="s">
        <v>1268</v>
      </c>
      <c r="F147" s="82" t="s">
        <v>1268</v>
      </c>
      <c r="G147" s="82"/>
      <c r="H147" s="82"/>
      <c r="I147" s="82"/>
      <c r="J147" s="82"/>
      <c r="K147" s="82"/>
      <c r="L147" s="82"/>
      <c r="M147" s="82"/>
      <c r="N147" s="82"/>
      <c r="O147" s="82"/>
      <c r="P147" s="82"/>
      <c r="Q147" s="82"/>
      <c r="R147" s="82"/>
      <c r="S147" s="82"/>
    </row>
    <row r="148" spans="1:19" s="5" customFormat="1" x14ac:dyDescent="0.2">
      <c r="A148" s="6" t="e">
        <f t="shared" si="3"/>
        <v>#VALUE!</v>
      </c>
      <c r="B148" s="82"/>
      <c r="C148" s="90">
        <v>66101</v>
      </c>
      <c r="D148" s="82" t="s">
        <v>217</v>
      </c>
      <c r="E148" s="82" t="s">
        <v>1268</v>
      </c>
      <c r="F148" s="82" t="s">
        <v>1268</v>
      </c>
      <c r="G148" s="82"/>
      <c r="H148" s="82"/>
      <c r="I148" s="82"/>
      <c r="J148" s="82"/>
      <c r="K148" s="82">
        <v>5547.5</v>
      </c>
      <c r="L148" s="82">
        <v>-5000</v>
      </c>
      <c r="M148" s="82">
        <v>85</v>
      </c>
      <c r="N148" s="82">
        <v>44168.74</v>
      </c>
      <c r="O148" s="82">
        <v>700125.14</v>
      </c>
      <c r="P148" s="82">
        <v>96318.459999999992</v>
      </c>
      <c r="Q148" s="82"/>
      <c r="R148" s="82"/>
      <c r="S148" s="82"/>
    </row>
    <row r="149" spans="1:19" s="5" customFormat="1" x14ac:dyDescent="0.2">
      <c r="A149" s="6" t="e">
        <f t="shared" si="3"/>
        <v>#VALUE!</v>
      </c>
      <c r="B149" s="82"/>
      <c r="C149" s="90">
        <v>66102</v>
      </c>
      <c r="D149" s="82" t="s">
        <v>92</v>
      </c>
      <c r="E149" s="82" t="s">
        <v>1268</v>
      </c>
      <c r="F149" s="82" t="s">
        <v>1268</v>
      </c>
      <c r="G149" s="82"/>
      <c r="H149" s="82" t="str">
        <f>F149</f>
        <v>??</v>
      </c>
      <c r="I149" s="82"/>
      <c r="J149" s="82"/>
      <c r="K149" s="82"/>
      <c r="L149" s="82"/>
      <c r="M149" s="82"/>
      <c r="N149" s="82"/>
      <c r="O149" s="82"/>
      <c r="P149" s="82"/>
      <c r="Q149" s="82"/>
      <c r="R149" s="82"/>
      <c r="S149" s="82"/>
    </row>
    <row r="150" spans="1:19" s="5" customFormat="1" x14ac:dyDescent="0.2">
      <c r="A150" s="6" t="e">
        <f t="shared" si="3"/>
        <v>#VALUE!</v>
      </c>
      <c r="B150" s="82"/>
      <c r="C150" s="90">
        <v>66170</v>
      </c>
      <c r="D150" s="82" t="s">
        <v>290</v>
      </c>
      <c r="E150" s="82" t="s">
        <v>1268</v>
      </c>
      <c r="F150" s="82" t="s">
        <v>1268</v>
      </c>
      <c r="G150" s="82"/>
      <c r="H150" s="82"/>
      <c r="I150" s="82"/>
      <c r="J150" s="82"/>
      <c r="K150" s="82"/>
      <c r="L150" s="82"/>
      <c r="M150" s="82"/>
      <c r="N150" s="82"/>
      <c r="O150" s="82"/>
      <c r="P150" s="82"/>
      <c r="Q150" s="82"/>
      <c r="R150" s="82"/>
      <c r="S150" s="82"/>
    </row>
    <row r="151" spans="1:19" s="5" customFormat="1" x14ac:dyDescent="0.2">
      <c r="A151" s="6" t="e">
        <f t="shared" ref="A151:A223" si="4">SUM(H151:Q151)-F151</f>
        <v>#VALUE!</v>
      </c>
      <c r="B151" s="82"/>
      <c r="C151" s="90">
        <v>66175</v>
      </c>
      <c r="D151" s="82" t="s">
        <v>291</v>
      </c>
      <c r="E151" s="82" t="s">
        <v>1268</v>
      </c>
      <c r="F151" s="82" t="s">
        <v>1268</v>
      </c>
      <c r="G151" s="82"/>
      <c r="H151" s="82"/>
      <c r="I151" s="82"/>
      <c r="J151" s="82"/>
      <c r="K151" s="82"/>
      <c r="L151" s="82"/>
      <c r="M151" s="82"/>
      <c r="N151" s="82"/>
      <c r="O151" s="82"/>
      <c r="P151" s="82"/>
      <c r="Q151" s="82"/>
      <c r="R151" s="82"/>
      <c r="S151" s="82"/>
    </row>
    <row r="152" spans="1:19" s="5" customFormat="1" x14ac:dyDescent="0.2">
      <c r="A152" s="6" t="s">
        <v>175</v>
      </c>
      <c r="B152" s="82"/>
      <c r="C152" s="90"/>
      <c r="D152" s="82"/>
      <c r="E152" s="82"/>
      <c r="F152" s="82"/>
      <c r="G152" s="82"/>
      <c r="H152" s="82"/>
      <c r="I152" s="82"/>
      <c r="J152" s="82"/>
      <c r="K152" s="82"/>
      <c r="L152" s="82"/>
      <c r="M152" s="82"/>
      <c r="N152" s="82"/>
      <c r="O152" s="82"/>
      <c r="P152" s="82"/>
      <c r="Q152" s="82"/>
      <c r="R152" s="82"/>
      <c r="S152" s="82"/>
    </row>
    <row r="153" spans="1:19" s="5" customFormat="1" x14ac:dyDescent="0.2">
      <c r="A153" s="6" t="e">
        <f t="shared" si="4"/>
        <v>#VALUE!</v>
      </c>
      <c r="B153" s="82"/>
      <c r="C153" s="90">
        <v>71101</v>
      </c>
      <c r="D153" s="82" t="s">
        <v>378</v>
      </c>
      <c r="E153" s="82" t="s">
        <v>1268</v>
      </c>
      <c r="F153" s="82" t="s">
        <v>1268</v>
      </c>
      <c r="G153" s="82"/>
      <c r="H153" s="82"/>
      <c r="I153" s="82"/>
      <c r="J153" s="82"/>
      <c r="K153" s="82"/>
      <c r="L153" s="82"/>
      <c r="M153" s="82"/>
      <c r="N153" s="82"/>
      <c r="O153" s="82"/>
      <c r="P153" s="82"/>
      <c r="Q153" s="82" t="str">
        <f t="shared" ref="Q153:Q159" si="5">F153</f>
        <v>??</v>
      </c>
      <c r="R153" s="82"/>
      <c r="S153" s="82"/>
    </row>
    <row r="154" spans="1:19" s="5" customFormat="1" x14ac:dyDescent="0.2">
      <c r="A154" s="6" t="e">
        <f>SUM(H154:Q154)-F154</f>
        <v>#VALUE!</v>
      </c>
      <c r="B154" s="82"/>
      <c r="C154" s="90">
        <v>71102</v>
      </c>
      <c r="D154" s="82" t="s">
        <v>194</v>
      </c>
      <c r="E154" s="82" t="s">
        <v>1268</v>
      </c>
      <c r="F154" s="82" t="s">
        <v>1268</v>
      </c>
      <c r="G154" s="82"/>
      <c r="H154" s="82"/>
      <c r="I154" s="82"/>
      <c r="J154" s="82"/>
      <c r="K154" s="82"/>
      <c r="L154" s="82"/>
      <c r="M154" s="82"/>
      <c r="N154" s="82"/>
      <c r="O154" s="82"/>
      <c r="P154" s="82"/>
      <c r="Q154" s="82" t="str">
        <f t="shared" si="5"/>
        <v>??</v>
      </c>
      <c r="R154" s="82"/>
      <c r="S154" s="82"/>
    </row>
    <row r="155" spans="1:19" s="5" customFormat="1" x14ac:dyDescent="0.2">
      <c r="A155" s="6" t="e">
        <f>SUM(H155:Q155)-F155</f>
        <v>#VALUE!</v>
      </c>
      <c r="B155" s="82"/>
      <c r="C155" s="90">
        <v>71103</v>
      </c>
      <c r="D155" s="82" t="s">
        <v>195</v>
      </c>
      <c r="E155" s="82" t="s">
        <v>1268</v>
      </c>
      <c r="F155" s="82" t="s">
        <v>1268</v>
      </c>
      <c r="G155" s="82"/>
      <c r="H155" s="82"/>
      <c r="I155" s="82"/>
      <c r="J155" s="82"/>
      <c r="K155" s="82"/>
      <c r="L155" s="82"/>
      <c r="M155" s="82"/>
      <c r="N155" s="82"/>
      <c r="O155" s="82"/>
      <c r="P155" s="82"/>
      <c r="Q155" s="82" t="str">
        <f t="shared" si="5"/>
        <v>??</v>
      </c>
      <c r="R155" s="82"/>
      <c r="S155" s="82"/>
    </row>
    <row r="156" spans="1:19" s="5" customFormat="1" x14ac:dyDescent="0.2">
      <c r="A156" s="6" t="e">
        <f t="shared" si="4"/>
        <v>#VALUE!</v>
      </c>
      <c r="B156" s="82"/>
      <c r="C156" s="90">
        <v>71104</v>
      </c>
      <c r="D156" s="82" t="s">
        <v>196</v>
      </c>
      <c r="E156" s="82" t="s">
        <v>1268</v>
      </c>
      <c r="F156" s="82" t="s">
        <v>1268</v>
      </c>
      <c r="G156" s="82"/>
      <c r="H156" s="82"/>
      <c r="I156" s="82"/>
      <c r="J156" s="82"/>
      <c r="K156" s="82"/>
      <c r="L156" s="82"/>
      <c r="M156" s="82"/>
      <c r="N156" s="82"/>
      <c r="O156" s="82"/>
      <c r="P156" s="82"/>
      <c r="Q156" s="82" t="str">
        <f t="shared" si="5"/>
        <v>??</v>
      </c>
      <c r="R156" s="82"/>
      <c r="S156" s="82"/>
    </row>
    <row r="157" spans="1:19" s="5" customFormat="1" x14ac:dyDescent="0.2">
      <c r="A157" s="6" t="e">
        <f>SUM(H157:Q157)-F157</f>
        <v>#VALUE!</v>
      </c>
      <c r="B157" s="82"/>
      <c r="C157" s="90">
        <v>71105</v>
      </c>
      <c r="D157" s="82" t="s">
        <v>292</v>
      </c>
      <c r="E157" s="82" t="s">
        <v>1268</v>
      </c>
      <c r="F157" s="82" t="s">
        <v>1268</v>
      </c>
      <c r="G157" s="82"/>
      <c r="H157" s="82"/>
      <c r="I157" s="82"/>
      <c r="J157" s="82"/>
      <c r="K157" s="82"/>
      <c r="L157" s="82"/>
      <c r="M157" s="82"/>
      <c r="N157" s="82"/>
      <c r="O157" s="82"/>
      <c r="P157" s="82"/>
      <c r="Q157" s="82" t="str">
        <f t="shared" si="5"/>
        <v>??</v>
      </c>
      <c r="R157" s="82"/>
      <c r="S157" s="82"/>
    </row>
    <row r="158" spans="1:19" s="5" customFormat="1" x14ac:dyDescent="0.2">
      <c r="A158" s="6" t="e">
        <f>SUM(H158:Q158)-F158</f>
        <v>#VALUE!</v>
      </c>
      <c r="B158" s="82"/>
      <c r="C158" s="90">
        <v>71106</v>
      </c>
      <c r="D158" s="82" t="s">
        <v>293</v>
      </c>
      <c r="E158" s="82" t="s">
        <v>1268</v>
      </c>
      <c r="F158" s="82" t="s">
        <v>1268</v>
      </c>
      <c r="G158" s="82"/>
      <c r="H158" s="82"/>
      <c r="I158" s="82"/>
      <c r="J158" s="82"/>
      <c r="K158" s="82"/>
      <c r="L158" s="82"/>
      <c r="M158" s="82"/>
      <c r="N158" s="82"/>
      <c r="O158" s="82"/>
      <c r="P158" s="82"/>
      <c r="Q158" s="82" t="str">
        <f t="shared" si="5"/>
        <v>??</v>
      </c>
      <c r="R158" s="82"/>
      <c r="S158" s="82"/>
    </row>
    <row r="159" spans="1:19" s="5" customFormat="1" x14ac:dyDescent="0.2">
      <c r="A159" s="6" t="e">
        <f t="shared" si="4"/>
        <v>#VALUE!</v>
      </c>
      <c r="B159" s="82"/>
      <c r="C159" s="90">
        <v>72101</v>
      </c>
      <c r="D159" s="82" t="s">
        <v>473</v>
      </c>
      <c r="E159" s="82" t="s">
        <v>1268</v>
      </c>
      <c r="F159" s="82" t="s">
        <v>1268</v>
      </c>
      <c r="G159" s="82"/>
      <c r="H159" s="82"/>
      <c r="I159" s="82"/>
      <c r="J159" s="82"/>
      <c r="K159" s="82"/>
      <c r="L159" s="82"/>
      <c r="M159" s="82"/>
      <c r="N159" s="82"/>
      <c r="O159" s="82"/>
      <c r="P159" s="82"/>
      <c r="Q159" s="82" t="str">
        <f t="shared" si="5"/>
        <v>??</v>
      </c>
      <c r="R159" s="82"/>
      <c r="S159" s="82"/>
    </row>
    <row r="160" spans="1:19" s="5" customFormat="1" x14ac:dyDescent="0.2">
      <c r="A160" s="6" t="e">
        <f t="shared" si="4"/>
        <v>#VALUE!</v>
      </c>
      <c r="B160" s="82"/>
      <c r="C160" s="90">
        <v>72114</v>
      </c>
      <c r="D160" s="82" t="s">
        <v>197</v>
      </c>
      <c r="E160" s="82" t="s">
        <v>1268</v>
      </c>
      <c r="F160" s="82" t="s">
        <v>1268</v>
      </c>
      <c r="G160" s="82"/>
      <c r="H160" s="82"/>
      <c r="I160" s="82"/>
      <c r="J160" s="82"/>
      <c r="K160" s="82"/>
      <c r="L160" s="82"/>
      <c r="M160" s="82"/>
      <c r="N160" s="82"/>
      <c r="O160" s="82"/>
      <c r="P160" s="82"/>
      <c r="Q160" s="82"/>
      <c r="R160" s="82"/>
      <c r="S160" s="82"/>
    </row>
    <row r="161" spans="1:19" s="5" customFormat="1" x14ac:dyDescent="0.2">
      <c r="A161" s="6" t="s">
        <v>175</v>
      </c>
      <c r="B161" s="82"/>
      <c r="C161" s="90"/>
      <c r="D161" s="82"/>
      <c r="E161" s="82"/>
      <c r="F161" s="82"/>
      <c r="G161" s="82"/>
      <c r="H161" s="82"/>
      <c r="I161" s="82"/>
      <c r="J161" s="82"/>
      <c r="K161" s="82"/>
      <c r="L161" s="82"/>
      <c r="M161" s="82"/>
      <c r="N161" s="82"/>
      <c r="O161" s="82"/>
      <c r="P161" s="82"/>
      <c r="Q161" s="82"/>
      <c r="R161" s="82"/>
      <c r="S161" s="82"/>
    </row>
    <row r="162" spans="1:19" s="5" customFormat="1" x14ac:dyDescent="0.2">
      <c r="A162" s="6"/>
      <c r="B162" s="82"/>
      <c r="C162" s="90"/>
      <c r="D162" s="82"/>
      <c r="E162" s="82"/>
      <c r="F162" s="82"/>
      <c r="G162" s="82"/>
      <c r="H162" s="82"/>
      <c r="I162" s="82"/>
      <c r="J162" s="82"/>
      <c r="K162" s="82"/>
      <c r="L162" s="82"/>
      <c r="M162" s="82"/>
      <c r="N162" s="82"/>
      <c r="O162" s="82"/>
      <c r="P162" s="82"/>
      <c r="Q162" s="82"/>
      <c r="R162" s="82"/>
      <c r="S162" s="82"/>
    </row>
    <row r="163" spans="1:19" x14ac:dyDescent="0.2">
      <c r="A163" s="6"/>
      <c r="C163" s="75" t="s">
        <v>213</v>
      </c>
      <c r="D163" s="76" t="s">
        <v>176</v>
      </c>
      <c r="E163" s="77" t="s">
        <v>247</v>
      </c>
      <c r="F163" s="77" t="s">
        <v>248</v>
      </c>
      <c r="H163" s="77"/>
      <c r="I163" s="77" t="s">
        <v>249</v>
      </c>
      <c r="J163" s="77" t="s">
        <v>48</v>
      </c>
      <c r="K163" s="77"/>
      <c r="L163" s="77"/>
      <c r="M163" s="77"/>
      <c r="N163" s="77"/>
      <c r="O163" s="77" t="s">
        <v>250</v>
      </c>
      <c r="P163" s="79" t="s">
        <v>250</v>
      </c>
      <c r="Q163" s="79"/>
      <c r="R163" s="79"/>
    </row>
    <row r="164" spans="1:19" x14ac:dyDescent="0.2">
      <c r="A164" s="6"/>
      <c r="C164" s="75" t="s">
        <v>177</v>
      </c>
      <c r="D164" s="74" t="s">
        <v>175</v>
      </c>
      <c r="E164" s="77" t="s">
        <v>251</v>
      </c>
      <c r="F164" s="77" t="s">
        <v>251</v>
      </c>
      <c r="H164" s="77" t="s">
        <v>306</v>
      </c>
      <c r="I164" s="77" t="s">
        <v>252</v>
      </c>
      <c r="J164" s="77" t="s">
        <v>253</v>
      </c>
      <c r="K164" s="77" t="s">
        <v>154</v>
      </c>
      <c r="L164" s="77" t="s">
        <v>90</v>
      </c>
      <c r="M164" s="77" t="s">
        <v>156</v>
      </c>
      <c r="N164" s="77" t="s">
        <v>155</v>
      </c>
      <c r="O164" s="77" t="s">
        <v>254</v>
      </c>
      <c r="P164" s="79" t="s">
        <v>142</v>
      </c>
      <c r="Q164" s="79" t="s">
        <v>215</v>
      </c>
      <c r="R164" s="79" t="s">
        <v>216</v>
      </c>
    </row>
    <row r="165" spans="1:19" x14ac:dyDescent="0.2">
      <c r="A165" s="6"/>
    </row>
    <row r="166" spans="1:19" s="5" customFormat="1" x14ac:dyDescent="0.2">
      <c r="A166" s="6" t="e">
        <f t="shared" si="4"/>
        <v>#VALUE!</v>
      </c>
      <c r="B166" s="82"/>
      <c r="C166" s="90" t="s">
        <v>13</v>
      </c>
      <c r="D166" s="82" t="s">
        <v>474</v>
      </c>
      <c r="E166" s="82" t="s">
        <v>1268</v>
      </c>
      <c r="F166" s="82" t="s">
        <v>1268</v>
      </c>
      <c r="G166" s="82"/>
      <c r="H166" s="94">
        <v>-75935.3</v>
      </c>
      <c r="I166" s="94">
        <v>-360</v>
      </c>
      <c r="J166" s="94">
        <v>-6023.6900000000005</v>
      </c>
      <c r="K166" s="94">
        <v>0</v>
      </c>
      <c r="L166" s="94">
        <v>0</v>
      </c>
      <c r="M166" s="94">
        <v>0</v>
      </c>
      <c r="N166" s="94"/>
      <c r="O166" s="94">
        <v>0</v>
      </c>
      <c r="P166" s="94"/>
      <c r="Q166" s="94">
        <v>-265232.07999999996</v>
      </c>
      <c r="R166" s="94"/>
      <c r="S166" s="82"/>
    </row>
    <row r="167" spans="1:19" s="5" customFormat="1" x14ac:dyDescent="0.2">
      <c r="A167" s="6" t="e">
        <f t="shared" si="4"/>
        <v>#VALUE!</v>
      </c>
      <c r="B167" s="82"/>
      <c r="C167" s="90">
        <v>83104</v>
      </c>
      <c r="D167" s="82" t="s">
        <v>294</v>
      </c>
      <c r="E167" s="82" t="s">
        <v>1268</v>
      </c>
      <c r="F167" s="82" t="s">
        <v>1268</v>
      </c>
      <c r="G167" s="82"/>
      <c r="H167" s="94"/>
      <c r="I167" s="94"/>
      <c r="J167" s="94"/>
      <c r="K167" s="94"/>
      <c r="L167" s="94"/>
      <c r="M167" s="94"/>
      <c r="N167" s="94"/>
      <c r="O167" s="94"/>
      <c r="P167" s="94"/>
      <c r="Q167" s="94"/>
      <c r="R167" s="94"/>
      <c r="S167" s="82"/>
    </row>
    <row r="168" spans="1:19" s="5" customFormat="1" x14ac:dyDescent="0.2">
      <c r="A168" s="6" t="e">
        <f t="shared" si="4"/>
        <v>#VALUE!</v>
      </c>
      <c r="B168" s="82"/>
      <c r="C168" s="90">
        <v>83400</v>
      </c>
      <c r="D168" s="82" t="s">
        <v>475</v>
      </c>
      <c r="E168" s="82" t="s">
        <v>1268</v>
      </c>
      <c r="F168" s="82" t="s">
        <v>1268</v>
      </c>
      <c r="G168" s="82"/>
      <c r="H168" s="82"/>
      <c r="I168" s="82"/>
      <c r="J168" s="82"/>
      <c r="K168" s="82"/>
      <c r="L168" s="82"/>
      <c r="M168" s="82"/>
      <c r="N168" s="82"/>
      <c r="O168" s="82"/>
      <c r="P168" s="82" t="str">
        <f>F168</f>
        <v>??</v>
      </c>
      <c r="Q168" s="82"/>
      <c r="R168" s="82"/>
      <c r="S168" s="82"/>
    </row>
    <row r="169" spans="1:19" s="5" customFormat="1" x14ac:dyDescent="0.2">
      <c r="A169" s="6" t="e">
        <f t="shared" si="4"/>
        <v>#VALUE!</v>
      </c>
      <c r="B169" s="82"/>
      <c r="C169" s="90">
        <v>83401</v>
      </c>
      <c r="D169" s="82" t="s">
        <v>476</v>
      </c>
      <c r="E169" s="82" t="s">
        <v>1268</v>
      </c>
      <c r="F169" s="82" t="s">
        <v>1268</v>
      </c>
      <c r="G169" s="82"/>
      <c r="H169" s="82"/>
      <c r="I169" s="82"/>
      <c r="J169" s="82"/>
      <c r="K169" s="82"/>
      <c r="L169" s="82"/>
      <c r="M169" s="82"/>
      <c r="N169" s="82"/>
      <c r="O169" s="82"/>
      <c r="P169" s="82" t="str">
        <f>F169</f>
        <v>??</v>
      </c>
      <c r="Q169" s="82"/>
      <c r="R169" s="82"/>
      <c r="S169" s="82"/>
    </row>
    <row r="170" spans="1:19" s="5" customFormat="1" x14ac:dyDescent="0.2">
      <c r="A170" s="6" t="e">
        <f t="shared" si="4"/>
        <v>#VALUE!</v>
      </c>
      <c r="B170" s="82"/>
      <c r="C170" s="90">
        <v>83402</v>
      </c>
      <c r="D170" s="82" t="s">
        <v>477</v>
      </c>
      <c r="E170" s="82" t="s">
        <v>1268</v>
      </c>
      <c r="F170" s="82" t="s">
        <v>1268</v>
      </c>
      <c r="G170" s="82"/>
      <c r="H170" s="82"/>
      <c r="I170" s="82"/>
      <c r="J170" s="82"/>
      <c r="K170" s="82"/>
      <c r="L170" s="82"/>
      <c r="M170" s="82"/>
      <c r="N170" s="82"/>
      <c r="O170" s="82"/>
      <c r="P170" s="82" t="str">
        <f>F170</f>
        <v>??</v>
      </c>
      <c r="Q170" s="82"/>
      <c r="R170" s="82"/>
      <c r="S170" s="82"/>
    </row>
    <row r="171" spans="1:19" s="5" customFormat="1" x14ac:dyDescent="0.2">
      <c r="A171" s="6" t="e">
        <f t="shared" si="4"/>
        <v>#VALUE!</v>
      </c>
      <c r="B171" s="82"/>
      <c r="C171" s="90">
        <v>83403</v>
      </c>
      <c r="D171" s="82" t="s">
        <v>478</v>
      </c>
      <c r="E171" s="82" t="s">
        <v>1268</v>
      </c>
      <c r="F171" s="82" t="s">
        <v>1268</v>
      </c>
      <c r="G171" s="82"/>
      <c r="H171" s="82"/>
      <c r="I171" s="82"/>
      <c r="J171" s="82"/>
      <c r="K171" s="82"/>
      <c r="L171" s="82"/>
      <c r="M171" s="82"/>
      <c r="N171" s="82"/>
      <c r="O171" s="82"/>
      <c r="P171" s="82" t="str">
        <f>F171</f>
        <v>??</v>
      </c>
      <c r="Q171" s="82"/>
      <c r="R171" s="82"/>
      <c r="S171" s="82"/>
    </row>
    <row r="172" spans="1:19" s="5" customFormat="1" x14ac:dyDescent="0.2">
      <c r="A172" s="6" t="e">
        <f t="shared" si="4"/>
        <v>#VALUE!</v>
      </c>
      <c r="B172" s="82"/>
      <c r="C172" s="90">
        <v>83404</v>
      </c>
      <c r="D172" s="82" t="s">
        <v>295</v>
      </c>
      <c r="E172" s="82" t="s">
        <v>1268</v>
      </c>
      <c r="F172" s="82" t="s">
        <v>1268</v>
      </c>
      <c r="G172" s="82"/>
      <c r="H172" s="82"/>
      <c r="I172" s="82"/>
      <c r="J172" s="82"/>
      <c r="K172" s="82"/>
      <c r="L172" s="82"/>
      <c r="M172" s="82"/>
      <c r="N172" s="82"/>
      <c r="O172" s="82"/>
      <c r="P172" s="82"/>
      <c r="Q172" s="82"/>
      <c r="R172" s="82"/>
      <c r="S172" s="82"/>
    </row>
    <row r="173" spans="1:19" s="5" customFormat="1" x14ac:dyDescent="0.2">
      <c r="A173" s="6" t="e">
        <f t="shared" si="4"/>
        <v>#VALUE!</v>
      </c>
      <c r="B173" s="82"/>
      <c r="C173" s="90">
        <v>83405</v>
      </c>
      <c r="D173" s="82" t="s">
        <v>296</v>
      </c>
      <c r="E173" s="82" t="s">
        <v>1268</v>
      </c>
      <c r="F173" s="82" t="s">
        <v>1268</v>
      </c>
      <c r="G173" s="82"/>
      <c r="H173" s="82"/>
      <c r="I173" s="82"/>
      <c r="J173" s="82"/>
      <c r="K173" s="82"/>
      <c r="L173" s="82"/>
      <c r="M173" s="82"/>
      <c r="N173" s="82"/>
      <c r="O173" s="82"/>
      <c r="P173" s="82"/>
      <c r="Q173" s="82"/>
      <c r="R173" s="82"/>
      <c r="S173" s="82"/>
    </row>
    <row r="174" spans="1:19" s="5" customFormat="1" x14ac:dyDescent="0.2">
      <c r="A174" s="6" t="e">
        <f t="shared" si="4"/>
        <v>#VALUE!</v>
      </c>
      <c r="B174" s="82"/>
      <c r="C174" s="90">
        <v>83406</v>
      </c>
      <c r="D174" s="82" t="s">
        <v>297</v>
      </c>
      <c r="E174" s="82" t="s">
        <v>1268</v>
      </c>
      <c r="F174" s="82" t="s">
        <v>1268</v>
      </c>
      <c r="G174" s="82"/>
      <c r="H174" s="82"/>
      <c r="I174" s="82"/>
      <c r="J174" s="82"/>
      <c r="K174" s="82"/>
      <c r="L174" s="82"/>
      <c r="M174" s="82"/>
      <c r="N174" s="82"/>
      <c r="O174" s="82"/>
      <c r="P174" s="82"/>
      <c r="Q174" s="82"/>
      <c r="R174" s="82"/>
      <c r="S174" s="82"/>
    </row>
    <row r="175" spans="1:19" s="5" customFormat="1" x14ac:dyDescent="0.2">
      <c r="A175" s="6" t="e">
        <f t="shared" si="4"/>
        <v>#VALUE!</v>
      </c>
      <c r="B175" s="82"/>
      <c r="C175" s="90">
        <v>83407</v>
      </c>
      <c r="D175" s="82" t="s">
        <v>298</v>
      </c>
      <c r="E175" s="82" t="s">
        <v>1268</v>
      </c>
      <c r="F175" s="82" t="s">
        <v>1268</v>
      </c>
      <c r="G175" s="82"/>
      <c r="H175" s="82"/>
      <c r="I175" s="82"/>
      <c r="J175" s="82"/>
      <c r="K175" s="82"/>
      <c r="L175" s="82"/>
      <c r="M175" s="82"/>
      <c r="N175" s="82"/>
      <c r="O175" s="82"/>
      <c r="P175" s="82"/>
      <c r="Q175" s="82"/>
      <c r="R175" s="82"/>
      <c r="S175" s="82"/>
    </row>
    <row r="176" spans="1:19" s="5" customFormat="1" x14ac:dyDescent="0.2">
      <c r="A176" s="6" t="e">
        <f t="shared" si="4"/>
        <v>#VALUE!</v>
      </c>
      <c r="B176" s="82"/>
      <c r="C176" s="90">
        <v>83408</v>
      </c>
      <c r="D176" s="82" t="s">
        <v>299</v>
      </c>
      <c r="E176" s="82" t="s">
        <v>1268</v>
      </c>
      <c r="F176" s="82" t="s">
        <v>1268</v>
      </c>
      <c r="G176" s="82"/>
      <c r="H176" s="82"/>
      <c r="I176" s="82"/>
      <c r="J176" s="82"/>
      <c r="K176" s="82"/>
      <c r="L176" s="82"/>
      <c r="M176" s="82"/>
      <c r="N176" s="82"/>
      <c r="O176" s="82"/>
      <c r="P176" s="82"/>
      <c r="Q176" s="82"/>
      <c r="R176" s="82"/>
      <c r="S176" s="82"/>
    </row>
    <row r="177" spans="1:19" s="5" customFormat="1" x14ac:dyDescent="0.2">
      <c r="A177" s="6" t="e">
        <f t="shared" si="4"/>
        <v>#VALUE!</v>
      </c>
      <c r="B177" s="82"/>
      <c r="C177" s="90">
        <v>83409</v>
      </c>
      <c r="D177" s="82" t="s">
        <v>300</v>
      </c>
      <c r="E177" s="82" t="s">
        <v>1268</v>
      </c>
      <c r="F177" s="82" t="s">
        <v>1268</v>
      </c>
      <c r="G177" s="82"/>
      <c r="H177" s="82"/>
      <c r="I177" s="82"/>
      <c r="J177" s="82"/>
      <c r="K177" s="82"/>
      <c r="L177" s="82"/>
      <c r="M177" s="82"/>
      <c r="N177" s="82"/>
      <c r="O177" s="82"/>
      <c r="P177" s="82"/>
      <c r="Q177" s="82"/>
      <c r="R177" s="82"/>
      <c r="S177" s="82"/>
    </row>
    <row r="178" spans="1:19" s="5" customFormat="1" x14ac:dyDescent="0.2">
      <c r="A178" s="6" t="e">
        <f t="shared" si="4"/>
        <v>#VALUE!</v>
      </c>
      <c r="B178" s="82"/>
      <c r="C178" s="90">
        <v>83410</v>
      </c>
      <c r="D178" s="82" t="s">
        <v>301</v>
      </c>
      <c r="E178" s="82" t="s">
        <v>1268</v>
      </c>
      <c r="F178" s="82" t="s">
        <v>1268</v>
      </c>
      <c r="G178" s="82"/>
      <c r="H178" s="82"/>
      <c r="I178" s="82"/>
      <c r="J178" s="82"/>
      <c r="K178" s="82"/>
      <c r="L178" s="82"/>
      <c r="M178" s="82"/>
      <c r="N178" s="82"/>
      <c r="O178" s="82"/>
      <c r="P178" s="82"/>
      <c r="Q178" s="82"/>
      <c r="R178" s="82"/>
      <c r="S178" s="82"/>
    </row>
    <row r="179" spans="1:19" s="5" customFormat="1" x14ac:dyDescent="0.2">
      <c r="A179" s="6" t="e">
        <f t="shared" si="4"/>
        <v>#VALUE!</v>
      </c>
      <c r="B179" s="82"/>
      <c r="C179" s="90">
        <v>83411</v>
      </c>
      <c r="D179" s="82" t="s">
        <v>302</v>
      </c>
      <c r="E179" s="82" t="s">
        <v>1268</v>
      </c>
      <c r="F179" s="82" t="s">
        <v>1268</v>
      </c>
      <c r="G179" s="82"/>
      <c r="H179" s="82"/>
      <c r="I179" s="82"/>
      <c r="J179" s="82"/>
      <c r="K179" s="82"/>
      <c r="L179" s="82"/>
      <c r="M179" s="82"/>
      <c r="N179" s="82"/>
      <c r="O179" s="82"/>
      <c r="P179" s="82"/>
      <c r="Q179" s="82"/>
      <c r="R179" s="82"/>
      <c r="S179" s="82"/>
    </row>
    <row r="180" spans="1:19" s="5" customFormat="1" x14ac:dyDescent="0.2">
      <c r="A180" s="6" t="e">
        <f t="shared" si="4"/>
        <v>#VALUE!</v>
      </c>
      <c r="B180" s="82"/>
      <c r="C180" s="90">
        <v>83412</v>
      </c>
      <c r="D180" s="82" t="s">
        <v>511</v>
      </c>
      <c r="E180" s="82" t="s">
        <v>1268</v>
      </c>
      <c r="F180" s="82" t="s">
        <v>1268</v>
      </c>
      <c r="G180" s="82"/>
      <c r="H180" s="82"/>
      <c r="I180" s="82"/>
      <c r="J180" s="82"/>
      <c r="K180" s="82"/>
      <c r="L180" s="82"/>
      <c r="M180" s="82"/>
      <c r="N180" s="82"/>
      <c r="O180" s="82"/>
      <c r="P180" s="82"/>
      <c r="Q180" s="82"/>
      <c r="R180" s="82"/>
      <c r="S180" s="82"/>
    </row>
    <row r="181" spans="1:19" s="5" customFormat="1" x14ac:dyDescent="0.2">
      <c r="A181" s="6" t="e">
        <f t="shared" si="4"/>
        <v>#VALUE!</v>
      </c>
      <c r="B181" s="82"/>
      <c r="C181" s="90">
        <v>83413</v>
      </c>
      <c r="D181" s="82" t="s">
        <v>512</v>
      </c>
      <c r="E181" s="82" t="s">
        <v>1268</v>
      </c>
      <c r="F181" s="82" t="s">
        <v>1268</v>
      </c>
      <c r="G181" s="82"/>
      <c r="H181" s="82"/>
      <c r="I181" s="82"/>
      <c r="J181" s="82"/>
      <c r="K181" s="82"/>
      <c r="L181" s="82"/>
      <c r="M181" s="82"/>
      <c r="N181" s="82"/>
      <c r="O181" s="82"/>
      <c r="P181" s="82"/>
      <c r="Q181" s="82"/>
      <c r="R181" s="82"/>
      <c r="S181" s="82"/>
    </row>
    <row r="182" spans="1:19" s="5" customFormat="1" x14ac:dyDescent="0.2">
      <c r="A182" s="6" t="e">
        <f t="shared" si="4"/>
        <v>#VALUE!</v>
      </c>
      <c r="B182" s="82"/>
      <c r="C182" s="90">
        <v>83414</v>
      </c>
      <c r="D182" s="82" t="s">
        <v>513</v>
      </c>
      <c r="E182" s="82" t="s">
        <v>1268</v>
      </c>
      <c r="F182" s="82" t="s">
        <v>1268</v>
      </c>
      <c r="G182" s="82"/>
      <c r="H182" s="82"/>
      <c r="I182" s="82"/>
      <c r="J182" s="82"/>
      <c r="K182" s="82"/>
      <c r="L182" s="82"/>
      <c r="M182" s="82"/>
      <c r="N182" s="82"/>
      <c r="O182" s="82"/>
      <c r="P182" s="82"/>
      <c r="Q182" s="82"/>
      <c r="R182" s="82"/>
      <c r="S182" s="82"/>
    </row>
    <row r="183" spans="1:19" s="5" customFormat="1" x14ac:dyDescent="0.2">
      <c r="A183" s="6" t="e">
        <f t="shared" si="4"/>
        <v>#VALUE!</v>
      </c>
      <c r="B183" s="82"/>
      <c r="C183" s="90">
        <v>83415</v>
      </c>
      <c r="D183" s="82" t="s">
        <v>192</v>
      </c>
      <c r="E183" s="82" t="s">
        <v>1268</v>
      </c>
      <c r="F183" s="82" t="s">
        <v>1268</v>
      </c>
      <c r="G183" s="82"/>
      <c r="H183" s="82"/>
      <c r="I183" s="82"/>
      <c r="J183" s="82"/>
      <c r="K183" s="82" t="str">
        <f>F183</f>
        <v>??</v>
      </c>
      <c r="L183" s="82"/>
      <c r="M183" s="82"/>
      <c r="N183" s="82"/>
      <c r="O183" s="82"/>
      <c r="P183" s="82"/>
      <c r="Q183" s="82"/>
      <c r="R183" s="82"/>
      <c r="S183" s="82"/>
    </row>
    <row r="184" spans="1:19" s="5" customFormat="1" x14ac:dyDescent="0.2">
      <c r="A184" s="6" t="e">
        <f t="shared" si="4"/>
        <v>#VALUE!</v>
      </c>
      <c r="B184" s="82"/>
      <c r="C184" s="90">
        <v>83416</v>
      </c>
      <c r="D184" s="82" t="s">
        <v>514</v>
      </c>
      <c r="E184" s="82" t="s">
        <v>1268</v>
      </c>
      <c r="F184" s="82" t="s">
        <v>1268</v>
      </c>
      <c r="G184" s="82"/>
      <c r="H184" s="82"/>
      <c r="I184" s="82"/>
      <c r="J184" s="82"/>
      <c r="K184" s="82"/>
      <c r="L184" s="82"/>
      <c r="M184" s="82"/>
      <c r="N184" s="82"/>
      <c r="O184" s="82"/>
      <c r="P184" s="82"/>
      <c r="Q184" s="82" t="str">
        <f>F184</f>
        <v>??</v>
      </c>
      <c r="R184" s="82"/>
      <c r="S184" s="82"/>
    </row>
    <row r="185" spans="1:19" s="5" customFormat="1" x14ac:dyDescent="0.2">
      <c r="A185" s="6" t="e">
        <f t="shared" si="4"/>
        <v>#VALUE!</v>
      </c>
      <c r="B185" s="82"/>
      <c r="C185" s="90">
        <v>83417</v>
      </c>
      <c r="D185" s="82" t="s">
        <v>515</v>
      </c>
      <c r="E185" s="82" t="s">
        <v>1268</v>
      </c>
      <c r="F185" s="82" t="s">
        <v>1268</v>
      </c>
      <c r="G185" s="82"/>
      <c r="H185" s="82"/>
      <c r="I185" s="82"/>
      <c r="J185" s="82"/>
      <c r="K185" s="82"/>
      <c r="L185" s="82" t="str">
        <f>F185</f>
        <v>??</v>
      </c>
      <c r="M185" s="82"/>
      <c r="N185" s="82"/>
      <c r="O185" s="82"/>
      <c r="P185" s="82"/>
      <c r="Q185" s="82"/>
      <c r="R185" s="82"/>
      <c r="S185" s="82"/>
    </row>
    <row r="186" spans="1:19" s="5" customFormat="1" x14ac:dyDescent="0.2">
      <c r="A186" s="6" t="e">
        <f t="shared" si="4"/>
        <v>#VALUE!</v>
      </c>
      <c r="B186" s="82"/>
      <c r="C186" s="90">
        <v>83418</v>
      </c>
      <c r="D186" s="82" t="s">
        <v>516</v>
      </c>
      <c r="E186" s="82" t="s">
        <v>1268</v>
      </c>
      <c r="F186" s="82" t="s">
        <v>1268</v>
      </c>
      <c r="G186" s="82"/>
      <c r="H186" s="82"/>
      <c r="I186" s="82"/>
      <c r="J186" s="82"/>
      <c r="K186" s="82"/>
      <c r="L186" s="82"/>
      <c r="M186" s="82"/>
      <c r="N186" s="82"/>
      <c r="O186" s="82"/>
      <c r="P186" s="82"/>
      <c r="Q186" s="82"/>
      <c r="R186" s="82"/>
      <c r="S186" s="82"/>
    </row>
    <row r="187" spans="1:19" s="5" customFormat="1" x14ac:dyDescent="0.2">
      <c r="A187" s="6" t="e">
        <f t="shared" si="4"/>
        <v>#VALUE!</v>
      </c>
      <c r="B187" s="82"/>
      <c r="C187" s="90">
        <v>83419</v>
      </c>
      <c r="D187" s="82" t="s">
        <v>193</v>
      </c>
      <c r="E187" s="82" t="s">
        <v>1268</v>
      </c>
      <c r="F187" s="82" t="s">
        <v>1268</v>
      </c>
      <c r="G187" s="82"/>
      <c r="H187" s="82"/>
      <c r="I187" s="82"/>
      <c r="J187" s="82"/>
      <c r="K187" s="82"/>
      <c r="L187" s="82"/>
      <c r="M187" s="82"/>
      <c r="N187" s="82"/>
      <c r="O187" s="82"/>
      <c r="P187" s="82" t="str">
        <f>F187</f>
        <v>??</v>
      </c>
      <c r="Q187" s="82"/>
      <c r="R187" s="82"/>
      <c r="S187" s="82"/>
    </row>
    <row r="188" spans="1:19" s="5" customFormat="1" x14ac:dyDescent="0.2">
      <c r="A188" s="6" t="e">
        <f t="shared" si="4"/>
        <v>#VALUE!</v>
      </c>
      <c r="B188" s="82"/>
      <c r="C188" s="90">
        <v>83420</v>
      </c>
      <c r="D188" s="82" t="s">
        <v>19</v>
      </c>
      <c r="E188" s="82" t="s">
        <v>1268</v>
      </c>
      <c r="F188" s="82" t="s">
        <v>1268</v>
      </c>
      <c r="G188" s="82"/>
      <c r="H188" s="82"/>
      <c r="I188" s="82"/>
      <c r="J188" s="82"/>
      <c r="K188" s="82"/>
      <c r="L188" s="82"/>
      <c r="M188" s="82"/>
      <c r="N188" s="82"/>
      <c r="O188" s="82"/>
      <c r="P188" s="82"/>
      <c r="Q188" s="82" t="str">
        <f>F188</f>
        <v>??</v>
      </c>
      <c r="R188" s="82"/>
      <c r="S188" s="82"/>
    </row>
    <row r="189" spans="1:19" s="5" customFormat="1" x14ac:dyDescent="0.2">
      <c r="A189" s="6" t="e">
        <f t="shared" si="4"/>
        <v>#VALUE!</v>
      </c>
      <c r="B189" s="82"/>
      <c r="C189" s="90">
        <v>83421</v>
      </c>
      <c r="D189" s="82" t="s">
        <v>517</v>
      </c>
      <c r="E189" s="82" t="s">
        <v>1268</v>
      </c>
      <c r="F189" s="82" t="s">
        <v>1268</v>
      </c>
      <c r="G189" s="82"/>
      <c r="H189" s="82"/>
      <c r="I189" s="82"/>
      <c r="J189" s="82"/>
      <c r="K189" s="82"/>
      <c r="L189" s="82"/>
      <c r="M189" s="82"/>
      <c r="N189" s="82"/>
      <c r="O189" s="82"/>
      <c r="P189" s="82"/>
      <c r="Q189" s="82"/>
      <c r="R189" s="82"/>
      <c r="S189" s="82"/>
    </row>
    <row r="190" spans="1:19" s="5" customFormat="1" x14ac:dyDescent="0.2">
      <c r="A190" s="6" t="e">
        <f t="shared" si="4"/>
        <v>#VALUE!</v>
      </c>
      <c r="B190" s="82"/>
      <c r="C190" s="90">
        <v>83422</v>
      </c>
      <c r="D190" s="82" t="s">
        <v>518</v>
      </c>
      <c r="E190" s="82" t="s">
        <v>1268</v>
      </c>
      <c r="F190" s="82" t="s">
        <v>1268</v>
      </c>
      <c r="G190" s="82"/>
      <c r="H190" s="82"/>
      <c r="I190" s="82"/>
      <c r="J190" s="82"/>
      <c r="K190" s="82"/>
      <c r="L190" s="82"/>
      <c r="M190" s="82"/>
      <c r="N190" s="82"/>
      <c r="O190" s="82"/>
      <c r="P190" s="82"/>
      <c r="Q190" s="82"/>
      <c r="R190" s="82"/>
      <c r="S190" s="82"/>
    </row>
    <row r="191" spans="1:19" s="5" customFormat="1" x14ac:dyDescent="0.2">
      <c r="A191" s="6" t="e">
        <f t="shared" si="4"/>
        <v>#VALUE!</v>
      </c>
      <c r="B191" s="82"/>
      <c r="C191" s="90">
        <v>83424</v>
      </c>
      <c r="D191" s="82" t="s">
        <v>519</v>
      </c>
      <c r="E191" s="82" t="s">
        <v>1268</v>
      </c>
      <c r="F191" s="82" t="s">
        <v>1268</v>
      </c>
      <c r="G191" s="82"/>
      <c r="H191" s="82"/>
      <c r="I191" s="82"/>
      <c r="J191" s="82"/>
      <c r="K191" s="82"/>
      <c r="L191" s="82"/>
      <c r="M191" s="82"/>
      <c r="N191" s="82"/>
      <c r="O191" s="82"/>
      <c r="P191" s="82"/>
      <c r="Q191" s="82"/>
      <c r="R191" s="82"/>
      <c r="S191" s="82"/>
    </row>
    <row r="192" spans="1:19" s="5" customFormat="1" x14ac:dyDescent="0.2">
      <c r="A192" s="6" t="e">
        <f t="shared" si="4"/>
        <v>#VALUE!</v>
      </c>
      <c r="B192" s="82"/>
      <c r="C192" s="90">
        <v>83425</v>
      </c>
      <c r="D192" s="82" t="s">
        <v>520</v>
      </c>
      <c r="E192" s="82" t="s">
        <v>1268</v>
      </c>
      <c r="F192" s="82" t="s">
        <v>1268</v>
      </c>
      <c r="G192" s="82"/>
      <c r="H192" s="82"/>
      <c r="I192" s="82"/>
      <c r="J192" s="82"/>
      <c r="K192" s="82"/>
      <c r="L192" s="82"/>
      <c r="M192" s="82"/>
      <c r="N192" s="82"/>
      <c r="O192" s="82"/>
      <c r="P192" s="82"/>
      <c r="Q192" s="82"/>
      <c r="R192" s="82"/>
      <c r="S192" s="82"/>
    </row>
    <row r="193" spans="1:19" s="5" customFormat="1" x14ac:dyDescent="0.2">
      <c r="A193" s="6" t="e">
        <f>SUM(H193:Q193)-F193</f>
        <v>#VALUE!</v>
      </c>
      <c r="B193" s="82"/>
      <c r="C193" s="90">
        <v>83426</v>
      </c>
      <c r="D193" s="82" t="s">
        <v>140</v>
      </c>
      <c r="E193" s="82" t="s">
        <v>1268</v>
      </c>
      <c r="F193" s="82" t="s">
        <v>1268</v>
      </c>
      <c r="G193" s="82"/>
      <c r="H193" s="82"/>
      <c r="I193" s="82"/>
      <c r="J193" s="82"/>
      <c r="K193" s="82"/>
      <c r="L193" s="82" t="str">
        <f>F193</f>
        <v>??</v>
      </c>
      <c r="M193" s="82"/>
      <c r="N193" s="82"/>
      <c r="O193" s="82"/>
      <c r="P193" s="82"/>
      <c r="Q193" s="82"/>
      <c r="R193" s="82"/>
      <c r="S193" s="82"/>
    </row>
    <row r="194" spans="1:19" s="5" customFormat="1" x14ac:dyDescent="0.2">
      <c r="A194" s="6" t="e">
        <f t="shared" si="4"/>
        <v>#VALUE!</v>
      </c>
      <c r="B194" s="82"/>
      <c r="C194" s="90">
        <v>83501</v>
      </c>
      <c r="D194" s="82" t="s">
        <v>521</v>
      </c>
      <c r="E194" s="82" t="s">
        <v>1268</v>
      </c>
      <c r="F194" s="82" t="s">
        <v>1268</v>
      </c>
      <c r="G194" s="82"/>
      <c r="H194" s="82"/>
      <c r="I194" s="82"/>
      <c r="J194" s="82"/>
      <c r="K194" s="82"/>
      <c r="L194" s="82"/>
      <c r="M194" s="82"/>
      <c r="N194" s="82"/>
      <c r="O194" s="82"/>
      <c r="P194" s="82"/>
      <c r="Q194" s="82"/>
      <c r="R194" s="82"/>
      <c r="S194" s="82"/>
    </row>
    <row r="195" spans="1:19" s="5" customFormat="1" x14ac:dyDescent="0.2">
      <c r="A195" s="6" t="e">
        <f t="shared" si="4"/>
        <v>#VALUE!</v>
      </c>
      <c r="B195" s="82"/>
      <c r="C195" s="90">
        <v>83502</v>
      </c>
      <c r="D195" s="82" t="s">
        <v>20</v>
      </c>
      <c r="E195" s="82" t="s">
        <v>1268</v>
      </c>
      <c r="F195" s="82" t="s">
        <v>1268</v>
      </c>
      <c r="G195" s="82"/>
      <c r="H195" s="82"/>
      <c r="I195" s="82"/>
      <c r="J195" s="82"/>
      <c r="K195" s="82"/>
      <c r="L195" s="82"/>
      <c r="M195" s="82"/>
      <c r="N195" s="82"/>
      <c r="O195" s="82"/>
      <c r="P195" s="82" t="str">
        <f>F195</f>
        <v>??</v>
      </c>
      <c r="Q195" s="82"/>
      <c r="R195" s="82"/>
      <c r="S195" s="82"/>
    </row>
    <row r="196" spans="1:19" s="5" customFormat="1" x14ac:dyDescent="0.2">
      <c r="A196" s="6" t="e">
        <f t="shared" si="4"/>
        <v>#VALUE!</v>
      </c>
      <c r="B196" s="82"/>
      <c r="C196" s="90">
        <v>83503</v>
      </c>
      <c r="D196" s="82" t="s">
        <v>522</v>
      </c>
      <c r="E196" s="82" t="s">
        <v>1268</v>
      </c>
      <c r="F196" s="82" t="s">
        <v>1268</v>
      </c>
      <c r="G196" s="82"/>
      <c r="H196" s="82"/>
      <c r="I196" s="82"/>
      <c r="J196" s="82"/>
      <c r="K196" s="82"/>
      <c r="L196" s="82"/>
      <c r="M196" s="82"/>
      <c r="N196" s="82"/>
      <c r="O196" s="82"/>
      <c r="P196" s="82"/>
      <c r="Q196" s="82"/>
      <c r="R196" s="82"/>
      <c r="S196" s="82"/>
    </row>
    <row r="197" spans="1:19" s="5" customFormat="1" x14ac:dyDescent="0.2">
      <c r="A197" s="6" t="e">
        <f t="shared" si="4"/>
        <v>#VALUE!</v>
      </c>
      <c r="B197" s="82"/>
      <c r="C197" s="90" t="s">
        <v>13</v>
      </c>
      <c r="D197" s="82" t="s">
        <v>21</v>
      </c>
      <c r="E197" s="82" t="s">
        <v>1268</v>
      </c>
      <c r="F197" s="82" t="s">
        <v>1268</v>
      </c>
      <c r="G197" s="82"/>
      <c r="H197" s="82"/>
      <c r="I197" s="82"/>
      <c r="J197" s="82"/>
      <c r="K197" s="82"/>
      <c r="L197" s="82"/>
      <c r="M197" s="82"/>
      <c r="N197" s="82"/>
      <c r="O197" s="82"/>
      <c r="P197" s="82" t="str">
        <f>F197</f>
        <v>??</v>
      </c>
      <c r="Q197" s="82"/>
      <c r="R197" s="82"/>
      <c r="S197" s="82"/>
    </row>
    <row r="198" spans="1:19" s="5" customFormat="1" x14ac:dyDescent="0.2">
      <c r="A198" s="6" t="e">
        <f t="shared" si="4"/>
        <v>#VALUE!</v>
      </c>
      <c r="B198" s="82"/>
      <c r="C198" s="90">
        <v>83901</v>
      </c>
      <c r="D198" s="82" t="s">
        <v>22</v>
      </c>
      <c r="E198" s="82" t="s">
        <v>1268</v>
      </c>
      <c r="F198" s="82" t="s">
        <v>1268</v>
      </c>
      <c r="G198" s="82"/>
      <c r="H198" s="82"/>
      <c r="I198" s="82"/>
      <c r="J198" s="82"/>
      <c r="K198" s="82"/>
      <c r="L198" s="82"/>
      <c r="M198" s="82"/>
      <c r="N198" s="82"/>
      <c r="O198" s="82" t="str">
        <f>F198</f>
        <v>??</v>
      </c>
      <c r="P198" s="82"/>
      <c r="Q198" s="82"/>
      <c r="R198" s="82"/>
      <c r="S198" s="82"/>
    </row>
    <row r="199" spans="1:19" s="5" customFormat="1" x14ac:dyDescent="0.2">
      <c r="A199" s="6" t="e">
        <f t="shared" si="4"/>
        <v>#VALUE!</v>
      </c>
      <c r="B199" s="82"/>
      <c r="C199" s="90">
        <v>83902</v>
      </c>
      <c r="D199" s="82" t="s">
        <v>523</v>
      </c>
      <c r="E199" s="82" t="s">
        <v>1268</v>
      </c>
      <c r="F199" s="82" t="s">
        <v>1268</v>
      </c>
      <c r="G199" s="82"/>
      <c r="H199" s="82"/>
      <c r="I199" s="82"/>
      <c r="J199" s="82"/>
      <c r="K199" s="82"/>
      <c r="L199" s="82"/>
      <c r="M199" s="82"/>
      <c r="N199" s="82"/>
      <c r="O199" s="82"/>
      <c r="P199" s="82"/>
      <c r="Q199" s="82"/>
      <c r="R199" s="82"/>
      <c r="S199" s="82"/>
    </row>
    <row r="200" spans="1:19" s="5" customFormat="1" x14ac:dyDescent="0.2">
      <c r="A200" s="6" t="e">
        <f t="shared" si="4"/>
        <v>#VALUE!</v>
      </c>
      <c r="B200" s="82"/>
      <c r="C200" s="90">
        <v>83903</v>
      </c>
      <c r="D200" s="82" t="s">
        <v>23</v>
      </c>
      <c r="E200" s="82" t="s">
        <v>1268</v>
      </c>
      <c r="F200" s="82" t="s">
        <v>1268</v>
      </c>
      <c r="G200" s="82"/>
      <c r="H200" s="82"/>
      <c r="I200" s="82"/>
      <c r="J200" s="82"/>
      <c r="K200" s="82"/>
      <c r="L200" s="82"/>
      <c r="M200" s="82"/>
      <c r="N200" s="82"/>
      <c r="O200" s="82" t="str">
        <f>F200</f>
        <v>??</v>
      </c>
      <c r="P200" s="82"/>
      <c r="Q200" s="82"/>
      <c r="R200" s="82"/>
      <c r="S200" s="82"/>
    </row>
    <row r="201" spans="1:19" s="5" customFormat="1" x14ac:dyDescent="0.2">
      <c r="A201" s="6" t="e">
        <f t="shared" si="4"/>
        <v>#VALUE!</v>
      </c>
      <c r="B201" s="82"/>
      <c r="C201" s="90">
        <v>83904</v>
      </c>
      <c r="D201" s="82" t="s">
        <v>24</v>
      </c>
      <c r="E201" s="82" t="s">
        <v>1268</v>
      </c>
      <c r="F201" s="82" t="s">
        <v>1268</v>
      </c>
      <c r="G201" s="82"/>
      <c r="H201" s="82"/>
      <c r="I201" s="82"/>
      <c r="J201" s="82" t="str">
        <f>F201</f>
        <v>??</v>
      </c>
      <c r="K201" s="82"/>
      <c r="L201" s="82"/>
      <c r="M201" s="82"/>
      <c r="N201" s="82"/>
      <c r="O201" s="82"/>
      <c r="P201" s="82"/>
      <c r="Q201" s="82"/>
      <c r="R201" s="82"/>
      <c r="S201" s="82"/>
    </row>
    <row r="202" spans="1:19" s="5" customFormat="1" x14ac:dyDescent="0.2">
      <c r="A202" s="6" t="e">
        <f t="shared" si="4"/>
        <v>#VALUE!</v>
      </c>
      <c r="B202" s="82"/>
      <c r="C202" s="90">
        <v>83905</v>
      </c>
      <c r="D202" s="82" t="s">
        <v>524</v>
      </c>
      <c r="E202" s="82" t="s">
        <v>1268</v>
      </c>
      <c r="F202" s="82" t="s">
        <v>1268</v>
      </c>
      <c r="G202" s="82"/>
      <c r="H202" s="82"/>
      <c r="I202" s="82"/>
      <c r="J202" s="82"/>
      <c r="K202" s="82"/>
      <c r="L202" s="82"/>
      <c r="M202" s="82"/>
      <c r="N202" s="82"/>
      <c r="O202" s="82"/>
      <c r="P202" s="82"/>
      <c r="Q202" s="82"/>
      <c r="R202" s="82"/>
      <c r="S202" s="82"/>
    </row>
    <row r="203" spans="1:19" s="5" customFormat="1" x14ac:dyDescent="0.2">
      <c r="A203" s="6" t="e">
        <f t="shared" si="4"/>
        <v>#VALUE!</v>
      </c>
      <c r="B203" s="82"/>
      <c r="C203" s="90">
        <v>83906</v>
      </c>
      <c r="D203" s="82" t="s">
        <v>525</v>
      </c>
      <c r="E203" s="82" t="s">
        <v>1268</v>
      </c>
      <c r="F203" s="82" t="s">
        <v>1268</v>
      </c>
      <c r="G203" s="82"/>
      <c r="H203" s="82"/>
      <c r="I203" s="82"/>
      <c r="J203" s="82"/>
      <c r="K203" s="82"/>
      <c r="L203" s="82"/>
      <c r="M203" s="82"/>
      <c r="N203" s="82"/>
      <c r="O203" s="82"/>
      <c r="P203" s="82"/>
      <c r="Q203" s="82"/>
      <c r="R203" s="82"/>
      <c r="S203" s="82"/>
    </row>
    <row r="204" spans="1:19" s="5" customFormat="1" x14ac:dyDescent="0.2">
      <c r="A204" s="6" t="e">
        <f t="shared" si="4"/>
        <v>#VALUE!</v>
      </c>
      <c r="B204" s="82"/>
      <c r="C204" s="90">
        <v>83907</v>
      </c>
      <c r="D204" s="82" t="s">
        <v>25</v>
      </c>
      <c r="E204" s="82" t="s">
        <v>1268</v>
      </c>
      <c r="F204" s="82" t="s">
        <v>1268</v>
      </c>
      <c r="G204" s="82"/>
      <c r="H204" s="82"/>
      <c r="I204" s="82" t="str">
        <f>F204</f>
        <v>??</v>
      </c>
      <c r="J204" s="82"/>
      <c r="K204" s="82"/>
      <c r="L204" s="82"/>
      <c r="M204" s="82"/>
      <c r="N204" s="82"/>
      <c r="O204" s="82"/>
      <c r="P204" s="82"/>
      <c r="Q204" s="82"/>
      <c r="R204" s="82"/>
      <c r="S204" s="82"/>
    </row>
    <row r="205" spans="1:19" s="5" customFormat="1" x14ac:dyDescent="0.2">
      <c r="A205" s="6" t="e">
        <f t="shared" si="4"/>
        <v>#VALUE!</v>
      </c>
      <c r="B205" s="82"/>
      <c r="C205" s="90">
        <v>83908</v>
      </c>
      <c r="D205" s="82" t="s">
        <v>26</v>
      </c>
      <c r="E205" s="82" t="s">
        <v>1268</v>
      </c>
      <c r="F205" s="82" t="s">
        <v>1268</v>
      </c>
      <c r="G205" s="82"/>
      <c r="H205" s="82"/>
      <c r="I205" s="82"/>
      <c r="J205" s="82"/>
      <c r="K205" s="82"/>
      <c r="L205" s="82"/>
      <c r="M205" s="82"/>
      <c r="N205" s="82"/>
      <c r="O205" s="82"/>
      <c r="P205" s="82"/>
      <c r="Q205" s="82" t="str">
        <f>F205</f>
        <v>??</v>
      </c>
      <c r="R205" s="82"/>
      <c r="S205" s="82"/>
    </row>
    <row r="206" spans="1:19" s="5" customFormat="1" x14ac:dyDescent="0.2">
      <c r="A206" s="6" t="e">
        <f t="shared" si="4"/>
        <v>#VALUE!</v>
      </c>
      <c r="B206" s="82"/>
      <c r="C206" s="90">
        <v>83909</v>
      </c>
      <c r="D206" s="82" t="s">
        <v>526</v>
      </c>
      <c r="E206" s="82" t="s">
        <v>1268</v>
      </c>
      <c r="F206" s="82" t="s">
        <v>1268</v>
      </c>
      <c r="G206" s="82"/>
      <c r="H206" s="82"/>
      <c r="I206" s="82"/>
      <c r="J206" s="82"/>
      <c r="K206" s="82"/>
      <c r="L206" s="82"/>
      <c r="M206" s="82"/>
      <c r="N206" s="82"/>
      <c r="O206" s="82"/>
      <c r="P206" s="82"/>
      <c r="Q206" s="82" t="str">
        <f>F206</f>
        <v>??</v>
      </c>
      <c r="R206" s="82"/>
      <c r="S206" s="82"/>
    </row>
    <row r="207" spans="1:19" s="5" customFormat="1" x14ac:dyDescent="0.2">
      <c r="A207" s="6" t="e">
        <f t="shared" si="4"/>
        <v>#VALUE!</v>
      </c>
      <c r="B207" s="82"/>
      <c r="C207" s="90">
        <v>83910</v>
      </c>
      <c r="D207" s="82" t="s">
        <v>27</v>
      </c>
      <c r="E207" s="82" t="s">
        <v>1268</v>
      </c>
      <c r="F207" s="82" t="s">
        <v>1268</v>
      </c>
      <c r="G207" s="82"/>
      <c r="H207" s="82"/>
      <c r="I207" s="82"/>
      <c r="J207" s="82"/>
      <c r="K207" s="82"/>
      <c r="L207" s="82"/>
      <c r="M207" s="82"/>
      <c r="N207" s="82"/>
      <c r="O207" s="82"/>
      <c r="P207" s="82"/>
      <c r="Q207" s="82" t="str">
        <f>F207</f>
        <v>??</v>
      </c>
      <c r="R207" s="82"/>
      <c r="S207" s="82"/>
    </row>
    <row r="208" spans="1:19" s="5" customFormat="1" x14ac:dyDescent="0.2">
      <c r="A208" s="6" t="e">
        <f t="shared" si="4"/>
        <v>#VALUE!</v>
      </c>
      <c r="B208" s="82"/>
      <c r="C208" s="90">
        <v>83911</v>
      </c>
      <c r="D208" s="82" t="s">
        <v>28</v>
      </c>
      <c r="E208" s="82" t="s">
        <v>1268</v>
      </c>
      <c r="F208" s="82" t="s">
        <v>1268</v>
      </c>
      <c r="G208" s="82"/>
      <c r="H208" s="82"/>
      <c r="I208" s="82"/>
      <c r="J208" s="82"/>
      <c r="K208" s="82"/>
      <c r="L208" s="82"/>
      <c r="M208" s="82"/>
      <c r="N208" s="82"/>
      <c r="O208" s="82"/>
      <c r="P208" s="82"/>
      <c r="Q208" s="82" t="str">
        <f>F208</f>
        <v>??</v>
      </c>
      <c r="R208" s="82"/>
      <c r="S208" s="82"/>
    </row>
    <row r="209" spans="1:19" s="5" customFormat="1" x14ac:dyDescent="0.2">
      <c r="A209" s="6" t="e">
        <f t="shared" si="4"/>
        <v>#VALUE!</v>
      </c>
      <c r="B209" s="82"/>
      <c r="C209" s="90">
        <v>83912</v>
      </c>
      <c r="D209" s="82" t="s">
        <v>29</v>
      </c>
      <c r="E209" s="82" t="s">
        <v>1268</v>
      </c>
      <c r="F209" s="82" t="s">
        <v>1268</v>
      </c>
      <c r="G209" s="82"/>
      <c r="H209" s="82"/>
      <c r="I209" s="82"/>
      <c r="J209" s="82"/>
      <c r="K209" s="82"/>
      <c r="L209" s="82"/>
      <c r="M209" s="82"/>
      <c r="N209" s="82"/>
      <c r="O209" s="82"/>
      <c r="P209" s="82"/>
      <c r="Q209" s="82" t="str">
        <f>F209</f>
        <v>??</v>
      </c>
      <c r="R209" s="82"/>
      <c r="S209" s="82"/>
    </row>
    <row r="210" spans="1:19" s="5" customFormat="1" x14ac:dyDescent="0.2">
      <c r="A210" s="6" t="e">
        <f t="shared" si="4"/>
        <v>#VALUE!</v>
      </c>
      <c r="B210" s="82"/>
      <c r="C210" s="90">
        <v>83913</v>
      </c>
      <c r="D210" s="82" t="s">
        <v>30</v>
      </c>
      <c r="E210" s="82" t="s">
        <v>1268</v>
      </c>
      <c r="F210" s="82" t="s">
        <v>1268</v>
      </c>
      <c r="G210" s="82"/>
      <c r="H210" s="82"/>
      <c r="I210" s="82"/>
      <c r="J210" s="82"/>
      <c r="K210" s="82" t="str">
        <f>F210</f>
        <v>??</v>
      </c>
      <c r="L210" s="82"/>
      <c r="M210" s="82"/>
      <c r="N210" s="82"/>
      <c r="O210" s="82"/>
      <c r="P210" s="82"/>
      <c r="Q210" s="82"/>
      <c r="R210" s="82"/>
      <c r="S210" s="82"/>
    </row>
    <row r="211" spans="1:19" s="5" customFormat="1" x14ac:dyDescent="0.2">
      <c r="A211" s="6" t="e">
        <f t="shared" si="4"/>
        <v>#VALUE!</v>
      </c>
      <c r="B211" s="82"/>
      <c r="C211" s="90">
        <v>83914</v>
      </c>
      <c r="D211" s="82" t="s">
        <v>31</v>
      </c>
      <c r="E211" s="82" t="s">
        <v>1268</v>
      </c>
      <c r="F211" s="82" t="s">
        <v>1268</v>
      </c>
      <c r="G211" s="82"/>
      <c r="H211" s="82" t="str">
        <f>F211</f>
        <v>??</v>
      </c>
      <c r="I211" s="82"/>
      <c r="J211" s="82"/>
      <c r="K211" s="82"/>
      <c r="L211" s="82"/>
      <c r="M211" s="82"/>
      <c r="N211" s="82"/>
      <c r="O211" s="82"/>
      <c r="P211" s="82"/>
      <c r="Q211" s="82"/>
      <c r="R211" s="82"/>
      <c r="S211" s="82"/>
    </row>
    <row r="212" spans="1:19" s="5" customFormat="1" x14ac:dyDescent="0.2">
      <c r="A212" s="6" t="e">
        <f t="shared" si="4"/>
        <v>#VALUE!</v>
      </c>
      <c r="B212" s="82"/>
      <c r="C212" s="90">
        <v>83915</v>
      </c>
      <c r="D212" s="82" t="s">
        <v>527</v>
      </c>
      <c r="E212" s="82" t="s">
        <v>1268</v>
      </c>
      <c r="F212" s="82" t="s">
        <v>1268</v>
      </c>
      <c r="G212" s="82"/>
      <c r="H212" s="82"/>
      <c r="I212" s="82"/>
      <c r="J212" s="82"/>
      <c r="K212" s="82"/>
      <c r="L212" s="82"/>
      <c r="M212" s="82"/>
      <c r="N212" s="82"/>
      <c r="O212" s="82"/>
      <c r="P212" s="82"/>
      <c r="Q212" s="82"/>
      <c r="R212" s="82"/>
      <c r="S212" s="82"/>
    </row>
    <row r="213" spans="1:19" s="5" customFormat="1" x14ac:dyDescent="0.2">
      <c r="A213" s="6" t="e">
        <f t="shared" si="4"/>
        <v>#VALUE!</v>
      </c>
      <c r="B213" s="82"/>
      <c r="C213" s="90">
        <v>83916</v>
      </c>
      <c r="D213" s="82" t="s">
        <v>32</v>
      </c>
      <c r="E213" s="82" t="s">
        <v>1268</v>
      </c>
      <c r="F213" s="82" t="s">
        <v>1268</v>
      </c>
      <c r="G213" s="82"/>
      <c r="H213" s="82"/>
      <c r="I213" s="82"/>
      <c r="J213" s="82"/>
      <c r="K213" s="82"/>
      <c r="L213" s="82"/>
      <c r="M213" s="82"/>
      <c r="N213" s="82"/>
      <c r="O213" s="82"/>
      <c r="P213" s="82"/>
      <c r="Q213" s="82" t="str">
        <f>F213</f>
        <v>??</v>
      </c>
      <c r="R213" s="82"/>
      <c r="S213" s="82"/>
    </row>
    <row r="214" spans="1:19" s="5" customFormat="1" x14ac:dyDescent="0.2">
      <c r="A214" s="6" t="e">
        <f t="shared" si="4"/>
        <v>#VALUE!</v>
      </c>
      <c r="B214" s="82"/>
      <c r="C214" s="90">
        <v>83917</v>
      </c>
      <c r="D214" s="82" t="s">
        <v>33</v>
      </c>
      <c r="E214" s="82" t="s">
        <v>1268</v>
      </c>
      <c r="F214" s="82" t="s">
        <v>1268</v>
      </c>
      <c r="G214" s="82"/>
      <c r="H214" s="82"/>
      <c r="I214" s="82" t="str">
        <f>F214</f>
        <v>??</v>
      </c>
      <c r="J214" s="82"/>
      <c r="K214" s="82"/>
      <c r="L214" s="82"/>
      <c r="M214" s="82"/>
      <c r="N214" s="82"/>
      <c r="O214" s="82"/>
      <c r="P214" s="82"/>
      <c r="Q214" s="82"/>
      <c r="R214" s="82"/>
      <c r="S214" s="82"/>
    </row>
    <row r="215" spans="1:19" s="5" customFormat="1" x14ac:dyDescent="0.2">
      <c r="A215" s="6" t="e">
        <f t="shared" si="4"/>
        <v>#VALUE!</v>
      </c>
      <c r="B215" s="82"/>
      <c r="C215" s="90">
        <v>83918</v>
      </c>
      <c r="D215" s="82" t="s">
        <v>528</v>
      </c>
      <c r="E215" s="82" t="s">
        <v>1268</v>
      </c>
      <c r="F215" s="82" t="s">
        <v>1268</v>
      </c>
      <c r="G215" s="82"/>
      <c r="H215" s="82"/>
      <c r="I215" s="82"/>
      <c r="J215" s="82"/>
      <c r="K215" s="82"/>
      <c r="L215" s="82"/>
      <c r="M215" s="82"/>
      <c r="N215" s="82"/>
      <c r="O215" s="82"/>
      <c r="P215" s="82"/>
      <c r="Q215" s="82"/>
      <c r="R215" s="82"/>
      <c r="S215" s="82"/>
    </row>
    <row r="216" spans="1:19" s="5" customFormat="1" x14ac:dyDescent="0.2">
      <c r="A216" s="6" t="e">
        <f t="shared" si="4"/>
        <v>#VALUE!</v>
      </c>
      <c r="B216" s="82"/>
      <c r="C216" s="90">
        <v>83919</v>
      </c>
      <c r="D216" s="82" t="s">
        <v>529</v>
      </c>
      <c r="E216" s="82" t="s">
        <v>1268</v>
      </c>
      <c r="F216" s="82" t="s">
        <v>1268</v>
      </c>
      <c r="G216" s="82"/>
      <c r="H216" s="82"/>
      <c r="I216" s="82"/>
      <c r="J216" s="82"/>
      <c r="K216" s="82"/>
      <c r="L216" s="82"/>
      <c r="M216" s="82"/>
      <c r="N216" s="82"/>
      <c r="O216" s="82"/>
      <c r="P216" s="82"/>
      <c r="Q216" s="82"/>
      <c r="R216" s="82"/>
      <c r="S216" s="82"/>
    </row>
    <row r="217" spans="1:19" s="5" customFormat="1" x14ac:dyDescent="0.2">
      <c r="A217" s="6" t="e">
        <f t="shared" si="4"/>
        <v>#VALUE!</v>
      </c>
      <c r="B217" s="82"/>
      <c r="C217" s="90">
        <v>83920</v>
      </c>
      <c r="D217" s="82" t="s">
        <v>34</v>
      </c>
      <c r="E217" s="82" t="s">
        <v>1268</v>
      </c>
      <c r="F217" s="82" t="s">
        <v>1268</v>
      </c>
      <c r="G217" s="82"/>
      <c r="H217" s="82"/>
      <c r="I217" s="82"/>
      <c r="J217" s="82"/>
      <c r="K217" s="82"/>
      <c r="L217" s="82"/>
      <c r="M217" s="82"/>
      <c r="N217" s="82"/>
      <c r="O217" s="82"/>
      <c r="P217" s="82"/>
      <c r="Q217" s="82" t="str">
        <f>F217</f>
        <v>??</v>
      </c>
      <c r="R217" s="82"/>
      <c r="S217" s="82"/>
    </row>
    <row r="218" spans="1:19" s="5" customFormat="1" x14ac:dyDescent="0.2">
      <c r="A218" s="6" t="e">
        <f t="shared" si="4"/>
        <v>#VALUE!</v>
      </c>
      <c r="B218" s="82"/>
      <c r="C218" s="90">
        <v>83921</v>
      </c>
      <c r="D218" s="82" t="s">
        <v>35</v>
      </c>
      <c r="E218" s="82" t="s">
        <v>1268</v>
      </c>
      <c r="F218" s="82" t="s">
        <v>1268</v>
      </c>
      <c r="G218" s="82"/>
      <c r="H218" s="82"/>
      <c r="I218" s="82"/>
      <c r="J218" s="82"/>
      <c r="K218" s="82"/>
      <c r="L218" s="82"/>
      <c r="M218" s="82"/>
      <c r="N218" s="82"/>
      <c r="O218" s="82"/>
      <c r="P218" s="82"/>
      <c r="Q218" s="82" t="str">
        <f>F218</f>
        <v>??</v>
      </c>
      <c r="R218" s="82"/>
      <c r="S218" s="82"/>
    </row>
    <row r="219" spans="1:19" s="5" customFormat="1" x14ac:dyDescent="0.2">
      <c r="A219" s="6" t="e">
        <f t="shared" si="4"/>
        <v>#VALUE!</v>
      </c>
      <c r="B219" s="82"/>
      <c r="C219" s="90">
        <v>83922</v>
      </c>
      <c r="D219" s="82" t="s">
        <v>36</v>
      </c>
      <c r="E219" s="82" t="s">
        <v>1268</v>
      </c>
      <c r="F219" s="82" t="s">
        <v>1268</v>
      </c>
      <c r="G219" s="82"/>
      <c r="H219" s="82"/>
      <c r="I219" s="82"/>
      <c r="J219" s="82"/>
      <c r="K219" s="82"/>
      <c r="L219" s="82"/>
      <c r="M219" s="82"/>
      <c r="N219" s="82"/>
      <c r="O219" s="82"/>
      <c r="P219" s="82"/>
      <c r="Q219" s="82" t="str">
        <f>F219</f>
        <v>??</v>
      </c>
      <c r="R219" s="82"/>
      <c r="S219" s="82"/>
    </row>
    <row r="220" spans="1:19" s="5" customFormat="1" x14ac:dyDescent="0.2">
      <c r="A220" s="6" t="e">
        <f t="shared" si="4"/>
        <v>#VALUE!</v>
      </c>
      <c r="B220" s="82"/>
      <c r="C220" s="90">
        <v>83923</v>
      </c>
      <c r="D220" s="82" t="s">
        <v>37</v>
      </c>
      <c r="E220" s="82" t="s">
        <v>1268</v>
      </c>
      <c r="F220" s="82" t="s">
        <v>1268</v>
      </c>
      <c r="G220" s="82"/>
      <c r="H220" s="82"/>
      <c r="I220" s="82"/>
      <c r="J220" s="82"/>
      <c r="K220" s="82"/>
      <c r="L220" s="82"/>
      <c r="M220" s="82"/>
      <c r="N220" s="82"/>
      <c r="O220" s="82"/>
      <c r="P220" s="82"/>
      <c r="Q220" s="82" t="str">
        <f>F220</f>
        <v>??</v>
      </c>
      <c r="R220" s="82"/>
      <c r="S220" s="82"/>
    </row>
    <row r="221" spans="1:19" s="5" customFormat="1" x14ac:dyDescent="0.2">
      <c r="A221" s="6" t="e">
        <f t="shared" si="4"/>
        <v>#VALUE!</v>
      </c>
      <c r="B221" s="82"/>
      <c r="C221" s="90">
        <v>83924</v>
      </c>
      <c r="D221" s="82" t="s">
        <v>38</v>
      </c>
      <c r="E221" s="82" t="s">
        <v>1268</v>
      </c>
      <c r="F221" s="82" t="s">
        <v>1268</v>
      </c>
      <c r="G221" s="82"/>
      <c r="H221" s="82"/>
      <c r="I221" s="82"/>
      <c r="J221" s="82"/>
      <c r="K221" s="82"/>
      <c r="L221" s="82"/>
      <c r="M221" s="82"/>
      <c r="N221" s="82"/>
      <c r="O221" s="82"/>
      <c r="P221" s="82"/>
      <c r="Q221" s="82" t="str">
        <f>F221</f>
        <v>??</v>
      </c>
      <c r="R221" s="82"/>
      <c r="S221" s="82"/>
    </row>
    <row r="222" spans="1:19" s="5" customFormat="1" x14ac:dyDescent="0.2">
      <c r="A222" s="6" t="e">
        <f t="shared" si="4"/>
        <v>#VALUE!</v>
      </c>
      <c r="B222" s="82"/>
      <c r="C222" s="90">
        <v>83925</v>
      </c>
      <c r="D222" s="82" t="s">
        <v>530</v>
      </c>
      <c r="E222" s="82" t="s">
        <v>1268</v>
      </c>
      <c r="F222" s="82" t="s">
        <v>1268</v>
      </c>
      <c r="G222" s="82"/>
      <c r="H222" s="82"/>
      <c r="I222" s="82"/>
      <c r="J222" s="82"/>
      <c r="K222" s="82"/>
      <c r="L222" s="82"/>
      <c r="M222" s="82"/>
      <c r="N222" s="82"/>
      <c r="O222" s="82"/>
      <c r="P222" s="82"/>
      <c r="Q222" s="82"/>
      <c r="R222" s="82"/>
      <c r="S222" s="82"/>
    </row>
    <row r="223" spans="1:19" s="5" customFormat="1" x14ac:dyDescent="0.2">
      <c r="A223" s="6" t="e">
        <f t="shared" si="4"/>
        <v>#VALUE!</v>
      </c>
      <c r="B223" s="82"/>
      <c r="C223" s="90">
        <v>83926</v>
      </c>
      <c r="D223" s="82" t="s">
        <v>39</v>
      </c>
      <c r="E223" s="82" t="s">
        <v>1268</v>
      </c>
      <c r="F223" s="82" t="s">
        <v>1268</v>
      </c>
      <c r="G223" s="82"/>
      <c r="H223" s="82"/>
      <c r="I223" s="82"/>
      <c r="J223" s="82"/>
      <c r="K223" s="82"/>
      <c r="L223" s="82"/>
      <c r="M223" s="82"/>
      <c r="N223" s="82"/>
      <c r="O223" s="82"/>
      <c r="P223" s="82"/>
      <c r="Q223" s="82" t="str">
        <f>F223</f>
        <v>??</v>
      </c>
      <c r="R223" s="82"/>
      <c r="S223" s="82"/>
    </row>
    <row r="224" spans="1:19" s="5" customFormat="1" x14ac:dyDescent="0.2">
      <c r="A224" s="6" t="e">
        <f t="shared" ref="A224:A293" si="6">SUM(H224:Q224)-F224</f>
        <v>#VALUE!</v>
      </c>
      <c r="B224" s="82"/>
      <c r="C224" s="90">
        <v>83930</v>
      </c>
      <c r="D224" s="82" t="s">
        <v>40</v>
      </c>
      <c r="E224" s="82" t="s">
        <v>1268</v>
      </c>
      <c r="F224" s="82" t="s">
        <v>1268</v>
      </c>
      <c r="G224" s="82"/>
      <c r="H224" s="82"/>
      <c r="I224" s="82"/>
      <c r="J224" s="82"/>
      <c r="K224" s="82"/>
      <c r="L224" s="82"/>
      <c r="M224" s="82"/>
      <c r="N224" s="82"/>
      <c r="O224" s="82"/>
      <c r="P224" s="82"/>
      <c r="Q224" s="82" t="str">
        <f>F224</f>
        <v>??</v>
      </c>
      <c r="R224" s="82"/>
      <c r="S224" s="82"/>
    </row>
    <row r="225" spans="1:19" s="5" customFormat="1" x14ac:dyDescent="0.2">
      <c r="A225" s="6" t="e">
        <f t="shared" si="6"/>
        <v>#VALUE!</v>
      </c>
      <c r="B225" s="82"/>
      <c r="C225" s="90">
        <v>83931</v>
      </c>
      <c r="D225" s="82" t="s">
        <v>531</v>
      </c>
      <c r="E225" s="82" t="s">
        <v>1268</v>
      </c>
      <c r="F225" s="82" t="s">
        <v>1268</v>
      </c>
      <c r="G225" s="82"/>
      <c r="H225" s="82"/>
      <c r="I225" s="82"/>
      <c r="J225" s="82"/>
      <c r="K225" s="82"/>
      <c r="L225" s="82"/>
      <c r="M225" s="82"/>
      <c r="N225" s="82"/>
      <c r="O225" s="82"/>
      <c r="P225" s="82"/>
      <c r="Q225" s="82" t="s">
        <v>175</v>
      </c>
      <c r="R225" s="82"/>
      <c r="S225" s="82"/>
    </row>
    <row r="226" spans="1:19" s="5" customFormat="1" x14ac:dyDescent="0.2">
      <c r="A226" s="6" t="e">
        <f t="shared" si="6"/>
        <v>#VALUE!</v>
      </c>
      <c r="B226" s="82"/>
      <c r="C226" s="90">
        <v>83932</v>
      </c>
      <c r="D226" s="82" t="s">
        <v>532</v>
      </c>
      <c r="E226" s="82" t="s">
        <v>1268</v>
      </c>
      <c r="F226" s="82" t="s">
        <v>1268</v>
      </c>
      <c r="G226" s="82"/>
      <c r="H226" s="82"/>
      <c r="I226" s="82"/>
      <c r="J226" s="82"/>
      <c r="K226" s="82"/>
      <c r="L226" s="82"/>
      <c r="M226" s="82"/>
      <c r="N226" s="82"/>
      <c r="O226" s="82"/>
      <c r="P226" s="82"/>
      <c r="Q226" s="82" t="s">
        <v>175</v>
      </c>
      <c r="R226" s="82"/>
      <c r="S226" s="82"/>
    </row>
    <row r="227" spans="1:19" s="5" customFormat="1" x14ac:dyDescent="0.2">
      <c r="A227" s="6" t="e">
        <f t="shared" si="6"/>
        <v>#VALUE!</v>
      </c>
      <c r="B227" s="82"/>
      <c r="C227" s="90">
        <v>83933</v>
      </c>
      <c r="D227" s="82" t="s">
        <v>41</v>
      </c>
      <c r="E227" s="82" t="s">
        <v>1268</v>
      </c>
      <c r="F227" s="82" t="s">
        <v>1268</v>
      </c>
      <c r="G227" s="82"/>
      <c r="H227" s="82"/>
      <c r="I227" s="82"/>
      <c r="J227" s="82"/>
      <c r="K227" s="82"/>
      <c r="L227" s="82"/>
      <c r="M227" s="82"/>
      <c r="N227" s="82"/>
      <c r="O227" s="82"/>
      <c r="P227" s="82"/>
      <c r="Q227" s="82" t="str">
        <f t="shared" ref="Q227:Q235" si="7">F227</f>
        <v>??</v>
      </c>
      <c r="R227" s="82"/>
      <c r="S227" s="82"/>
    </row>
    <row r="228" spans="1:19" s="5" customFormat="1" x14ac:dyDescent="0.2">
      <c r="A228" s="6" t="e">
        <f t="shared" si="6"/>
        <v>#VALUE!</v>
      </c>
      <c r="B228" s="82"/>
      <c r="C228" s="90">
        <v>83934</v>
      </c>
      <c r="D228" s="82" t="s">
        <v>42</v>
      </c>
      <c r="E228" s="82" t="s">
        <v>1268</v>
      </c>
      <c r="F228" s="82" t="s">
        <v>1268</v>
      </c>
      <c r="G228" s="82"/>
      <c r="H228" s="82"/>
      <c r="I228" s="82"/>
      <c r="J228" s="82"/>
      <c r="K228" s="82"/>
      <c r="L228" s="82"/>
      <c r="M228" s="82"/>
      <c r="N228" s="82"/>
      <c r="O228" s="82"/>
      <c r="P228" s="82"/>
      <c r="Q228" s="82" t="str">
        <f t="shared" si="7"/>
        <v>??</v>
      </c>
      <c r="R228" s="82"/>
      <c r="S228" s="82"/>
    </row>
    <row r="229" spans="1:19" s="5" customFormat="1" x14ac:dyDescent="0.2">
      <c r="A229" s="6" t="e">
        <f t="shared" si="6"/>
        <v>#VALUE!</v>
      </c>
      <c r="B229" s="82"/>
      <c r="C229" s="90">
        <v>83935</v>
      </c>
      <c r="D229" s="82" t="s">
        <v>533</v>
      </c>
      <c r="E229" s="82" t="s">
        <v>1268</v>
      </c>
      <c r="F229" s="82" t="s">
        <v>1268</v>
      </c>
      <c r="G229" s="82"/>
      <c r="H229" s="82"/>
      <c r="I229" s="82"/>
      <c r="J229" s="82"/>
      <c r="K229" s="82"/>
      <c r="L229" s="82"/>
      <c r="M229" s="82"/>
      <c r="N229" s="82"/>
      <c r="O229" s="82"/>
      <c r="P229" s="82"/>
      <c r="Q229" s="82" t="s">
        <v>175</v>
      </c>
      <c r="R229" s="82"/>
      <c r="S229" s="82"/>
    </row>
    <row r="230" spans="1:19" s="5" customFormat="1" x14ac:dyDescent="0.2">
      <c r="A230" s="6" t="e">
        <f t="shared" si="6"/>
        <v>#VALUE!</v>
      </c>
      <c r="B230" s="82"/>
      <c r="C230" s="90">
        <v>83936</v>
      </c>
      <c r="D230" s="82" t="s">
        <v>43</v>
      </c>
      <c r="E230" s="82" t="s">
        <v>1268</v>
      </c>
      <c r="F230" s="82" t="s">
        <v>1268</v>
      </c>
      <c r="G230" s="82"/>
      <c r="H230" s="82"/>
      <c r="I230" s="82"/>
      <c r="J230" s="82"/>
      <c r="K230" s="82"/>
      <c r="L230" s="82"/>
      <c r="M230" s="82"/>
      <c r="N230" s="82"/>
      <c r="O230" s="82"/>
      <c r="P230" s="82"/>
      <c r="Q230" s="82" t="str">
        <f t="shared" si="7"/>
        <v>??</v>
      </c>
      <c r="R230" s="82"/>
      <c r="S230" s="82"/>
    </row>
    <row r="231" spans="1:19" s="5" customFormat="1" x14ac:dyDescent="0.2">
      <c r="A231" s="6" t="e">
        <f t="shared" si="6"/>
        <v>#VALUE!</v>
      </c>
      <c r="B231" s="82"/>
      <c r="C231" s="90">
        <v>83937</v>
      </c>
      <c r="D231" s="82" t="s">
        <v>44</v>
      </c>
      <c r="E231" s="82" t="s">
        <v>1268</v>
      </c>
      <c r="F231" s="82" t="s">
        <v>1268</v>
      </c>
      <c r="G231" s="82"/>
      <c r="H231" s="82"/>
      <c r="I231" s="82"/>
      <c r="J231" s="82"/>
      <c r="K231" s="82"/>
      <c r="L231" s="82"/>
      <c r="M231" s="82"/>
      <c r="N231" s="82"/>
      <c r="O231" s="82"/>
      <c r="P231" s="82"/>
      <c r="Q231" s="82" t="str">
        <f t="shared" si="7"/>
        <v>??</v>
      </c>
      <c r="R231" s="82"/>
      <c r="S231" s="82"/>
    </row>
    <row r="232" spans="1:19" s="5" customFormat="1" x14ac:dyDescent="0.2">
      <c r="A232" s="6" t="e">
        <f t="shared" si="6"/>
        <v>#VALUE!</v>
      </c>
      <c r="B232" s="82"/>
      <c r="C232" s="90">
        <v>83938</v>
      </c>
      <c r="D232" s="82" t="s">
        <v>534</v>
      </c>
      <c r="E232" s="82" t="s">
        <v>1268</v>
      </c>
      <c r="F232" s="82" t="s">
        <v>1268</v>
      </c>
      <c r="G232" s="82"/>
      <c r="H232" s="82"/>
      <c r="I232" s="82"/>
      <c r="J232" s="82"/>
      <c r="K232" s="82"/>
      <c r="L232" s="82"/>
      <c r="M232" s="82"/>
      <c r="N232" s="82"/>
      <c r="O232" s="82"/>
      <c r="P232" s="82"/>
      <c r="Q232" s="82" t="s">
        <v>175</v>
      </c>
      <c r="R232" s="82"/>
      <c r="S232" s="82"/>
    </row>
    <row r="233" spans="1:19" s="5" customFormat="1" x14ac:dyDescent="0.2">
      <c r="A233" s="6" t="e">
        <f t="shared" si="6"/>
        <v>#VALUE!</v>
      </c>
      <c r="B233" s="82"/>
      <c r="C233" s="90">
        <v>83939</v>
      </c>
      <c r="D233" s="82" t="s">
        <v>535</v>
      </c>
      <c r="E233" s="82" t="s">
        <v>1268</v>
      </c>
      <c r="F233" s="82" t="s">
        <v>1268</v>
      </c>
      <c r="G233" s="82"/>
      <c r="H233" s="82"/>
      <c r="I233" s="82"/>
      <c r="J233" s="82"/>
      <c r="K233" s="82"/>
      <c r="L233" s="82"/>
      <c r="M233" s="82"/>
      <c r="N233" s="82"/>
      <c r="O233" s="82"/>
      <c r="P233" s="82"/>
      <c r="Q233" s="82" t="s">
        <v>175</v>
      </c>
      <c r="R233" s="82"/>
      <c r="S233" s="82"/>
    </row>
    <row r="234" spans="1:19" s="5" customFormat="1" x14ac:dyDescent="0.2">
      <c r="A234" s="6" t="e">
        <f t="shared" si="6"/>
        <v>#VALUE!</v>
      </c>
      <c r="B234" s="82"/>
      <c r="C234" s="90">
        <v>83941</v>
      </c>
      <c r="D234" s="82" t="s">
        <v>426</v>
      </c>
      <c r="E234" s="82" t="s">
        <v>1268</v>
      </c>
      <c r="F234" s="82" t="s">
        <v>1268</v>
      </c>
      <c r="G234" s="82"/>
      <c r="H234" s="82"/>
      <c r="I234" s="82"/>
      <c r="J234" s="82"/>
      <c r="K234" s="82"/>
      <c r="L234" s="82"/>
      <c r="M234" s="82"/>
      <c r="N234" s="82"/>
      <c r="O234" s="82"/>
      <c r="P234" s="82"/>
      <c r="Q234" s="82" t="str">
        <f t="shared" si="7"/>
        <v>??</v>
      </c>
      <c r="R234" s="82"/>
      <c r="S234" s="82"/>
    </row>
    <row r="235" spans="1:19" s="5" customFormat="1" x14ac:dyDescent="0.2">
      <c r="A235" s="6" t="e">
        <f t="shared" si="6"/>
        <v>#VALUE!</v>
      </c>
      <c r="B235" s="82"/>
      <c r="C235" s="90">
        <v>83950</v>
      </c>
      <c r="D235" s="82" t="s">
        <v>373</v>
      </c>
      <c r="E235" s="82" t="s">
        <v>1268</v>
      </c>
      <c r="F235" s="82" t="s">
        <v>1268</v>
      </c>
      <c r="G235" s="82"/>
      <c r="H235" s="82"/>
      <c r="I235" s="82"/>
      <c r="J235" s="82"/>
      <c r="K235" s="82"/>
      <c r="L235" s="82"/>
      <c r="M235" s="82"/>
      <c r="N235" s="82"/>
      <c r="O235" s="82"/>
      <c r="P235" s="82"/>
      <c r="Q235" s="82" t="str">
        <f t="shared" si="7"/>
        <v>??</v>
      </c>
      <c r="R235" s="82"/>
      <c r="S235" s="82"/>
    </row>
    <row r="236" spans="1:19" s="5" customFormat="1" x14ac:dyDescent="0.2">
      <c r="A236" s="6" t="e">
        <f t="shared" si="6"/>
        <v>#VALUE!</v>
      </c>
      <c r="B236" s="82"/>
      <c r="C236" s="90">
        <v>83951</v>
      </c>
      <c r="D236" s="82" t="s">
        <v>536</v>
      </c>
      <c r="E236" s="82" t="s">
        <v>1268</v>
      </c>
      <c r="F236" s="82" t="s">
        <v>1268</v>
      </c>
      <c r="G236" s="82"/>
      <c r="H236" s="82"/>
      <c r="I236" s="82"/>
      <c r="J236" s="82"/>
      <c r="K236" s="82"/>
      <c r="L236" s="82"/>
      <c r="M236" s="82"/>
      <c r="N236" s="82"/>
      <c r="O236" s="82"/>
      <c r="P236" s="82"/>
      <c r="Q236" s="82"/>
      <c r="R236" s="82"/>
      <c r="S236" s="82"/>
    </row>
    <row r="237" spans="1:19" s="5" customFormat="1" x14ac:dyDescent="0.2">
      <c r="A237" s="6" t="e">
        <f t="shared" si="6"/>
        <v>#VALUE!</v>
      </c>
      <c r="B237" s="82"/>
      <c r="C237" s="90">
        <v>83955</v>
      </c>
      <c r="D237" s="82" t="s">
        <v>537</v>
      </c>
      <c r="E237" s="82" t="s">
        <v>1268</v>
      </c>
      <c r="F237" s="82" t="s">
        <v>1268</v>
      </c>
      <c r="G237" s="82"/>
      <c r="H237" s="82"/>
      <c r="I237" s="82"/>
      <c r="J237" s="82"/>
      <c r="K237" s="82"/>
      <c r="L237" s="82"/>
      <c r="M237" s="82"/>
      <c r="N237" s="82"/>
      <c r="O237" s="82"/>
      <c r="P237" s="82"/>
      <c r="Q237" s="82"/>
      <c r="R237" s="82"/>
      <c r="S237" s="82"/>
    </row>
    <row r="238" spans="1:19" s="5" customFormat="1" x14ac:dyDescent="0.2">
      <c r="A238" s="6" t="e">
        <f t="shared" si="6"/>
        <v>#VALUE!</v>
      </c>
      <c r="B238" s="82"/>
      <c r="C238" s="90">
        <v>83958</v>
      </c>
      <c r="D238" s="82" t="s">
        <v>80</v>
      </c>
      <c r="E238" s="82" t="s">
        <v>1268</v>
      </c>
      <c r="F238" s="82" t="s">
        <v>1268</v>
      </c>
      <c r="G238" s="82"/>
      <c r="H238" s="82"/>
      <c r="I238" s="82" t="str">
        <f>F238</f>
        <v>??</v>
      </c>
      <c r="J238" s="82"/>
      <c r="K238" s="82"/>
      <c r="L238" s="82"/>
      <c r="M238" s="82"/>
      <c r="N238" s="82"/>
      <c r="O238" s="82"/>
      <c r="P238" s="82"/>
      <c r="Q238" s="82"/>
      <c r="R238" s="82"/>
      <c r="S238" s="82"/>
    </row>
    <row r="239" spans="1:19" s="5" customFormat="1" x14ac:dyDescent="0.2">
      <c r="A239" s="6" t="e">
        <f t="shared" si="6"/>
        <v>#VALUE!</v>
      </c>
      <c r="B239" s="82"/>
      <c r="C239" s="90">
        <v>83959</v>
      </c>
      <c r="D239" s="82" t="s">
        <v>374</v>
      </c>
      <c r="E239" s="82" t="s">
        <v>1268</v>
      </c>
      <c r="F239" s="82" t="s">
        <v>1268</v>
      </c>
      <c r="G239" s="82"/>
      <c r="H239" s="82"/>
      <c r="I239" s="82"/>
      <c r="J239" s="82"/>
      <c r="K239" s="82"/>
      <c r="L239" s="82"/>
      <c r="M239" s="82"/>
      <c r="N239" s="82"/>
      <c r="O239" s="82"/>
      <c r="P239" s="82"/>
      <c r="Q239" s="82"/>
      <c r="R239" s="82"/>
      <c r="S239" s="82"/>
    </row>
    <row r="240" spans="1:19" s="5" customFormat="1" x14ac:dyDescent="0.2">
      <c r="A240" s="6" t="e">
        <f t="shared" si="6"/>
        <v>#VALUE!</v>
      </c>
      <c r="B240" s="82"/>
      <c r="C240" s="90">
        <v>83960</v>
      </c>
      <c r="D240" s="82" t="s">
        <v>375</v>
      </c>
      <c r="E240" s="82" t="s">
        <v>1268</v>
      </c>
      <c r="F240" s="82" t="s">
        <v>1268</v>
      </c>
      <c r="G240" s="82"/>
      <c r="H240" s="82"/>
      <c r="I240" s="82"/>
      <c r="J240" s="82" t="str">
        <f>F240</f>
        <v>??</v>
      </c>
      <c r="K240" s="82"/>
      <c r="L240" s="82"/>
      <c r="M240" s="82"/>
      <c r="N240" s="82"/>
      <c r="O240" s="82"/>
      <c r="P240" s="82"/>
      <c r="Q240" s="82"/>
      <c r="R240" s="82"/>
      <c r="S240" s="82"/>
    </row>
    <row r="241" spans="1:19" s="5" customFormat="1" x14ac:dyDescent="0.2">
      <c r="A241" s="6" t="e">
        <f t="shared" si="6"/>
        <v>#VALUE!</v>
      </c>
      <c r="B241" s="82"/>
      <c r="C241" s="90">
        <v>83965</v>
      </c>
      <c r="D241" s="82" t="s">
        <v>538</v>
      </c>
      <c r="E241" s="82" t="s">
        <v>1268</v>
      </c>
      <c r="F241" s="82" t="s">
        <v>1268</v>
      </c>
      <c r="G241" s="82"/>
      <c r="H241" s="82"/>
      <c r="I241" s="82"/>
      <c r="J241" s="82"/>
      <c r="K241" s="82"/>
      <c r="L241" s="82"/>
      <c r="M241" s="82"/>
      <c r="N241" s="82"/>
      <c r="O241" s="82"/>
      <c r="P241" s="82"/>
      <c r="Q241" s="82"/>
      <c r="R241" s="82"/>
      <c r="S241" s="82"/>
    </row>
    <row r="242" spans="1:19" x14ac:dyDescent="0.2">
      <c r="A242" s="6"/>
      <c r="C242" s="75" t="s">
        <v>213</v>
      </c>
      <c r="D242" s="76" t="s">
        <v>176</v>
      </c>
      <c r="E242" s="77" t="s">
        <v>247</v>
      </c>
      <c r="F242" s="77" t="s">
        <v>248</v>
      </c>
      <c r="H242" s="77"/>
      <c r="I242" s="77" t="s">
        <v>249</v>
      </c>
      <c r="J242" s="77" t="s">
        <v>48</v>
      </c>
      <c r="K242" s="77"/>
      <c r="L242" s="77"/>
      <c r="M242" s="77"/>
      <c r="N242" s="77"/>
      <c r="O242" s="77" t="s">
        <v>250</v>
      </c>
      <c r="P242" s="79" t="s">
        <v>250</v>
      </c>
      <c r="Q242" s="79"/>
      <c r="R242" s="79"/>
    </row>
    <row r="243" spans="1:19" x14ac:dyDescent="0.2">
      <c r="A243" s="6"/>
      <c r="C243" s="75" t="s">
        <v>177</v>
      </c>
      <c r="D243" s="74" t="s">
        <v>175</v>
      </c>
      <c r="E243" s="77" t="s">
        <v>251</v>
      </c>
      <c r="F243" s="77" t="s">
        <v>251</v>
      </c>
      <c r="H243" s="77" t="s">
        <v>306</v>
      </c>
      <c r="I243" s="77" t="s">
        <v>252</v>
      </c>
      <c r="J243" s="77" t="s">
        <v>253</v>
      </c>
      <c r="K243" s="77" t="s">
        <v>154</v>
      </c>
      <c r="L243" s="77" t="s">
        <v>90</v>
      </c>
      <c r="M243" s="77" t="s">
        <v>156</v>
      </c>
      <c r="N243" s="77" t="s">
        <v>155</v>
      </c>
      <c r="O243" s="77" t="s">
        <v>254</v>
      </c>
      <c r="P243" s="79" t="s">
        <v>142</v>
      </c>
      <c r="Q243" s="79" t="s">
        <v>215</v>
      </c>
      <c r="R243" s="79" t="s">
        <v>216</v>
      </c>
    </row>
    <row r="244" spans="1:19" x14ac:dyDescent="0.2">
      <c r="A244" s="6"/>
    </row>
    <row r="245" spans="1:19" s="5" customFormat="1" x14ac:dyDescent="0.2">
      <c r="A245" s="6" t="e">
        <f t="shared" si="6"/>
        <v>#VALUE!</v>
      </c>
      <c r="B245" s="82"/>
      <c r="C245" s="90">
        <v>83970</v>
      </c>
      <c r="D245" s="82" t="s">
        <v>539</v>
      </c>
      <c r="E245" s="82" t="s">
        <v>1268</v>
      </c>
      <c r="F245" s="82" t="s">
        <v>1268</v>
      </c>
      <c r="G245" s="82"/>
      <c r="H245" s="82"/>
      <c r="I245" s="82"/>
      <c r="J245" s="82"/>
      <c r="K245" s="82"/>
      <c r="L245" s="82"/>
      <c r="M245" s="82"/>
      <c r="N245" s="82"/>
      <c r="O245" s="82"/>
      <c r="P245" s="82"/>
      <c r="Q245" s="82"/>
      <c r="R245" s="82"/>
      <c r="S245" s="82"/>
    </row>
    <row r="246" spans="1:19" s="5" customFormat="1" x14ac:dyDescent="0.2">
      <c r="A246" s="6" t="e">
        <f t="shared" si="6"/>
        <v>#VALUE!</v>
      </c>
      <c r="B246" s="82"/>
      <c r="C246" s="90">
        <v>83971</v>
      </c>
      <c r="D246" s="82" t="s">
        <v>376</v>
      </c>
      <c r="E246" s="82" t="s">
        <v>1268</v>
      </c>
      <c r="F246" s="82" t="s">
        <v>1268</v>
      </c>
      <c r="G246" s="82"/>
      <c r="H246" s="82"/>
      <c r="I246" s="82"/>
      <c r="J246" s="82"/>
      <c r="K246" s="82"/>
      <c r="L246" s="82"/>
      <c r="M246" s="82"/>
      <c r="N246" s="82"/>
      <c r="O246" s="82"/>
      <c r="P246" s="82"/>
      <c r="Q246" s="82" t="str">
        <f>F246</f>
        <v>??</v>
      </c>
      <c r="R246" s="82"/>
      <c r="S246" s="82"/>
    </row>
    <row r="247" spans="1:19" s="5" customFormat="1" x14ac:dyDescent="0.2">
      <c r="A247" s="6" t="e">
        <f t="shared" si="6"/>
        <v>#VALUE!</v>
      </c>
      <c r="B247" s="82"/>
      <c r="C247" s="90">
        <v>84000</v>
      </c>
      <c r="D247" s="82" t="s">
        <v>540</v>
      </c>
      <c r="E247" s="82" t="s">
        <v>1268</v>
      </c>
      <c r="F247" s="82" t="s">
        <v>1268</v>
      </c>
      <c r="G247" s="82"/>
      <c r="H247" s="82"/>
      <c r="I247" s="82"/>
      <c r="J247" s="82"/>
      <c r="K247" s="82"/>
      <c r="L247" s="82"/>
      <c r="M247" s="82"/>
      <c r="N247" s="82"/>
      <c r="O247" s="82"/>
      <c r="P247" s="82"/>
      <c r="Q247" s="82"/>
      <c r="R247" s="82"/>
      <c r="S247" s="82"/>
    </row>
    <row r="248" spans="1:19" s="5" customFormat="1" x14ac:dyDescent="0.2">
      <c r="A248" s="6" t="e">
        <f t="shared" si="6"/>
        <v>#VALUE!</v>
      </c>
      <c r="B248" s="82"/>
      <c r="C248" s="90">
        <v>84001</v>
      </c>
      <c r="D248" s="82" t="s">
        <v>541</v>
      </c>
      <c r="E248" s="82" t="s">
        <v>1268</v>
      </c>
      <c r="F248" s="82" t="s">
        <v>1268</v>
      </c>
      <c r="G248" s="82"/>
      <c r="H248" s="82"/>
      <c r="I248" s="82"/>
      <c r="J248" s="82"/>
      <c r="K248" s="82"/>
      <c r="L248" s="82"/>
      <c r="M248" s="82"/>
      <c r="N248" s="82"/>
      <c r="O248" s="82"/>
      <c r="P248" s="82"/>
      <c r="Q248" s="82"/>
      <c r="R248" s="82"/>
      <c r="S248" s="82"/>
    </row>
    <row r="249" spans="1:19" s="5" customFormat="1" x14ac:dyDescent="0.2">
      <c r="A249" s="6" t="e">
        <f t="shared" si="6"/>
        <v>#VALUE!</v>
      </c>
      <c r="B249" s="82"/>
      <c r="C249" s="90">
        <v>84002</v>
      </c>
      <c r="D249" s="82" t="s">
        <v>448</v>
      </c>
      <c r="E249" s="82" t="s">
        <v>1268</v>
      </c>
      <c r="F249" s="82" t="s">
        <v>1268</v>
      </c>
      <c r="G249" s="82"/>
      <c r="H249" s="82"/>
      <c r="I249" s="82"/>
      <c r="J249" s="82"/>
      <c r="K249" s="82"/>
      <c r="L249" s="82"/>
      <c r="M249" s="82"/>
      <c r="N249" s="82"/>
      <c r="O249" s="82"/>
      <c r="P249" s="82" t="str">
        <f>F249</f>
        <v>??</v>
      </c>
      <c r="Q249" s="82"/>
      <c r="R249" s="82"/>
      <c r="S249" s="82"/>
    </row>
    <row r="250" spans="1:19" s="5" customFormat="1" x14ac:dyDescent="0.2">
      <c r="A250" s="6" t="e">
        <f t="shared" si="6"/>
        <v>#VALUE!</v>
      </c>
      <c r="B250" s="82"/>
      <c r="C250" s="90">
        <v>84003</v>
      </c>
      <c r="D250" s="82" t="s">
        <v>449</v>
      </c>
      <c r="E250" s="82" t="s">
        <v>1268</v>
      </c>
      <c r="F250" s="82" t="s">
        <v>1268</v>
      </c>
      <c r="G250" s="82"/>
      <c r="H250" s="82"/>
      <c r="I250" s="82"/>
      <c r="J250" s="82"/>
      <c r="K250" s="82"/>
      <c r="L250" s="82"/>
      <c r="M250" s="82"/>
      <c r="N250" s="82"/>
      <c r="O250" s="82"/>
      <c r="P250" s="82"/>
      <c r="Q250" s="82" t="str">
        <f>F250</f>
        <v>??</v>
      </c>
      <c r="R250" s="82"/>
      <c r="S250" s="82"/>
    </row>
    <row r="251" spans="1:19" s="5" customFormat="1" x14ac:dyDescent="0.2">
      <c r="A251" s="6" t="e">
        <f t="shared" si="6"/>
        <v>#VALUE!</v>
      </c>
      <c r="B251" s="82"/>
      <c r="C251" s="90">
        <v>84005</v>
      </c>
      <c r="D251" s="82" t="s">
        <v>542</v>
      </c>
      <c r="E251" s="82" t="s">
        <v>1268</v>
      </c>
      <c r="F251" s="82" t="s">
        <v>1268</v>
      </c>
      <c r="G251" s="82"/>
      <c r="H251" s="82"/>
      <c r="I251" s="82"/>
      <c r="J251" s="82"/>
      <c r="K251" s="82"/>
      <c r="L251" s="82"/>
      <c r="M251" s="82"/>
      <c r="N251" s="82"/>
      <c r="O251" s="82"/>
      <c r="P251" s="82"/>
      <c r="Q251" s="82"/>
      <c r="R251" s="82"/>
      <c r="S251" s="82"/>
    </row>
    <row r="252" spans="1:19" s="5" customFormat="1" x14ac:dyDescent="0.2">
      <c r="A252" s="6" t="s">
        <v>175</v>
      </c>
      <c r="B252" s="82"/>
      <c r="C252" s="90"/>
      <c r="D252" s="82"/>
      <c r="E252" s="82"/>
      <c r="F252" s="82"/>
      <c r="G252" s="82"/>
      <c r="H252" s="82"/>
      <c r="I252" s="82"/>
      <c r="J252" s="82"/>
      <c r="K252" s="82"/>
      <c r="L252" s="82"/>
      <c r="M252" s="82"/>
      <c r="N252" s="82"/>
      <c r="O252" s="82"/>
      <c r="P252" s="82"/>
      <c r="Q252" s="82"/>
      <c r="R252" s="82"/>
      <c r="S252" s="82"/>
    </row>
    <row r="253" spans="1:19" s="5" customFormat="1" x14ac:dyDescent="0.2">
      <c r="A253" s="6" t="e">
        <f t="shared" si="6"/>
        <v>#VALUE!</v>
      </c>
      <c r="B253" s="82"/>
      <c r="C253" s="90">
        <v>90901</v>
      </c>
      <c r="D253" s="82" t="s">
        <v>450</v>
      </c>
      <c r="E253" s="82" t="s">
        <v>1268</v>
      </c>
      <c r="F253" s="82" t="s">
        <v>1268</v>
      </c>
      <c r="G253" s="82"/>
      <c r="H253" s="82" t="str">
        <f>F253</f>
        <v>??</v>
      </c>
      <c r="I253" s="82"/>
      <c r="J253" s="82"/>
      <c r="K253" s="82"/>
      <c r="L253" s="82"/>
      <c r="M253" s="82"/>
      <c r="N253" s="82"/>
      <c r="O253" s="82"/>
      <c r="P253" s="82"/>
      <c r="Q253" s="82"/>
      <c r="R253" s="82"/>
      <c r="S253" s="82"/>
    </row>
    <row r="254" spans="1:19" s="5" customFormat="1" x14ac:dyDescent="0.2">
      <c r="A254" s="6" t="e">
        <f t="shared" si="6"/>
        <v>#VALUE!</v>
      </c>
      <c r="B254" s="82"/>
      <c r="C254" s="90">
        <v>90902</v>
      </c>
      <c r="D254" s="82" t="s">
        <v>451</v>
      </c>
      <c r="E254" s="82" t="s">
        <v>1268</v>
      </c>
      <c r="F254" s="82" t="s">
        <v>1268</v>
      </c>
      <c r="G254" s="82"/>
      <c r="H254" s="82" t="str">
        <f>F254</f>
        <v>??</v>
      </c>
      <c r="I254" s="82"/>
      <c r="J254" s="82"/>
      <c r="K254" s="82"/>
      <c r="L254" s="82"/>
      <c r="M254" s="82"/>
      <c r="N254" s="82"/>
      <c r="O254" s="82"/>
      <c r="P254" s="82"/>
      <c r="Q254" s="82"/>
      <c r="R254" s="82"/>
      <c r="S254" s="82"/>
    </row>
    <row r="255" spans="1:19" s="5" customFormat="1" x14ac:dyDescent="0.2">
      <c r="A255" s="6" t="e">
        <f t="shared" si="6"/>
        <v>#VALUE!</v>
      </c>
      <c r="B255" s="82"/>
      <c r="C255" s="90">
        <v>90903</v>
      </c>
      <c r="D255" s="82" t="s">
        <v>543</v>
      </c>
      <c r="E255" s="82" t="s">
        <v>1268</v>
      </c>
      <c r="F255" s="82" t="s">
        <v>1268</v>
      </c>
      <c r="G255" s="82"/>
      <c r="H255" s="82" t="str">
        <f>F255</f>
        <v>??</v>
      </c>
      <c r="I255" s="82"/>
      <c r="J255" s="82"/>
      <c r="K255" s="82"/>
      <c r="L255" s="82"/>
      <c r="M255" s="82"/>
      <c r="N255" s="82"/>
      <c r="O255" s="82"/>
      <c r="P255" s="82"/>
      <c r="Q255" s="82"/>
      <c r="R255" s="82"/>
      <c r="S255" s="82"/>
    </row>
    <row r="256" spans="1:19" s="5" customFormat="1" x14ac:dyDescent="0.2">
      <c r="A256" s="6" t="e">
        <f t="shared" si="6"/>
        <v>#VALUE!</v>
      </c>
      <c r="B256" s="82"/>
      <c r="C256" s="90">
        <v>90904</v>
      </c>
      <c r="D256" s="82" t="s">
        <v>452</v>
      </c>
      <c r="E256" s="82" t="s">
        <v>1268</v>
      </c>
      <c r="F256" s="82" t="s">
        <v>1268</v>
      </c>
      <c r="G256" s="82"/>
      <c r="H256" s="82" t="str">
        <f>F256</f>
        <v>??</v>
      </c>
      <c r="I256" s="82"/>
      <c r="J256" s="82"/>
      <c r="K256" s="82"/>
      <c r="L256" s="82"/>
      <c r="M256" s="82"/>
      <c r="N256" s="82"/>
      <c r="O256" s="82"/>
      <c r="P256" s="82"/>
      <c r="Q256" s="82"/>
      <c r="R256" s="82"/>
      <c r="S256" s="82"/>
    </row>
    <row r="257" spans="1:19" s="5" customFormat="1" x14ac:dyDescent="0.2">
      <c r="A257" s="6" t="e">
        <f t="shared" si="6"/>
        <v>#VALUE!</v>
      </c>
      <c r="B257" s="82"/>
      <c r="C257" s="90">
        <v>91100</v>
      </c>
      <c r="D257" s="82" t="s">
        <v>544</v>
      </c>
      <c r="E257" s="82" t="s">
        <v>1268</v>
      </c>
      <c r="F257" s="82" t="s">
        <v>1268</v>
      </c>
      <c r="G257" s="82"/>
      <c r="H257" s="82"/>
      <c r="I257" s="82"/>
      <c r="J257" s="82"/>
      <c r="K257" s="82"/>
      <c r="L257" s="82"/>
      <c r="M257" s="82"/>
      <c r="N257" s="82"/>
      <c r="O257" s="82"/>
      <c r="P257" s="82"/>
      <c r="Q257" s="82"/>
      <c r="R257" s="82"/>
      <c r="S257" s="82"/>
    </row>
    <row r="258" spans="1:19" s="5" customFormat="1" x14ac:dyDescent="0.2">
      <c r="A258" s="6" t="e">
        <f t="shared" si="6"/>
        <v>#VALUE!</v>
      </c>
      <c r="B258" s="82"/>
      <c r="C258" s="90">
        <v>91101</v>
      </c>
      <c r="D258" s="82" t="s">
        <v>545</v>
      </c>
      <c r="E258" s="82" t="s">
        <v>1268</v>
      </c>
      <c r="F258" s="82" t="s">
        <v>1268</v>
      </c>
      <c r="G258" s="82"/>
      <c r="H258" s="82"/>
      <c r="I258" s="82"/>
      <c r="J258" s="82"/>
      <c r="K258" s="82"/>
      <c r="L258" s="82"/>
      <c r="M258" s="82"/>
      <c r="N258" s="82"/>
      <c r="O258" s="82"/>
      <c r="P258" s="82"/>
      <c r="Q258" s="82"/>
      <c r="R258" s="82"/>
      <c r="S258" s="82"/>
    </row>
    <row r="259" spans="1:19" s="5" customFormat="1" x14ac:dyDescent="0.2">
      <c r="A259" s="6" t="e">
        <f t="shared" si="6"/>
        <v>#VALUE!</v>
      </c>
      <c r="B259" s="82"/>
      <c r="C259" s="90">
        <v>91102</v>
      </c>
      <c r="D259" s="82" t="s">
        <v>546</v>
      </c>
      <c r="E259" s="82" t="s">
        <v>1268</v>
      </c>
      <c r="F259" s="82" t="s">
        <v>1268</v>
      </c>
      <c r="G259" s="82"/>
      <c r="H259" s="82"/>
      <c r="I259" s="82"/>
      <c r="J259" s="82"/>
      <c r="K259" s="82"/>
      <c r="L259" s="82"/>
      <c r="M259" s="82"/>
      <c r="N259" s="82"/>
      <c r="O259" s="82"/>
      <c r="P259" s="82"/>
      <c r="Q259" s="82"/>
      <c r="R259" s="82"/>
      <c r="S259" s="82"/>
    </row>
    <row r="260" spans="1:19" s="5" customFormat="1" x14ac:dyDescent="0.2">
      <c r="A260" s="6" t="e">
        <f t="shared" si="6"/>
        <v>#VALUE!</v>
      </c>
      <c r="B260" s="82"/>
      <c r="C260" s="90">
        <v>91103</v>
      </c>
      <c r="D260" s="82" t="s">
        <v>547</v>
      </c>
      <c r="E260" s="82" t="s">
        <v>1268</v>
      </c>
      <c r="F260" s="82" t="s">
        <v>1268</v>
      </c>
      <c r="G260" s="82"/>
      <c r="H260" s="82"/>
      <c r="I260" s="82"/>
      <c r="J260" s="82"/>
      <c r="K260" s="82"/>
      <c r="L260" s="82"/>
      <c r="M260" s="82"/>
      <c r="N260" s="82"/>
      <c r="O260" s="82"/>
      <c r="P260" s="82"/>
      <c r="Q260" s="82"/>
      <c r="R260" s="82"/>
      <c r="S260" s="82"/>
    </row>
    <row r="261" spans="1:19" s="5" customFormat="1" x14ac:dyDescent="0.2">
      <c r="A261" s="6" t="e">
        <f t="shared" si="6"/>
        <v>#VALUE!</v>
      </c>
      <c r="B261" s="82"/>
      <c r="C261" s="90">
        <v>91104</v>
      </c>
      <c r="D261" s="82" t="s">
        <v>548</v>
      </c>
      <c r="E261" s="82" t="s">
        <v>1268</v>
      </c>
      <c r="F261" s="82" t="s">
        <v>1268</v>
      </c>
      <c r="G261" s="82"/>
      <c r="H261" s="82"/>
      <c r="I261" s="82"/>
      <c r="J261" s="82"/>
      <c r="K261" s="82"/>
      <c r="L261" s="82"/>
      <c r="M261" s="82"/>
      <c r="N261" s="82"/>
      <c r="O261" s="82"/>
      <c r="P261" s="82"/>
      <c r="Q261" s="82"/>
      <c r="R261" s="82"/>
      <c r="S261" s="82"/>
    </row>
    <row r="262" spans="1:19" s="5" customFormat="1" x14ac:dyDescent="0.2">
      <c r="A262" s="6" t="e">
        <f t="shared" si="6"/>
        <v>#VALUE!</v>
      </c>
      <c r="B262" s="82"/>
      <c r="C262" s="90">
        <v>91105</v>
      </c>
      <c r="D262" s="82" t="s">
        <v>371</v>
      </c>
      <c r="E262" s="82" t="s">
        <v>1268</v>
      </c>
      <c r="F262" s="82" t="s">
        <v>1268</v>
      </c>
      <c r="G262" s="82"/>
      <c r="H262" s="82"/>
      <c r="I262" s="82"/>
      <c r="J262" s="82"/>
      <c r="K262" s="82"/>
      <c r="L262" s="82"/>
      <c r="M262" s="82"/>
      <c r="N262" s="82"/>
      <c r="O262" s="82"/>
      <c r="P262" s="82"/>
      <c r="Q262" s="82"/>
      <c r="R262" s="82"/>
      <c r="S262" s="82"/>
    </row>
    <row r="263" spans="1:19" s="5" customFormat="1" x14ac:dyDescent="0.2">
      <c r="A263" s="6" t="e">
        <f t="shared" si="6"/>
        <v>#VALUE!</v>
      </c>
      <c r="B263" s="82"/>
      <c r="C263" s="90">
        <v>91110</v>
      </c>
      <c r="D263" s="82" t="s">
        <v>453</v>
      </c>
      <c r="E263" s="82" t="s">
        <v>1268</v>
      </c>
      <c r="F263" s="82" t="s">
        <v>1268</v>
      </c>
      <c r="G263" s="82"/>
      <c r="H263" s="82"/>
      <c r="I263" s="82"/>
      <c r="J263" s="82"/>
      <c r="K263" s="82"/>
      <c r="L263" s="82"/>
      <c r="M263" s="82"/>
      <c r="N263" s="82"/>
      <c r="O263" s="82"/>
      <c r="P263" s="82"/>
      <c r="Q263" s="82" t="str">
        <f>F263</f>
        <v>??</v>
      </c>
      <c r="R263" s="82"/>
      <c r="S263" s="82"/>
    </row>
    <row r="264" spans="1:19" s="5" customFormat="1" x14ac:dyDescent="0.2">
      <c r="A264" s="6" t="e">
        <f t="shared" si="6"/>
        <v>#VALUE!</v>
      </c>
      <c r="B264" s="82"/>
      <c r="C264" s="90">
        <v>91201</v>
      </c>
      <c r="D264" s="82" t="s">
        <v>454</v>
      </c>
      <c r="E264" s="82" t="s">
        <v>1268</v>
      </c>
      <c r="F264" s="82" t="s">
        <v>1268</v>
      </c>
      <c r="G264" s="82"/>
      <c r="H264" s="82" t="str">
        <f>F264</f>
        <v>??</v>
      </c>
      <c r="I264" s="82"/>
      <c r="J264" s="82"/>
      <c r="K264" s="82"/>
      <c r="L264" s="82"/>
      <c r="M264" s="82"/>
      <c r="N264" s="82"/>
      <c r="O264" s="82"/>
      <c r="P264" s="82"/>
      <c r="Q264" s="82"/>
      <c r="R264" s="82"/>
      <c r="S264" s="82"/>
    </row>
    <row r="265" spans="1:19" s="5" customFormat="1" x14ac:dyDescent="0.2">
      <c r="A265" s="6" t="e">
        <f t="shared" si="6"/>
        <v>#VALUE!</v>
      </c>
      <c r="B265" s="82"/>
      <c r="C265" s="90">
        <v>91202</v>
      </c>
      <c r="D265" s="82" t="s">
        <v>455</v>
      </c>
      <c r="E265" s="82" t="s">
        <v>1268</v>
      </c>
      <c r="F265" s="82" t="s">
        <v>1268</v>
      </c>
      <c r="G265" s="82"/>
      <c r="H265" s="82" t="str">
        <f>F265</f>
        <v>??</v>
      </c>
      <c r="I265" s="82"/>
      <c r="J265" s="82"/>
      <c r="K265" s="82"/>
      <c r="L265" s="82"/>
      <c r="M265" s="82"/>
      <c r="N265" s="82"/>
      <c r="O265" s="82"/>
      <c r="P265" s="82"/>
      <c r="Q265" s="82"/>
      <c r="R265" s="82"/>
      <c r="S265" s="82"/>
    </row>
    <row r="266" spans="1:19" s="5" customFormat="1" x14ac:dyDescent="0.2">
      <c r="A266" s="6" t="e">
        <f t="shared" si="6"/>
        <v>#VALUE!</v>
      </c>
      <c r="B266" s="82"/>
      <c r="C266" s="90">
        <v>91203</v>
      </c>
      <c r="D266" s="82" t="s">
        <v>337</v>
      </c>
      <c r="E266" s="82" t="s">
        <v>1268</v>
      </c>
      <c r="F266" s="82" t="s">
        <v>1268</v>
      </c>
      <c r="G266" s="82"/>
      <c r="H266" s="82" t="str">
        <f>F266</f>
        <v>??</v>
      </c>
      <c r="I266" s="82"/>
      <c r="J266" s="82"/>
      <c r="K266" s="82"/>
      <c r="L266" s="82"/>
      <c r="M266" s="82"/>
      <c r="N266" s="82"/>
      <c r="O266" s="82"/>
      <c r="P266" s="82"/>
      <c r="Q266" s="82"/>
      <c r="R266" s="82"/>
      <c r="S266" s="82"/>
    </row>
    <row r="267" spans="1:19" s="5" customFormat="1" x14ac:dyDescent="0.2">
      <c r="A267" s="6" t="e">
        <f t="shared" si="6"/>
        <v>#VALUE!</v>
      </c>
      <c r="B267" s="82"/>
      <c r="C267" s="90">
        <v>91204</v>
      </c>
      <c r="D267" s="82" t="s">
        <v>338</v>
      </c>
      <c r="E267" s="82" t="s">
        <v>1268</v>
      </c>
      <c r="F267" s="82" t="s">
        <v>1268</v>
      </c>
      <c r="G267" s="82"/>
      <c r="H267" s="82" t="str">
        <f>F267</f>
        <v>??</v>
      </c>
      <c r="I267" s="82"/>
      <c r="J267" s="82"/>
      <c r="K267" s="82"/>
      <c r="L267" s="82"/>
      <c r="M267" s="82"/>
      <c r="N267" s="82"/>
      <c r="O267" s="82"/>
      <c r="P267" s="82"/>
      <c r="Q267" s="82"/>
      <c r="R267" s="82"/>
      <c r="S267" s="82"/>
    </row>
    <row r="268" spans="1:19" s="5" customFormat="1" x14ac:dyDescent="0.2">
      <c r="A268" s="6" t="e">
        <f t="shared" si="6"/>
        <v>#VALUE!</v>
      </c>
      <c r="B268" s="82"/>
      <c r="C268" s="90">
        <v>91301</v>
      </c>
      <c r="D268" s="82" t="s">
        <v>258</v>
      </c>
      <c r="E268" s="82" t="s">
        <v>1268</v>
      </c>
      <c r="F268" s="82" t="s">
        <v>1268</v>
      </c>
      <c r="G268" s="82"/>
      <c r="H268" s="82"/>
      <c r="I268" s="82"/>
      <c r="J268" s="82"/>
      <c r="K268" s="82" t="str">
        <f>F268</f>
        <v>??</v>
      </c>
      <c r="L268" s="82"/>
      <c r="M268" s="82"/>
      <c r="N268" s="82"/>
      <c r="O268" s="82"/>
      <c r="P268" s="82"/>
      <c r="Q268" s="82"/>
      <c r="R268" s="82"/>
      <c r="S268" s="82"/>
    </row>
    <row r="269" spans="1:19" s="5" customFormat="1" x14ac:dyDescent="0.2">
      <c r="A269" s="6" t="e">
        <f>SUM(H269:Q269)-F269</f>
        <v>#VALUE!</v>
      </c>
      <c r="B269" s="82"/>
      <c r="C269" s="90">
        <v>91303</v>
      </c>
      <c r="D269" s="82" t="s">
        <v>198</v>
      </c>
      <c r="E269" s="82" t="s">
        <v>1268</v>
      </c>
      <c r="F269" s="82" t="s">
        <v>1268</v>
      </c>
      <c r="G269" s="82"/>
      <c r="H269" s="82"/>
      <c r="I269" s="82"/>
      <c r="J269" s="82"/>
      <c r="K269" s="82" t="str">
        <f>F269</f>
        <v>??</v>
      </c>
      <c r="L269" s="82"/>
      <c r="M269" s="82"/>
      <c r="N269" s="82"/>
      <c r="O269" s="82"/>
      <c r="P269" s="82"/>
      <c r="Q269" s="82"/>
      <c r="R269" s="82"/>
      <c r="S269" s="82"/>
    </row>
    <row r="270" spans="1:19" s="5" customFormat="1" x14ac:dyDescent="0.2">
      <c r="A270" s="6" t="e">
        <f t="shared" si="6"/>
        <v>#VALUE!</v>
      </c>
      <c r="B270" s="82"/>
      <c r="C270" s="90">
        <v>91401</v>
      </c>
      <c r="D270" s="82" t="s">
        <v>259</v>
      </c>
      <c r="E270" s="82" t="s">
        <v>1268</v>
      </c>
      <c r="F270" s="82" t="s">
        <v>1268</v>
      </c>
      <c r="G270" s="82"/>
      <c r="H270" s="82"/>
      <c r="I270" s="82"/>
      <c r="J270" s="82" t="str">
        <f t="shared" ref="J270:J276" si="8">F270</f>
        <v>??</v>
      </c>
      <c r="K270" s="82"/>
      <c r="L270" s="82"/>
      <c r="M270" s="82"/>
      <c r="N270" s="82"/>
      <c r="O270" s="82"/>
      <c r="P270" s="82"/>
      <c r="Q270" s="82"/>
      <c r="R270" s="82"/>
      <c r="S270" s="82"/>
    </row>
    <row r="271" spans="1:19" s="5" customFormat="1" x14ac:dyDescent="0.2">
      <c r="A271" s="6" t="e">
        <f t="shared" si="6"/>
        <v>#VALUE!</v>
      </c>
      <c r="B271" s="82"/>
      <c r="C271" s="90">
        <v>91402</v>
      </c>
      <c r="D271" s="82" t="s">
        <v>81</v>
      </c>
      <c r="E271" s="82" t="s">
        <v>1268</v>
      </c>
      <c r="F271" s="82" t="s">
        <v>1268</v>
      </c>
      <c r="G271" s="82"/>
      <c r="H271" s="82"/>
      <c r="I271" s="82"/>
      <c r="J271" s="82" t="str">
        <f t="shared" si="8"/>
        <v>??</v>
      </c>
      <c r="K271" s="82"/>
      <c r="L271" s="82"/>
      <c r="M271" s="82"/>
      <c r="N271" s="82"/>
      <c r="O271" s="82"/>
      <c r="P271" s="82"/>
      <c r="Q271" s="82"/>
      <c r="R271" s="82"/>
      <c r="S271" s="82"/>
    </row>
    <row r="272" spans="1:19" s="5" customFormat="1" x14ac:dyDescent="0.2">
      <c r="A272" s="6" t="e">
        <f t="shared" si="6"/>
        <v>#VALUE!</v>
      </c>
      <c r="B272" s="82"/>
      <c r="C272" s="90">
        <v>91403</v>
      </c>
      <c r="D272" s="82" t="s">
        <v>260</v>
      </c>
      <c r="E272" s="82" t="s">
        <v>1268</v>
      </c>
      <c r="F272" s="82" t="s">
        <v>1268</v>
      </c>
      <c r="G272" s="82" t="s">
        <v>175</v>
      </c>
      <c r="H272" s="82"/>
      <c r="I272" s="82"/>
      <c r="J272" s="82" t="str">
        <f t="shared" si="8"/>
        <v>??</v>
      </c>
      <c r="K272" s="82"/>
      <c r="L272" s="82"/>
      <c r="M272" s="82"/>
      <c r="N272" s="82"/>
      <c r="O272" s="82"/>
      <c r="P272" s="82"/>
      <c r="Q272" s="82"/>
      <c r="R272" s="82"/>
      <c r="S272" s="82"/>
    </row>
    <row r="273" spans="1:19" s="5" customFormat="1" x14ac:dyDescent="0.2">
      <c r="A273" s="6" t="e">
        <f t="shared" si="6"/>
        <v>#VALUE!</v>
      </c>
      <c r="B273" s="82"/>
      <c r="C273" s="90">
        <v>91404</v>
      </c>
      <c r="D273" s="82" t="s">
        <v>261</v>
      </c>
      <c r="E273" s="82" t="s">
        <v>1268</v>
      </c>
      <c r="F273" s="82" t="s">
        <v>1268</v>
      </c>
      <c r="G273" s="82" t="s">
        <v>175</v>
      </c>
      <c r="H273" s="82"/>
      <c r="I273" s="82"/>
      <c r="J273" s="82" t="str">
        <f t="shared" si="8"/>
        <v>??</v>
      </c>
      <c r="K273" s="82"/>
      <c r="L273" s="82"/>
      <c r="M273" s="82"/>
      <c r="N273" s="82"/>
      <c r="O273" s="82"/>
      <c r="P273" s="82"/>
      <c r="Q273" s="82"/>
      <c r="R273" s="82"/>
      <c r="S273" s="82"/>
    </row>
    <row r="274" spans="1:19" s="5" customFormat="1" x14ac:dyDescent="0.2">
      <c r="A274" s="6" t="e">
        <f t="shared" si="6"/>
        <v>#VALUE!</v>
      </c>
      <c r="B274" s="82"/>
      <c r="C274" s="90">
        <v>91501</v>
      </c>
      <c r="D274" s="82" t="s">
        <v>262</v>
      </c>
      <c r="E274" s="82" t="s">
        <v>1268</v>
      </c>
      <c r="F274" s="82" t="s">
        <v>1268</v>
      </c>
      <c r="G274" s="82"/>
      <c r="H274" s="82"/>
      <c r="I274" s="82"/>
      <c r="J274" s="82" t="str">
        <f t="shared" si="8"/>
        <v>??</v>
      </c>
      <c r="K274" s="82"/>
      <c r="L274" s="82"/>
      <c r="M274" s="82"/>
      <c r="N274" s="82"/>
      <c r="O274" s="82"/>
      <c r="P274" s="82"/>
      <c r="Q274" s="82"/>
      <c r="R274" s="82"/>
      <c r="S274" s="82"/>
    </row>
    <row r="275" spans="1:19" s="5" customFormat="1" x14ac:dyDescent="0.2">
      <c r="A275" s="6" t="e">
        <f>SUM(H275:Q275)-F275</f>
        <v>#VALUE!</v>
      </c>
      <c r="B275" s="82"/>
      <c r="C275" s="90">
        <v>91502</v>
      </c>
      <c r="D275" s="82" t="s">
        <v>425</v>
      </c>
      <c r="E275" s="82" t="s">
        <v>1268</v>
      </c>
      <c r="F275" s="82" t="s">
        <v>1268</v>
      </c>
      <c r="G275" s="82"/>
      <c r="H275" s="82"/>
      <c r="I275" s="82"/>
      <c r="J275" s="82" t="str">
        <f t="shared" si="8"/>
        <v>??</v>
      </c>
      <c r="K275" s="82"/>
      <c r="L275" s="82"/>
      <c r="M275" s="82"/>
      <c r="N275" s="82"/>
      <c r="O275" s="82"/>
      <c r="P275" s="82"/>
      <c r="Q275" s="82"/>
      <c r="R275" s="82"/>
      <c r="S275" s="82"/>
    </row>
    <row r="276" spans="1:19" s="5" customFormat="1" x14ac:dyDescent="0.2">
      <c r="A276" s="6" t="e">
        <f t="shared" si="6"/>
        <v>#VALUE!</v>
      </c>
      <c r="B276" s="82"/>
      <c r="C276" s="90">
        <v>91503</v>
      </c>
      <c r="D276" s="82" t="s">
        <v>263</v>
      </c>
      <c r="E276" s="82" t="s">
        <v>1268</v>
      </c>
      <c r="F276" s="82" t="s">
        <v>1268</v>
      </c>
      <c r="G276" s="82"/>
      <c r="H276" s="82"/>
      <c r="I276" s="82"/>
      <c r="J276" s="82" t="str">
        <f t="shared" si="8"/>
        <v>??</v>
      </c>
      <c r="K276" s="82"/>
      <c r="L276" s="82"/>
      <c r="M276" s="82"/>
      <c r="N276" s="82"/>
      <c r="O276" s="82"/>
      <c r="P276" s="82"/>
      <c r="Q276" s="82"/>
      <c r="R276" s="82"/>
      <c r="S276" s="82"/>
    </row>
    <row r="277" spans="1:19" s="5" customFormat="1" x14ac:dyDescent="0.2">
      <c r="A277" s="6" t="e">
        <f t="shared" si="6"/>
        <v>#VALUE!</v>
      </c>
      <c r="B277" s="82"/>
      <c r="C277" s="90">
        <v>91601</v>
      </c>
      <c r="D277" s="82" t="s">
        <v>264</v>
      </c>
      <c r="E277" s="82" t="s">
        <v>1268</v>
      </c>
      <c r="F277" s="82" t="s">
        <v>1268</v>
      </c>
      <c r="G277" s="82"/>
      <c r="H277" s="82"/>
      <c r="I277" s="82"/>
      <c r="J277" s="82"/>
      <c r="K277" s="82" t="str">
        <f>F277</f>
        <v>??</v>
      </c>
      <c r="L277" s="82"/>
      <c r="M277" s="82"/>
      <c r="N277" s="82"/>
      <c r="O277" s="82"/>
      <c r="P277" s="82"/>
      <c r="Q277" s="82"/>
      <c r="R277" s="82"/>
      <c r="S277" s="82"/>
    </row>
    <row r="278" spans="1:19" s="5" customFormat="1" x14ac:dyDescent="0.2">
      <c r="A278" s="6" t="e">
        <f t="shared" si="6"/>
        <v>#VALUE!</v>
      </c>
      <c r="B278" s="82"/>
      <c r="C278" s="90">
        <v>91602</v>
      </c>
      <c r="D278" s="82" t="s">
        <v>265</v>
      </c>
      <c r="E278" s="82" t="s">
        <v>1268</v>
      </c>
      <c r="F278" s="82" t="s">
        <v>1268</v>
      </c>
      <c r="G278" s="82"/>
      <c r="H278" s="82"/>
      <c r="I278" s="82"/>
      <c r="J278" s="82"/>
      <c r="K278" s="82" t="str">
        <f>F278</f>
        <v>??</v>
      </c>
      <c r="L278" s="82"/>
      <c r="M278" s="82"/>
      <c r="N278" s="82"/>
      <c r="O278" s="82"/>
      <c r="P278" s="82"/>
      <c r="Q278" s="82"/>
      <c r="R278" s="82"/>
      <c r="S278" s="82"/>
    </row>
    <row r="279" spans="1:19" s="5" customFormat="1" x14ac:dyDescent="0.2">
      <c r="A279" s="6" t="e">
        <f>SUM(H279:Q279)-F279</f>
        <v>#VALUE!</v>
      </c>
      <c r="B279" s="82"/>
      <c r="C279" s="90">
        <v>91603</v>
      </c>
      <c r="D279" s="82" t="s">
        <v>75</v>
      </c>
      <c r="E279" s="82" t="s">
        <v>1268</v>
      </c>
      <c r="F279" s="82" t="s">
        <v>1268</v>
      </c>
      <c r="G279" s="82"/>
      <c r="H279" s="82"/>
      <c r="I279" s="82"/>
      <c r="J279" s="82"/>
      <c r="K279" s="82" t="str">
        <f>F279</f>
        <v>??</v>
      </c>
      <c r="L279" s="82"/>
      <c r="M279" s="82"/>
      <c r="N279" s="82"/>
      <c r="O279" s="82"/>
      <c r="P279" s="82"/>
      <c r="Q279" s="82"/>
      <c r="R279" s="82"/>
      <c r="S279" s="82"/>
    </row>
    <row r="280" spans="1:19" s="5" customFormat="1" x14ac:dyDescent="0.2">
      <c r="A280" s="6" t="e">
        <f t="shared" si="6"/>
        <v>#VALUE!</v>
      </c>
      <c r="B280" s="82"/>
      <c r="C280" s="90">
        <v>91604</v>
      </c>
      <c r="D280" s="82" t="s">
        <v>266</v>
      </c>
      <c r="E280" s="82" t="s">
        <v>1268</v>
      </c>
      <c r="F280" s="82" t="s">
        <v>1268</v>
      </c>
      <c r="G280" s="82"/>
      <c r="H280" s="82"/>
      <c r="I280" s="82"/>
      <c r="J280" s="82"/>
      <c r="K280" s="82" t="str">
        <f>F280</f>
        <v>??</v>
      </c>
      <c r="L280" s="82"/>
      <c r="M280" s="82"/>
      <c r="N280" s="82"/>
      <c r="O280" s="82"/>
      <c r="P280" s="82"/>
      <c r="Q280" s="82"/>
      <c r="R280" s="82"/>
      <c r="S280" s="82"/>
    </row>
    <row r="281" spans="1:19" s="5" customFormat="1" x14ac:dyDescent="0.2">
      <c r="A281" s="6" t="e">
        <f t="shared" si="6"/>
        <v>#VALUE!</v>
      </c>
      <c r="B281" s="82"/>
      <c r="C281" s="90">
        <v>91701</v>
      </c>
      <c r="D281" s="82" t="s">
        <v>267</v>
      </c>
      <c r="E281" s="82" t="s">
        <v>1268</v>
      </c>
      <c r="F281" s="82" t="s">
        <v>1268</v>
      </c>
      <c r="G281" s="82"/>
      <c r="H281" s="82"/>
      <c r="I281" s="82"/>
      <c r="J281" s="82" t="str">
        <f>F281</f>
        <v>??</v>
      </c>
      <c r="K281" s="82"/>
      <c r="L281" s="82"/>
      <c r="M281" s="82"/>
      <c r="N281" s="82"/>
      <c r="O281" s="82"/>
      <c r="P281" s="82"/>
      <c r="Q281" s="82"/>
      <c r="R281" s="82"/>
      <c r="S281" s="82"/>
    </row>
    <row r="282" spans="1:19" s="5" customFormat="1" x14ac:dyDescent="0.2">
      <c r="A282" s="6" t="e">
        <f t="shared" si="6"/>
        <v>#VALUE!</v>
      </c>
      <c r="B282" s="82"/>
      <c r="C282" s="90">
        <v>91702</v>
      </c>
      <c r="D282" s="82" t="s">
        <v>372</v>
      </c>
      <c r="E282" s="82" t="s">
        <v>1268</v>
      </c>
      <c r="F282" s="82" t="s">
        <v>1268</v>
      </c>
      <c r="G282" s="82"/>
      <c r="H282" s="82"/>
      <c r="I282" s="82"/>
      <c r="J282" s="82" t="str">
        <f>F282</f>
        <v>??</v>
      </c>
      <c r="K282" s="82"/>
      <c r="L282" s="82"/>
      <c r="M282" s="82"/>
      <c r="N282" s="82"/>
      <c r="O282" s="82"/>
      <c r="P282" s="82"/>
      <c r="Q282" s="82"/>
      <c r="R282" s="82"/>
      <c r="S282" s="82"/>
    </row>
    <row r="283" spans="1:19" s="5" customFormat="1" x14ac:dyDescent="0.2">
      <c r="A283" s="6" t="e">
        <f t="shared" si="6"/>
        <v>#VALUE!</v>
      </c>
      <c r="B283" s="82"/>
      <c r="C283" s="90">
        <v>91703</v>
      </c>
      <c r="D283" s="82" t="s">
        <v>268</v>
      </c>
      <c r="E283" s="82" t="s">
        <v>1268</v>
      </c>
      <c r="F283" s="82" t="s">
        <v>1268</v>
      </c>
      <c r="G283" s="82"/>
      <c r="H283" s="82"/>
      <c r="I283" s="82"/>
      <c r="J283" s="82" t="str">
        <f>F283</f>
        <v>??</v>
      </c>
      <c r="K283" s="82"/>
      <c r="L283" s="82"/>
      <c r="M283" s="82"/>
      <c r="N283" s="82"/>
      <c r="O283" s="82"/>
      <c r="P283" s="82"/>
      <c r="Q283" s="82"/>
      <c r="R283" s="82"/>
      <c r="S283" s="82"/>
    </row>
    <row r="284" spans="1:19" s="5" customFormat="1" x14ac:dyDescent="0.2">
      <c r="A284" s="6" t="e">
        <f t="shared" si="6"/>
        <v>#VALUE!</v>
      </c>
      <c r="B284" s="82"/>
      <c r="C284" s="90">
        <v>91704</v>
      </c>
      <c r="D284" s="82" t="s">
        <v>303</v>
      </c>
      <c r="E284" s="82" t="s">
        <v>1268</v>
      </c>
      <c r="F284" s="82" t="s">
        <v>1268</v>
      </c>
      <c r="G284" s="82"/>
      <c r="H284" s="82"/>
      <c r="I284" s="82"/>
      <c r="J284" s="82" t="str">
        <f>F284</f>
        <v>??</v>
      </c>
      <c r="K284" s="82"/>
      <c r="L284" s="82"/>
      <c r="M284" s="82"/>
      <c r="N284" s="82"/>
      <c r="O284" s="82"/>
      <c r="P284" s="82"/>
      <c r="Q284" s="82"/>
      <c r="R284" s="82"/>
      <c r="S284" s="82"/>
    </row>
    <row r="285" spans="1:19" s="5" customFormat="1" x14ac:dyDescent="0.2">
      <c r="A285" s="6" t="e">
        <f t="shared" si="6"/>
        <v>#VALUE!</v>
      </c>
      <c r="B285" s="82"/>
      <c r="C285" s="90">
        <v>91801</v>
      </c>
      <c r="D285" s="82" t="s">
        <v>304</v>
      </c>
      <c r="E285" s="82" t="s">
        <v>1268</v>
      </c>
      <c r="F285" s="82" t="s">
        <v>1268</v>
      </c>
      <c r="G285" s="82"/>
      <c r="H285" s="82"/>
      <c r="I285" s="82" t="str">
        <f>F285</f>
        <v>??</v>
      </c>
      <c r="J285" s="82"/>
      <c r="K285" s="82"/>
      <c r="L285" s="82"/>
      <c r="M285" s="82"/>
      <c r="N285" s="82"/>
      <c r="O285" s="82"/>
      <c r="P285" s="82"/>
      <c r="Q285" s="82"/>
      <c r="R285" s="82"/>
      <c r="S285" s="82"/>
    </row>
    <row r="286" spans="1:19" s="5" customFormat="1" x14ac:dyDescent="0.2">
      <c r="A286" s="6" t="e">
        <f t="shared" si="6"/>
        <v>#VALUE!</v>
      </c>
      <c r="B286" s="82"/>
      <c r="C286" s="90">
        <v>91802</v>
      </c>
      <c r="D286" s="82" t="s">
        <v>305</v>
      </c>
      <c r="E286" s="82" t="s">
        <v>1268</v>
      </c>
      <c r="F286" s="82" t="s">
        <v>1268</v>
      </c>
      <c r="G286" s="82"/>
      <c r="H286" s="82"/>
      <c r="I286" s="82" t="str">
        <f>F286</f>
        <v>??</v>
      </c>
      <c r="J286" s="82"/>
      <c r="K286" s="82"/>
      <c r="L286" s="82"/>
      <c r="M286" s="82"/>
      <c r="N286" s="82"/>
      <c r="O286" s="82"/>
      <c r="P286" s="82"/>
      <c r="Q286" s="82"/>
      <c r="R286" s="82"/>
      <c r="S286" s="82"/>
    </row>
    <row r="287" spans="1:19" s="5" customFormat="1" x14ac:dyDescent="0.2">
      <c r="A287" s="6" t="e">
        <f t="shared" si="6"/>
        <v>#VALUE!</v>
      </c>
      <c r="B287" s="82"/>
      <c r="C287" s="90">
        <v>91803</v>
      </c>
      <c r="D287" s="82" t="s">
        <v>457</v>
      </c>
      <c r="E287" s="82" t="s">
        <v>1268</v>
      </c>
      <c r="F287" s="82" t="s">
        <v>1268</v>
      </c>
      <c r="G287" s="82"/>
      <c r="H287" s="82"/>
      <c r="I287" s="82" t="str">
        <f>F287</f>
        <v>??</v>
      </c>
      <c r="J287" s="82"/>
      <c r="K287" s="82"/>
      <c r="L287" s="82"/>
      <c r="M287" s="82"/>
      <c r="N287" s="82"/>
      <c r="O287" s="82"/>
      <c r="P287" s="82"/>
      <c r="Q287" s="82"/>
      <c r="R287" s="82"/>
      <c r="S287" s="82"/>
    </row>
    <row r="288" spans="1:19" s="5" customFormat="1" x14ac:dyDescent="0.2">
      <c r="A288" s="6" t="e">
        <f t="shared" si="6"/>
        <v>#VALUE!</v>
      </c>
      <c r="B288" s="82"/>
      <c r="C288" s="90">
        <v>91804</v>
      </c>
      <c r="D288" s="82" t="s">
        <v>458</v>
      </c>
      <c r="E288" s="82" t="s">
        <v>1268</v>
      </c>
      <c r="F288" s="82" t="s">
        <v>1268</v>
      </c>
      <c r="G288" s="82"/>
      <c r="H288" s="82"/>
      <c r="I288" s="82" t="str">
        <f>F288</f>
        <v>??</v>
      </c>
      <c r="J288" s="82"/>
      <c r="K288" s="82"/>
      <c r="L288" s="82"/>
      <c r="M288" s="82"/>
      <c r="N288" s="82"/>
      <c r="O288" s="82"/>
      <c r="P288" s="82"/>
      <c r="Q288" s="82"/>
      <c r="R288" s="82"/>
      <c r="S288" s="82"/>
    </row>
    <row r="289" spans="1:19" s="5" customFormat="1" x14ac:dyDescent="0.2">
      <c r="A289" s="6" t="e">
        <f t="shared" si="6"/>
        <v>#VALUE!</v>
      </c>
      <c r="B289" s="82"/>
      <c r="C289" s="90">
        <v>91901</v>
      </c>
      <c r="D289" s="82" t="s">
        <v>148</v>
      </c>
      <c r="E289" s="82" t="s">
        <v>1268</v>
      </c>
      <c r="F289" s="82" t="s">
        <v>1268</v>
      </c>
      <c r="G289" s="82"/>
      <c r="H289" s="82"/>
      <c r="I289" s="82"/>
      <c r="J289" s="82" t="str">
        <f>F289</f>
        <v>??</v>
      </c>
      <c r="K289" s="82"/>
      <c r="L289" s="82"/>
      <c r="M289" s="82"/>
      <c r="N289" s="82"/>
      <c r="O289" s="82"/>
      <c r="P289" s="82"/>
      <c r="Q289" s="82"/>
      <c r="R289" s="82"/>
      <c r="S289" s="82"/>
    </row>
    <row r="290" spans="1:19" s="5" customFormat="1" x14ac:dyDescent="0.2">
      <c r="A290" s="6" t="e">
        <f t="shared" si="6"/>
        <v>#VALUE!</v>
      </c>
      <c r="B290" s="82"/>
      <c r="C290" s="90">
        <v>91903</v>
      </c>
      <c r="D290" s="82" t="s">
        <v>3</v>
      </c>
      <c r="E290" s="82" t="s">
        <v>1268</v>
      </c>
      <c r="F290" s="82" t="s">
        <v>1268</v>
      </c>
      <c r="G290" s="82"/>
      <c r="H290" s="82"/>
      <c r="I290" s="82"/>
      <c r="J290" s="82" t="str">
        <f>F290</f>
        <v>??</v>
      </c>
      <c r="K290" s="82"/>
      <c r="L290" s="82"/>
      <c r="M290" s="82"/>
      <c r="N290" s="82"/>
      <c r="O290" s="82"/>
      <c r="P290" s="82"/>
      <c r="Q290" s="82"/>
      <c r="R290" s="82"/>
      <c r="S290" s="82"/>
    </row>
    <row r="291" spans="1:19" s="5" customFormat="1" x14ac:dyDescent="0.2">
      <c r="A291" s="6" t="e">
        <f t="shared" si="6"/>
        <v>#VALUE!</v>
      </c>
      <c r="B291" s="82"/>
      <c r="C291" s="90">
        <v>91904</v>
      </c>
      <c r="D291" s="82" t="s">
        <v>4</v>
      </c>
      <c r="E291" s="82" t="s">
        <v>1268</v>
      </c>
      <c r="F291" s="82" t="s">
        <v>1268</v>
      </c>
      <c r="G291" s="82"/>
      <c r="H291" s="82"/>
      <c r="I291" s="82"/>
      <c r="J291" s="82" t="str">
        <f>F291</f>
        <v>??</v>
      </c>
      <c r="K291" s="82"/>
      <c r="L291" s="82"/>
      <c r="M291" s="82"/>
      <c r="N291" s="82"/>
      <c r="O291" s="82"/>
      <c r="P291" s="82"/>
      <c r="Q291" s="82"/>
      <c r="R291" s="82"/>
      <c r="S291" s="82"/>
    </row>
    <row r="292" spans="1:19" s="5" customFormat="1" x14ac:dyDescent="0.2">
      <c r="A292" s="6" t="e">
        <f t="shared" si="6"/>
        <v>#VALUE!</v>
      </c>
      <c r="B292" s="82"/>
      <c r="C292" s="90">
        <v>92001</v>
      </c>
      <c r="D292" s="82" t="s">
        <v>5</v>
      </c>
      <c r="E292" s="82" t="s">
        <v>1268</v>
      </c>
      <c r="F292" s="82" t="s">
        <v>1268</v>
      </c>
      <c r="G292" s="82"/>
      <c r="H292" s="82" t="str">
        <f>F292</f>
        <v>??</v>
      </c>
      <c r="I292" s="82"/>
      <c r="J292" s="82"/>
      <c r="K292" s="82"/>
      <c r="L292" s="82"/>
      <c r="M292" s="82"/>
      <c r="N292" s="82"/>
      <c r="O292" s="82"/>
      <c r="P292" s="82"/>
      <c r="Q292" s="82"/>
      <c r="R292" s="82"/>
      <c r="S292" s="82"/>
    </row>
    <row r="293" spans="1:19" s="5" customFormat="1" x14ac:dyDescent="0.2">
      <c r="A293" s="6" t="e">
        <f t="shared" si="6"/>
        <v>#VALUE!</v>
      </c>
      <c r="B293" s="82"/>
      <c r="C293" s="90">
        <v>92002</v>
      </c>
      <c r="D293" s="82" t="s">
        <v>6</v>
      </c>
      <c r="E293" s="82" t="s">
        <v>1268</v>
      </c>
      <c r="F293" s="82" t="s">
        <v>1268</v>
      </c>
      <c r="G293" s="82"/>
      <c r="H293" s="82" t="str">
        <f>F293</f>
        <v>??</v>
      </c>
      <c r="I293" s="82"/>
      <c r="J293" s="82"/>
      <c r="K293" s="82"/>
      <c r="L293" s="82"/>
      <c r="M293" s="82"/>
      <c r="N293" s="82"/>
      <c r="O293" s="82"/>
      <c r="P293" s="82"/>
      <c r="Q293" s="82"/>
      <c r="R293" s="82"/>
      <c r="S293" s="82"/>
    </row>
    <row r="294" spans="1:19" s="5" customFormat="1" x14ac:dyDescent="0.2">
      <c r="A294" s="6" t="e">
        <f>SUM(H294:Q294)-F294</f>
        <v>#VALUE!</v>
      </c>
      <c r="B294" s="82"/>
      <c r="C294" s="90">
        <v>92003</v>
      </c>
      <c r="D294" s="82" t="s">
        <v>7</v>
      </c>
      <c r="E294" s="82" t="s">
        <v>1268</v>
      </c>
      <c r="F294" s="82" t="s">
        <v>1268</v>
      </c>
      <c r="G294" s="82"/>
      <c r="H294" s="82" t="str">
        <f>F294</f>
        <v>??</v>
      </c>
      <c r="I294" s="82"/>
      <c r="J294" s="82"/>
      <c r="K294" s="82"/>
      <c r="L294" s="82"/>
      <c r="M294" s="82"/>
      <c r="N294" s="82"/>
      <c r="O294" s="82"/>
      <c r="P294" s="82"/>
      <c r="Q294" s="82"/>
      <c r="R294" s="82"/>
      <c r="S294" s="82"/>
    </row>
    <row r="295" spans="1:19" s="5" customFormat="1" x14ac:dyDescent="0.2">
      <c r="A295" s="6" t="e">
        <f>SUM(H295:Q295)-F295</f>
        <v>#VALUE!</v>
      </c>
      <c r="B295" s="82"/>
      <c r="C295" s="90">
        <v>92004</v>
      </c>
      <c r="D295" s="82" t="s">
        <v>8</v>
      </c>
      <c r="E295" s="82" t="s">
        <v>1268</v>
      </c>
      <c r="F295" s="82" t="s">
        <v>1268</v>
      </c>
      <c r="G295" s="82" t="s">
        <v>175</v>
      </c>
      <c r="H295" s="82" t="str">
        <f>F295</f>
        <v>??</v>
      </c>
      <c r="I295" s="82"/>
      <c r="J295" s="82"/>
      <c r="K295" s="82"/>
      <c r="L295" s="82"/>
      <c r="M295" s="82"/>
      <c r="N295" s="82"/>
      <c r="O295" s="82"/>
      <c r="P295" s="82"/>
      <c r="Q295" s="82"/>
      <c r="R295" s="82"/>
      <c r="S295" s="82"/>
    </row>
    <row r="296" spans="1:19" s="5" customFormat="1" x14ac:dyDescent="0.2">
      <c r="A296" s="6" t="e">
        <f>SUM(G296:Q296)-F296</f>
        <v>#VALUE!</v>
      </c>
      <c r="B296" s="82"/>
      <c r="C296" s="90">
        <v>92100</v>
      </c>
      <c r="D296" s="82" t="s">
        <v>9</v>
      </c>
      <c r="E296" s="82" t="s">
        <v>1268</v>
      </c>
      <c r="F296" s="82" t="s">
        <v>1268</v>
      </c>
      <c r="G296" s="82" t="str">
        <f>F296</f>
        <v>??</v>
      </c>
      <c r="H296" s="82"/>
      <c r="I296" s="82"/>
      <c r="J296" s="82"/>
      <c r="K296" s="82"/>
      <c r="L296" s="82"/>
      <c r="M296" s="82"/>
      <c r="N296" s="82"/>
      <c r="O296" s="82"/>
      <c r="P296" s="82"/>
      <c r="Q296" s="82"/>
      <c r="R296" s="82"/>
      <c r="S296" s="82"/>
    </row>
    <row r="297" spans="1:19" s="5" customFormat="1" x14ac:dyDescent="0.2">
      <c r="A297" s="6" t="e">
        <f t="shared" ref="A297:A302" si="9">SUM(G297:Q297)-F297</f>
        <v>#VALUE!</v>
      </c>
      <c r="B297" s="82"/>
      <c r="C297" s="90">
        <v>92101</v>
      </c>
      <c r="D297" s="82" t="s">
        <v>334</v>
      </c>
      <c r="E297" s="82" t="s">
        <v>1268</v>
      </c>
      <c r="F297" s="82" t="s">
        <v>1268</v>
      </c>
      <c r="G297" s="82" t="str">
        <f t="shared" ref="G297:G302" si="10">F297</f>
        <v>??</v>
      </c>
      <c r="H297" s="82"/>
      <c r="I297" s="82"/>
      <c r="J297" s="82"/>
      <c r="K297" s="82"/>
      <c r="L297" s="82"/>
      <c r="M297" s="82"/>
      <c r="N297" s="82"/>
      <c r="O297" s="82"/>
      <c r="P297" s="82"/>
      <c r="Q297" s="82"/>
      <c r="R297" s="82"/>
      <c r="S297" s="82"/>
    </row>
    <row r="298" spans="1:19" s="5" customFormat="1" x14ac:dyDescent="0.2">
      <c r="A298" s="6" t="e">
        <f t="shared" si="9"/>
        <v>#VALUE!</v>
      </c>
      <c r="B298" s="82"/>
      <c r="C298" s="90">
        <v>92102</v>
      </c>
      <c r="D298" s="82" t="s">
        <v>10</v>
      </c>
      <c r="E298" s="82" t="s">
        <v>1268</v>
      </c>
      <c r="F298" s="82" t="s">
        <v>1268</v>
      </c>
      <c r="G298" s="82" t="str">
        <f t="shared" si="10"/>
        <v>??</v>
      </c>
      <c r="H298" s="82"/>
      <c r="I298" s="82"/>
      <c r="J298" s="82"/>
      <c r="K298" s="82"/>
      <c r="L298" s="82"/>
      <c r="M298" s="82"/>
      <c r="N298" s="82"/>
      <c r="O298" s="82"/>
      <c r="P298" s="82"/>
      <c r="Q298" s="82"/>
      <c r="R298" s="82"/>
      <c r="S298" s="82"/>
    </row>
    <row r="299" spans="1:19" s="5" customFormat="1" x14ac:dyDescent="0.2">
      <c r="A299" s="6" t="e">
        <f t="shared" si="9"/>
        <v>#VALUE!</v>
      </c>
      <c r="B299" s="82"/>
      <c r="C299" s="90">
        <v>92103</v>
      </c>
      <c r="D299" s="82" t="s">
        <v>11</v>
      </c>
      <c r="E299" s="82" t="s">
        <v>1268</v>
      </c>
      <c r="F299" s="82" t="s">
        <v>1268</v>
      </c>
      <c r="G299" s="82" t="str">
        <f t="shared" si="10"/>
        <v>??</v>
      </c>
      <c r="H299" s="82"/>
      <c r="I299" s="82"/>
      <c r="J299" s="82"/>
      <c r="K299" s="82"/>
      <c r="L299" s="82"/>
      <c r="M299" s="82"/>
      <c r="N299" s="82"/>
      <c r="O299" s="82"/>
      <c r="P299" s="82"/>
      <c r="Q299" s="82"/>
      <c r="R299" s="82"/>
      <c r="S299" s="82"/>
    </row>
    <row r="300" spans="1:19" s="5" customFormat="1" x14ac:dyDescent="0.2">
      <c r="A300" s="6" t="e">
        <f t="shared" si="9"/>
        <v>#VALUE!</v>
      </c>
      <c r="B300" s="82"/>
      <c r="C300" s="90">
        <v>93110</v>
      </c>
      <c r="D300" s="82" t="s">
        <v>335</v>
      </c>
      <c r="E300" s="82" t="s">
        <v>1268</v>
      </c>
      <c r="F300" s="82" t="s">
        <v>1268</v>
      </c>
      <c r="G300" s="82" t="str">
        <f t="shared" si="10"/>
        <v>??</v>
      </c>
      <c r="H300" s="82"/>
      <c r="I300" s="82"/>
      <c r="J300" s="82"/>
      <c r="K300" s="82"/>
      <c r="L300" s="82"/>
      <c r="M300" s="82"/>
      <c r="N300" s="82"/>
      <c r="O300" s="82"/>
      <c r="P300" s="82"/>
      <c r="Q300" s="82"/>
      <c r="R300" s="82"/>
      <c r="S300" s="82"/>
    </row>
    <row r="301" spans="1:19" s="5" customFormat="1" x14ac:dyDescent="0.2">
      <c r="A301" s="6" t="e">
        <f t="shared" si="9"/>
        <v>#VALUE!</v>
      </c>
      <c r="B301" s="82"/>
      <c r="C301" s="90">
        <v>93202</v>
      </c>
      <c r="D301" s="82" t="s">
        <v>336</v>
      </c>
      <c r="E301" s="82" t="s">
        <v>1268</v>
      </c>
      <c r="F301" s="82" t="s">
        <v>1268</v>
      </c>
      <c r="G301" s="82" t="str">
        <f t="shared" si="10"/>
        <v>??</v>
      </c>
      <c r="H301" s="82"/>
      <c r="I301" s="82"/>
      <c r="J301" s="82"/>
      <c r="K301" s="82"/>
      <c r="L301" s="82"/>
      <c r="M301" s="82"/>
      <c r="N301" s="82"/>
      <c r="O301" s="82"/>
      <c r="P301" s="82"/>
      <c r="Q301" s="82"/>
      <c r="R301" s="82"/>
      <c r="S301" s="82"/>
    </row>
    <row r="302" spans="1:19" s="5" customFormat="1" x14ac:dyDescent="0.2">
      <c r="A302" s="6" t="e">
        <f t="shared" si="9"/>
        <v>#VALUE!</v>
      </c>
      <c r="B302" s="82"/>
      <c r="C302" s="90">
        <v>99999</v>
      </c>
      <c r="D302" s="82" t="s">
        <v>12</v>
      </c>
      <c r="E302" s="82" t="s">
        <v>1268</v>
      </c>
      <c r="F302" s="82" t="s">
        <v>1268</v>
      </c>
      <c r="G302" s="82" t="str">
        <f t="shared" si="10"/>
        <v>??</v>
      </c>
      <c r="H302" s="82"/>
      <c r="I302" s="82"/>
      <c r="J302" s="82"/>
      <c r="K302" s="82"/>
      <c r="L302" s="82"/>
      <c r="M302" s="82"/>
      <c r="N302" s="82"/>
      <c r="O302" s="82"/>
      <c r="P302" s="82"/>
      <c r="Q302" s="82"/>
      <c r="R302" s="82"/>
      <c r="S302" s="82"/>
    </row>
    <row r="303" spans="1:19" x14ac:dyDescent="0.2">
      <c r="A303" s="82"/>
      <c r="B303" s="82"/>
      <c r="C303" s="88"/>
      <c r="D303" s="82"/>
      <c r="E303" s="81"/>
      <c r="F303" s="81"/>
      <c r="G303" s="81"/>
      <c r="H303" s="81"/>
      <c r="I303" s="81"/>
      <c r="J303" s="81"/>
      <c r="K303" s="81"/>
      <c r="L303" s="81"/>
      <c r="M303" s="81"/>
      <c r="N303" s="81"/>
      <c r="O303" s="81"/>
      <c r="P303" s="82"/>
      <c r="Q303" s="82"/>
      <c r="R303" s="82"/>
      <c r="S303" s="82"/>
    </row>
    <row r="304" spans="1:19" x14ac:dyDescent="0.2">
      <c r="A304" s="82" t="e">
        <f>SUM(A13:A303)</f>
        <v>#VALUE!</v>
      </c>
      <c r="B304" s="82"/>
      <c r="C304" s="88"/>
      <c r="D304" s="82"/>
      <c r="E304" s="81"/>
      <c r="F304" s="81"/>
      <c r="G304" s="81"/>
      <c r="H304" s="81"/>
      <c r="I304" s="81"/>
      <c r="J304" s="81"/>
      <c r="K304" s="81"/>
      <c r="L304" s="81"/>
      <c r="M304" s="81"/>
      <c r="N304" s="81"/>
      <c r="O304" s="81"/>
      <c r="P304" s="82"/>
      <c r="Q304" s="82"/>
      <c r="R304" s="82"/>
      <c r="S304" s="82"/>
    </row>
    <row r="305" spans="1:19" x14ac:dyDescent="0.2">
      <c r="A305" s="82"/>
      <c r="B305" s="82"/>
      <c r="C305" s="95"/>
      <c r="D305" s="96"/>
      <c r="E305" s="96"/>
      <c r="F305" s="96"/>
      <c r="G305" s="82"/>
      <c r="H305" s="82"/>
      <c r="I305" s="82"/>
      <c r="J305" s="82"/>
      <c r="K305" s="82"/>
      <c r="L305" s="82"/>
      <c r="M305" s="82"/>
      <c r="N305" s="82"/>
      <c r="O305" s="82"/>
      <c r="P305" s="82"/>
      <c r="Q305" s="82"/>
      <c r="R305" s="82"/>
      <c r="S305" s="82"/>
    </row>
    <row r="306" spans="1:19" x14ac:dyDescent="0.2">
      <c r="C306" s="97"/>
      <c r="D306" s="98"/>
      <c r="E306" s="96"/>
      <c r="F306" s="96"/>
      <c r="G306" s="82"/>
      <c r="H306" s="82"/>
      <c r="I306" s="82"/>
      <c r="J306" s="82"/>
      <c r="K306" s="82"/>
      <c r="L306" s="82"/>
      <c r="M306" s="82"/>
      <c r="N306" s="82"/>
      <c r="O306" s="82"/>
      <c r="P306" s="82"/>
      <c r="Q306" s="82"/>
      <c r="R306" s="82"/>
    </row>
    <row r="307" spans="1:19" x14ac:dyDescent="0.2">
      <c r="G307" s="74"/>
      <c r="H307" s="74"/>
      <c r="I307" s="74"/>
      <c r="J307" s="74"/>
      <c r="K307" s="74"/>
      <c r="L307" s="74"/>
      <c r="M307" s="74"/>
      <c r="N307" s="74"/>
      <c r="O307" s="74"/>
    </row>
    <row r="308" spans="1:19" x14ac:dyDescent="0.2">
      <c r="G308" s="74"/>
      <c r="H308" s="74"/>
      <c r="I308" s="74"/>
      <c r="J308" s="74"/>
      <c r="K308" s="74"/>
      <c r="L308" s="74"/>
      <c r="M308" s="74"/>
      <c r="N308" s="74"/>
      <c r="O308" s="74"/>
    </row>
    <row r="309" spans="1:19" x14ac:dyDescent="0.2">
      <c r="G309" s="74"/>
      <c r="H309" s="74"/>
      <c r="I309" s="74"/>
      <c r="J309" s="74"/>
      <c r="K309" s="74"/>
      <c r="L309" s="74"/>
      <c r="M309" s="74"/>
      <c r="N309" s="74"/>
      <c r="O309" s="74"/>
    </row>
    <row r="310" spans="1:19" x14ac:dyDescent="0.2">
      <c r="G310" s="74"/>
      <c r="H310" s="74"/>
      <c r="I310" s="74"/>
      <c r="J310" s="74"/>
      <c r="K310" s="74"/>
      <c r="L310" s="74"/>
      <c r="M310" s="74"/>
      <c r="N310" s="74"/>
      <c r="O310" s="74"/>
    </row>
    <row r="311" spans="1:19" x14ac:dyDescent="0.2">
      <c r="G311" s="74"/>
      <c r="H311" s="74"/>
      <c r="I311" s="74"/>
      <c r="J311" s="74"/>
      <c r="K311" s="74"/>
      <c r="L311" s="74"/>
      <c r="M311" s="74"/>
      <c r="N311" s="74"/>
      <c r="O311" s="74"/>
    </row>
    <row r="312" spans="1:19" x14ac:dyDescent="0.2">
      <c r="G312" s="74"/>
      <c r="H312" s="74"/>
      <c r="I312" s="74"/>
      <c r="J312" s="74"/>
      <c r="K312" s="74"/>
      <c r="L312" s="74"/>
      <c r="M312" s="74"/>
      <c r="N312" s="74"/>
      <c r="O312" s="74"/>
    </row>
    <row r="313" spans="1:19" x14ac:dyDescent="0.2">
      <c r="G313" s="74"/>
      <c r="H313" s="74"/>
      <c r="I313" s="74"/>
      <c r="J313" s="74"/>
      <c r="K313" s="74"/>
      <c r="L313" s="74"/>
      <c r="M313" s="74"/>
      <c r="N313" s="74"/>
      <c r="O313" s="74"/>
    </row>
    <row r="314" spans="1:19" x14ac:dyDescent="0.2">
      <c r="G314" s="74"/>
      <c r="H314" s="74"/>
      <c r="I314" s="74"/>
      <c r="J314" s="74"/>
      <c r="K314" s="74"/>
      <c r="L314" s="74"/>
      <c r="M314" s="74"/>
      <c r="N314" s="74"/>
      <c r="O314" s="74"/>
    </row>
    <row r="315" spans="1:19" x14ac:dyDescent="0.2">
      <c r="G315" s="74"/>
      <c r="H315" s="74"/>
      <c r="I315" s="74"/>
      <c r="J315" s="74"/>
      <c r="K315" s="74"/>
      <c r="L315" s="74"/>
      <c r="M315" s="74"/>
      <c r="N315" s="74"/>
      <c r="O315" s="74"/>
    </row>
    <row r="316" spans="1:19" x14ac:dyDescent="0.2">
      <c r="G316" s="74"/>
      <c r="H316" s="74"/>
      <c r="I316" s="74"/>
      <c r="J316" s="74"/>
      <c r="K316" s="74"/>
      <c r="L316" s="74"/>
      <c r="M316" s="74"/>
      <c r="N316" s="74"/>
      <c r="O316" s="74"/>
    </row>
    <row r="317" spans="1:19" x14ac:dyDescent="0.2">
      <c r="G317" s="74"/>
      <c r="H317" s="74"/>
      <c r="I317" s="74"/>
      <c r="J317" s="74"/>
      <c r="K317" s="74"/>
      <c r="L317" s="74"/>
      <c r="M317" s="74"/>
      <c r="N317" s="74"/>
      <c r="O317" s="74"/>
    </row>
    <row r="318" spans="1:19" x14ac:dyDescent="0.2">
      <c r="G318" s="74"/>
      <c r="H318" s="74"/>
      <c r="I318" s="74"/>
      <c r="J318" s="74"/>
      <c r="K318" s="74"/>
      <c r="L318" s="74"/>
      <c r="M318" s="74"/>
      <c r="N318" s="74"/>
      <c r="O318" s="74"/>
    </row>
    <row r="319" spans="1:19" x14ac:dyDescent="0.2">
      <c r="G319" s="74"/>
      <c r="H319" s="74"/>
      <c r="I319" s="74"/>
      <c r="J319" s="74"/>
      <c r="K319" s="74"/>
      <c r="L319" s="74"/>
      <c r="M319" s="74"/>
      <c r="N319" s="74"/>
      <c r="O319" s="74"/>
    </row>
    <row r="320" spans="1:19" x14ac:dyDescent="0.2">
      <c r="G320" s="74"/>
      <c r="H320" s="74"/>
      <c r="I320" s="74"/>
      <c r="J320" s="74"/>
      <c r="K320" s="74"/>
      <c r="L320" s="74"/>
      <c r="M320" s="74"/>
      <c r="N320" s="74"/>
      <c r="O320" s="74"/>
    </row>
    <row r="321" spans="7:15" x14ac:dyDescent="0.2">
      <c r="G321" s="74"/>
      <c r="H321" s="74"/>
      <c r="I321" s="74"/>
      <c r="J321" s="74"/>
      <c r="K321" s="74"/>
      <c r="L321" s="74"/>
      <c r="M321" s="74"/>
      <c r="N321" s="74"/>
      <c r="O321" s="74"/>
    </row>
    <row r="322" spans="7:15" x14ac:dyDescent="0.2">
      <c r="G322" s="74"/>
      <c r="H322" s="74"/>
      <c r="I322" s="74"/>
      <c r="J322" s="74"/>
      <c r="K322" s="74"/>
      <c r="L322" s="74"/>
      <c r="M322" s="74"/>
      <c r="N322" s="74"/>
      <c r="O322" s="74"/>
    </row>
    <row r="323" spans="7:15" x14ac:dyDescent="0.2">
      <c r="G323" s="74"/>
      <c r="H323" s="74"/>
      <c r="I323" s="74"/>
      <c r="J323" s="74"/>
      <c r="K323" s="74"/>
      <c r="L323" s="74"/>
      <c r="M323" s="74"/>
      <c r="N323" s="74"/>
      <c r="O323" s="74"/>
    </row>
    <row r="324" spans="7:15" x14ac:dyDescent="0.2">
      <c r="G324" s="74"/>
      <c r="H324" s="74"/>
      <c r="I324" s="74"/>
      <c r="J324" s="74"/>
      <c r="K324" s="74"/>
      <c r="L324" s="74"/>
      <c r="M324" s="74"/>
      <c r="N324" s="74"/>
      <c r="O324" s="74"/>
    </row>
    <row r="325" spans="7:15" x14ac:dyDescent="0.2">
      <c r="G325" s="74"/>
      <c r="H325" s="74"/>
      <c r="I325" s="74"/>
      <c r="J325" s="74"/>
      <c r="K325" s="74"/>
      <c r="L325" s="74"/>
      <c r="M325" s="74"/>
      <c r="N325" s="74"/>
      <c r="O325" s="74"/>
    </row>
    <row r="326" spans="7:15" x14ac:dyDescent="0.2">
      <c r="G326" s="74"/>
      <c r="H326" s="74"/>
      <c r="I326" s="74"/>
      <c r="J326" s="74"/>
      <c r="K326" s="74"/>
      <c r="L326" s="74"/>
      <c r="M326" s="74"/>
      <c r="N326" s="74"/>
      <c r="O326" s="74"/>
    </row>
    <row r="327" spans="7:15" x14ac:dyDescent="0.2">
      <c r="G327" s="74"/>
      <c r="H327" s="74"/>
      <c r="I327" s="74"/>
      <c r="J327" s="74"/>
      <c r="K327" s="74"/>
      <c r="L327" s="74"/>
      <c r="M327" s="74"/>
      <c r="N327" s="74"/>
      <c r="O327" s="74"/>
    </row>
    <row r="328" spans="7:15" x14ac:dyDescent="0.2">
      <c r="G328" s="74"/>
      <c r="H328" s="74"/>
      <c r="I328" s="74"/>
      <c r="J328" s="74"/>
      <c r="K328" s="74"/>
      <c r="L328" s="74"/>
      <c r="M328" s="74"/>
      <c r="N328" s="74"/>
      <c r="O328" s="74"/>
    </row>
    <row r="329" spans="7:15" x14ac:dyDescent="0.2">
      <c r="G329" s="74"/>
      <c r="H329" s="74"/>
      <c r="I329" s="74"/>
      <c r="J329" s="74"/>
      <c r="K329" s="74"/>
      <c r="L329" s="74"/>
      <c r="M329" s="74"/>
      <c r="N329" s="74"/>
      <c r="O329" s="74"/>
    </row>
    <row r="330" spans="7:15" x14ac:dyDescent="0.2">
      <c r="G330" s="74"/>
      <c r="H330" s="74"/>
      <c r="I330" s="74"/>
      <c r="J330" s="74"/>
      <c r="K330" s="74"/>
      <c r="L330" s="74"/>
      <c r="M330" s="74"/>
      <c r="N330" s="74"/>
      <c r="O330" s="74"/>
    </row>
    <row r="331" spans="7:15" x14ac:dyDescent="0.2">
      <c r="G331" s="74"/>
      <c r="H331" s="74"/>
      <c r="I331" s="74"/>
      <c r="J331" s="74"/>
      <c r="K331" s="74"/>
      <c r="L331" s="74"/>
      <c r="M331" s="74"/>
      <c r="N331" s="74"/>
      <c r="O331" s="74"/>
    </row>
    <row r="332" spans="7:15" x14ac:dyDescent="0.2">
      <c r="G332" s="74"/>
      <c r="H332" s="74"/>
      <c r="I332" s="74"/>
      <c r="J332" s="74"/>
      <c r="K332" s="74"/>
      <c r="L332" s="74"/>
      <c r="M332" s="74"/>
      <c r="N332" s="74"/>
      <c r="O332" s="74"/>
    </row>
    <row r="333" spans="7:15" x14ac:dyDescent="0.2">
      <c r="G333" s="74"/>
      <c r="H333" s="74"/>
      <c r="I333" s="74"/>
      <c r="J333" s="74"/>
      <c r="K333" s="74"/>
      <c r="L333" s="74"/>
      <c r="M333" s="74"/>
      <c r="N333" s="74"/>
      <c r="O333" s="74"/>
    </row>
    <row r="334" spans="7:15" x14ac:dyDescent="0.2">
      <c r="G334" s="74"/>
      <c r="H334" s="74"/>
      <c r="I334" s="74"/>
      <c r="J334" s="74"/>
      <c r="K334" s="74"/>
      <c r="L334" s="74"/>
      <c r="M334" s="74"/>
      <c r="N334" s="74"/>
      <c r="O334" s="74"/>
    </row>
    <row r="335" spans="7:15" x14ac:dyDescent="0.2">
      <c r="G335" s="74"/>
      <c r="H335" s="74"/>
      <c r="I335" s="74"/>
      <c r="J335" s="74"/>
      <c r="K335" s="74"/>
      <c r="L335" s="74"/>
      <c r="M335" s="74"/>
      <c r="N335" s="74"/>
      <c r="O335" s="74"/>
    </row>
    <row r="336" spans="7:15" x14ac:dyDescent="0.2">
      <c r="G336" s="74"/>
      <c r="H336" s="74"/>
      <c r="I336" s="74"/>
      <c r="J336" s="74"/>
      <c r="K336" s="74"/>
      <c r="L336" s="74"/>
      <c r="M336" s="74"/>
      <c r="N336" s="74"/>
      <c r="O336" s="74"/>
    </row>
    <row r="337" spans="7:15" x14ac:dyDescent="0.2">
      <c r="G337" s="74"/>
      <c r="H337" s="74"/>
      <c r="I337" s="74"/>
      <c r="J337" s="74"/>
      <c r="K337" s="74"/>
      <c r="L337" s="74"/>
      <c r="M337" s="74"/>
      <c r="N337" s="74"/>
      <c r="O337" s="74"/>
    </row>
    <row r="338" spans="7:15" x14ac:dyDescent="0.2">
      <c r="G338" s="74"/>
      <c r="H338" s="74"/>
      <c r="I338" s="74"/>
      <c r="J338" s="74"/>
      <c r="K338" s="74"/>
      <c r="L338" s="74"/>
      <c r="M338" s="74"/>
      <c r="N338" s="74"/>
      <c r="O338" s="74"/>
    </row>
    <row r="339" spans="7:15" x14ac:dyDescent="0.2">
      <c r="G339" s="74"/>
      <c r="H339" s="74"/>
      <c r="I339" s="74"/>
      <c r="J339" s="74"/>
      <c r="K339" s="74"/>
      <c r="L339" s="74"/>
      <c r="M339" s="74"/>
      <c r="N339" s="74"/>
      <c r="O339" s="74"/>
    </row>
    <row r="340" spans="7:15" x14ac:dyDescent="0.2">
      <c r="G340" s="74"/>
      <c r="H340" s="74"/>
      <c r="I340" s="74"/>
      <c r="J340" s="74"/>
      <c r="K340" s="74"/>
      <c r="L340" s="74"/>
      <c r="M340" s="74"/>
      <c r="N340" s="74"/>
      <c r="O340" s="74"/>
    </row>
    <row r="341" spans="7:15" x14ac:dyDescent="0.2">
      <c r="G341" s="74"/>
      <c r="H341" s="74"/>
      <c r="I341" s="74"/>
      <c r="J341" s="74"/>
      <c r="K341" s="74"/>
      <c r="L341" s="74"/>
      <c r="M341" s="74"/>
      <c r="N341" s="74"/>
      <c r="O341" s="74"/>
    </row>
    <row r="342" spans="7:15" x14ac:dyDescent="0.2">
      <c r="G342" s="74"/>
      <c r="H342" s="74"/>
      <c r="I342" s="74"/>
      <c r="J342" s="74"/>
      <c r="K342" s="74"/>
      <c r="L342" s="74"/>
      <c r="M342" s="74"/>
      <c r="N342" s="74"/>
      <c r="O342" s="74"/>
    </row>
    <row r="343" spans="7:15" x14ac:dyDescent="0.2">
      <c r="G343" s="74"/>
      <c r="H343" s="74"/>
      <c r="I343" s="74"/>
      <c r="J343" s="74"/>
      <c r="K343" s="74"/>
      <c r="L343" s="74"/>
      <c r="M343" s="74"/>
      <c r="N343" s="74"/>
      <c r="O343" s="74"/>
    </row>
    <row r="344" spans="7:15" x14ac:dyDescent="0.2">
      <c r="G344" s="74"/>
      <c r="H344" s="74"/>
      <c r="I344" s="74"/>
      <c r="J344" s="74"/>
      <c r="K344" s="74"/>
      <c r="L344" s="74"/>
      <c r="M344" s="74"/>
      <c r="N344" s="74"/>
      <c r="O344" s="74"/>
    </row>
    <row r="345" spans="7:15" x14ac:dyDescent="0.2">
      <c r="G345" s="74"/>
      <c r="H345" s="74"/>
      <c r="I345" s="74"/>
      <c r="J345" s="74"/>
      <c r="K345" s="74"/>
      <c r="L345" s="74"/>
      <c r="M345" s="74"/>
      <c r="N345" s="74"/>
      <c r="O345" s="74"/>
    </row>
    <row r="346" spans="7:15" x14ac:dyDescent="0.2">
      <c r="G346" s="74"/>
      <c r="H346" s="74"/>
      <c r="I346" s="74"/>
      <c r="J346" s="74"/>
      <c r="K346" s="74"/>
      <c r="L346" s="74"/>
      <c r="M346" s="74"/>
      <c r="N346" s="74"/>
      <c r="O346" s="74"/>
    </row>
    <row r="347" spans="7:15" x14ac:dyDescent="0.2">
      <c r="G347" s="74"/>
      <c r="H347" s="74"/>
      <c r="I347" s="74"/>
      <c r="J347" s="74"/>
      <c r="K347" s="74"/>
      <c r="L347" s="74"/>
      <c r="M347" s="74"/>
      <c r="N347" s="74"/>
      <c r="O347" s="74"/>
    </row>
    <row r="348" spans="7:15" x14ac:dyDescent="0.2">
      <c r="G348" s="74"/>
      <c r="H348" s="74"/>
      <c r="I348" s="74"/>
      <c r="J348" s="74"/>
      <c r="K348" s="74"/>
      <c r="L348" s="74"/>
      <c r="M348" s="74"/>
      <c r="N348" s="74"/>
      <c r="O348" s="74"/>
    </row>
    <row r="349" spans="7:15" x14ac:dyDescent="0.2">
      <c r="G349" s="74"/>
      <c r="H349" s="74"/>
      <c r="I349" s="74"/>
      <c r="J349" s="74"/>
      <c r="K349" s="74"/>
      <c r="L349" s="74"/>
      <c r="M349" s="74"/>
      <c r="N349" s="74"/>
      <c r="O349" s="74"/>
    </row>
    <row r="350" spans="7:15" x14ac:dyDescent="0.2">
      <c r="G350" s="74"/>
      <c r="H350" s="74"/>
      <c r="I350" s="74"/>
      <c r="J350" s="74"/>
      <c r="K350" s="74"/>
      <c r="L350" s="74"/>
      <c r="M350" s="74"/>
      <c r="N350" s="74"/>
      <c r="O350" s="74"/>
    </row>
    <row r="351" spans="7:15" x14ac:dyDescent="0.2">
      <c r="G351" s="74"/>
      <c r="H351" s="74"/>
      <c r="I351" s="74"/>
      <c r="J351" s="74"/>
      <c r="K351" s="74"/>
      <c r="L351" s="74"/>
      <c r="M351" s="74"/>
      <c r="N351" s="74"/>
      <c r="O351" s="74"/>
    </row>
    <row r="352" spans="7:15" x14ac:dyDescent="0.2">
      <c r="G352" s="74"/>
      <c r="H352" s="74"/>
      <c r="I352" s="74"/>
      <c r="J352" s="74"/>
      <c r="K352" s="74"/>
      <c r="L352" s="74"/>
      <c r="M352" s="74"/>
      <c r="N352" s="74"/>
      <c r="O352" s="74"/>
    </row>
    <row r="353" spans="7:15" x14ac:dyDescent="0.2">
      <c r="G353" s="74"/>
      <c r="H353" s="74"/>
      <c r="I353" s="74"/>
      <c r="J353" s="74"/>
      <c r="K353" s="74"/>
      <c r="L353" s="74"/>
      <c r="M353" s="74"/>
      <c r="N353" s="74"/>
      <c r="O353" s="74"/>
    </row>
    <row r="354" spans="7:15" x14ac:dyDescent="0.2">
      <c r="G354" s="74"/>
      <c r="H354" s="74"/>
      <c r="I354" s="74"/>
      <c r="J354" s="74"/>
      <c r="K354" s="74"/>
      <c r="L354" s="74"/>
      <c r="M354" s="74"/>
      <c r="N354" s="74"/>
      <c r="O354" s="74"/>
    </row>
    <row r="355" spans="7:15" x14ac:dyDescent="0.2">
      <c r="G355" s="74"/>
      <c r="H355" s="74"/>
      <c r="I355" s="74"/>
      <c r="J355" s="74"/>
      <c r="K355" s="74"/>
      <c r="L355" s="74"/>
      <c r="M355" s="74"/>
      <c r="N355" s="74"/>
      <c r="O355" s="74"/>
    </row>
    <row r="356" spans="7:15" x14ac:dyDescent="0.2">
      <c r="G356" s="74"/>
      <c r="H356" s="74"/>
      <c r="I356" s="74"/>
      <c r="J356" s="74"/>
      <c r="K356" s="74"/>
      <c r="L356" s="74"/>
      <c r="M356" s="74"/>
      <c r="N356" s="74"/>
      <c r="O356" s="74"/>
    </row>
    <row r="357" spans="7:15" x14ac:dyDescent="0.2">
      <c r="G357" s="74"/>
      <c r="H357" s="74"/>
      <c r="I357" s="74"/>
      <c r="J357" s="74"/>
      <c r="K357" s="74"/>
      <c r="L357" s="74"/>
      <c r="M357" s="74"/>
      <c r="N357" s="74"/>
      <c r="O357" s="74"/>
    </row>
    <row r="358" spans="7:15" x14ac:dyDescent="0.2">
      <c r="G358" s="74"/>
      <c r="H358" s="74"/>
      <c r="I358" s="74"/>
      <c r="J358" s="74"/>
      <c r="K358" s="74"/>
      <c r="L358" s="74"/>
      <c r="M358" s="74"/>
      <c r="N358" s="74"/>
      <c r="O358" s="74"/>
    </row>
    <row r="359" spans="7:15" x14ac:dyDescent="0.2">
      <c r="G359" s="74"/>
      <c r="H359" s="74"/>
      <c r="I359" s="74"/>
      <c r="J359" s="74"/>
      <c r="K359" s="74"/>
      <c r="L359" s="74"/>
      <c r="M359" s="74"/>
      <c r="N359" s="74"/>
      <c r="O359" s="74"/>
    </row>
    <row r="360" spans="7:15" x14ac:dyDescent="0.2">
      <c r="G360" s="74"/>
      <c r="H360" s="74"/>
      <c r="I360" s="74"/>
      <c r="J360" s="74"/>
      <c r="K360" s="74"/>
      <c r="L360" s="74"/>
      <c r="M360" s="74"/>
      <c r="N360" s="74"/>
      <c r="O360" s="74"/>
    </row>
    <row r="361" spans="7:15" x14ac:dyDescent="0.2">
      <c r="G361" s="74"/>
      <c r="H361" s="74"/>
      <c r="I361" s="74"/>
      <c r="J361" s="74"/>
      <c r="K361" s="74"/>
      <c r="L361" s="74"/>
      <c r="M361" s="74"/>
      <c r="N361" s="74"/>
      <c r="O361" s="74"/>
    </row>
    <row r="362" spans="7:15" x14ac:dyDescent="0.2">
      <c r="G362" s="74"/>
      <c r="H362" s="74"/>
      <c r="I362" s="74"/>
      <c r="J362" s="74"/>
      <c r="K362" s="74"/>
      <c r="L362" s="74"/>
      <c r="M362" s="74"/>
      <c r="N362" s="74"/>
      <c r="O362" s="74"/>
    </row>
    <row r="363" spans="7:15" x14ac:dyDescent="0.2">
      <c r="G363" s="74"/>
      <c r="H363" s="74"/>
      <c r="I363" s="74"/>
      <c r="J363" s="74"/>
      <c r="K363" s="74"/>
      <c r="L363" s="74"/>
      <c r="M363" s="74"/>
      <c r="N363" s="74"/>
      <c r="O363" s="74"/>
    </row>
    <row r="364" spans="7:15" x14ac:dyDescent="0.2">
      <c r="G364" s="74"/>
      <c r="H364" s="74"/>
      <c r="I364" s="74"/>
      <c r="J364" s="74"/>
      <c r="K364" s="74"/>
      <c r="L364" s="74"/>
      <c r="M364" s="74"/>
      <c r="N364" s="74"/>
      <c r="O364" s="74"/>
    </row>
    <row r="365" spans="7:15" x14ac:dyDescent="0.2">
      <c r="G365" s="74"/>
      <c r="H365" s="74"/>
      <c r="I365" s="74"/>
      <c r="J365" s="74"/>
      <c r="K365" s="74"/>
      <c r="L365" s="74"/>
      <c r="M365" s="74"/>
      <c r="N365" s="74"/>
      <c r="O365" s="74"/>
    </row>
    <row r="366" spans="7:15" x14ac:dyDescent="0.2">
      <c r="G366" s="74"/>
      <c r="H366" s="74"/>
      <c r="I366" s="74"/>
      <c r="J366" s="74"/>
      <c r="K366" s="74"/>
      <c r="L366" s="74"/>
      <c r="M366" s="74"/>
      <c r="N366" s="74"/>
      <c r="O366" s="74"/>
    </row>
    <row r="367" spans="7:15" x14ac:dyDescent="0.2">
      <c r="G367" s="74"/>
      <c r="H367" s="74"/>
      <c r="I367" s="74"/>
      <c r="J367" s="74"/>
      <c r="K367" s="74"/>
      <c r="L367" s="74"/>
      <c r="M367" s="74"/>
      <c r="N367" s="74"/>
      <c r="O367" s="74"/>
    </row>
    <row r="368" spans="7:15" x14ac:dyDescent="0.2">
      <c r="G368" s="74"/>
      <c r="H368" s="74"/>
      <c r="I368" s="74"/>
      <c r="J368" s="74"/>
      <c r="K368" s="74"/>
      <c r="L368" s="74"/>
      <c r="M368" s="74"/>
      <c r="N368" s="74"/>
      <c r="O368" s="74"/>
    </row>
    <row r="369" spans="7:15" x14ac:dyDescent="0.2">
      <c r="G369" s="74"/>
      <c r="H369" s="74"/>
      <c r="I369" s="74"/>
      <c r="J369" s="74"/>
      <c r="K369" s="74"/>
      <c r="L369" s="74"/>
      <c r="M369" s="74"/>
      <c r="N369" s="74"/>
      <c r="O369" s="74"/>
    </row>
    <row r="370" spans="7:15" x14ac:dyDescent="0.2">
      <c r="G370" s="74"/>
      <c r="H370" s="74"/>
      <c r="I370" s="74"/>
      <c r="J370" s="74"/>
      <c r="K370" s="74"/>
      <c r="L370" s="74"/>
      <c r="M370" s="74"/>
      <c r="N370" s="74"/>
      <c r="O370" s="74"/>
    </row>
    <row r="371" spans="7:15" x14ac:dyDescent="0.2">
      <c r="G371" s="74"/>
      <c r="H371" s="74"/>
      <c r="I371" s="74"/>
      <c r="J371" s="74"/>
      <c r="K371" s="74"/>
      <c r="L371" s="74"/>
      <c r="M371" s="74"/>
      <c r="N371" s="74"/>
      <c r="O371" s="74"/>
    </row>
    <row r="372" spans="7:15" x14ac:dyDescent="0.2">
      <c r="G372" s="74"/>
      <c r="H372" s="74"/>
      <c r="I372" s="74"/>
      <c r="J372" s="74"/>
      <c r="K372" s="74"/>
      <c r="L372" s="74"/>
      <c r="M372" s="74"/>
      <c r="N372" s="74"/>
      <c r="O372" s="74"/>
    </row>
    <row r="373" spans="7:15" x14ac:dyDescent="0.2">
      <c r="G373" s="74"/>
      <c r="H373" s="74"/>
      <c r="I373" s="74"/>
      <c r="J373" s="74"/>
      <c r="K373" s="74"/>
      <c r="L373" s="74"/>
      <c r="M373" s="74"/>
      <c r="N373" s="74"/>
      <c r="O373" s="74"/>
    </row>
    <row r="374" spans="7:15" x14ac:dyDescent="0.2">
      <c r="G374" s="74"/>
      <c r="H374" s="74"/>
      <c r="I374" s="74"/>
      <c r="J374" s="74"/>
      <c r="K374" s="74"/>
      <c r="L374" s="74"/>
      <c r="M374" s="74"/>
      <c r="N374" s="74"/>
      <c r="O374" s="74"/>
    </row>
    <row r="375" spans="7:15" x14ac:dyDescent="0.2">
      <c r="G375" s="74"/>
      <c r="H375" s="74"/>
      <c r="I375" s="74"/>
      <c r="J375" s="74"/>
      <c r="K375" s="74"/>
      <c r="L375" s="74"/>
      <c r="M375" s="74"/>
      <c r="N375" s="74"/>
      <c r="O375" s="74"/>
    </row>
    <row r="376" spans="7:15" x14ac:dyDescent="0.2">
      <c r="G376" s="74"/>
      <c r="H376" s="74"/>
      <c r="I376" s="74"/>
      <c r="J376" s="74"/>
      <c r="K376" s="74"/>
      <c r="L376" s="74"/>
      <c r="M376" s="74"/>
      <c r="N376" s="74"/>
      <c r="O376" s="74"/>
    </row>
    <row r="377" spans="7:15" x14ac:dyDescent="0.2">
      <c r="G377" s="74"/>
      <c r="H377" s="74"/>
      <c r="I377" s="74"/>
      <c r="J377" s="74"/>
      <c r="K377" s="74"/>
      <c r="L377" s="74"/>
      <c r="M377" s="74"/>
      <c r="N377" s="74"/>
      <c r="O377" s="74"/>
    </row>
    <row r="378" spans="7:15" x14ac:dyDescent="0.2">
      <c r="G378" s="74"/>
      <c r="H378" s="74"/>
      <c r="I378" s="74"/>
      <c r="J378" s="74"/>
      <c r="K378" s="74"/>
      <c r="L378" s="74"/>
      <c r="M378" s="74"/>
      <c r="N378" s="74"/>
      <c r="O378" s="74"/>
    </row>
    <row r="379" spans="7:15" x14ac:dyDescent="0.2">
      <c r="G379" s="74"/>
      <c r="H379" s="74"/>
      <c r="I379" s="74"/>
      <c r="J379" s="74"/>
      <c r="K379" s="74"/>
      <c r="L379" s="74"/>
      <c r="M379" s="74"/>
      <c r="N379" s="74"/>
      <c r="O379" s="74"/>
    </row>
    <row r="380" spans="7:15" x14ac:dyDescent="0.2">
      <c r="G380" s="74"/>
      <c r="H380" s="74"/>
      <c r="I380" s="74"/>
      <c r="J380" s="74"/>
      <c r="K380" s="74"/>
      <c r="L380" s="74"/>
      <c r="M380" s="74"/>
      <c r="N380" s="74"/>
      <c r="O380" s="74"/>
    </row>
    <row r="381" spans="7:15" x14ac:dyDescent="0.2">
      <c r="G381" s="74"/>
      <c r="H381" s="74"/>
      <c r="I381" s="74"/>
      <c r="J381" s="74"/>
      <c r="K381" s="74"/>
      <c r="L381" s="74"/>
      <c r="M381" s="74"/>
      <c r="N381" s="74"/>
      <c r="O381" s="74"/>
    </row>
    <row r="382" spans="7:15" x14ac:dyDescent="0.2">
      <c r="G382" s="74"/>
      <c r="H382" s="74"/>
      <c r="I382" s="74"/>
      <c r="J382" s="74"/>
      <c r="K382" s="74"/>
      <c r="L382" s="74"/>
      <c r="M382" s="74"/>
      <c r="N382" s="74"/>
      <c r="O382" s="74"/>
    </row>
    <row r="383" spans="7:15" x14ac:dyDescent="0.2">
      <c r="G383" s="74"/>
      <c r="H383" s="74"/>
      <c r="I383" s="74"/>
      <c r="J383" s="74"/>
      <c r="K383" s="74"/>
      <c r="L383" s="74"/>
      <c r="M383" s="74"/>
      <c r="N383" s="74"/>
      <c r="O383" s="74"/>
    </row>
    <row r="384" spans="7:15" x14ac:dyDescent="0.2">
      <c r="G384" s="74"/>
      <c r="H384" s="74"/>
      <c r="I384" s="74"/>
      <c r="J384" s="74"/>
      <c r="K384" s="74"/>
      <c r="L384" s="74"/>
      <c r="M384" s="74"/>
      <c r="N384" s="74"/>
      <c r="O384" s="74"/>
    </row>
    <row r="385" spans="7:15" x14ac:dyDescent="0.2">
      <c r="G385" s="74"/>
      <c r="H385" s="74"/>
      <c r="I385" s="74"/>
      <c r="J385" s="74"/>
      <c r="K385" s="74"/>
      <c r="L385" s="74"/>
      <c r="M385" s="74"/>
      <c r="N385" s="74"/>
      <c r="O385" s="74"/>
    </row>
    <row r="386" spans="7:15" x14ac:dyDescent="0.2">
      <c r="G386" s="74"/>
      <c r="H386" s="74"/>
      <c r="I386" s="74"/>
      <c r="J386" s="74"/>
      <c r="K386" s="74"/>
      <c r="L386" s="74"/>
      <c r="M386" s="74"/>
      <c r="N386" s="74"/>
      <c r="O386" s="74"/>
    </row>
    <row r="387" spans="7:15" x14ac:dyDescent="0.2">
      <c r="G387" s="74"/>
      <c r="H387" s="74"/>
      <c r="I387" s="74"/>
      <c r="J387" s="74"/>
      <c r="K387" s="74"/>
      <c r="L387" s="74"/>
      <c r="M387" s="74"/>
      <c r="N387" s="74"/>
      <c r="O387" s="74"/>
    </row>
    <row r="388" spans="7:15" x14ac:dyDescent="0.2">
      <c r="G388" s="74"/>
      <c r="H388" s="74"/>
      <c r="I388" s="74"/>
      <c r="J388" s="74"/>
      <c r="K388" s="74"/>
      <c r="L388" s="74"/>
      <c r="M388" s="74"/>
      <c r="N388" s="74"/>
      <c r="O388" s="74"/>
    </row>
    <row r="389" spans="7:15" x14ac:dyDescent="0.2">
      <c r="G389" s="74"/>
      <c r="H389" s="74"/>
      <c r="I389" s="74"/>
      <c r="J389" s="74"/>
      <c r="K389" s="74"/>
      <c r="L389" s="74"/>
      <c r="M389" s="74"/>
      <c r="N389" s="74"/>
      <c r="O389" s="74"/>
    </row>
    <row r="390" spans="7:15" x14ac:dyDescent="0.2">
      <c r="G390" s="74"/>
      <c r="H390" s="74"/>
      <c r="I390" s="74"/>
      <c r="J390" s="74"/>
      <c r="K390" s="74"/>
      <c r="L390" s="74"/>
      <c r="M390" s="74"/>
      <c r="N390" s="74"/>
      <c r="O390" s="74"/>
    </row>
    <row r="391" spans="7:15" x14ac:dyDescent="0.2">
      <c r="G391" s="74"/>
      <c r="H391" s="74"/>
      <c r="I391" s="74"/>
      <c r="J391" s="74"/>
      <c r="K391" s="74"/>
      <c r="L391" s="74"/>
      <c r="M391" s="74"/>
      <c r="N391" s="74"/>
      <c r="O391" s="74"/>
    </row>
    <row r="392" spans="7:15" x14ac:dyDescent="0.2">
      <c r="G392" s="74"/>
      <c r="H392" s="74"/>
      <c r="I392" s="74"/>
      <c r="J392" s="74"/>
      <c r="K392" s="74"/>
      <c r="L392" s="74"/>
      <c r="M392" s="74"/>
      <c r="N392" s="74"/>
      <c r="O392" s="74"/>
    </row>
    <row r="393" spans="7:15" x14ac:dyDescent="0.2">
      <c r="G393" s="74"/>
      <c r="H393" s="74"/>
      <c r="I393" s="74"/>
      <c r="J393" s="74"/>
      <c r="K393" s="74"/>
      <c r="L393" s="74"/>
      <c r="M393" s="74"/>
      <c r="N393" s="74"/>
      <c r="O393" s="74"/>
    </row>
    <row r="394" spans="7:15" x14ac:dyDescent="0.2">
      <c r="G394" s="74"/>
      <c r="H394" s="74"/>
      <c r="I394" s="74"/>
      <c r="J394" s="74"/>
      <c r="K394" s="74"/>
      <c r="L394" s="74"/>
      <c r="M394" s="74"/>
      <c r="N394" s="74"/>
      <c r="O394" s="74"/>
    </row>
    <row r="395" spans="7:15" x14ac:dyDescent="0.2">
      <c r="G395" s="74"/>
      <c r="H395" s="74"/>
      <c r="I395" s="74"/>
      <c r="J395" s="74"/>
      <c r="K395" s="74"/>
      <c r="L395" s="74"/>
      <c r="M395" s="74"/>
      <c r="N395" s="74"/>
      <c r="O395" s="74"/>
    </row>
    <row r="396" spans="7:15" x14ac:dyDescent="0.2">
      <c r="G396" s="74"/>
      <c r="H396" s="74"/>
      <c r="I396" s="74"/>
      <c r="J396" s="74"/>
      <c r="K396" s="74"/>
      <c r="L396" s="74"/>
      <c r="M396" s="74"/>
      <c r="N396" s="74"/>
      <c r="O396" s="74"/>
    </row>
    <row r="397" spans="7:15" x14ac:dyDescent="0.2">
      <c r="G397" s="74"/>
      <c r="H397" s="74"/>
      <c r="I397" s="74"/>
      <c r="J397" s="74"/>
      <c r="K397" s="74"/>
      <c r="L397" s="74"/>
      <c r="M397" s="74"/>
      <c r="N397" s="74"/>
      <c r="O397" s="74"/>
    </row>
    <row r="398" spans="7:15" x14ac:dyDescent="0.2">
      <c r="G398" s="74"/>
      <c r="H398" s="74"/>
      <c r="I398" s="74"/>
      <c r="J398" s="74"/>
      <c r="K398" s="74"/>
      <c r="L398" s="74"/>
      <c r="M398" s="74"/>
      <c r="N398" s="74"/>
      <c r="O398" s="74"/>
    </row>
    <row r="399" spans="7:15" x14ac:dyDescent="0.2">
      <c r="G399" s="74"/>
      <c r="H399" s="74"/>
      <c r="I399" s="74"/>
      <c r="J399" s="74"/>
      <c r="K399" s="74"/>
      <c r="L399" s="74"/>
      <c r="M399" s="74"/>
      <c r="N399" s="74"/>
      <c r="O399" s="74"/>
    </row>
    <row r="400" spans="7:15" x14ac:dyDescent="0.2">
      <c r="G400" s="74"/>
      <c r="H400" s="74"/>
      <c r="I400" s="74"/>
      <c r="J400" s="74"/>
      <c r="K400" s="74"/>
      <c r="L400" s="74"/>
      <c r="M400" s="74"/>
      <c r="N400" s="74"/>
      <c r="O400" s="74"/>
    </row>
    <row r="401" spans="7:15" x14ac:dyDescent="0.2">
      <c r="G401" s="74"/>
      <c r="H401" s="74"/>
      <c r="I401" s="74"/>
      <c r="J401" s="74"/>
      <c r="K401" s="74"/>
      <c r="L401" s="74"/>
      <c r="M401" s="74"/>
      <c r="N401" s="74"/>
      <c r="O401" s="74"/>
    </row>
    <row r="402" spans="7:15" x14ac:dyDescent="0.2">
      <c r="G402" s="74"/>
      <c r="H402" s="74"/>
      <c r="I402" s="74"/>
      <c r="J402" s="74"/>
      <c r="K402" s="74"/>
      <c r="L402" s="74"/>
      <c r="M402" s="74"/>
      <c r="N402" s="74"/>
      <c r="O402" s="74"/>
    </row>
    <row r="403" spans="7:15" x14ac:dyDescent="0.2">
      <c r="G403" s="74"/>
      <c r="H403" s="74"/>
      <c r="I403" s="74"/>
      <c r="J403" s="74"/>
      <c r="K403" s="74"/>
      <c r="L403" s="74"/>
      <c r="M403" s="74"/>
      <c r="N403" s="74"/>
      <c r="O403" s="74"/>
    </row>
    <row r="404" spans="7:15" x14ac:dyDescent="0.2">
      <c r="G404" s="74"/>
      <c r="H404" s="74"/>
      <c r="I404" s="74"/>
      <c r="J404" s="74"/>
      <c r="K404" s="74"/>
      <c r="L404" s="74"/>
      <c r="M404" s="74"/>
      <c r="N404" s="74"/>
      <c r="O404" s="74"/>
    </row>
    <row r="405" spans="7:15" x14ac:dyDescent="0.2">
      <c r="G405" s="74"/>
      <c r="H405" s="74"/>
      <c r="I405" s="74"/>
      <c r="J405" s="74"/>
      <c r="K405" s="74"/>
      <c r="L405" s="74"/>
      <c r="M405" s="74"/>
      <c r="N405" s="74"/>
      <c r="O405" s="74"/>
    </row>
    <row r="406" spans="7:15" x14ac:dyDescent="0.2">
      <c r="G406" s="74"/>
      <c r="H406" s="74"/>
      <c r="I406" s="74"/>
      <c r="J406" s="74"/>
      <c r="K406" s="74"/>
      <c r="L406" s="74"/>
      <c r="M406" s="74"/>
      <c r="N406" s="74"/>
      <c r="O406" s="74"/>
    </row>
    <row r="407" spans="7:15" x14ac:dyDescent="0.2">
      <c r="G407" s="74"/>
      <c r="H407" s="74"/>
      <c r="I407" s="74"/>
      <c r="J407" s="74"/>
      <c r="K407" s="74"/>
      <c r="L407" s="74"/>
      <c r="M407" s="74"/>
      <c r="N407" s="74"/>
      <c r="O407" s="74"/>
    </row>
    <row r="408" spans="7:15" x14ac:dyDescent="0.2">
      <c r="G408" s="74"/>
      <c r="H408" s="74"/>
      <c r="I408" s="74"/>
      <c r="J408" s="74"/>
      <c r="K408" s="74"/>
      <c r="L408" s="74"/>
      <c r="M408" s="74"/>
      <c r="N408" s="74"/>
      <c r="O408" s="74"/>
    </row>
    <row r="409" spans="7:15" x14ac:dyDescent="0.2">
      <c r="G409" s="74"/>
      <c r="H409" s="74"/>
      <c r="I409" s="74"/>
      <c r="J409" s="74"/>
      <c r="K409" s="74"/>
      <c r="L409" s="74"/>
      <c r="M409" s="74"/>
      <c r="N409" s="74"/>
      <c r="O409" s="74"/>
    </row>
    <row r="410" spans="7:15" x14ac:dyDescent="0.2">
      <c r="G410" s="74"/>
      <c r="H410" s="74"/>
      <c r="I410" s="74"/>
      <c r="J410" s="74"/>
      <c r="K410" s="74"/>
      <c r="L410" s="74"/>
      <c r="M410" s="74"/>
      <c r="N410" s="74"/>
      <c r="O410" s="74"/>
    </row>
    <row r="411" spans="7:15" x14ac:dyDescent="0.2">
      <c r="G411" s="74"/>
      <c r="H411" s="74"/>
      <c r="I411" s="74"/>
      <c r="J411" s="74"/>
      <c r="K411" s="74"/>
      <c r="L411" s="74"/>
      <c r="M411" s="74"/>
      <c r="N411" s="74"/>
      <c r="O411" s="74"/>
    </row>
    <row r="412" spans="7:15" x14ac:dyDescent="0.2">
      <c r="G412" s="74"/>
      <c r="H412" s="74"/>
      <c r="I412" s="74"/>
      <c r="J412" s="74"/>
      <c r="K412" s="74"/>
      <c r="L412" s="74"/>
      <c r="M412" s="74"/>
      <c r="N412" s="74"/>
      <c r="O412" s="74"/>
    </row>
    <row r="413" spans="7:15" x14ac:dyDescent="0.2">
      <c r="G413" s="74"/>
      <c r="H413" s="74"/>
      <c r="I413" s="74"/>
      <c r="J413" s="74"/>
      <c r="K413" s="74"/>
      <c r="L413" s="74"/>
      <c r="M413" s="74"/>
      <c r="N413" s="74"/>
      <c r="O413" s="74"/>
    </row>
    <row r="414" spans="7:15" x14ac:dyDescent="0.2">
      <c r="G414" s="74"/>
      <c r="H414" s="74"/>
      <c r="I414" s="74"/>
      <c r="J414" s="74"/>
      <c r="K414" s="74"/>
      <c r="L414" s="74"/>
      <c r="M414" s="74"/>
      <c r="N414" s="74"/>
      <c r="O414" s="74"/>
    </row>
    <row r="415" spans="7:15" x14ac:dyDescent="0.2">
      <c r="G415" s="74"/>
      <c r="H415" s="74"/>
      <c r="I415" s="74"/>
      <c r="J415" s="74"/>
      <c r="K415" s="74"/>
      <c r="L415" s="74"/>
      <c r="M415" s="74"/>
      <c r="N415" s="74"/>
      <c r="O415" s="74"/>
    </row>
    <row r="416" spans="7:15" x14ac:dyDescent="0.2">
      <c r="G416" s="74"/>
      <c r="H416" s="74"/>
      <c r="I416" s="74"/>
      <c r="J416" s="74"/>
      <c r="K416" s="74"/>
      <c r="L416" s="74"/>
      <c r="M416" s="74"/>
      <c r="N416" s="74"/>
      <c r="O416" s="74"/>
    </row>
    <row r="417" spans="7:15" x14ac:dyDescent="0.2">
      <c r="G417" s="74"/>
      <c r="H417" s="74"/>
      <c r="I417" s="74"/>
      <c r="J417" s="74"/>
      <c r="K417" s="74"/>
      <c r="L417" s="74"/>
      <c r="M417" s="74"/>
      <c r="N417" s="74"/>
      <c r="O417" s="74"/>
    </row>
    <row r="418" spans="7:15" x14ac:dyDescent="0.2">
      <c r="G418" s="74"/>
      <c r="H418" s="74"/>
      <c r="I418" s="74"/>
      <c r="J418" s="74"/>
      <c r="K418" s="74"/>
      <c r="L418" s="74"/>
      <c r="M418" s="74"/>
      <c r="N418" s="74"/>
      <c r="O418" s="74"/>
    </row>
    <row r="419" spans="7:15" x14ac:dyDescent="0.2">
      <c r="G419" s="74"/>
      <c r="H419" s="74"/>
      <c r="I419" s="74"/>
      <c r="J419" s="74"/>
      <c r="K419" s="74"/>
      <c r="L419" s="74"/>
      <c r="M419" s="74"/>
      <c r="N419" s="74"/>
      <c r="O419" s="74"/>
    </row>
    <row r="420" spans="7:15" x14ac:dyDescent="0.2">
      <c r="G420" s="74"/>
      <c r="H420" s="74"/>
      <c r="I420" s="74"/>
      <c r="J420" s="74"/>
      <c r="K420" s="74"/>
      <c r="L420" s="74"/>
      <c r="M420" s="74"/>
      <c r="N420" s="74"/>
      <c r="O420" s="74"/>
    </row>
    <row r="421" spans="7:15" x14ac:dyDescent="0.2">
      <c r="G421" s="74"/>
      <c r="H421" s="74"/>
      <c r="I421" s="74"/>
      <c r="J421" s="74"/>
      <c r="K421" s="74"/>
      <c r="L421" s="74"/>
      <c r="M421" s="74"/>
      <c r="N421" s="74"/>
      <c r="O421" s="74"/>
    </row>
    <row r="422" spans="7:15" x14ac:dyDescent="0.2">
      <c r="G422" s="74"/>
      <c r="H422" s="74"/>
      <c r="I422" s="74"/>
      <c r="J422" s="74"/>
      <c r="K422" s="74"/>
      <c r="L422" s="74"/>
      <c r="M422" s="74"/>
      <c r="N422" s="74"/>
      <c r="O422" s="74"/>
    </row>
    <row r="423" spans="7:15" x14ac:dyDescent="0.2">
      <c r="G423" s="74"/>
      <c r="H423" s="74"/>
      <c r="I423" s="74"/>
      <c r="J423" s="74"/>
      <c r="K423" s="74"/>
      <c r="L423" s="74"/>
      <c r="M423" s="74"/>
      <c r="N423" s="74"/>
      <c r="O423" s="74"/>
    </row>
    <row r="424" spans="7:15" x14ac:dyDescent="0.2">
      <c r="G424" s="74"/>
      <c r="H424" s="74"/>
      <c r="I424" s="74"/>
      <c r="J424" s="74"/>
      <c r="K424" s="74"/>
      <c r="L424" s="74"/>
      <c r="M424" s="74"/>
      <c r="N424" s="74"/>
      <c r="O424" s="74"/>
    </row>
    <row r="425" spans="7:15" x14ac:dyDescent="0.2">
      <c r="G425" s="74"/>
      <c r="H425" s="74"/>
      <c r="I425" s="74"/>
      <c r="J425" s="74"/>
      <c r="K425" s="74"/>
      <c r="L425" s="74"/>
      <c r="M425" s="74"/>
      <c r="N425" s="74"/>
      <c r="O425" s="74"/>
    </row>
    <row r="426" spans="7:15" x14ac:dyDescent="0.2">
      <c r="G426" s="74"/>
      <c r="H426" s="74"/>
      <c r="I426" s="74"/>
      <c r="J426" s="74"/>
      <c r="K426" s="74"/>
      <c r="L426" s="74"/>
      <c r="M426" s="74"/>
      <c r="N426" s="74"/>
      <c r="O426" s="74"/>
    </row>
    <row r="427" spans="7:15" x14ac:dyDescent="0.2">
      <c r="G427" s="74"/>
      <c r="H427" s="74"/>
      <c r="I427" s="74"/>
      <c r="J427" s="74"/>
      <c r="K427" s="74"/>
      <c r="L427" s="74"/>
      <c r="M427" s="74"/>
      <c r="N427" s="74"/>
      <c r="O427" s="74"/>
    </row>
    <row r="428" spans="7:15" x14ac:dyDescent="0.2">
      <c r="G428" s="74"/>
      <c r="H428" s="74"/>
      <c r="I428" s="74"/>
      <c r="J428" s="74"/>
      <c r="K428" s="74"/>
      <c r="L428" s="74"/>
      <c r="M428" s="74"/>
      <c r="N428" s="74"/>
      <c r="O428" s="74"/>
    </row>
    <row r="429" spans="7:15" x14ac:dyDescent="0.2">
      <c r="G429" s="74"/>
      <c r="H429" s="74"/>
      <c r="I429" s="74"/>
      <c r="J429" s="74"/>
      <c r="K429" s="74"/>
      <c r="L429" s="74"/>
      <c r="M429" s="74"/>
      <c r="N429" s="74"/>
      <c r="O429" s="74"/>
    </row>
    <row r="430" spans="7:15" x14ac:dyDescent="0.2">
      <c r="G430" s="74"/>
      <c r="H430" s="74"/>
      <c r="I430" s="74"/>
      <c r="J430" s="74"/>
      <c r="K430" s="74"/>
      <c r="L430" s="74"/>
      <c r="M430" s="74"/>
      <c r="N430" s="74"/>
      <c r="O430" s="74"/>
    </row>
    <row r="431" spans="7:15" x14ac:dyDescent="0.2">
      <c r="G431" s="74"/>
      <c r="H431" s="74"/>
      <c r="I431" s="74"/>
      <c r="J431" s="74"/>
      <c r="K431" s="74"/>
      <c r="L431" s="74"/>
      <c r="M431" s="74"/>
      <c r="N431" s="74"/>
      <c r="O431" s="74"/>
    </row>
    <row r="432" spans="7:15" x14ac:dyDescent="0.2">
      <c r="G432" s="74"/>
      <c r="H432" s="74"/>
      <c r="I432" s="74"/>
      <c r="J432" s="74"/>
      <c r="K432" s="74"/>
      <c r="L432" s="74"/>
      <c r="M432" s="74"/>
      <c r="N432" s="74"/>
      <c r="O432" s="74"/>
    </row>
    <row r="433" spans="7:15" x14ac:dyDescent="0.2">
      <c r="G433" s="74"/>
      <c r="H433" s="74"/>
      <c r="I433" s="74"/>
      <c r="J433" s="74"/>
      <c r="K433" s="74"/>
      <c r="L433" s="74"/>
      <c r="M433" s="74"/>
      <c r="N433" s="74"/>
      <c r="O433" s="74"/>
    </row>
    <row r="434" spans="7:15" x14ac:dyDescent="0.2">
      <c r="G434" s="74"/>
      <c r="H434" s="74"/>
      <c r="I434" s="74"/>
      <c r="J434" s="74"/>
      <c r="K434" s="74"/>
      <c r="L434" s="74"/>
      <c r="M434" s="74"/>
      <c r="N434" s="74"/>
      <c r="O434" s="74"/>
    </row>
    <row r="435" spans="7:15" x14ac:dyDescent="0.2">
      <c r="G435" s="74"/>
      <c r="H435" s="74"/>
      <c r="I435" s="74"/>
      <c r="J435" s="74"/>
      <c r="K435" s="74"/>
      <c r="L435" s="74"/>
      <c r="M435" s="74"/>
      <c r="N435" s="74"/>
      <c r="O435" s="74"/>
    </row>
    <row r="436" spans="7:15" x14ac:dyDescent="0.2">
      <c r="G436" s="74"/>
      <c r="H436" s="74"/>
      <c r="I436" s="74"/>
      <c r="J436" s="74"/>
      <c r="K436" s="74"/>
      <c r="L436" s="74"/>
      <c r="M436" s="74"/>
      <c r="N436" s="74"/>
      <c r="O436" s="74"/>
    </row>
    <row r="437" spans="7:15" x14ac:dyDescent="0.2">
      <c r="G437" s="74"/>
      <c r="H437" s="74"/>
      <c r="I437" s="74"/>
      <c r="J437" s="74"/>
      <c r="K437" s="74"/>
      <c r="L437" s="74"/>
      <c r="M437" s="74"/>
      <c r="N437" s="74"/>
      <c r="O437" s="74"/>
    </row>
    <row r="438" spans="7:15" x14ac:dyDescent="0.2">
      <c r="G438" s="74"/>
      <c r="H438" s="74"/>
      <c r="I438" s="74"/>
      <c r="J438" s="74"/>
      <c r="K438" s="74"/>
      <c r="L438" s="74"/>
      <c r="M438" s="74"/>
      <c r="N438" s="74"/>
      <c r="O438" s="74"/>
    </row>
    <row r="439" spans="7:15" x14ac:dyDescent="0.2">
      <c r="G439" s="74"/>
      <c r="H439" s="74"/>
      <c r="I439" s="74"/>
      <c r="J439" s="74"/>
      <c r="K439" s="74"/>
      <c r="L439" s="74"/>
      <c r="M439" s="74"/>
      <c r="N439" s="74"/>
      <c r="O439" s="74"/>
    </row>
    <row r="440" spans="7:15" x14ac:dyDescent="0.2">
      <c r="G440" s="74"/>
      <c r="H440" s="74"/>
      <c r="I440" s="74"/>
      <c r="J440" s="74"/>
      <c r="K440" s="74"/>
      <c r="L440" s="74"/>
      <c r="M440" s="74"/>
      <c r="N440" s="74"/>
      <c r="O440" s="74"/>
    </row>
    <row r="441" spans="7:15" x14ac:dyDescent="0.2">
      <c r="G441" s="74"/>
      <c r="H441" s="74"/>
      <c r="I441" s="74"/>
      <c r="J441" s="74"/>
      <c r="K441" s="74"/>
      <c r="L441" s="74"/>
      <c r="M441" s="74"/>
      <c r="N441" s="74"/>
      <c r="O441" s="74"/>
    </row>
    <row r="442" spans="7:15" x14ac:dyDescent="0.2">
      <c r="G442" s="74"/>
      <c r="H442" s="74"/>
      <c r="I442" s="74"/>
      <c r="J442" s="74"/>
      <c r="K442" s="74"/>
      <c r="L442" s="74"/>
      <c r="M442" s="74"/>
      <c r="N442" s="74"/>
      <c r="O442" s="74"/>
    </row>
    <row r="443" spans="7:15" x14ac:dyDescent="0.2">
      <c r="G443" s="74"/>
      <c r="H443" s="74"/>
      <c r="I443" s="74"/>
      <c r="J443" s="74"/>
      <c r="K443" s="74"/>
      <c r="L443" s="74"/>
      <c r="M443" s="74"/>
      <c r="N443" s="74"/>
      <c r="O443" s="74"/>
    </row>
    <row r="444" spans="7:15" x14ac:dyDescent="0.2">
      <c r="G444" s="74"/>
      <c r="H444" s="74"/>
      <c r="I444" s="74"/>
      <c r="J444" s="74"/>
      <c r="K444" s="74"/>
      <c r="L444" s="74"/>
      <c r="M444" s="74"/>
      <c r="N444" s="74"/>
      <c r="O444" s="74"/>
    </row>
    <row r="445" spans="7:15" x14ac:dyDescent="0.2">
      <c r="G445" s="74"/>
      <c r="H445" s="74"/>
      <c r="I445" s="74"/>
      <c r="J445" s="74"/>
      <c r="K445" s="74"/>
      <c r="L445" s="74"/>
      <c r="M445" s="74"/>
      <c r="N445" s="74"/>
      <c r="O445" s="74"/>
    </row>
    <row r="446" spans="7:15" x14ac:dyDescent="0.2">
      <c r="G446" s="74"/>
      <c r="H446" s="74"/>
      <c r="I446" s="74"/>
      <c r="J446" s="74"/>
      <c r="K446" s="74"/>
      <c r="L446" s="74"/>
      <c r="M446" s="74"/>
      <c r="N446" s="74"/>
      <c r="O446" s="74"/>
    </row>
    <row r="447" spans="7:15" x14ac:dyDescent="0.2">
      <c r="G447" s="74"/>
      <c r="H447" s="74"/>
      <c r="I447" s="74"/>
      <c r="J447" s="74"/>
      <c r="K447" s="74"/>
      <c r="L447" s="74"/>
      <c r="M447" s="74"/>
      <c r="N447" s="74"/>
      <c r="O447" s="74"/>
    </row>
    <row r="448" spans="7:15" x14ac:dyDescent="0.2">
      <c r="G448" s="74"/>
      <c r="H448" s="74"/>
      <c r="I448" s="74"/>
      <c r="J448" s="74"/>
      <c r="K448" s="74"/>
      <c r="L448" s="74"/>
      <c r="M448" s="74"/>
      <c r="N448" s="74"/>
      <c r="O448" s="74"/>
    </row>
    <row r="449" spans="7:15" x14ac:dyDescent="0.2">
      <c r="G449" s="74"/>
      <c r="H449" s="74"/>
      <c r="I449" s="74"/>
      <c r="J449" s="74"/>
      <c r="K449" s="74"/>
      <c r="L449" s="74"/>
      <c r="M449" s="74"/>
      <c r="N449" s="74"/>
      <c r="O449" s="74"/>
    </row>
    <row r="450" spans="7:15" x14ac:dyDescent="0.2">
      <c r="G450" s="74"/>
      <c r="H450" s="74"/>
      <c r="I450" s="74"/>
      <c r="J450" s="74"/>
      <c r="K450" s="74"/>
      <c r="L450" s="74"/>
      <c r="M450" s="74"/>
      <c r="N450" s="74"/>
      <c r="O450" s="74"/>
    </row>
    <row r="451" spans="7:15" x14ac:dyDescent="0.2">
      <c r="G451" s="74"/>
      <c r="H451" s="74"/>
      <c r="I451" s="74"/>
      <c r="J451" s="74"/>
      <c r="K451" s="74"/>
      <c r="L451" s="74"/>
      <c r="M451" s="74"/>
      <c r="N451" s="74"/>
      <c r="O451" s="74"/>
    </row>
    <row r="452" spans="7:15" x14ac:dyDescent="0.2">
      <c r="G452" s="74"/>
      <c r="H452" s="74"/>
      <c r="I452" s="74"/>
      <c r="J452" s="74"/>
      <c r="K452" s="74"/>
      <c r="L452" s="74"/>
      <c r="M452" s="74"/>
      <c r="N452" s="74"/>
      <c r="O452" s="74"/>
    </row>
    <row r="453" spans="7:15" x14ac:dyDescent="0.2">
      <c r="G453" s="74"/>
      <c r="H453" s="74"/>
      <c r="I453" s="74"/>
      <c r="J453" s="74"/>
      <c r="K453" s="74"/>
      <c r="L453" s="74"/>
      <c r="M453" s="74"/>
      <c r="N453" s="74"/>
      <c r="O453" s="74"/>
    </row>
    <row r="454" spans="7:15" x14ac:dyDescent="0.2">
      <c r="G454" s="74"/>
      <c r="H454" s="74"/>
      <c r="I454" s="74"/>
      <c r="J454" s="74"/>
      <c r="K454" s="74"/>
      <c r="L454" s="74"/>
      <c r="M454" s="74"/>
      <c r="N454" s="74"/>
      <c r="O454" s="74"/>
    </row>
    <row r="455" spans="7:15" x14ac:dyDescent="0.2">
      <c r="G455" s="74"/>
      <c r="H455" s="74"/>
      <c r="I455" s="74"/>
      <c r="J455" s="74"/>
      <c r="K455" s="74"/>
      <c r="L455" s="74"/>
      <c r="M455" s="74"/>
      <c r="N455" s="74"/>
      <c r="O455" s="74"/>
    </row>
    <row r="456" spans="7:15" x14ac:dyDescent="0.2">
      <c r="G456" s="74"/>
      <c r="H456" s="74"/>
      <c r="I456" s="74"/>
      <c r="J456" s="74"/>
      <c r="K456" s="74"/>
      <c r="L456" s="74"/>
      <c r="M456" s="74"/>
      <c r="N456" s="74"/>
      <c r="O456" s="74"/>
    </row>
    <row r="457" spans="7:15" x14ac:dyDescent="0.2">
      <c r="G457" s="74"/>
      <c r="H457" s="74"/>
      <c r="I457" s="74"/>
      <c r="J457" s="74"/>
      <c r="K457" s="74"/>
      <c r="L457" s="74"/>
      <c r="M457" s="74"/>
      <c r="N457" s="74"/>
      <c r="O457" s="74"/>
    </row>
    <row r="458" spans="7:15" x14ac:dyDescent="0.2">
      <c r="G458" s="74"/>
      <c r="H458" s="74"/>
      <c r="I458" s="74"/>
      <c r="J458" s="74"/>
      <c r="K458" s="74"/>
      <c r="L458" s="74"/>
      <c r="M458" s="74"/>
      <c r="N458" s="74"/>
      <c r="O458" s="74"/>
    </row>
    <row r="459" spans="7:15" x14ac:dyDescent="0.2">
      <c r="G459" s="74"/>
      <c r="H459" s="74"/>
      <c r="I459" s="74"/>
      <c r="J459" s="74"/>
      <c r="K459" s="74"/>
      <c r="L459" s="74"/>
      <c r="M459" s="74"/>
      <c r="N459" s="74"/>
      <c r="O459" s="74"/>
    </row>
    <row r="460" spans="7:15" x14ac:dyDescent="0.2">
      <c r="G460" s="74"/>
      <c r="H460" s="74"/>
      <c r="I460" s="74"/>
      <c r="J460" s="74"/>
      <c r="K460" s="74"/>
      <c r="L460" s="74"/>
      <c r="M460" s="74"/>
      <c r="N460" s="74"/>
      <c r="O460" s="74"/>
    </row>
    <row r="461" spans="7:15" x14ac:dyDescent="0.2">
      <c r="G461" s="74"/>
      <c r="H461" s="74"/>
      <c r="I461" s="74"/>
      <c r="J461" s="74"/>
      <c r="K461" s="74"/>
      <c r="L461" s="74"/>
      <c r="M461" s="74"/>
      <c r="N461" s="74"/>
      <c r="O461" s="74"/>
    </row>
    <row r="462" spans="7:15" x14ac:dyDescent="0.2">
      <c r="G462" s="74"/>
      <c r="H462" s="74"/>
      <c r="I462" s="74"/>
      <c r="J462" s="74"/>
      <c r="K462" s="74"/>
      <c r="L462" s="74"/>
      <c r="M462" s="74"/>
      <c r="N462" s="74"/>
      <c r="O462" s="74"/>
    </row>
    <row r="463" spans="7:15" x14ac:dyDescent="0.2">
      <c r="G463" s="74"/>
      <c r="H463" s="74"/>
      <c r="I463" s="74"/>
      <c r="J463" s="74"/>
      <c r="K463" s="74"/>
      <c r="L463" s="74"/>
      <c r="M463" s="74"/>
      <c r="N463" s="74"/>
      <c r="O463" s="74"/>
    </row>
    <row r="464" spans="7:15" x14ac:dyDescent="0.2">
      <c r="G464" s="74"/>
      <c r="H464" s="74"/>
      <c r="I464" s="74"/>
      <c r="J464" s="74"/>
      <c r="K464" s="74"/>
      <c r="L464" s="74"/>
      <c r="M464" s="74"/>
      <c r="N464" s="74"/>
      <c r="O464" s="74"/>
    </row>
    <row r="465" spans="7:15" x14ac:dyDescent="0.2">
      <c r="G465" s="74"/>
      <c r="H465" s="74"/>
      <c r="I465" s="74"/>
      <c r="J465" s="74"/>
      <c r="K465" s="74"/>
      <c r="L465" s="74"/>
      <c r="M465" s="74"/>
      <c r="N465" s="74"/>
      <c r="O465" s="74"/>
    </row>
    <row r="466" spans="7:15" x14ac:dyDescent="0.2">
      <c r="G466" s="74"/>
      <c r="H466" s="74"/>
      <c r="I466" s="74"/>
      <c r="J466" s="74"/>
      <c r="K466" s="74"/>
      <c r="L466" s="74"/>
      <c r="M466" s="74"/>
      <c r="N466" s="74"/>
      <c r="O466" s="74"/>
    </row>
    <row r="467" spans="7:15" x14ac:dyDescent="0.2">
      <c r="G467" s="74"/>
      <c r="H467" s="74"/>
      <c r="I467" s="74"/>
      <c r="J467" s="74"/>
      <c r="K467" s="74"/>
      <c r="L467" s="74"/>
      <c r="M467" s="74"/>
      <c r="N467" s="74"/>
      <c r="O467" s="74"/>
    </row>
    <row r="468" spans="7:15" x14ac:dyDescent="0.2">
      <c r="G468" s="74"/>
      <c r="H468" s="74"/>
      <c r="I468" s="74"/>
      <c r="J468" s="74"/>
      <c r="K468" s="74"/>
      <c r="L468" s="74"/>
      <c r="M468" s="74"/>
      <c r="N468" s="74"/>
      <c r="O468" s="74"/>
    </row>
    <row r="469" spans="7:15" x14ac:dyDescent="0.2">
      <c r="G469" s="74"/>
      <c r="H469" s="74"/>
      <c r="I469" s="74"/>
      <c r="J469" s="74"/>
      <c r="K469" s="74"/>
      <c r="L469" s="74"/>
      <c r="M469" s="74"/>
      <c r="N469" s="74"/>
      <c r="O469" s="74"/>
    </row>
    <row r="470" spans="7:15" x14ac:dyDescent="0.2">
      <c r="G470" s="74"/>
      <c r="H470" s="74"/>
      <c r="I470" s="74"/>
      <c r="J470" s="74"/>
      <c r="K470" s="74"/>
      <c r="L470" s="74"/>
      <c r="M470" s="74"/>
      <c r="N470" s="74"/>
      <c r="O470" s="74"/>
    </row>
    <row r="471" spans="7:15" x14ac:dyDescent="0.2">
      <c r="G471" s="74"/>
      <c r="H471" s="74"/>
      <c r="I471" s="74"/>
      <c r="J471" s="74"/>
      <c r="K471" s="74"/>
      <c r="L471" s="74"/>
      <c r="M471" s="74"/>
      <c r="N471" s="74"/>
      <c r="O471" s="74"/>
    </row>
    <row r="472" spans="7:15" x14ac:dyDescent="0.2">
      <c r="G472" s="74"/>
      <c r="H472" s="74"/>
      <c r="I472" s="74"/>
      <c r="J472" s="74"/>
      <c r="K472" s="74"/>
      <c r="L472" s="74"/>
      <c r="M472" s="74"/>
      <c r="N472" s="74"/>
      <c r="O472" s="74"/>
    </row>
    <row r="473" spans="7:15" x14ac:dyDescent="0.2">
      <c r="G473" s="74"/>
      <c r="H473" s="74"/>
      <c r="I473" s="74"/>
      <c r="J473" s="74"/>
      <c r="K473" s="74"/>
      <c r="L473" s="74"/>
      <c r="M473" s="74"/>
      <c r="N473" s="74"/>
      <c r="O473" s="74"/>
    </row>
    <row r="474" spans="7:15" x14ac:dyDescent="0.2">
      <c r="G474" s="74"/>
      <c r="H474" s="74"/>
      <c r="I474" s="74"/>
      <c r="J474" s="74"/>
      <c r="K474" s="74"/>
      <c r="L474" s="74"/>
      <c r="M474" s="74"/>
      <c r="N474" s="74"/>
      <c r="O474" s="74"/>
    </row>
    <row r="475" spans="7:15" x14ac:dyDescent="0.2">
      <c r="G475" s="74"/>
      <c r="H475" s="74"/>
      <c r="I475" s="74"/>
      <c r="J475" s="74"/>
      <c r="K475" s="74"/>
      <c r="L475" s="74"/>
      <c r="M475" s="74"/>
      <c r="N475" s="74"/>
      <c r="O475" s="74"/>
    </row>
    <row r="476" spans="7:15" x14ac:dyDescent="0.2">
      <c r="G476" s="74"/>
      <c r="H476" s="74"/>
      <c r="I476" s="74"/>
      <c r="J476" s="74"/>
      <c r="K476" s="74"/>
      <c r="L476" s="74"/>
      <c r="M476" s="74"/>
      <c r="N476" s="74"/>
      <c r="O476" s="74"/>
    </row>
    <row r="477" spans="7:15" x14ac:dyDescent="0.2">
      <c r="G477" s="74"/>
      <c r="H477" s="74"/>
      <c r="I477" s="74"/>
      <c r="J477" s="74"/>
      <c r="K477" s="74"/>
      <c r="L477" s="74"/>
      <c r="M477" s="74"/>
      <c r="N477" s="74"/>
      <c r="O477" s="74"/>
    </row>
    <row r="478" spans="7:15" x14ac:dyDescent="0.2">
      <c r="G478" s="74"/>
      <c r="H478" s="74"/>
      <c r="I478" s="74"/>
      <c r="J478" s="74"/>
      <c r="K478" s="74"/>
      <c r="L478" s="74"/>
      <c r="M478" s="74"/>
      <c r="N478" s="74"/>
      <c r="O478" s="74"/>
    </row>
    <row r="479" spans="7:15" x14ac:dyDescent="0.2">
      <c r="G479" s="74"/>
      <c r="H479" s="74"/>
      <c r="I479" s="74"/>
      <c r="J479" s="74"/>
      <c r="K479" s="74"/>
      <c r="L479" s="74"/>
      <c r="M479" s="74"/>
      <c r="N479" s="74"/>
      <c r="O479" s="74"/>
    </row>
    <row r="480" spans="7:15" x14ac:dyDescent="0.2">
      <c r="G480" s="74"/>
      <c r="H480" s="74"/>
      <c r="I480" s="74"/>
      <c r="J480" s="74"/>
      <c r="K480" s="74"/>
      <c r="L480" s="74"/>
      <c r="M480" s="74"/>
      <c r="N480" s="74"/>
      <c r="O480" s="74"/>
    </row>
    <row r="481" spans="7:15" x14ac:dyDescent="0.2">
      <c r="G481" s="74"/>
      <c r="H481" s="74"/>
      <c r="I481" s="74"/>
      <c r="J481" s="74"/>
      <c r="K481" s="74"/>
      <c r="L481" s="74"/>
      <c r="M481" s="74"/>
      <c r="N481" s="74"/>
      <c r="O481" s="74"/>
    </row>
    <row r="482" spans="7:15" x14ac:dyDescent="0.2">
      <c r="G482" s="74"/>
      <c r="H482" s="74"/>
      <c r="I482" s="74"/>
      <c r="J482" s="74"/>
      <c r="K482" s="74"/>
      <c r="L482" s="74"/>
      <c r="M482" s="74"/>
      <c r="N482" s="74"/>
      <c r="O482" s="74"/>
    </row>
    <row r="483" spans="7:15" x14ac:dyDescent="0.2">
      <c r="G483" s="74"/>
      <c r="H483" s="74"/>
      <c r="I483" s="74"/>
      <c r="J483" s="74"/>
      <c r="K483" s="74"/>
      <c r="L483" s="74"/>
      <c r="M483" s="74"/>
      <c r="N483" s="74"/>
      <c r="O483" s="74"/>
    </row>
    <row r="484" spans="7:15" x14ac:dyDescent="0.2">
      <c r="G484" s="74"/>
      <c r="H484" s="74"/>
      <c r="I484" s="74"/>
      <c r="J484" s="74"/>
      <c r="K484" s="74"/>
      <c r="L484" s="74"/>
      <c r="M484" s="74"/>
      <c r="N484" s="74"/>
      <c r="O484" s="74"/>
    </row>
    <row r="485" spans="7:15" x14ac:dyDescent="0.2">
      <c r="G485" s="74"/>
      <c r="H485" s="74"/>
      <c r="I485" s="74"/>
      <c r="J485" s="74"/>
      <c r="K485" s="74"/>
      <c r="L485" s="74"/>
      <c r="M485" s="74"/>
      <c r="N485" s="74"/>
      <c r="O485" s="74"/>
    </row>
    <row r="486" spans="7:15" x14ac:dyDescent="0.2">
      <c r="G486" s="74"/>
      <c r="H486" s="74"/>
      <c r="I486" s="74"/>
      <c r="J486" s="74"/>
      <c r="K486" s="74"/>
      <c r="L486" s="74"/>
      <c r="M486" s="74"/>
      <c r="N486" s="74"/>
      <c r="O486" s="74"/>
    </row>
    <row r="487" spans="7:15" x14ac:dyDescent="0.2">
      <c r="G487" s="74"/>
      <c r="H487" s="74"/>
      <c r="I487" s="74"/>
      <c r="J487" s="74"/>
      <c r="K487" s="74"/>
      <c r="L487" s="74"/>
      <c r="M487" s="74"/>
      <c r="N487" s="74"/>
      <c r="O487" s="74"/>
    </row>
    <row r="488" spans="7:15" x14ac:dyDescent="0.2">
      <c r="G488" s="74"/>
      <c r="H488" s="74"/>
      <c r="I488" s="74"/>
      <c r="J488" s="74"/>
      <c r="K488" s="74"/>
      <c r="L488" s="74"/>
      <c r="M488" s="74"/>
      <c r="N488" s="74"/>
      <c r="O488" s="74"/>
    </row>
    <row r="489" spans="7:15" x14ac:dyDescent="0.2">
      <c r="G489" s="74"/>
      <c r="H489" s="74"/>
      <c r="I489" s="74"/>
      <c r="J489" s="74"/>
      <c r="K489" s="74"/>
      <c r="L489" s="74"/>
      <c r="M489" s="74"/>
      <c r="N489" s="74"/>
      <c r="O489" s="74"/>
    </row>
    <row r="490" spans="7:15" x14ac:dyDescent="0.2">
      <c r="G490" s="74"/>
      <c r="H490" s="74"/>
      <c r="I490" s="74"/>
      <c r="J490" s="74"/>
      <c r="K490" s="74"/>
      <c r="L490" s="74"/>
      <c r="M490" s="74"/>
      <c r="N490" s="74"/>
      <c r="O490" s="74"/>
    </row>
    <row r="491" spans="7:15" x14ac:dyDescent="0.2">
      <c r="G491" s="74"/>
      <c r="H491" s="74"/>
      <c r="I491" s="74"/>
      <c r="J491" s="74"/>
      <c r="K491" s="74"/>
      <c r="L491" s="74"/>
      <c r="M491" s="74"/>
      <c r="N491" s="74"/>
      <c r="O491" s="74"/>
    </row>
    <row r="492" spans="7:15" x14ac:dyDescent="0.2">
      <c r="G492" s="74"/>
      <c r="H492" s="74"/>
      <c r="I492" s="74"/>
      <c r="J492" s="74"/>
      <c r="K492" s="74"/>
      <c r="L492" s="74"/>
      <c r="M492" s="74"/>
      <c r="N492" s="74"/>
      <c r="O492" s="74"/>
    </row>
    <row r="493" spans="7:15" x14ac:dyDescent="0.2">
      <c r="G493" s="74"/>
      <c r="H493" s="74"/>
      <c r="I493" s="74"/>
      <c r="J493" s="74"/>
      <c r="K493" s="74"/>
      <c r="L493" s="74"/>
      <c r="M493" s="74"/>
      <c r="N493" s="74"/>
      <c r="O493" s="74"/>
    </row>
    <row r="494" spans="7:15" x14ac:dyDescent="0.2">
      <c r="G494" s="74"/>
      <c r="H494" s="74"/>
      <c r="I494" s="74"/>
      <c r="J494" s="74"/>
      <c r="K494" s="74"/>
      <c r="L494" s="74"/>
      <c r="M494" s="74"/>
      <c r="N494" s="74"/>
      <c r="O494" s="74"/>
    </row>
    <row r="495" spans="7:15" x14ac:dyDescent="0.2">
      <c r="G495" s="74"/>
      <c r="H495" s="74"/>
      <c r="I495" s="74"/>
      <c r="J495" s="74"/>
      <c r="K495" s="74"/>
      <c r="L495" s="74"/>
      <c r="M495" s="74"/>
      <c r="N495" s="74"/>
      <c r="O495" s="74"/>
    </row>
    <row r="496" spans="7:15" x14ac:dyDescent="0.2">
      <c r="G496" s="74"/>
      <c r="H496" s="74"/>
      <c r="I496" s="74"/>
      <c r="J496" s="74"/>
      <c r="K496" s="74"/>
      <c r="L496" s="74"/>
      <c r="M496" s="74"/>
      <c r="N496" s="74"/>
      <c r="O496" s="74"/>
    </row>
    <row r="497" spans="7:15" x14ac:dyDescent="0.2">
      <c r="G497" s="74"/>
      <c r="H497" s="74"/>
      <c r="I497" s="74"/>
      <c r="J497" s="74"/>
      <c r="K497" s="74"/>
      <c r="L497" s="74"/>
      <c r="M497" s="74"/>
      <c r="N497" s="74"/>
      <c r="O497" s="74"/>
    </row>
    <row r="498" spans="7:15" x14ac:dyDescent="0.2">
      <c r="G498" s="74"/>
      <c r="H498" s="74"/>
      <c r="I498" s="74"/>
      <c r="J498" s="74"/>
      <c r="K498" s="74"/>
      <c r="L498" s="74"/>
      <c r="M498" s="74"/>
      <c r="N498" s="74"/>
      <c r="O498" s="74"/>
    </row>
    <row r="499" spans="7:15" x14ac:dyDescent="0.2">
      <c r="G499" s="74"/>
      <c r="H499" s="74"/>
      <c r="I499" s="74"/>
      <c r="J499" s="74"/>
      <c r="K499" s="74"/>
      <c r="L499" s="74"/>
      <c r="M499" s="74"/>
      <c r="N499" s="74"/>
      <c r="O499" s="74"/>
    </row>
    <row r="500" spans="7:15" x14ac:dyDescent="0.2">
      <c r="G500" s="74"/>
      <c r="H500" s="74"/>
      <c r="I500" s="74"/>
      <c r="J500" s="74"/>
      <c r="K500" s="74"/>
      <c r="L500" s="74"/>
      <c r="M500" s="74"/>
      <c r="N500" s="74"/>
      <c r="O500" s="74"/>
    </row>
    <row r="501" spans="7:15" x14ac:dyDescent="0.2">
      <c r="G501" s="74"/>
      <c r="H501" s="74"/>
      <c r="I501" s="74"/>
      <c r="J501" s="74"/>
      <c r="K501" s="74"/>
      <c r="L501" s="74"/>
      <c r="M501" s="74"/>
      <c r="N501" s="74"/>
      <c r="O501" s="74"/>
    </row>
    <row r="502" spans="7:15" x14ac:dyDescent="0.2">
      <c r="G502" s="74"/>
      <c r="H502" s="74"/>
      <c r="I502" s="74"/>
      <c r="J502" s="74"/>
      <c r="K502" s="74"/>
      <c r="L502" s="74"/>
      <c r="M502" s="74"/>
      <c r="N502" s="74"/>
      <c r="O502" s="74"/>
    </row>
    <row r="503" spans="7:15" x14ac:dyDescent="0.2">
      <c r="G503" s="74"/>
      <c r="H503" s="74"/>
      <c r="I503" s="74"/>
      <c r="J503" s="74"/>
      <c r="K503" s="74"/>
      <c r="L503" s="74"/>
      <c r="M503" s="74"/>
      <c r="N503" s="74"/>
      <c r="O503" s="74"/>
    </row>
    <row r="504" spans="7:15" x14ac:dyDescent="0.2">
      <c r="G504" s="74"/>
      <c r="H504" s="74"/>
      <c r="I504" s="74"/>
      <c r="J504" s="74"/>
      <c r="K504" s="74"/>
      <c r="L504" s="74"/>
      <c r="M504" s="74"/>
      <c r="N504" s="74"/>
      <c r="O504" s="74"/>
    </row>
    <row r="505" spans="7:15" x14ac:dyDescent="0.2">
      <c r="G505" s="74"/>
      <c r="H505" s="74"/>
      <c r="I505" s="74"/>
      <c r="J505" s="74"/>
      <c r="K505" s="74"/>
      <c r="L505" s="74"/>
      <c r="M505" s="74"/>
      <c r="N505" s="74"/>
      <c r="O505" s="74"/>
    </row>
    <row r="506" spans="7:15" x14ac:dyDescent="0.2">
      <c r="G506" s="74"/>
      <c r="H506" s="74"/>
      <c r="I506" s="74"/>
      <c r="J506" s="74"/>
      <c r="K506" s="74"/>
      <c r="L506" s="74"/>
      <c r="M506" s="74"/>
      <c r="N506" s="74"/>
      <c r="O506" s="74"/>
    </row>
    <row r="507" spans="7:15" x14ac:dyDescent="0.2">
      <c r="G507" s="74"/>
      <c r="H507" s="74"/>
      <c r="I507" s="74"/>
      <c r="J507" s="74"/>
      <c r="K507" s="74"/>
      <c r="L507" s="74"/>
      <c r="M507" s="74"/>
      <c r="N507" s="74"/>
      <c r="O507" s="74"/>
    </row>
    <row r="508" spans="7:15" x14ac:dyDescent="0.2">
      <c r="G508" s="74"/>
      <c r="H508" s="74"/>
      <c r="I508" s="74"/>
      <c r="J508" s="74"/>
      <c r="K508" s="74"/>
      <c r="L508" s="74"/>
      <c r="M508" s="74"/>
      <c r="N508" s="74"/>
      <c r="O508" s="74"/>
    </row>
    <row r="509" spans="7:15" x14ac:dyDescent="0.2">
      <c r="G509" s="74"/>
      <c r="H509" s="74"/>
      <c r="I509" s="74"/>
      <c r="J509" s="74"/>
      <c r="K509" s="74"/>
      <c r="L509" s="74"/>
      <c r="M509" s="74"/>
      <c r="N509" s="74"/>
      <c r="O509" s="74"/>
    </row>
    <row r="510" spans="7:15" x14ac:dyDescent="0.2">
      <c r="G510" s="74"/>
      <c r="H510" s="74"/>
      <c r="I510" s="74"/>
      <c r="J510" s="74"/>
      <c r="K510" s="74"/>
      <c r="L510" s="74"/>
      <c r="M510" s="74"/>
      <c r="N510" s="74"/>
      <c r="O510" s="74"/>
    </row>
    <row r="511" spans="7:15" x14ac:dyDescent="0.2">
      <c r="G511" s="74"/>
      <c r="H511" s="74"/>
      <c r="I511" s="74"/>
      <c r="J511" s="74"/>
      <c r="K511" s="74"/>
      <c r="L511" s="74"/>
      <c r="M511" s="74"/>
      <c r="N511" s="74"/>
      <c r="O511" s="74"/>
    </row>
    <row r="512" spans="7:15" x14ac:dyDescent="0.2">
      <c r="G512" s="74"/>
      <c r="H512" s="74"/>
      <c r="I512" s="74"/>
      <c r="J512" s="74"/>
      <c r="K512" s="74"/>
      <c r="L512" s="74"/>
      <c r="M512" s="74"/>
      <c r="N512" s="74"/>
      <c r="O512" s="74"/>
    </row>
    <row r="513" spans="7:15" x14ac:dyDescent="0.2">
      <c r="G513" s="74"/>
      <c r="H513" s="74"/>
      <c r="I513" s="74"/>
      <c r="J513" s="74"/>
      <c r="K513" s="74"/>
      <c r="L513" s="74"/>
      <c r="M513" s="74"/>
      <c r="N513" s="74"/>
      <c r="O513" s="74"/>
    </row>
    <row r="514" spans="7:15" x14ac:dyDescent="0.2">
      <c r="G514" s="74"/>
      <c r="H514" s="74"/>
      <c r="I514" s="74"/>
      <c r="J514" s="74"/>
      <c r="K514" s="74"/>
      <c r="L514" s="74"/>
      <c r="M514" s="74"/>
      <c r="N514" s="74"/>
      <c r="O514" s="74"/>
    </row>
    <row r="515" spans="7:15" x14ac:dyDescent="0.2">
      <c r="G515" s="74"/>
      <c r="H515" s="74"/>
      <c r="I515" s="74"/>
      <c r="J515" s="74"/>
      <c r="K515" s="74"/>
      <c r="L515" s="74"/>
      <c r="M515" s="74"/>
      <c r="N515" s="74"/>
      <c r="O515" s="74"/>
    </row>
    <row r="516" spans="7:15" x14ac:dyDescent="0.2">
      <c r="G516" s="74"/>
      <c r="H516" s="74"/>
      <c r="I516" s="74"/>
      <c r="J516" s="74"/>
      <c r="K516" s="74"/>
      <c r="L516" s="74"/>
      <c r="M516" s="74"/>
      <c r="N516" s="74"/>
      <c r="O516" s="74"/>
    </row>
    <row r="517" spans="7:15" x14ac:dyDescent="0.2">
      <c r="G517" s="74"/>
      <c r="H517" s="74"/>
      <c r="I517" s="74"/>
      <c r="J517" s="74"/>
      <c r="K517" s="74"/>
      <c r="L517" s="74"/>
      <c r="M517" s="74"/>
      <c r="N517" s="74"/>
      <c r="O517" s="74"/>
    </row>
    <row r="518" spans="7:15" x14ac:dyDescent="0.2">
      <c r="G518" s="74"/>
      <c r="H518" s="74"/>
      <c r="I518" s="74"/>
      <c r="J518" s="74"/>
      <c r="K518" s="74"/>
      <c r="L518" s="74"/>
      <c r="M518" s="74"/>
      <c r="N518" s="74"/>
      <c r="O518" s="74"/>
    </row>
    <row r="519" spans="7:15" x14ac:dyDescent="0.2">
      <c r="G519" s="74"/>
      <c r="H519" s="74"/>
      <c r="I519" s="74"/>
      <c r="J519" s="74"/>
      <c r="K519" s="74"/>
      <c r="L519" s="74"/>
      <c r="M519" s="74"/>
      <c r="N519" s="74"/>
      <c r="O519" s="74"/>
    </row>
    <row r="520" spans="7:15" x14ac:dyDescent="0.2">
      <c r="G520" s="74"/>
      <c r="H520" s="74"/>
      <c r="I520" s="74"/>
      <c r="J520" s="74"/>
      <c r="K520" s="74"/>
      <c r="L520" s="74"/>
      <c r="M520" s="74"/>
      <c r="N520" s="74"/>
      <c r="O520" s="74"/>
    </row>
    <row r="521" spans="7:15" x14ac:dyDescent="0.2">
      <c r="G521" s="74"/>
      <c r="H521" s="74"/>
      <c r="I521" s="74"/>
      <c r="J521" s="74"/>
      <c r="K521" s="74"/>
      <c r="L521" s="74"/>
      <c r="M521" s="74"/>
      <c r="N521" s="74"/>
      <c r="O521" s="74"/>
    </row>
    <row r="522" spans="7:15" x14ac:dyDescent="0.2">
      <c r="G522" s="74"/>
      <c r="H522" s="74"/>
      <c r="I522" s="74"/>
      <c r="J522" s="74"/>
      <c r="K522" s="74"/>
      <c r="L522" s="74"/>
      <c r="M522" s="74"/>
      <c r="N522" s="74"/>
      <c r="O522" s="74"/>
    </row>
    <row r="523" spans="7:15" x14ac:dyDescent="0.2">
      <c r="G523" s="74"/>
      <c r="H523" s="74"/>
      <c r="I523" s="74"/>
      <c r="J523" s="74"/>
      <c r="K523" s="74"/>
      <c r="L523" s="74"/>
      <c r="M523" s="74"/>
      <c r="N523" s="74"/>
      <c r="O523" s="74"/>
    </row>
    <row r="524" spans="7:15" x14ac:dyDescent="0.2">
      <c r="G524" s="74"/>
      <c r="H524" s="74"/>
      <c r="I524" s="74"/>
      <c r="J524" s="74"/>
      <c r="K524" s="74"/>
      <c r="L524" s="74"/>
      <c r="M524" s="74"/>
      <c r="N524" s="74"/>
      <c r="O524" s="74"/>
    </row>
    <row r="525" spans="7:15" x14ac:dyDescent="0.2">
      <c r="G525" s="74"/>
      <c r="H525" s="74"/>
      <c r="I525" s="74"/>
      <c r="J525" s="74"/>
      <c r="K525" s="74"/>
      <c r="L525" s="74"/>
      <c r="M525" s="74"/>
      <c r="N525" s="74"/>
      <c r="O525" s="74"/>
    </row>
    <row r="526" spans="7:15" x14ac:dyDescent="0.2">
      <c r="G526" s="74"/>
      <c r="H526" s="74"/>
      <c r="I526" s="74"/>
      <c r="J526" s="74"/>
      <c r="K526" s="74"/>
      <c r="L526" s="74"/>
      <c r="M526" s="74"/>
      <c r="N526" s="74"/>
      <c r="O526" s="74"/>
    </row>
    <row r="527" spans="7:15" x14ac:dyDescent="0.2">
      <c r="G527" s="74"/>
      <c r="H527" s="74"/>
      <c r="I527" s="74"/>
      <c r="J527" s="74"/>
      <c r="K527" s="74"/>
      <c r="L527" s="74"/>
      <c r="M527" s="74"/>
      <c r="N527" s="74"/>
      <c r="O527" s="74"/>
    </row>
    <row r="528" spans="7:15" x14ac:dyDescent="0.2">
      <c r="G528" s="74"/>
      <c r="H528" s="74"/>
      <c r="I528" s="74"/>
      <c r="J528" s="74"/>
      <c r="K528" s="74"/>
      <c r="L528" s="74"/>
      <c r="M528" s="74"/>
      <c r="N528" s="74"/>
      <c r="O528" s="74"/>
    </row>
    <row r="529" spans="7:15" x14ac:dyDescent="0.2">
      <c r="G529" s="74"/>
      <c r="H529" s="74"/>
      <c r="I529" s="74"/>
      <c r="J529" s="74"/>
      <c r="K529" s="74"/>
      <c r="L529" s="74"/>
      <c r="M529" s="74"/>
      <c r="N529" s="74"/>
      <c r="O529" s="74"/>
    </row>
    <row r="530" spans="7:15" x14ac:dyDescent="0.2">
      <c r="G530" s="74"/>
      <c r="H530" s="74"/>
      <c r="I530" s="74"/>
      <c r="J530" s="74"/>
      <c r="K530" s="74"/>
      <c r="L530" s="74"/>
      <c r="M530" s="74"/>
      <c r="N530" s="74"/>
      <c r="O530" s="74"/>
    </row>
    <row r="531" spans="7:15" x14ac:dyDescent="0.2">
      <c r="G531" s="74"/>
      <c r="H531" s="74"/>
      <c r="I531" s="74"/>
      <c r="J531" s="74"/>
      <c r="K531" s="74"/>
      <c r="L531" s="74"/>
      <c r="M531" s="74"/>
      <c r="N531" s="74"/>
      <c r="O531" s="74"/>
    </row>
    <row r="532" spans="7:15" x14ac:dyDescent="0.2">
      <c r="G532" s="74"/>
      <c r="H532" s="74"/>
      <c r="I532" s="74"/>
      <c r="J532" s="74"/>
      <c r="K532" s="74"/>
      <c r="L532" s="74"/>
      <c r="M532" s="74"/>
      <c r="N532" s="74"/>
      <c r="O532" s="74"/>
    </row>
    <row r="533" spans="7:15" x14ac:dyDescent="0.2">
      <c r="G533" s="74"/>
      <c r="H533" s="74"/>
      <c r="I533" s="74"/>
      <c r="J533" s="74"/>
      <c r="K533" s="74"/>
      <c r="L533" s="74"/>
      <c r="M533" s="74"/>
      <c r="N533" s="74"/>
      <c r="O533" s="74"/>
    </row>
    <row r="534" spans="7:15" x14ac:dyDescent="0.2">
      <c r="G534" s="74"/>
      <c r="H534" s="74"/>
      <c r="I534" s="74"/>
      <c r="J534" s="74"/>
      <c r="K534" s="74"/>
      <c r="L534" s="74"/>
      <c r="M534" s="74"/>
      <c r="N534" s="74"/>
      <c r="O534" s="74"/>
    </row>
    <row r="535" spans="7:15" x14ac:dyDescent="0.2">
      <c r="G535" s="74"/>
      <c r="H535" s="74"/>
      <c r="I535" s="74"/>
      <c r="J535" s="74"/>
      <c r="K535" s="74"/>
      <c r="L535" s="74"/>
      <c r="M535" s="74"/>
      <c r="N535" s="74"/>
      <c r="O535" s="74"/>
    </row>
    <row r="536" spans="7:15" x14ac:dyDescent="0.2">
      <c r="G536" s="74"/>
      <c r="H536" s="74"/>
      <c r="I536" s="74"/>
      <c r="J536" s="74"/>
      <c r="K536" s="74"/>
      <c r="L536" s="74"/>
      <c r="M536" s="74"/>
      <c r="N536" s="74"/>
      <c r="O536" s="74"/>
    </row>
    <row r="537" spans="7:15" x14ac:dyDescent="0.2">
      <c r="G537" s="74"/>
      <c r="H537" s="74"/>
      <c r="I537" s="74"/>
      <c r="J537" s="74"/>
      <c r="K537" s="74"/>
      <c r="L537" s="74"/>
      <c r="M537" s="74"/>
      <c r="N537" s="74"/>
      <c r="O537" s="74"/>
    </row>
    <row r="538" spans="7:15" x14ac:dyDescent="0.2">
      <c r="G538" s="74"/>
      <c r="H538" s="74"/>
      <c r="I538" s="74"/>
      <c r="J538" s="74"/>
      <c r="K538" s="74"/>
      <c r="L538" s="74"/>
      <c r="M538" s="74"/>
      <c r="N538" s="74"/>
      <c r="O538" s="74"/>
    </row>
    <row r="539" spans="7:15" x14ac:dyDescent="0.2">
      <c r="G539" s="74"/>
      <c r="H539" s="74"/>
      <c r="I539" s="74"/>
      <c r="J539" s="74"/>
      <c r="K539" s="74"/>
      <c r="L539" s="74"/>
      <c r="M539" s="74"/>
      <c r="N539" s="74"/>
      <c r="O539" s="74"/>
    </row>
    <row r="540" spans="7:15" x14ac:dyDescent="0.2">
      <c r="G540" s="74"/>
      <c r="H540" s="74"/>
      <c r="I540" s="74"/>
      <c r="J540" s="74"/>
      <c r="K540" s="74"/>
      <c r="L540" s="74"/>
      <c r="M540" s="74"/>
      <c r="N540" s="74"/>
      <c r="O540" s="74"/>
    </row>
    <row r="541" spans="7:15" x14ac:dyDescent="0.2">
      <c r="G541" s="74"/>
      <c r="H541" s="74"/>
      <c r="I541" s="74"/>
      <c r="J541" s="74"/>
      <c r="K541" s="74"/>
      <c r="L541" s="74"/>
      <c r="M541" s="74"/>
      <c r="N541" s="74"/>
      <c r="O541" s="74"/>
    </row>
    <row r="542" spans="7:15" x14ac:dyDescent="0.2">
      <c r="G542" s="74"/>
      <c r="H542" s="74"/>
      <c r="I542" s="74"/>
      <c r="J542" s="74"/>
      <c r="K542" s="74"/>
      <c r="L542" s="74"/>
      <c r="M542" s="74"/>
      <c r="N542" s="74"/>
      <c r="O542" s="74"/>
    </row>
    <row r="543" spans="7:15" x14ac:dyDescent="0.2">
      <c r="G543" s="74"/>
      <c r="H543" s="74"/>
      <c r="I543" s="74"/>
      <c r="J543" s="74"/>
      <c r="K543" s="74"/>
      <c r="L543" s="74"/>
      <c r="M543" s="74"/>
      <c r="N543" s="74"/>
      <c r="O543" s="74"/>
    </row>
    <row r="544" spans="7:15" x14ac:dyDescent="0.2">
      <c r="G544" s="74"/>
      <c r="H544" s="74"/>
      <c r="I544" s="74"/>
      <c r="J544" s="74"/>
      <c r="K544" s="74"/>
      <c r="L544" s="74"/>
      <c r="M544" s="74"/>
      <c r="N544" s="74"/>
      <c r="O544" s="74"/>
    </row>
    <row r="545" spans="7:15" x14ac:dyDescent="0.2">
      <c r="G545" s="74"/>
      <c r="H545" s="74"/>
      <c r="I545" s="74"/>
      <c r="J545" s="74"/>
      <c r="K545" s="74"/>
      <c r="L545" s="74"/>
      <c r="M545" s="74"/>
      <c r="N545" s="74"/>
      <c r="O545" s="74"/>
    </row>
    <row r="546" spans="7:15" x14ac:dyDescent="0.2">
      <c r="G546" s="74"/>
      <c r="H546" s="74"/>
      <c r="I546" s="74"/>
      <c r="J546" s="74"/>
      <c r="K546" s="74"/>
      <c r="L546" s="74"/>
      <c r="M546" s="74"/>
      <c r="N546" s="74"/>
      <c r="O546" s="74"/>
    </row>
    <row r="547" spans="7:15" x14ac:dyDescent="0.2">
      <c r="G547" s="74"/>
      <c r="H547" s="74"/>
      <c r="I547" s="74"/>
      <c r="J547" s="74"/>
      <c r="K547" s="74"/>
      <c r="L547" s="74"/>
      <c r="M547" s="74"/>
      <c r="N547" s="74"/>
      <c r="O547" s="74"/>
    </row>
    <row r="548" spans="7:15" x14ac:dyDescent="0.2">
      <c r="G548" s="74"/>
      <c r="H548" s="74"/>
      <c r="I548" s="74"/>
      <c r="J548" s="74"/>
      <c r="K548" s="74"/>
      <c r="L548" s="74"/>
      <c r="M548" s="74"/>
      <c r="N548" s="74"/>
      <c r="O548" s="74"/>
    </row>
    <row r="549" spans="7:15" x14ac:dyDescent="0.2">
      <c r="G549" s="74"/>
      <c r="H549" s="74"/>
      <c r="I549" s="74"/>
      <c r="J549" s="74"/>
      <c r="K549" s="74"/>
      <c r="L549" s="74"/>
      <c r="M549" s="74"/>
      <c r="N549" s="74"/>
      <c r="O549" s="74"/>
    </row>
    <row r="550" spans="7:15" x14ac:dyDescent="0.2">
      <c r="G550" s="74"/>
      <c r="H550" s="74"/>
      <c r="I550" s="74"/>
      <c r="J550" s="74"/>
      <c r="K550" s="74"/>
      <c r="L550" s="74"/>
      <c r="M550" s="74"/>
      <c r="N550" s="74"/>
      <c r="O550" s="74"/>
    </row>
    <row r="551" spans="7:15" x14ac:dyDescent="0.2">
      <c r="G551" s="74"/>
      <c r="H551" s="74"/>
      <c r="I551" s="74"/>
      <c r="J551" s="74"/>
      <c r="K551" s="74"/>
      <c r="L551" s="74"/>
      <c r="M551" s="74"/>
      <c r="N551" s="74"/>
      <c r="O551" s="74"/>
    </row>
    <row r="552" spans="7:15" x14ac:dyDescent="0.2">
      <c r="G552" s="74"/>
      <c r="H552" s="74"/>
      <c r="I552" s="74"/>
      <c r="J552" s="74"/>
      <c r="K552" s="74"/>
      <c r="L552" s="74"/>
      <c r="M552" s="74"/>
      <c r="N552" s="74"/>
      <c r="O552" s="74"/>
    </row>
    <row r="553" spans="7:15" x14ac:dyDescent="0.2">
      <c r="G553" s="74"/>
      <c r="H553" s="74"/>
      <c r="I553" s="74"/>
      <c r="J553" s="74"/>
      <c r="K553" s="74"/>
      <c r="L553" s="74"/>
      <c r="M553" s="74"/>
      <c r="N553" s="74"/>
      <c r="O553" s="74"/>
    </row>
    <row r="554" spans="7:15" x14ac:dyDescent="0.2">
      <c r="G554" s="74"/>
      <c r="H554" s="74"/>
      <c r="I554" s="74"/>
      <c r="J554" s="74"/>
      <c r="K554" s="74"/>
      <c r="L554" s="74"/>
      <c r="M554" s="74"/>
      <c r="N554" s="74"/>
      <c r="O554" s="74"/>
    </row>
    <row r="558" spans="7:15" x14ac:dyDescent="0.2">
      <c r="G558" s="74"/>
      <c r="H558" s="74"/>
      <c r="I558" s="74"/>
      <c r="J558" s="74"/>
      <c r="K558" s="74"/>
      <c r="L558" s="74"/>
      <c r="M558" s="74"/>
      <c r="N558" s="74"/>
      <c r="O558" s="74"/>
    </row>
    <row r="559" spans="7:15" x14ac:dyDescent="0.2">
      <c r="G559" s="74"/>
      <c r="H559" s="74"/>
      <c r="I559" s="74"/>
      <c r="J559" s="74"/>
      <c r="K559" s="74"/>
      <c r="L559" s="74"/>
      <c r="M559" s="74"/>
      <c r="N559" s="74"/>
      <c r="O559" s="74"/>
    </row>
    <row r="560" spans="7:15" x14ac:dyDescent="0.2">
      <c r="G560" s="74"/>
      <c r="H560" s="74"/>
      <c r="I560" s="74"/>
      <c r="J560" s="74"/>
      <c r="K560" s="74"/>
      <c r="L560" s="74"/>
      <c r="M560" s="74"/>
      <c r="N560" s="74"/>
      <c r="O560" s="74"/>
    </row>
    <row r="561" spans="7:15" x14ac:dyDescent="0.2">
      <c r="G561" s="74"/>
      <c r="H561" s="74"/>
      <c r="I561" s="74"/>
      <c r="J561" s="74"/>
      <c r="K561" s="74"/>
      <c r="L561" s="74"/>
      <c r="M561" s="74"/>
      <c r="N561" s="74"/>
      <c r="O561" s="74"/>
    </row>
    <row r="563" spans="7:15" x14ac:dyDescent="0.2">
      <c r="G563" s="74"/>
      <c r="H563" s="74"/>
      <c r="I563" s="74"/>
      <c r="J563" s="74"/>
      <c r="K563" s="74"/>
      <c r="L563" s="74"/>
      <c r="M563" s="74"/>
      <c r="N563" s="74"/>
      <c r="O563" s="74"/>
    </row>
    <row r="564" spans="7:15" x14ac:dyDescent="0.2">
      <c r="G564" s="74"/>
      <c r="H564" s="74"/>
      <c r="I564" s="74"/>
      <c r="J564" s="74"/>
      <c r="K564" s="74"/>
      <c r="L564" s="74"/>
      <c r="M564" s="74"/>
      <c r="N564" s="74"/>
      <c r="O564" s="74"/>
    </row>
    <row r="567" spans="7:15" x14ac:dyDescent="0.2">
      <c r="G567" s="74"/>
      <c r="H567" s="74"/>
      <c r="I567" s="74"/>
      <c r="J567" s="74"/>
      <c r="K567" s="74"/>
      <c r="L567" s="74"/>
      <c r="M567" s="74"/>
      <c r="N567" s="74"/>
      <c r="O567" s="74"/>
    </row>
    <row r="568" spans="7:15" x14ac:dyDescent="0.2">
      <c r="G568" s="74"/>
      <c r="H568" s="74"/>
      <c r="I568" s="74"/>
      <c r="J568" s="74"/>
      <c r="K568" s="74"/>
      <c r="L568" s="74"/>
      <c r="M568" s="74"/>
      <c r="N568" s="74"/>
      <c r="O568" s="74"/>
    </row>
  </sheetData>
  <phoneticPr fontId="37" type="noConversion"/>
  <dataValidations count="410">
    <dataValidation type="textLength" errorStyle="information" allowBlank="1" showInputMessage="1" showErrorMessage="1" error="XLBVal:6=14350.87_x000d__x000a_" sqref="F101">
      <formula1>0</formula1>
      <formula2>300</formula2>
    </dataValidation>
    <dataValidation type="textLength" errorStyle="information" allowBlank="1" showInputMessage="1" showErrorMessage="1" error="XLBVal:6=-17091_x000d__x000a_" sqref="F64">
      <formula1>0</formula1>
      <formula2>300</formula2>
    </dataValidation>
    <dataValidation type="textLength" errorStyle="information" allowBlank="1" showInputMessage="1" showErrorMessage="1" error="XLBVal:6=2000000_x000d__x000a_" sqref="F131">
      <formula1>0</formula1>
      <formula2>300</formula2>
    </dataValidation>
    <dataValidation type="textLength" errorStyle="information" allowBlank="1" showInputMessage="1" showErrorMessage="1" error="XLBVal:6=-113235.02_x000d__x000a_" sqref="F171">
      <formula1>0</formula1>
      <formula2>300</formula2>
    </dataValidation>
    <dataValidation type="textLength" errorStyle="information" allowBlank="1" showInputMessage="1" showErrorMessage="1" error="XLBVal:6=-1569190.51_x000d__x000a_" sqref="F170">
      <formula1>0</formula1>
      <formula2>300</formula2>
    </dataValidation>
    <dataValidation type="textLength" errorStyle="information" allowBlank="1" showInputMessage="1" showErrorMessage="1" error="XLBVal:6=-124461.3_x000d__x000a_" sqref="F169">
      <formula1>0</formula1>
      <formula2>300</formula2>
    </dataValidation>
    <dataValidation type="textLength" errorStyle="information" allowBlank="1" showInputMessage="1" showErrorMessage="1" error="XLBVal:6=-254905.56_x000d__x000a_" sqref="F168">
      <formula1>0</formula1>
      <formula2>300</formula2>
    </dataValidation>
    <dataValidation type="textLength" errorStyle="information" allowBlank="1" showInputMessage="1" showErrorMessage="1" error="XLBVal:6=-5738.63_x000d__x000a_" sqref="F125">
      <formula1>0</formula1>
      <formula2>300</formula2>
    </dataValidation>
    <dataValidation type="textLength" errorStyle="information" allowBlank="1" showInputMessage="1" showErrorMessage="1" error="XLBVal:6=590054.78_x000d__x000a_" sqref="F115">
      <formula1>0</formula1>
      <formula2>300</formula2>
    </dataValidation>
    <dataValidation type="textLength" errorStyle="information" allowBlank="1" showInputMessage="1" showErrorMessage="1" error="XLBVal:6=-62007.79_x000d__x000a_" sqref="F114">
      <formula1>0</formula1>
      <formula2>300</formula2>
    </dataValidation>
    <dataValidation type="textLength" errorStyle="information" allowBlank="1" showInputMessage="1" showErrorMessage="1" error="XLBVal:6=-674859.06_x000d__x000a_" sqref="F110">
      <formula1>0</formula1>
      <formula2>300</formula2>
    </dataValidation>
    <dataValidation type="textLength" errorStyle="information" allowBlank="1" showInputMessage="1" showErrorMessage="1" error="XLBVal:6=80243.05_x000d__x000a_" sqref="F109">
      <formula1>0</formula1>
      <formula2>300</formula2>
    </dataValidation>
    <dataValidation type="textLength" errorStyle="information" allowBlank="1" showInputMessage="1" showErrorMessage="1" error="XLBVal:6=10670_x000d__x000a_" sqref="F107">
      <formula1>0</formula1>
      <formula2>300</formula2>
    </dataValidation>
    <dataValidation type="textLength" errorStyle="information" allowBlank="1" showInputMessage="1" showErrorMessage="1" error="XLBVal:6=116366_x000d__x000a_" sqref="F106">
      <formula1>0</formula1>
      <formula2>300</formula2>
    </dataValidation>
    <dataValidation type="textLength" errorStyle="information" allowBlank="1" showInputMessage="1" showErrorMessage="1" error="XLBVal:6=-45561.04_x000d__x000a_" sqref="F280">
      <formula1>0</formula1>
      <formula2>300</formula2>
    </dataValidation>
    <dataValidation type="textLength" errorStyle="information" allowBlank="1" showInputMessage="1" showErrorMessage="1" error="XLBVal:6=-1635675.8_x000d__x000a_" sqref="E279">
      <formula1>0</formula1>
      <formula2>300</formula2>
    </dataValidation>
    <dataValidation type="textLength" errorStyle="information" allowBlank="1" showInputMessage="1" showErrorMessage="1" error="XLBVal:6=1363870.96_x000d__x000a_" sqref="F269">
      <formula1>0</formula1>
      <formula2>300</formula2>
    </dataValidation>
    <dataValidation type="textLength" errorStyle="information" allowBlank="1" showInputMessage="1" showErrorMessage="1" error="XLBVal:6=1894229.04_x000d__x000a_" sqref="F255">
      <formula1>0</formula1>
      <formula2>300</formula2>
    </dataValidation>
    <dataValidation type="textLength" errorStyle="information" allowBlank="1" showInputMessage="1" showErrorMessage="1" error="XLBVal:6=-4764.5_x000d__x000a_" sqref="F231">
      <formula1>0</formula1>
      <formula2>300</formula2>
    </dataValidation>
    <dataValidation type="textLength" errorStyle="information" allowBlank="1" showInputMessage="1" showErrorMessage="1" error="XLBVal:6=-309.15_x000d__x000a_" sqref="F224">
      <formula1>0</formula1>
      <formula2>300</formula2>
    </dataValidation>
    <dataValidation type="textLength" errorStyle="information" allowBlank="1" showInputMessage="1" showErrorMessage="1" error="XLBVal:6=-2365_x000d__x000a_" sqref="F218">
      <formula1>0</formula1>
      <formula2>300</formula2>
    </dataValidation>
    <dataValidation type="textLength" errorStyle="information" allowBlank="1" showInputMessage="1" showErrorMessage="1" error="XLBVal:6=-326407.53_x000d__x000a_" sqref="F158">
      <formula1>0</formula1>
      <formula2>300</formula2>
    </dataValidation>
    <dataValidation type="textLength" errorStyle="information" allowBlank="1" showInputMessage="1" showErrorMessage="1" error="XLBVal:6=3749046.3_x000d__x000a_" sqref="F157">
      <formula1>0</formula1>
      <formula2>300</formula2>
    </dataValidation>
    <dataValidation type="textLength" errorStyle="information" allowBlank="1" showInputMessage="1" showErrorMessage="1" error="XLBVal:6=-185.62_x000d__x000a_" sqref="F121">
      <formula1>0</formula1>
      <formula2>300</formula2>
    </dataValidation>
    <dataValidation type="textLength" errorStyle="information" allowBlank="1" showInputMessage="1" showErrorMessage="1" error="XLBVal:6=0_x000d__x000a_" sqref="F57 E15 F15 E23 F23 F39 F72 E154 E179 E184 E260">
      <formula1>0</formula1>
      <formula2>300</formula2>
    </dataValidation>
    <dataValidation type="textLength" errorStyle="information" allowBlank="1" showInputMessage="1" showErrorMessage="1" error="XLBVal:6=-2100884.57_x000d__x000a_" sqref="F298">
      <formula1>0</formula1>
      <formula2>300</formula2>
    </dataValidation>
    <dataValidation type="textLength" errorStyle="information" allowBlank="1" showInputMessage="1" showErrorMessage="1" error="XLBVal:6=-291791.14_x000d__x000a_" sqref="F296">
      <formula1>0</formula1>
      <formula2>300</formula2>
    </dataValidation>
    <dataValidation type="textLength" errorStyle="information" allowBlank="1" showInputMessage="1" showErrorMessage="1" error="XLBVal:6=-207148.66_x000d__x000a_" sqref="E277">
      <formula1>0</formula1>
      <formula2>300</formula2>
    </dataValidation>
    <dataValidation type="textLength" errorStyle="information" allowBlank="1" showInputMessage="1" showErrorMessage="1" error="XLBVal:6=-14245.1_x000d__x000a_" sqref="F117">
      <formula1>0</formula1>
      <formula2>300</formula2>
    </dataValidation>
    <dataValidation type="textLength" errorStyle="information" allowBlank="1" showInputMessage="1" showErrorMessage="1" error="XLBVal:6=-537269.9_x000d__x000a_" sqref="F116">
      <formula1>0</formula1>
      <formula2>300</formula2>
    </dataValidation>
    <dataValidation type="textLength" errorStyle="information" allowBlank="1" showInputMessage="1" showErrorMessage="1" error="XLBVal:6=616201.98_x000d__x000a_" sqref="F113">
      <formula1>0</formula1>
      <formula2>300</formula2>
    </dataValidation>
    <dataValidation type="textLength" errorStyle="information" allowBlank="1" showInputMessage="1" showErrorMessage="1" error="XLBVal:6=8724.14_x000d__x000a_" sqref="F112">
      <formula1>0</formula1>
      <formula2>300</formula2>
    </dataValidation>
    <dataValidation type="textLength" errorStyle="information" allowBlank="1" showInputMessage="1" showErrorMessage="1" error="XLBVal:6=1868544.1_x000d__x000a_" sqref="F111">
      <formula1>0</formula1>
      <formula2>300</formula2>
    </dataValidation>
    <dataValidation type="textLength" errorStyle="information" allowBlank="1" showInputMessage="1" showErrorMessage="1" error="XLBVal:6=-777973.02_x000d__x000a_" sqref="F108">
      <formula1>0</formula1>
      <formula2>300</formula2>
    </dataValidation>
    <dataValidation type="textLength" errorStyle="information" allowBlank="1" showInputMessage="1" showErrorMessage="1" error="XLBVal:6=6664.38_x000d__x000a_" sqref="E120">
      <formula1>0</formula1>
      <formula2>300</formula2>
    </dataValidation>
    <dataValidation type="textLength" errorStyle="information" allowBlank="1" showInputMessage="1" showErrorMessage="1" error="XLBVal:6=-149123.34_x000d__x000a_" sqref="E158">
      <formula1>0</formula1>
      <formula2>300</formula2>
    </dataValidation>
    <dataValidation type="textLength" errorStyle="information" allowBlank="1" showInputMessage="1" showErrorMessage="1" error="XLBVal:6=9995429_x000d__x000a_" sqref="E157">
      <formula1>0</formula1>
      <formula2>300</formula2>
    </dataValidation>
    <dataValidation type="textLength" errorStyle="information" allowBlank="1" showInputMessage="1" showErrorMessage="1" error="XLBVal:6=-81606.78_x000d__x000a_" sqref="F78">
      <formula1>0</formula1>
      <formula2>300</formula2>
    </dataValidation>
    <dataValidation type="textLength" errorStyle="information" allowBlank="1" showInputMessage="1" showErrorMessage="1" error="XLBVal:6=10000000_x000d__x000a_" sqref="F25">
      <formula1>0</formula1>
      <formula2>300</formula2>
    </dataValidation>
    <dataValidation type="textLength" errorStyle="information" allowBlank="1" showInputMessage="1" showErrorMessage="1" error="XLBVal:6=515054.65_x000d__x000a_" sqref="E40">
      <formula1>0</formula1>
      <formula2>300</formula2>
    </dataValidation>
    <dataValidation type="textLength" errorStyle="information" allowBlank="1" showInputMessage="1" showErrorMessage="1" error="XLBVal:6=5000_x000d__x000a_" sqref="F17">
      <formula1>0</formula1>
      <formula2>300</formula2>
    </dataValidation>
    <dataValidation type="textLength" errorStyle="information" allowBlank="1" showInputMessage="1" showErrorMessage="1" error="XLBVal:6=5952534.62_x000d__x000a_" sqref="F20">
      <formula1>0</formula1>
      <formula2>300</formula2>
    </dataValidation>
    <dataValidation type="textLength" errorStyle="information" allowBlank="1" showInputMessage="1" showErrorMessage="1" error="XLBVal:6=503760.02_x000d__x000a_" sqref="F22">
      <formula1>0</formula1>
      <formula2>300</formula2>
    </dataValidation>
    <dataValidation type="textLength" errorStyle="information" allowBlank="1" showInputMessage="1" showErrorMessage="1" error="XLBVal:6=724119_x000d__x000a_" sqref="F28">
      <formula1>0</formula1>
      <formula2>300</formula2>
    </dataValidation>
    <dataValidation type="textLength" errorStyle="information" allowBlank="1" showInputMessage="1" showErrorMessage="1" error="XLBVal:6=6250_x000d__x000a_" sqref="F27">
      <formula1>0</formula1>
      <formula2>300</formula2>
    </dataValidation>
    <dataValidation type="textLength" errorStyle="information" allowBlank="1" showInputMessage="1" showErrorMessage="1" error="XLBVal:6=3278982.95_x000d__x000a_" sqref="F44">
      <formula1>0</formula1>
      <formula2>300</formula2>
    </dataValidation>
    <dataValidation type="textLength" errorStyle="information" allowBlank="1" showInputMessage="1" showErrorMessage="1" error="XLBVal:6=1444662_x000d__x000a_" sqref="N8 J8">
      <formula1>0</formula1>
      <formula2>300</formula2>
    </dataValidation>
    <dataValidation type="textLength" errorStyle="information" allowBlank="1" showInputMessage="1" showErrorMessage="1" error="XLBVal:6=4776063_x000d__x000a_" sqref="N5 J5">
      <formula1>0</formula1>
      <formula2>300</formula2>
    </dataValidation>
    <dataValidation type="textLength" errorStyle="information" allowBlank="1" showInputMessage="1" showErrorMessage="1" error="XLBVal:6=217235_x000d__x000a_" sqref="L44 N44 J44">
      <formula1>0</formula1>
      <formula2>300</formula2>
    </dataValidation>
    <dataValidation type="textLength" errorStyle="information" allowBlank="1" showInputMessage="1" showErrorMessage="1" error="XLBVal:6=-22000_x000d__x000a_" sqref="L36 N36 J36">
      <formula1>0</formula1>
      <formula2>300</formula2>
    </dataValidation>
    <dataValidation type="textLength" errorStyle="information" allowBlank="1" showInputMessage="1" showErrorMessage="1" error="XLBVal:6=22000_x000d__x000a_" sqref="L18 N18 J18">
      <formula1>0</formula1>
      <formula2>300</formula2>
    </dataValidation>
    <dataValidation type="textLength" errorStyle="information" allowBlank="1" showInputMessage="1" showErrorMessage="1" error="XLBVal:6=1448762_x000d__x000a_" sqref="L8">
      <formula1>0</formula1>
      <formula2>300</formula2>
    </dataValidation>
    <dataValidation type="textLength" errorStyle="information" allowBlank="1" showInputMessage="1" showErrorMessage="1" error="XLBVal:6=206540_x000d__x000a_" sqref="L7 N7 J7">
      <formula1>0</formula1>
      <formula2>300</formula2>
    </dataValidation>
    <dataValidation type="textLength" errorStyle="information" allowBlank="1" showInputMessage="1" showErrorMessage="1" error="XLBVal:6=4789163_x000d__x000a_" sqref="L5">
      <formula1>0</formula1>
      <formula2>300</formula2>
    </dataValidation>
    <dataValidation type="textLength" errorStyle="information" allowBlank="1" showInputMessage="1" showErrorMessage="1" error="XLBVal:6=109785_x000d__x000a_" sqref="H44">
      <formula1>0</formula1>
      <formula2>300</formula2>
    </dataValidation>
    <dataValidation type="textLength" errorStyle="information" allowBlank="1" showInputMessage="1" showErrorMessage="1" error="XLBVal:6=-18127.4_x000d__x000a_" sqref="H36">
      <formula1>0</formula1>
      <formula2>300</formula2>
    </dataValidation>
    <dataValidation type="textLength" errorStyle="information" allowBlank="1" showInputMessage="1" showErrorMessage="1" error="XLBVal:6=7635.88_x000d__x000a_" sqref="H30">
      <formula1>0</formula1>
      <formula2>300</formula2>
    </dataValidation>
    <dataValidation type="textLength" errorStyle="information" allowBlank="1" showInputMessage="1" showErrorMessage="1" error="XLBVal:6=42927.36_x000d__x000a_" sqref="H28">
      <formula1>0</formula1>
      <formula2>300</formula2>
    </dataValidation>
    <dataValidation type="textLength" errorStyle="information" allowBlank="1" showInputMessage="1" showErrorMessage="1" error="XLBVal:6=1528.62_x000d__x000a_" sqref="H26">
      <formula1>0</formula1>
      <formula2>300</formula2>
    </dataValidation>
    <dataValidation type="textLength" errorStyle="information" allowBlank="1" showInputMessage="1" showErrorMessage="1" error="XLBVal:6=23223_x000d__x000a_" sqref="H25">
      <formula1>0</formula1>
      <formula2>300</formula2>
    </dataValidation>
    <dataValidation type="textLength" errorStyle="information" allowBlank="1" showInputMessage="1" showErrorMessage="1" error="XLBVal:6=1248_x000d__x000a_" sqref="H23">
      <formula1>0</formula1>
      <formula2>300</formula2>
    </dataValidation>
    <dataValidation type="textLength" errorStyle="information" allowBlank="1" showInputMessage="1" showErrorMessage="1" error="XLBVal:6=7696.3_x000d__x000a_" sqref="H22">
      <formula1>0</formula1>
      <formula2>300</formula2>
    </dataValidation>
    <dataValidation type="textLength" errorStyle="information" allowBlank="1" showInputMessage="1" showErrorMessage="1" error="XLBVal:6=5050_x000d__x000a_" sqref="H21">
      <formula1>0</formula1>
      <formula2>300</formula2>
    </dataValidation>
    <dataValidation type="textLength" errorStyle="information" allowBlank="1" showInputMessage="1" showErrorMessage="1" error="XLBVal:6=5867.27_x000d__x000a_" sqref="H20">
      <formula1>0</formula1>
      <formula2>300</formula2>
    </dataValidation>
    <dataValidation type="textLength" errorStyle="information" allowBlank="1" showInputMessage="1" showErrorMessage="1" error="XLBVal:6=2287.88_x000d__x000a_" sqref="H19">
      <formula1>0</formula1>
      <formula2>300</formula2>
    </dataValidation>
    <dataValidation type="textLength" errorStyle="information" allowBlank="1" showInputMessage="1" showErrorMessage="1" error="XLBVal:6=18127.4_x000d__x000a_" sqref="H18">
      <formula1>0</formula1>
      <formula2>300</formula2>
    </dataValidation>
    <dataValidation type="textLength" errorStyle="information" allowBlank="1" showInputMessage="1" showErrorMessage="1" error="XLBVal:6=1542.85_x000d__x000a_" sqref="H17">
      <formula1>0</formula1>
      <formula2>300</formula2>
    </dataValidation>
    <dataValidation type="textLength" errorStyle="information" allowBlank="1" showInputMessage="1" showErrorMessage="1" error="XLBVal:6=1944.36_x000d__x000a_" sqref="H15">
      <formula1>0</formula1>
      <formula2>300</formula2>
    </dataValidation>
    <dataValidation type="textLength" errorStyle="information" allowBlank="1" showInputMessage="1" showErrorMessage="1" error="XLBVal:6=7141_x000d__x000a_" sqref="H12">
      <formula1>0</formula1>
      <formula2>300</formula2>
    </dataValidation>
    <dataValidation type="textLength" errorStyle="information" allowBlank="1" showInputMessage="1" showErrorMessage="1" error="XLBVal:6=5654.12_x000d__x000a_" sqref="H11">
      <formula1>0</formula1>
      <formula2>300</formula2>
    </dataValidation>
    <dataValidation type="textLength" errorStyle="information" allowBlank="1" showInputMessage="1" showErrorMessage="1" error="XLBVal:6=5808.79_x000d__x000a_" sqref="H10">
      <formula1>0</formula1>
      <formula2>300</formula2>
    </dataValidation>
    <dataValidation type="textLength" errorStyle="information" allowBlank="1" showInputMessage="1" showErrorMessage="1" error="XLBVal:6=957041.15_x000d__x000a_" sqref="H9">
      <formula1>0</formula1>
      <formula2>300</formula2>
    </dataValidation>
    <dataValidation type="textLength" errorStyle="information" allowBlank="1" showInputMessage="1" showErrorMessage="1" error="XLBVal:6=404328.58_x000d__x000a_" sqref="H8">
      <formula1>0</formula1>
      <formula2>300</formula2>
    </dataValidation>
    <dataValidation type="textLength" errorStyle="information" allowBlank="1" showInputMessage="1" showErrorMessage="1" error="XLBVal:6=206135.62_x000d__x000a_" sqref="H7">
      <formula1>0</formula1>
      <formula2>300</formula2>
    </dataValidation>
    <dataValidation type="textLength" errorStyle="information" allowBlank="1" showInputMessage="1" showErrorMessage="1" error="XLBVal:6=2386.35_x000d__x000a_" sqref="H6">
      <formula1>0</formula1>
      <formula2>300</formula2>
    </dataValidation>
    <dataValidation type="textLength" errorStyle="information" allowBlank="1" showInputMessage="1" showErrorMessage="1" error="XLBVal:6=4700427.65_x000d__x000a_" sqref="H5">
      <formula1>0</formula1>
      <formula2>300</formula2>
    </dataValidation>
    <dataValidation type="textLength" errorStyle="information" allowBlank="1" showInputMessage="1" showErrorMessage="1" error="XLBVal:6=19229.23_x000d__x000a_" sqref="P46">
      <formula1>0</formula1>
      <formula2>300</formula2>
    </dataValidation>
    <dataValidation type="textLength" errorStyle="information" allowBlank="1" showInputMessage="1" showErrorMessage="1" error="XLBVal:6=449939.44_x000d__x000a_" sqref="P40">
      <formula1>0</formula1>
      <formula2>300</formula2>
    </dataValidation>
    <dataValidation type="textLength" errorStyle="information" allowBlank="1" showInputMessage="1" showErrorMessage="1" error="XLBVal:6=3982.44_x000d__x000a_" sqref="K40">
      <formula1>0</formula1>
      <formula2>300</formula2>
    </dataValidation>
    <dataValidation type="textLength" errorStyle="information" allowBlank="1" showInputMessage="1" showErrorMessage="1" error="XLBVal:6=6142401.28_x000d__x000a_" sqref="P38">
      <formula1>0</formula1>
      <formula2>300</formula2>
    </dataValidation>
    <dataValidation type="textLength" errorStyle="information" allowBlank="1" showInputMessage="1" showErrorMessage="1" error="XLBVal:6=58233.7_x000d__x000a_" sqref="K38">
      <formula1>0</formula1>
      <formula2>300</formula2>
    </dataValidation>
    <dataValidation type="textLength" errorStyle="information" allowBlank="1" showInputMessage="1" showErrorMessage="1" error="XLBVal:6=2594359.35_x000d__x000a_" sqref="P36">
      <formula1>0</formula1>
      <formula2>300</formula2>
    </dataValidation>
    <dataValidation type="textLength" errorStyle="information" allowBlank="1" showInputMessage="1" showErrorMessage="1" error="XLBVal:6=1691198.59_x000d__x000a_" sqref="P30">
      <formula1>0</formula1>
      <formula2>300</formula2>
    </dataValidation>
    <dataValidation type="textLength" errorStyle="information" allowBlank="1" showInputMessage="1" showErrorMessage="1" error="XLBVal:6=17153.15_x000d__x000a_" sqref="E100">
      <formula1>0</formula1>
      <formula2>300</formula2>
    </dataValidation>
    <dataValidation type="textLength" errorStyle="information" allowBlank="1" showInputMessage="1" showErrorMessage="1" error="XLBVal:6=14875880.65_x000d__x000a_" sqref="P28">
      <formula1>0</formula1>
      <formula2>300</formula2>
    </dataValidation>
    <dataValidation type="textLength" errorStyle="information" allowBlank="1" showInputMessage="1" showErrorMessage="1" error="XLBVal:6=193417_x000d__x000a_" sqref="K28">
      <formula1>0</formula1>
      <formula2>300</formula2>
    </dataValidation>
    <dataValidation type="textLength" errorStyle="information" allowBlank="1" showInputMessage="1" showErrorMessage="1" error="XLBVal:6=98252_x000d__x000a_" sqref="I28">
      <formula1>0</formula1>
      <formula2>300</formula2>
    </dataValidation>
    <dataValidation type="textLength" errorStyle="information" allowBlank="1" showInputMessage="1" showErrorMessage="1" error="XLBVal:6=93073187.85_x000d__x000a_" sqref="P26">
      <formula1>0</formula1>
      <formula2>300</formula2>
    </dataValidation>
    <dataValidation type="textLength" errorStyle="information" allowBlank="1" showInputMessage="1" showErrorMessage="1" error="XLBVal:6=1199023_x000d__x000a_" sqref="K26">
      <formula1>0</formula1>
      <formula2>300</formula2>
    </dataValidation>
    <dataValidation type="textLength" errorStyle="information" allowBlank="1" showInputMessage="1" showErrorMessage="1" error="XLBVal:6=609161_x000d__x000a_" sqref="I26">
      <formula1>0</formula1>
      <formula2>300</formula2>
    </dataValidation>
    <dataValidation type="textLength" errorStyle="information" allowBlank="1" showInputMessage="1" showErrorMessage="1" error="XLBVal:6=75000_x000d__x000a_" sqref="F26">
      <formula1>0</formula1>
      <formula2>300</formula2>
    </dataValidation>
    <dataValidation type="textLength" errorStyle="information" allowBlank="1" showInputMessage="1" showErrorMessage="1" error="XLBVal:6=27729891.48_x000d__x000a_" sqref="P20">
      <formula1>0</formula1>
      <formula2>300</formula2>
    </dataValidation>
    <dataValidation type="textLength" errorStyle="information" allowBlank="1" showInputMessage="1" showErrorMessage="1" error="XLBVal:6=313817_x000d__x000a_" sqref="K20">
      <formula1>0</formula1>
      <formula2>300</formula2>
    </dataValidation>
    <dataValidation type="textLength" errorStyle="information" allowBlank="1" showInputMessage="1" showErrorMessage="1" error="XLBVal:6=19859_x000d__x000a_" sqref="I20">
      <formula1>0</formula1>
      <formula2>300</formula2>
    </dataValidation>
    <dataValidation type="textLength" errorStyle="information" allowBlank="1" showInputMessage="1" showErrorMessage="1" error="XLBVal:6=-57137.66_x000d__x000a_" sqref="G20">
      <formula1>0</formula1>
      <formula2>300</formula2>
    </dataValidation>
    <dataValidation type="textLength" errorStyle="information" allowBlank="1" showInputMessage="1" showErrorMessage="1" error="XLBVal:6=9127999.55_x000d__x000a_" sqref="P18">
      <formula1>0</formula1>
      <formula2>300</formula2>
    </dataValidation>
    <dataValidation type="textLength" errorStyle="information" allowBlank="1" showInputMessage="1" showErrorMessage="1" error="XLBVal:6=116564_x000d__x000a_" sqref="K18">
      <formula1>0</formula1>
      <formula2>300</formula2>
    </dataValidation>
    <dataValidation type="textLength" errorStyle="information" allowBlank="1" showInputMessage="1" showErrorMessage="1" error="XLBVal:6=106247473.24_x000d__x000a_" sqref="P16">
      <formula1>0</formula1>
      <formula2>300</formula2>
    </dataValidation>
    <dataValidation type="textLength" errorStyle="information" allowBlank="1" showInputMessage="1" showErrorMessage="1" error="XLBVal:6=1381373_x000d__x000a_" sqref="K16">
      <formula1>0</formula1>
      <formula2>300</formula2>
    </dataValidation>
    <dataValidation type="textLength" errorStyle="information" allowBlank="1" showInputMessage="1" showErrorMessage="1" error="XLBVal:6=687764_x000d__x000a_" sqref="I16">
      <formula1>0</formula1>
      <formula2>300</formula2>
    </dataValidation>
    <dataValidation type="textLength" errorStyle="information" allowBlank="1" showInputMessage="1" showErrorMessage="1" error="XLBVal:6=-842031.94_x000d__x000a_" sqref="G10">
      <formula1>0</formula1>
      <formula2>300</formula2>
    </dataValidation>
    <dataValidation type="textLength" errorStyle="information" allowBlank="1" showInputMessage="1" showErrorMessage="1" error="XLBVal:6=603987750.07_x000d__x000a_" sqref="P8 P10">
      <formula1>0</formula1>
      <formula2>300</formula2>
    </dataValidation>
    <dataValidation type="textLength" errorStyle="information" allowBlank="1" showInputMessage="1" showErrorMessage="1" error="XLBVal:6=739956_x000d__x000a_" sqref="I8">
      <formula1>0</formula1>
      <formula2>300</formula2>
    </dataValidation>
    <dataValidation type="textLength" errorStyle="information" allowBlank="1" showInputMessage="1" showErrorMessage="1" error="XLBVal:6=-3610402.58_x000d__x000a_" sqref="E8">
      <formula1>0</formula1>
      <formula2>300</formula2>
    </dataValidation>
    <dataValidation type="textLength" errorStyle="information" allowBlank="1" showInputMessage="1" showErrorMessage="1" error="XLBVal:6=49076_x000d__x000a_" sqref="E107">
      <formula1>0</formula1>
      <formula2>300</formula2>
    </dataValidation>
    <dataValidation type="textLength" errorStyle="information" allowBlank="1" showInputMessage="1" showErrorMessage="1" error="XLBVal:6=18011_x000d__x000a_" sqref="E106">
      <formula1>0</formula1>
      <formula2>300</formula2>
    </dataValidation>
    <dataValidation type="textLength" errorStyle="information" allowBlank="1" showInputMessage="1" showErrorMessage="1" error="XLBVal:6=87978.57_x000d__x000a_" sqref="E96">
      <formula1>0</formula1>
      <formula2>300</formula2>
    </dataValidation>
    <dataValidation type="textLength" errorStyle="information" allowBlank="1" showInputMessage="1" showErrorMessage="1" error="XLBVal:6=-174397.43_x000d__x000a_" sqref="E94">
      <formula1>0</formula1>
      <formula2>300</formula2>
    </dataValidation>
    <dataValidation type="textLength" errorStyle="information" allowBlank="1" showInputMessage="1" showErrorMessage="1" error="XLBVal:6=-1805962.6_x000d__x000a_" sqref="E93">
      <formula1>0</formula1>
      <formula2>300</formula2>
    </dataValidation>
    <dataValidation type="textLength" errorStyle="information" allowBlank="1" showInputMessage="1" showErrorMessage="1" error="XLBVal:6=-100373.03_x000d__x000a_" sqref="E90">
      <formula1>0</formula1>
      <formula2>300</formula2>
    </dataValidation>
    <dataValidation type="textLength" errorStyle="information" allowBlank="1" showInputMessage="1" showErrorMessage="1" error="XLBVal:6=-49920.35_x000d__x000a_" sqref="E88">
      <formula1>0</formula1>
      <formula2>300</formula2>
    </dataValidation>
    <dataValidation type="textLength" errorStyle="information" allowBlank="1" showInputMessage="1" showErrorMessage="1" error="XLBVal:6=-640920.58_x000d__x000a_" sqref="E86">
      <formula1>0</formula1>
      <formula2>300</formula2>
    </dataValidation>
    <dataValidation type="textLength" errorStyle="information" allowBlank="1" showInputMessage="1" showErrorMessage="1" error="XLBVal:6=-332899.7_x000d__x000a_" sqref="E77">
      <formula1>0</formula1>
      <formula2>300</formula2>
    </dataValidation>
    <dataValidation type="textLength" errorStyle="information" allowBlank="1" showInputMessage="1" showErrorMessage="1" error="XLBVal:6=-17153.15_x000d__x000a_" sqref="E75">
      <formula1>0</formula1>
      <formula2>300</formula2>
    </dataValidation>
    <dataValidation type="textLength" errorStyle="information" allowBlank="1" showInputMessage="1" showErrorMessage="1" error="XLBVal:6=-3488885.87_x000d__x000a_" sqref="E73">
      <formula1>0</formula1>
      <formula2>300</formula2>
    </dataValidation>
    <dataValidation type="textLength" errorStyle="information" allowBlank="1" showInputMessage="1" showErrorMessage="1" error="XLBVal:6=-5199_x000d__x000a_" sqref="F70">
      <formula1>0</formula1>
      <formula2>300</formula2>
    </dataValidation>
    <dataValidation type="textLength" errorStyle="information" allowBlank="1" showInputMessage="1" showErrorMessage="1" error="XLBVal:6=-1375_x000d__x000a_" sqref="E55">
      <formula1>0</formula1>
      <formula2>300</formula2>
    </dataValidation>
    <dataValidation type="textLength" errorStyle="information" allowBlank="1" showInputMessage="1" showErrorMessage="1" error="XLBVal:6=-534802.6_x000d__x000a_" sqref="E65">
      <formula1>0</formula1>
      <formula2>300</formula2>
    </dataValidation>
    <dataValidation type="textLength" errorStyle="information" allowBlank="1" showInputMessage="1" showErrorMessage="1" error="XLBVal:6=-5000_x000d__x000a_" sqref="E62">
      <formula1>0</formula1>
      <formula2>300</formula2>
    </dataValidation>
    <dataValidation type="textLength" errorStyle="information" allowBlank="1" showInputMessage="1" showErrorMessage="1" error="XLBVal:6=-90100.17_x000d__x000a_" sqref="E56">
      <formula1>0</formula1>
      <formula2>300</formula2>
    </dataValidation>
    <dataValidation type="textLength" errorStyle="information" allowBlank="1" showInputMessage="1" showErrorMessage="1" error="XLBVal:6=440588.46_x000d__x000a_" sqref="E51">
      <formula1>0</formula1>
      <formula2>300</formula2>
    </dataValidation>
    <dataValidation type="textLength" errorStyle="information" allowBlank="1" showInputMessage="1" showErrorMessage="1" error="XLBVal:6=5504183.43_x000d__x000a_" sqref="E50">
      <formula1>0</formula1>
      <formula2>300</formula2>
    </dataValidation>
    <dataValidation type="textLength" errorStyle="information" allowBlank="1" showInputMessage="1" showErrorMessage="1" error="XLBVal:6=2671455.36_x000d__x000a_" sqref="E44">
      <formula1>0</formula1>
      <formula2>300</formula2>
    </dataValidation>
    <dataValidation type="textLength" errorStyle="information" allowBlank="1" showInputMessage="1" showErrorMessage="1" error="XLBVal:6=6297683.66_x000d__x000a_" sqref="E32">
      <formula1>0</formula1>
      <formula2>300</formula2>
    </dataValidation>
    <dataValidation type="textLength" errorStyle="information" allowBlank="1" showInputMessage="1" showErrorMessage="1" error="XLBVal:6=57658734.62_x000d__x000a_" sqref="E31">
      <formula1>0</formula1>
      <formula2>300</formula2>
    </dataValidation>
    <dataValidation type="textLength" errorStyle="information" allowBlank="1" showInputMessage="1" showErrorMessage="1" error="XLBVal:6=543528_x000d__x000a_" sqref="E29">
      <formula1>0</formula1>
      <formula2>300</formula2>
    </dataValidation>
    <dataValidation type="textLength" errorStyle="information" allowBlank="1" showInputMessage="1" showErrorMessage="1" error="XLBVal:6=706108_x000d__x000a_" sqref="E28">
      <formula1>0</formula1>
      <formula2>300</formula2>
    </dataValidation>
    <dataValidation type="textLength" errorStyle="information" allowBlank="1" showInputMessage="1" showErrorMessage="1" error="XLBVal:6=4023220.66_x000d__x000a_" sqref="E24">
      <formula1>0</formula1>
      <formula2>300</formula2>
    </dataValidation>
    <dataValidation type="textLength" errorStyle="information" allowBlank="1" showInputMessage="1" showErrorMessage="1" error="XLBVal:6=10000000_x000d__x000a_" sqref="E25">
      <formula1>0</formula1>
      <formula2>300</formula2>
    </dataValidation>
    <dataValidation type="textLength" errorStyle="information" allowBlank="1" showInputMessage="1" showErrorMessage="1" error="XLBVal:6=140000_x000d__x000a_" sqref="E17">
      <formula1>0</formula1>
      <formula2>300</formula2>
    </dataValidation>
    <dataValidation type="textLength" errorStyle="information" allowBlank="1" showInputMessage="1" showErrorMessage="1" error="XLBVal:6=4070336.84_x000d__x000a_" sqref="E13:F13">
      <formula1>0</formula1>
      <formula2>300</formula2>
    </dataValidation>
    <dataValidation type="textLength" errorStyle="information" allowBlank="1" showInputMessage="1" showErrorMessage="1" error="XLBVal:6=5199_x000d__x000a_" sqref="F21">
      <formula1>0</formula1>
      <formula2>300</formula2>
    </dataValidation>
    <dataValidation type="textLength" errorStyle="information" allowBlank="1" showInputMessage="1" showErrorMessage="1" error="XLBVal:6=5199_x000d__x000a_" sqref="E21">
      <formula1>0</formula1>
      <formula2>300</formula2>
    </dataValidation>
    <dataValidation type="textLength" errorStyle="information" allowBlank="1" showInputMessage="1" showErrorMessage="1" error="XLBVal:6=5527580.14_x000d__x000a_" sqref="E20">
      <formula1>0</formula1>
      <formula2>300</formula2>
    </dataValidation>
    <dataValidation type="textLength" errorStyle="information" allowBlank="1" showInputMessage="1" showErrorMessage="1" error="XLBVal:6=6250_x000d__x000a_" sqref="E27">
      <formula1>0</formula1>
      <formula2>300</formula2>
    </dataValidation>
    <dataValidation type="textLength" errorStyle="information" allowBlank="1" showInputMessage="1" showErrorMessage="1" error="XLBVal:6=63162918.05_x000d__x000a_" sqref="F31">
      <formula1>0</formula1>
      <formula2>300</formula2>
    </dataValidation>
    <dataValidation type="textLength" errorStyle="information" allowBlank="1" showInputMessage="1" showErrorMessage="1" error="XLBVal:6=6738272.12_x000d__x000a_" sqref="F32">
      <formula1>0</formula1>
      <formula2>300</formula2>
    </dataValidation>
    <dataValidation type="textLength" errorStyle="information" allowBlank="1" showInputMessage="1" showErrorMessage="1" error="XLBVal:6=887727.91_x000d__x000a_" sqref="F40">
      <formula1>0</formula1>
      <formula2>300</formula2>
    </dataValidation>
    <dataValidation type="textLength" errorStyle="information" allowBlank="1" showInputMessage="1" showErrorMessage="1" error="XLBVal:6=5290464.51_x000d__x000a_" sqref="F50">
      <formula1>0</formula1>
      <formula2>300</formula2>
    </dataValidation>
    <dataValidation type="textLength" errorStyle="information" allowBlank="1" showInputMessage="1" showErrorMessage="1" error="XLBVal:6=311900.69_x000d__x000a_" sqref="F51">
      <formula1>0</formula1>
      <formula2>300</formula2>
    </dataValidation>
    <dataValidation type="textLength" errorStyle="information" allowBlank="1" showInputMessage="1" showErrorMessage="1" error="XLBVal:6=-44852.34_x000d__x000a_" sqref="F56">
      <formula1>0</formula1>
      <formula2>300</formula2>
    </dataValidation>
    <dataValidation type="textLength" errorStyle="information" allowBlank="1" showInputMessage="1" showErrorMessage="1" error="XLBVal:6=-63201_x000d__x000a_" sqref="F62">
      <formula1>0</formula1>
      <formula2>300</formula2>
    </dataValidation>
    <dataValidation type="textLength" errorStyle="information" allowBlank="1" showInputMessage="1" showErrorMessage="1" error="XLBVal:6=-616409.33_x000d__x000a_" sqref="F65">
      <formula1>0</formula1>
      <formula2>300</formula2>
    </dataValidation>
    <dataValidation type="textLength" errorStyle="information" allowBlank="1" showInputMessage="1" showErrorMessage="1" error="XLBVal:6=-1375_x000d__x000a_" sqref="E68">
      <formula1>0</formula1>
      <formula2>300</formula2>
    </dataValidation>
    <dataValidation type="textLength" errorStyle="information" allowBlank="1" showInputMessage="1" showErrorMessage="1" error="XLBVal:6=-3797323.7_x000d__x000a_" sqref="F69">
      <formula1>0</formula1>
      <formula2>300</formula2>
    </dataValidation>
    <dataValidation type="textLength" errorStyle="information" allowBlank="1" showInputMessage="1" showErrorMessage="1" error="XLBVal:6=-3244381.69_x000d__x000a_" sqref="E69">
      <formula1>0</formula1>
      <formula2>300</formula2>
    </dataValidation>
    <dataValidation type="textLength" errorStyle="information" allowBlank="1" showInputMessage="1" showErrorMessage="1" error="XLBVal:6=-339613.37_x000d__x000a_" sqref="F71">
      <formula1>0</formula1>
      <formula2>300</formula2>
    </dataValidation>
    <dataValidation type="textLength" errorStyle="information" allowBlank="1" showInputMessage="1" showErrorMessage="1" error="XLBVal:6=-3589258.9_x000d__x000a_" sqref="F73">
      <formula1>0</formula1>
      <formula2>300</formula2>
    </dataValidation>
    <dataValidation type="textLength" errorStyle="information" allowBlank="1" showInputMessage="1" showErrorMessage="1" error="XLBVal:6=-10000000_x000d__x000a_" sqref="F74">
      <formula1>0</formula1>
      <formula2>300</formula2>
    </dataValidation>
    <dataValidation type="textLength" errorStyle="information" allowBlank="1" showInputMessage="1" showErrorMessage="1" error="XLBVal:6=0_x000d__x000a_" sqref="F75">
      <formula1>0</formula1>
      <formula2>300</formula2>
    </dataValidation>
    <dataValidation type="textLength" errorStyle="information" allowBlank="1" showInputMessage="1" showErrorMessage="1" error="XLBVal:6=-8100906.73_x000d__x000a_" sqref="F76">
      <formula1>0</formula1>
      <formula2>300</formula2>
    </dataValidation>
    <dataValidation type="textLength" errorStyle="information" allowBlank="1" showInputMessage="1" showErrorMessage="1" error="XLBVal:6=-6294944.13_x000d__x000a_" sqref="E76">
      <formula1>0</formula1>
      <formula2>300</formula2>
    </dataValidation>
    <dataValidation type="textLength" errorStyle="information" allowBlank="1" showInputMessage="1" showErrorMessage="1" error="XLBVal:6=-81606.73_x000d__x000a_" sqref="E78">
      <formula1>0</formula1>
      <formula2>300</formula2>
    </dataValidation>
    <dataValidation type="textLength" errorStyle="information" allowBlank="1" showInputMessage="1" showErrorMessage="1" error="XLBVal:6=-676027.51_x000d__x000a_" sqref="F86">
      <formula1>0</formula1>
      <formula2>300</formula2>
    </dataValidation>
    <dataValidation type="textLength" errorStyle="information" allowBlank="1" showInputMessage="1" showErrorMessage="1" error="XLBVal:6=-49920_x000d__x000a_" sqref="F88">
      <formula1>0</formula1>
      <formula2>300</formula2>
    </dataValidation>
    <dataValidation type="textLength" errorStyle="information" allowBlank="1" showInputMessage="1" showErrorMessage="1" error="XLBVal:6=-361736.39_x000d__x000a_" sqref="F90">
      <formula1>0</formula1>
      <formula2>300</formula2>
    </dataValidation>
    <dataValidation type="textLength" errorStyle="information" allowBlank="1" showInputMessage="1" showErrorMessage="1" error="XLBVal:6=-1951380.44_x000d__x000a_" sqref="F93">
      <formula1>0</formula1>
      <formula2>300</formula2>
    </dataValidation>
    <dataValidation type="textLength" errorStyle="information" allowBlank="1" showInputMessage="1" showErrorMessage="1" error="XLBVal:6=-233845.87_x000d__x000a_" sqref="F94">
      <formula1>0</formula1>
      <formula2>300</formula2>
    </dataValidation>
    <dataValidation type="textLength" errorStyle="information" allowBlank="1" showInputMessage="1" showErrorMessage="1" error="XLBVal:6=32849.69_x000d__x000a_" sqref="F96">
      <formula1>0</formula1>
      <formula2>300</formula2>
    </dataValidation>
    <dataValidation type="textLength" errorStyle="information" allowBlank="1" showInputMessage="1" showErrorMessage="1" error="XLBVal:6=-1184_x000d__x000a_" sqref="E104">
      <formula1>0</formula1>
      <formula2>300</formula2>
    </dataValidation>
    <dataValidation type="textLength" errorStyle="information" allowBlank="1" showInputMessage="1" showErrorMessage="1" error="XLBVal:6=-300161.8_x000d__x000a_" sqref="E108">
      <formula1>0</formula1>
      <formula2>300</formula2>
    </dataValidation>
    <dataValidation type="textLength" errorStyle="information" allowBlank="1" showInputMessage="1" showErrorMessage="1" error="XLBVal:6=74325.19_x000d__x000a_" sqref="E109">
      <formula1>0</formula1>
      <formula2>300</formula2>
    </dataValidation>
    <dataValidation type="textLength" errorStyle="information" allowBlank="1" showInputMessage="1" showErrorMessage="1" error="XLBVal:6=-531437.4_x000d__x000a_" sqref="E110">
      <formula1>0</formula1>
      <formula2>300</formula2>
    </dataValidation>
    <dataValidation type="textLength" errorStyle="information" allowBlank="1" showInputMessage="1" showErrorMessage="1" error="XLBVal:6=1107600.08_x000d__x000a_" sqref="E111">
      <formula1>0</formula1>
      <formula2>300</formula2>
    </dataValidation>
    <dataValidation type="textLength" errorStyle="information" allowBlank="1" showInputMessage="1" showErrorMessage="1" error="XLBVal:6=-87123.74_x000d__x000a_" sqref="E112">
      <formula1>0</formula1>
      <formula2>300</formula2>
    </dataValidation>
    <dataValidation type="textLength" errorStyle="information" allowBlank="1" showInputMessage="1" showErrorMessage="1" error="XLBVal:6=295923.54_x000d__x000a_" sqref="E113">
      <formula1>0</formula1>
      <formula2>300</formula2>
    </dataValidation>
    <dataValidation type="textLength" errorStyle="information" allowBlank="1" showInputMessage="1" showErrorMessage="1" error="XLBVal:6=-50013.44_x000d__x000a_" sqref="E114">
      <formula1>0</formula1>
      <formula2>300</formula2>
    </dataValidation>
    <dataValidation type="textLength" errorStyle="information" allowBlank="1" showInputMessage="1" showErrorMessage="1" error="XLBVal:6=547678.39_x000d__x000a_" sqref="E115">
      <formula1>0</formula1>
      <formula2>300</formula2>
    </dataValidation>
    <dataValidation type="textLength" errorStyle="information" allowBlank="1" showInputMessage="1" showErrorMessage="1" error="XLBVal:6=-374923.7_x000d__x000a_" sqref="E116">
      <formula1>0</formula1>
      <formula2>300</formula2>
    </dataValidation>
    <dataValidation type="textLength" errorStyle="information" allowBlank="1" showInputMessage="1" showErrorMessage="1" error="XLBVal:6=1882.41_x000d__x000a_" sqref="E117">
      <formula1>0</formula1>
      <formula2>300</formula2>
    </dataValidation>
    <dataValidation type="textLength" errorStyle="information" allowBlank="1" showInputMessage="1" showErrorMessage="1" error="XLBVal:6=794907.26_x000d__x000a_" sqref="E148">
      <formula1>0</formula1>
      <formula2>300</formula2>
    </dataValidation>
    <dataValidation type="textLength" errorStyle="information" allowBlank="1" showInputMessage="1" showErrorMessage="1" error="XLBVal:6=4052.01_x000d__x000a_" sqref="E137">
      <formula1>0</formula1>
      <formula2>300</formula2>
    </dataValidation>
    <dataValidation type="textLength" errorStyle="information" allowBlank="1" showInputMessage="1" showErrorMessage="1" error="XLBVal:6=224936.07_x000d__x000a_" sqref="E134">
      <formula1>0</formula1>
      <formula2>300</formula2>
    </dataValidation>
    <dataValidation type="textLength" errorStyle="information" allowBlank="1" showInputMessage="1" showErrorMessage="1" error="XLBVal:6=669443.45_x000d__x000a_" sqref="E133">
      <formula1>0</formula1>
      <formula2>300</formula2>
    </dataValidation>
    <dataValidation type="textLength" errorStyle="information" allowBlank="1" showInputMessage="1" showErrorMessage="1" error="XLBVal:6=-18210.52_x000d__x000a_" sqref="E125">
      <formula1>0</formula1>
      <formula2>300</formula2>
    </dataValidation>
    <dataValidation type="textLength" errorStyle="information" allowBlank="1" showInputMessage="1" showErrorMessage="1" error="XLBVal:6=-132046.82_x000d__x000a_" sqref="E124">
      <formula1>0</formula1>
      <formula2>300</formula2>
    </dataValidation>
    <dataValidation type="textLength" errorStyle="information" allowBlank="1" showInputMessage="1" showErrorMessage="1" error="XLBVal:6=1151187.86_x000d__x000a_" sqref="E123">
      <formula1>0</formula1>
      <formula2>300</formula2>
    </dataValidation>
    <dataValidation type="textLength" errorStyle="information" allowBlank="1" showInputMessage="1" showErrorMessage="1" error="XLBVal:6=1858.32_x000d__x000a_" sqref="E122">
      <formula1>0</formula1>
      <formula2>300</formula2>
    </dataValidation>
    <dataValidation type="textLength" errorStyle="information" allowBlank="1" showInputMessage="1" showErrorMessage="1" error="XLBVal:6=389334.23_x000d__x000a_" sqref="E119">
      <formula1>0</formula1>
      <formula2>300</formula2>
    </dataValidation>
    <dataValidation type="textLength" errorStyle="information" allowBlank="1" showInputMessage="1" showErrorMessage="1" error="XLBVal:6=487275.11_x000d__x000a_" sqref="F119">
      <formula1>0</formula1>
      <formula2>300</formula2>
    </dataValidation>
    <dataValidation type="textLength" errorStyle="information" allowBlank="1" showInputMessage="1" showErrorMessage="1" error="XLBVal:6=6664.38_x000d__x000a_" sqref="F120">
      <formula1>0</formula1>
      <formula2>300</formula2>
    </dataValidation>
    <dataValidation type="textLength" errorStyle="information" allowBlank="1" showInputMessage="1" showErrorMessage="1" error="XLBVal:6=860682.18_x000d__x000a_" sqref="F123">
      <formula1>0</formula1>
      <formula2>300</formula2>
    </dataValidation>
    <dataValidation type="textLength" errorStyle="information" allowBlank="1" showInputMessage="1" showErrorMessage="1" error="XLBVal:6=-141675.55_x000d__x000a_" sqref="F124">
      <formula1>0</formula1>
      <formula2>300</formula2>
    </dataValidation>
    <dataValidation type="textLength" errorStyle="information" allowBlank="1" showInputMessage="1" showErrorMessage="1" error="XLBVal:6=801771.98_x000d__x000a_" sqref="F133">
      <formula1>0</formula1>
      <formula2>300</formula2>
    </dataValidation>
    <dataValidation type="textLength" errorStyle="information" allowBlank="1" showInputMessage="1" showErrorMessage="1" error="XLBVal:6=105624.46_x000d__x000a_" sqref="F134">
      <formula1>0</formula1>
      <formula2>300</formula2>
    </dataValidation>
    <dataValidation type="textLength" errorStyle="information" allowBlank="1" showInputMessage="1" showErrorMessage="1" error="XLBVal:6=841244.84_x000d__x000a_" sqref="F148">
      <formula1>0</formula1>
      <formula2>300</formula2>
    </dataValidation>
    <dataValidation type="textLength" errorStyle="information" allowBlank="1" showInputMessage="1" showErrorMessage="1" error="XLBVal:6=0_x000d__x000a_" sqref="E145">
      <formula1>0</formula1>
      <formula2>300</formula2>
    </dataValidation>
    <dataValidation type="textLength" errorStyle="information" allowBlank="1" showInputMessage="1" showErrorMessage="1" error="XLBVal:6=890.93_x000d__x000a_" sqref="E159">
      <formula1>0</formula1>
      <formula2>300</formula2>
    </dataValidation>
    <dataValidation type="textLength" errorStyle="information" allowBlank="1" showInputMessage="1" showErrorMessage="1" error="XLBVal:6=-8671499.85_x000d__x000a_" sqref="E156">
      <formula1>0</formula1>
      <formula2>300</formula2>
    </dataValidation>
    <dataValidation type="textLength" errorStyle="information" allowBlank="1" showInputMessage="1" showErrorMessage="1" error="XLBVal:2=0_x000d__x000a_" sqref="E131 E101">
      <formula1>0</formula1>
      <formula2>300</formula2>
    </dataValidation>
    <dataValidation type="textLength" errorStyle="information" allowBlank="1" showInputMessage="1" showErrorMessage="1" error="XLBVal:6=168.22_x000d__x000a_" sqref="F159">
      <formula1>0</formula1>
      <formula2>300</formula2>
    </dataValidation>
    <dataValidation type="textLength" errorStyle="information" allowBlank="1" showInputMessage="1" showErrorMessage="1" error="XLBVal:6=-1020990.51_x000d__x000a_" sqref="E170">
      <formula1>0</formula1>
      <formula2>300</formula2>
    </dataValidation>
    <dataValidation type="textLength" errorStyle="information" allowBlank="1" showInputMessage="1" showErrorMessage="1" error="XLBVal:6=-111111.42_x000d__x000a_" sqref="E169">
      <formula1>0</formula1>
      <formula2>300</formula2>
    </dataValidation>
    <dataValidation type="textLength" errorStyle="information" allowBlank="1" showInputMessage="1" showErrorMessage="1" error="XLBVal:6=-206566.49_x000d__x000a_" sqref="E168">
      <formula1>0</formula1>
      <formula2>300</formula2>
    </dataValidation>
    <dataValidation type="textLength" errorStyle="information" allowBlank="1" showInputMessage="1" showErrorMessage="1" error="XLBVal:6=-788112.08_x000d__x000a_" sqref="E166">
      <formula1>0</formula1>
      <formula2>300</formula2>
    </dataValidation>
    <dataValidation type="textLength" errorStyle="information" allowBlank="1" showInputMessage="1" showErrorMessage="1" error="XLBVal:6=-347551.07_x000d__x000a_" sqref="F166">
      <formula1>0</formula1>
      <formula2>300</formula2>
    </dataValidation>
    <dataValidation type="textLength" errorStyle="information" allowBlank="1" showInputMessage="1" showErrorMessage="1" error="XLBVal:6=-8359.06_x000d__x000a_" sqref="F238">
      <formula1>0</formula1>
      <formula2>300</formula2>
    </dataValidation>
    <dataValidation type="textLength" errorStyle="information" allowBlank="1" showInputMessage="1" showErrorMessage="1" error="XLBVal:6=-1912926.87_x000d__x000a_" sqref="F206">
      <formula1>0</formula1>
      <formula2>300</formula2>
    </dataValidation>
    <dataValidation type="textLength" errorStyle="information" allowBlank="1" showInputMessage="1" showErrorMessage="1" error="XLBVal:6=-56488.61_x000d__x000a_" sqref="E206">
      <formula1>0</formula1>
      <formula2>300</formula2>
    </dataValidation>
    <dataValidation type="textLength" errorStyle="information" allowBlank="1" showInputMessage="1" showErrorMessage="1" error="XLBVal:6=-500_x000d__x000a_" sqref="E238">
      <formula1>0</formula1>
      <formula2>300</formula2>
    </dataValidation>
    <dataValidation type="textLength" errorStyle="information" allowBlank="1" showInputMessage="1" showErrorMessage="1" error="XLBVal:6=-149750.41_x000d__x000a_" sqref="E249">
      <formula1>0</formula1>
      <formula2>300</formula2>
    </dataValidation>
    <dataValidation type="textLength" errorStyle="information" allowBlank="1" showInputMessage="1" showErrorMessage="1" error="XLBVal:6=-26987.18_x000d__x000a_" sqref="E240">
      <formula1>0</formula1>
      <formula2>300</formula2>
    </dataValidation>
    <dataValidation type="textLength" errorStyle="information" allowBlank="1" showInputMessage="1" showErrorMessage="1" error="XLBVal:6=-92617_x000d__x000a_" sqref="E235">
      <formula1>0</formula1>
      <formula2>300</formula2>
    </dataValidation>
    <dataValidation type="textLength" errorStyle="information" allowBlank="1" showInputMessage="1" showErrorMessage="1" error="XLBVal:6=-5990_x000d__x000a_" sqref="E228">
      <formula1>0</formula1>
      <formula2>300</formula2>
    </dataValidation>
    <dataValidation type="textLength" errorStyle="information" allowBlank="1" showInputMessage="1" showErrorMessage="1" error="XLBVal:6=-16000_x000d__x000a_" sqref="E227">
      <formula1>0</formula1>
      <formula2>300</formula2>
    </dataValidation>
    <dataValidation type="textLength" errorStyle="information" allowBlank="1" showInputMessage="1" showErrorMessage="1" error="XLBVal:6=-1322.26_x000d__x000a_" sqref="E223">
      <formula1>0</formula1>
      <formula2>300</formula2>
    </dataValidation>
    <dataValidation type="textLength" errorStyle="information" allowBlank="1" showInputMessage="1" showErrorMessage="1" error="XLBVal:6=-11850_x000d__x000a_" sqref="E221">
      <formula1>0</formula1>
      <formula2>300</formula2>
    </dataValidation>
    <dataValidation type="textLength" errorStyle="information" allowBlank="1" showInputMessage="1" showErrorMessage="1" error="XLBVal:6=-14849.58_x000d__x000a_" sqref="E220">
      <formula1>0</formula1>
      <formula2>300</formula2>
    </dataValidation>
    <dataValidation type="textLength" errorStyle="information" allowBlank="1" showInputMessage="1" showErrorMessage="1" error="XLBVal:6=-12259.42_x000d__x000a_" sqref="E219">
      <formula1>0</formula1>
      <formula2>300</formula2>
    </dataValidation>
    <dataValidation type="textLength" errorStyle="information" allowBlank="1" showInputMessage="1" showErrorMessage="1" error="XLBVal:6=-406124_x000d__x000a_" sqref="E217">
      <formula1>0</formula1>
      <formula2>300</formula2>
    </dataValidation>
    <dataValidation type="textLength" errorStyle="information" allowBlank="1" showInputMessage="1" showErrorMessage="1" error="XLBVal:6=-345000_x000d__x000a_" sqref="E214">
      <formula1>0</formula1>
      <formula2>300</formula2>
    </dataValidation>
    <dataValidation type="textLength" errorStyle="information" allowBlank="1" showInputMessage="1" showErrorMessage="1" error="XLBVal:6=-8137.19_x000d__x000a_" sqref="E213">
      <formula1>0</formula1>
      <formula2>300</formula2>
    </dataValidation>
    <dataValidation type="textLength" errorStyle="information" allowBlank="1" showInputMessage="1" showErrorMessage="1" error="XLBVal:6=-970339_x000d__x000a_" sqref="E211">
      <formula1>0</formula1>
      <formula2>300</formula2>
    </dataValidation>
    <dataValidation type="textLength" errorStyle="information" allowBlank="1" showInputMessage="1" showErrorMessage="1" error="XLBVal:6=-3500_x000d__x000a_" sqref="E210">
      <formula1>0</formula1>
      <formula2>300</formula2>
    </dataValidation>
    <dataValidation type="textLength" errorStyle="information" allowBlank="1" showInputMessage="1" showErrorMessage="1" error="XLBVal:6=-141938.5_x000d__x000a_" sqref="E209">
      <formula1>0</formula1>
      <formula2>300</formula2>
    </dataValidation>
    <dataValidation type="textLength" errorStyle="information" allowBlank="1" showInputMessage="1" showErrorMessage="1" error="XLBVal:6=-2292.94_x000d__x000a_" sqref="E208">
      <formula1>0</formula1>
      <formula2>300</formula2>
    </dataValidation>
    <dataValidation type="textLength" errorStyle="information" allowBlank="1" showInputMessage="1" showErrorMessage="1" error="XLBVal:6=-112370.62_x000d__x000a_" sqref="E207">
      <formula1>0</formula1>
      <formula2>300</formula2>
    </dataValidation>
    <dataValidation type="textLength" errorStyle="information" allowBlank="1" showInputMessage="1" showErrorMessage="1" error="XLBVal:6=-94216.81_x000d__x000a_" sqref="E205">
      <formula1>0</formula1>
      <formula2>300</formula2>
    </dataValidation>
    <dataValidation type="textLength" errorStyle="information" allowBlank="1" showInputMessage="1" showErrorMessage="1" error="XLBVal:6=-746457.5_x000d__x000a_" sqref="E204">
      <formula1>0</formula1>
      <formula2>300</formula2>
    </dataValidation>
    <dataValidation type="textLength" errorStyle="information" allowBlank="1" showInputMessage="1" showErrorMessage="1" error="XLBVal:6=-1584145.37_x000d__x000a_" sqref="E201">
      <formula1>0</formula1>
      <formula2>300</formula2>
    </dataValidation>
    <dataValidation type="textLength" errorStyle="information" allowBlank="1" showInputMessage="1" showErrorMessage="1" error="XLBVal:6=-1018528.61_x000d__x000a_" sqref="E200">
      <formula1>0</formula1>
      <formula2>300</formula2>
    </dataValidation>
    <dataValidation type="textLength" errorStyle="information" allowBlank="1" showInputMessage="1" showErrorMessage="1" error="XLBVal:6=-258756.27_x000d__x000a_" sqref="E198">
      <formula1>0</formula1>
      <formula2>300</formula2>
    </dataValidation>
    <dataValidation type="textLength" errorStyle="information" allowBlank="1" showInputMessage="1" showErrorMessage="1" error="XLBVal:6=-837561.39_x000d__x000a_" sqref="E171">
      <formula1>0</formula1>
      <formula2>300</formula2>
    </dataValidation>
    <dataValidation type="textLength" errorStyle="information" allowBlank="1" showInputMessage="1" showErrorMessage="1" error="XLBVal:6=-6000_x000d__x000a_" sqref="F183 F234 E183">
      <formula1>0</formula1>
      <formula2>300</formula2>
    </dataValidation>
    <dataValidation type="textLength" errorStyle="information" allowBlank="1" showInputMessage="1" showErrorMessage="1" error="XLBVal:6=-10.8_x000d__x000a_" sqref="F188 E188">
      <formula1>0</formula1>
      <formula2>300</formula2>
    </dataValidation>
    <dataValidation type="textLength" errorStyle="information" allowBlank="1" showInputMessage="1" showErrorMessage="1" error="XLBVal:6=0_x000d__x000a_" sqref="E190">
      <formula1>0</formula1>
      <formula2>300</formula2>
    </dataValidation>
    <dataValidation type="textLength" errorStyle="information" allowBlank="1" showInputMessage="1" showErrorMessage="1" error="XLBVal:6=-287165.33_x000d__x000a_" sqref="F198">
      <formula1>0</formula1>
      <formula2>300</formula2>
    </dataValidation>
    <dataValidation type="textLength" errorStyle="information" allowBlank="1" showInputMessage="1" showErrorMessage="1" error="XLBVal:6=-722511.01_x000d__x000a_" sqref="F200">
      <formula1>0</formula1>
      <formula2>300</formula2>
    </dataValidation>
    <dataValidation type="textLength" errorStyle="information" allowBlank="1" showInputMessage="1" showErrorMessage="1" error="XLBVal:6=-388915_x000d__x000a_" sqref="F201">
      <formula1>0</formula1>
      <formula2>300</formula2>
    </dataValidation>
    <dataValidation type="textLength" errorStyle="information" allowBlank="1" showInputMessage="1" showErrorMessage="1" error="XLBVal:6=-987200_x000d__x000a_" sqref="F204">
      <formula1>0</formula1>
      <formula2>300</formula2>
    </dataValidation>
    <dataValidation type="textLength" errorStyle="information" allowBlank="1" showInputMessage="1" showErrorMessage="1" error="XLBVal:6=-182078.57_x000d__x000a_" sqref="F205">
      <formula1>0</formula1>
      <formula2>300</formula2>
    </dataValidation>
    <dataValidation type="textLength" errorStyle="information" allowBlank="1" showInputMessage="1" showErrorMessage="1" error="XLBVal:6=-78771.49_x000d__x000a_" sqref="F207">
      <formula1>0</formula1>
      <formula2>300</formula2>
    </dataValidation>
    <dataValidation type="textLength" errorStyle="information" allowBlank="1" showInputMessage="1" showErrorMessage="1" error="XLBVal:6=-1783.67_x000d__x000a_" sqref="F208">
      <formula1>0</formula1>
      <formula2>300</formula2>
    </dataValidation>
    <dataValidation type="textLength" errorStyle="information" allowBlank="1" showInputMessage="1" showErrorMessage="1" error="XLBVal:6=-137100_x000d__x000a_" sqref="F209">
      <formula1>0</formula1>
      <formula2>300</formula2>
    </dataValidation>
    <dataValidation type="textLength" errorStyle="information" allowBlank="1" showInputMessage="1" showErrorMessage="1" error="XLBVal:6=-13300_x000d__x000a_" sqref="F210">
      <formula1>0</formula1>
      <formula2>300</formula2>
    </dataValidation>
    <dataValidation type="textLength" errorStyle="information" allowBlank="1" showInputMessage="1" showErrorMessage="1" error="XLBVal:6=-1050019_x000d__x000a_" sqref="F211">
      <formula1>0</formula1>
      <formula2>300</formula2>
    </dataValidation>
    <dataValidation type="textLength" errorStyle="information" allowBlank="1" showInputMessage="1" showErrorMessage="1" error="XLBVal:6=-10173.92_x000d__x000a_" sqref="F213">
      <formula1>0</formula1>
      <formula2>300</formula2>
    </dataValidation>
    <dataValidation type="textLength" errorStyle="information" allowBlank="1" showInputMessage="1" showErrorMessage="1" error="XLBVal:6=-275000_x000d__x000a_" sqref="F214">
      <formula1>0</formula1>
      <formula2>300</formula2>
    </dataValidation>
    <dataValidation type="textLength" errorStyle="information" allowBlank="1" showInputMessage="1" showErrorMessage="1" error="XLBVal:6=-422000_x000d__x000a_" sqref="F217">
      <formula1>0</formula1>
      <formula2>300</formula2>
    </dataValidation>
    <dataValidation type="textLength" errorStyle="information" allowBlank="1" showInputMessage="1" showErrorMessage="1" error="XLBVal:6=-6339.4_x000d__x000a_" sqref="F184">
      <formula1>0</formula1>
      <formula2>300</formula2>
    </dataValidation>
    <dataValidation type="textLength" errorStyle="information" allowBlank="1" showInputMessage="1" showErrorMessage="1" error="XLBVal:6=-12605.7_x000d__x000a_" sqref="F220">
      <formula1>0</formula1>
      <formula2>300</formula2>
    </dataValidation>
    <dataValidation type="textLength" errorStyle="information" allowBlank="1" showInputMessage="1" showErrorMessage="1" error="XLBVal:6=-15090.77_x000d__x000a_" sqref="F221">
      <formula1>0</formula1>
      <formula2>300</formula2>
    </dataValidation>
    <dataValidation type="textLength" errorStyle="information" allowBlank="1" showInputMessage="1" showErrorMessage="1" error="XLBVal:6=-1287.19_x000d__x000a_" sqref="F223">
      <formula1>0</formula1>
      <formula2>300</formula2>
    </dataValidation>
    <dataValidation type="textLength" errorStyle="information" allowBlank="1" showInputMessage="1" showErrorMessage="1" error="XLBVal:6=-13000_x000d__x000a_" sqref="F227">
      <formula1>0</formula1>
      <formula2>300</formula2>
    </dataValidation>
    <dataValidation type="textLength" errorStyle="information" allowBlank="1" showInputMessage="1" showErrorMessage="1" error="XLBVal:6=-3998.01_x000d__x000a_" sqref="F228">
      <formula1>0</formula1>
      <formula2>300</formula2>
    </dataValidation>
    <dataValidation type="textLength" errorStyle="information" allowBlank="1" showInputMessage="1" showErrorMessage="1" error="XLBVal:6=-69113.95_x000d__x000a_" sqref="F235">
      <formula1>0</formula1>
      <formula2>300</formula2>
    </dataValidation>
    <dataValidation type="textLength" errorStyle="information" allowBlank="1" showInputMessage="1" showErrorMessage="1" error="XLBVal:6=-543058.04_x000d__x000a_" sqref="F240">
      <formula1>0</formula1>
      <formula2>300</formula2>
    </dataValidation>
    <dataValidation type="textLength" errorStyle="information" allowBlank="1" showInputMessage="1" showErrorMessage="1" error="XLBVal:6=0_x000d__x000a_" sqref="E241">
      <formula1>0</formula1>
      <formula2>300</formula2>
    </dataValidation>
    <dataValidation type="textLength" errorStyle="information" allowBlank="1" showInputMessage="1" showErrorMessage="1" error="XLBVal:6=-231845.23_x000d__x000a_" sqref="F249">
      <formula1>0</formula1>
      <formula2>300</formula2>
    </dataValidation>
    <dataValidation type="textLength" errorStyle="information" allowBlank="1" showInputMessage="1" showErrorMessage="1" error="XLBVal:6=-1836278.8_x000d__x000a_" sqref="F279">
      <formula1>0</formula1>
      <formula2>300</formula2>
    </dataValidation>
    <dataValidation type="textLength" errorStyle="information" allowBlank="1" showInputMessage="1" showErrorMessage="1" error="XLBVal:6=-539864.18_x000d__x000a_" sqref="E269">
      <formula1>0</formula1>
      <formula2>300</formula2>
    </dataValidation>
    <dataValidation type="textLength" errorStyle="information" allowBlank="1" showInputMessage="1" showErrorMessage="1" error="XLBVal:2=0_x000d__x000a_" sqref="J12:J17 J26:J29 J19:J24 G36 G18 I18 G28 G30 I30:L30 F5:F12 I36 K36 G38 I38 G40 I40 H13:H14 H16 H24 H27 H29 L6 L9:L17 L19:L29 N6 N9:N10 N12:N17 N19:N24 N26:N30 D5:D30 D36 D44 J6 J9:J10 F132 F129:F130">
      <formula1>0</formula1>
      <formula2>300</formula2>
    </dataValidation>
    <dataValidation type="textLength" errorStyle="information" allowBlank="1" showInputMessage="1" showErrorMessage="1" error="XLBVal:6=1509596.8_x000d__x000a_" sqref="E255">
      <formula1>0</formula1>
      <formula2>300</formula2>
    </dataValidation>
    <dataValidation type="textLength" errorStyle="information" allowBlank="1" showInputMessage="1" showErrorMessage="1" error="XLBVal:6=34170.35_x000d__x000a_" sqref="F271">
      <formula1>0</formula1>
      <formula2>300</formula2>
    </dataValidation>
    <dataValidation type="textLength" errorStyle="information" allowBlank="1" showInputMessage="1" showErrorMessage="1" error="XLBVal:6=182215.97_x000d__x000a_" sqref="F276">
      <formula1>0</formula1>
      <formula2>300</formula2>
    </dataValidation>
    <dataValidation type="textLength" errorStyle="information" allowBlank="1" showInputMessage="1" showErrorMessage="1" error="XLBVal:6=-970732.6_x000d__x000a_" sqref="F272">
      <formula1>0</formula1>
      <formula2>300</formula2>
    </dataValidation>
    <dataValidation type="textLength" errorStyle="information" allowBlank="1" showInputMessage="1" showErrorMessage="1" error="XLBVal:6=-1972733_x000d__x000a_" sqref="F295">
      <formula1>0</formula1>
      <formula2>300</formula2>
    </dataValidation>
    <dataValidation type="textLength" errorStyle="information" allowBlank="1" showInputMessage="1" showErrorMessage="1" error="XLBVal:6=-63699753.43_x000d__x000a_" sqref="F294">
      <formula1>0</formula1>
      <formula2>300</formula2>
    </dataValidation>
    <dataValidation type="textLength" errorStyle="information" allowBlank="1" showInputMessage="1" showErrorMessage="1" error="XLBVal:6=634201.61_x000d__x000a_" sqref="F293">
      <formula1>0</formula1>
      <formula2>300</formula2>
    </dataValidation>
    <dataValidation type="textLength" errorStyle="information" allowBlank="1" showInputMessage="1" showErrorMessage="1" error="XLBVal:6=-1326704_x000d__x000a_" sqref="F291">
      <formula1>0</formula1>
      <formula2>300</formula2>
    </dataValidation>
    <dataValidation type="textLength" errorStyle="information" allowBlank="1" showInputMessage="1" showErrorMessage="1" error="XLBVal:6=-6854287.08_x000d__x000a_" sqref="F290">
      <formula1>0</formula1>
      <formula2>300</formula2>
    </dataValidation>
    <dataValidation type="textLength" errorStyle="information" allowBlank="1" showInputMessage="1" showErrorMessage="1" error="XLBVal:6=-49417300_x000d__x000a_" sqref="F288">
      <formula1>0</formula1>
      <formula2>300</formula2>
    </dataValidation>
    <dataValidation type="textLength" errorStyle="information" allowBlank="1" showInputMessage="1" showErrorMessage="1" error="XLBVal:6=51130108.64_x000d__x000a_" sqref="F287">
      <formula1>0</formula1>
      <formula2>300</formula2>
    </dataValidation>
    <dataValidation type="textLength" errorStyle="information" allowBlank="1" showInputMessage="1" showErrorMessage="1" error="XLBVal:6=6950799.84_x000d__x000a_" sqref="F286">
      <formula1>0</formula1>
      <formula2>300</formula2>
    </dataValidation>
    <dataValidation type="textLength" errorStyle="information" allowBlank="1" showInputMessage="1" showErrorMessage="1" error="XLBVal:6=-8409750_x000d__x000a_" sqref="F284">
      <formula1>0</formula1>
      <formula2>300</formula2>
    </dataValidation>
    <dataValidation type="textLength" errorStyle="information" allowBlank="1" showInputMessage="1" showErrorMessage="1" error="XLBVal:6=-33608738.02_x000d__x000a_" sqref="F283">
      <formula1>0</formula1>
      <formula2>300</formula2>
    </dataValidation>
    <dataValidation type="textLength" errorStyle="information" allowBlank="1" showInputMessage="1" showErrorMessage="1" error="XLBVal:6=-420289.2_x000d__x000a_" sqref="F273">
      <formula1>0</formula1>
      <formula2>300</formula2>
    </dataValidation>
    <dataValidation type="textLength" errorStyle="information" allowBlank="1" showInputMessage="1" showErrorMessage="1" error="XLBVal:6=-9331018_x000d__x000a_" sqref="F267">
      <formula1>0</formula1>
      <formula2>300</formula2>
    </dataValidation>
    <dataValidation type="textLength" errorStyle="information" allowBlank="1" showInputMessage="1" showErrorMessage="1" error="XLBVal:6=-14406512.33_x000d__x000a_" sqref="F266">
      <formula1>0</formula1>
      <formula2>300</formula2>
    </dataValidation>
    <dataValidation type="textLength" errorStyle="information" allowBlank="1" showInputMessage="1" showErrorMessage="1" error="XLBVal:6=-712851_x000d__x000a_" sqref="F256">
      <formula1>0</formula1>
      <formula2>300</formula2>
    </dataValidation>
    <dataValidation type="textLength" errorStyle="information" allowBlank="1" showInputMessage="1" showErrorMessage="1" error="XLBVal:6=156778.91_x000d__x000a_" sqref="F275">
      <formula1>0</formula1>
      <formula2>300</formula2>
    </dataValidation>
    <dataValidation type="textLength" errorStyle="information" allowBlank="1" showInputMessage="1" showErrorMessage="1" error="XLBVal:6=-0.42_x000d__x000a_" sqref="E250">
      <formula1>0</formula1>
      <formula2>300</formula2>
    </dataValidation>
    <dataValidation type="textLength" errorStyle="information" allowBlank="1" showInputMessage="1" showErrorMessage="1" error="XLBVal:6=0.02_x000d__x000a_" sqref="F250">
      <formula1>0</formula1>
      <formula2>300</formula2>
    </dataValidation>
    <dataValidation type="textLength" errorStyle="information" allowBlank="1" showInputMessage="1" showErrorMessage="1" error="XLBVal:6=-105367582.34_x000d__x000a_" sqref="E299">
      <formula1>0</formula1>
      <formula2>300</formula2>
    </dataValidation>
    <dataValidation type="textLength" errorStyle="information" allowBlank="1" showInputMessage="1" showErrorMessage="1" error="XLBVal:6=-25621402.2_x000d__x000a_" sqref="E292">
      <formula1>0</formula1>
      <formula2>300</formula2>
    </dataValidation>
    <dataValidation type="textLength" errorStyle="information" allowBlank="1" showInputMessage="1" showErrorMessage="1" error="XLBVal:6=-12322717.35_x000d__x000a_" sqref="E289">
      <formula1>0</formula1>
      <formula2>300</formula2>
    </dataValidation>
    <dataValidation type="textLength" errorStyle="information" allowBlank="1" showInputMessage="1" showErrorMessage="1" error="XLBVal:6=-576274034.31_x000d__x000a_" sqref="E285">
      <formula1>0</formula1>
      <formula2>300</formula2>
    </dataValidation>
    <dataValidation type="textLength" errorStyle="information" allowBlank="1" showInputMessage="1" showErrorMessage="1" error="XLBVal:6=-78298217.78_x000d__x000a_" sqref="E281">
      <formula1>0</formula1>
      <formula2>300</formula2>
    </dataValidation>
    <dataValidation type="textLength" errorStyle="information" allowBlank="1" showInputMessage="1" showErrorMessage="1" error="XLBVal:6=-1394427.4_x000d__x000a_" sqref="E274">
      <formula1>0</formula1>
      <formula2>300</formula2>
    </dataValidation>
    <dataValidation type="textLength" errorStyle="information" allowBlank="1" showInputMessage="1" showErrorMessage="1" error="XLBVal:6=-4842378.07_x000d__x000a_" sqref="E270">
      <formula1>0</formula1>
      <formula2>300</formula2>
    </dataValidation>
    <dataValidation type="textLength" errorStyle="information" allowBlank="1" showInputMessage="1" showErrorMessage="1" error="XLBVal:6=-2383735.76_x000d__x000a_" sqref="E268">
      <formula1>0</formula1>
      <formula2>300</formula2>
    </dataValidation>
    <dataValidation type="textLength" errorStyle="information" allowBlank="1" showInputMessage="1" showErrorMessage="1" error="XLBVal:6=-93452273.36_x000d__x000a_" sqref="E264">
      <formula1>0</formula1>
      <formula2>300</formula2>
    </dataValidation>
    <dataValidation type="textLength" errorStyle="information" allowBlank="1" showInputMessage="1" showErrorMessage="1" error="XLBVal:6=-7814711.47_x000d__x000a_" sqref="E253">
      <formula1>0</formula1>
      <formula2>300</formula2>
    </dataValidation>
    <dataValidation type="textLength" errorStyle="information" allowBlank="1" showInputMessage="1" showErrorMessage="1" error="XLBVal:6=-7612352.71_x000d__x000a_" sqref="F253">
      <formula1>0</formula1>
      <formula2>300</formula2>
    </dataValidation>
    <dataValidation type="textLength" errorStyle="information" allowBlank="1" showInputMessage="1" showErrorMessage="1" error="XLBVal:6=-571057_x000d__x000a_" sqref="E256">
      <formula1>0</formula1>
      <formula2>300</formula2>
    </dataValidation>
    <dataValidation type="textLength" errorStyle="information" allowBlank="1" showInputMessage="1" showErrorMessage="1" error="XLBVal:6=-89714795.22_x000d__x000a_" sqref="F264">
      <formula1>0</formula1>
      <formula2>300</formula2>
    </dataValidation>
    <dataValidation type="textLength" errorStyle="information" allowBlank="1" showInputMessage="1" showErrorMessage="1" error="XLBVal:6=-6488868.78_x000d__x000a_" sqref="E266">
      <formula1>0</formula1>
      <formula2>300</formula2>
    </dataValidation>
    <dataValidation type="textLength" errorStyle="information" allowBlank="1" showInputMessage="1" showErrorMessage="1" error="XLBVal:6=-7010018_x000d__x000a_" sqref="E267">
      <formula1>0</formula1>
      <formula2>300</formula2>
    </dataValidation>
    <dataValidation type="textLength" errorStyle="information" allowBlank="1" showInputMessage="1" showErrorMessage="1" error="XLBVal:6=-2363870.96_x000d__x000a_" sqref="F268">
      <formula1>0</formula1>
      <formula2>300</formula2>
    </dataValidation>
    <dataValidation type="textLength" errorStyle="information" allowBlank="1" showInputMessage="1" showErrorMessage="1" error="XLBVal:6=-4643148.55_x000d__x000a_" sqref="F270">
      <formula1>0</formula1>
      <formula2>300</formula2>
    </dataValidation>
    <dataValidation type="textLength" errorStyle="information" allowBlank="1" showInputMessage="1" showErrorMessage="1" error="XLBVal:6=-314038.2_x000d__x000a_" sqref="E273">
      <formula1>0</formula1>
      <formula2>300</formula2>
    </dataValidation>
    <dataValidation type="textLength" errorStyle="information" allowBlank="1" showInputMessage="1" showErrorMessage="1" error="XLBVal:6=-1338994.88_x000d__x000a_" sqref="F274">
      <formula1>0</formula1>
      <formula2>300</formula2>
    </dataValidation>
    <dataValidation type="textLength" errorStyle="information" allowBlank="1" showInputMessage="1" showErrorMessage="1" error="XLBVal:6=-207148.66_x000d__x000a_" sqref="F277">
      <formula1>0</formula1>
      <formula2>300</formula2>
    </dataValidation>
    <dataValidation type="textLength" errorStyle="information" allowBlank="1" showInputMessage="1" showErrorMessage="1" error="XLBVal:6=88988.5_x000d__x000a_" sqref="F278">
      <formula1>0</formula1>
      <formula2>300</formula2>
    </dataValidation>
    <dataValidation type="textLength" errorStyle="information" allowBlank="1" showInputMessage="1" showErrorMessage="1" error="XLBVal:6=156778.91_x000d__x000a_" sqref="E275">
      <formula1>0</formula1>
      <formula2>300</formula2>
    </dataValidation>
    <dataValidation type="textLength" errorStyle="information" allowBlank="1" showInputMessage="1" showErrorMessage="1" error="XLBVal:6=-74981511.98_x000d__x000a_" sqref="F281">
      <formula1>0</formula1>
      <formula2>300</formula2>
    </dataValidation>
    <dataValidation type="textLength" errorStyle="information" allowBlank="1" showInputMessage="1" showErrorMessage="1" error="XLBVal:6=-10991369.7_x000d__x000a_" sqref="E283">
      <formula1>0</formula1>
      <formula2>300</formula2>
    </dataValidation>
    <dataValidation type="textLength" errorStyle="information" allowBlank="1" showInputMessage="1" showErrorMessage="1" error="XLBVal:6=-6306750_x000d__x000a_" sqref="E284">
      <formula1>0</formula1>
      <formula2>300</formula2>
    </dataValidation>
    <dataValidation type="textLength" errorStyle="information" allowBlank="1" showInputMessage="1" showErrorMessage="1" error="XLBVal:6=-568663608.48_x000d__x000a_" sqref="F285">
      <formula1>0</formula1>
      <formula2>300</formula2>
    </dataValidation>
    <dataValidation type="textLength" errorStyle="information" allowBlank="1" showInputMessage="1" showErrorMessage="1" error="XLBVal:6=4977491.92_x000d__x000a_" sqref="E286">
      <formula1>0</formula1>
      <formula2>300</formula2>
    </dataValidation>
    <dataValidation type="textLength" errorStyle="information" allowBlank="1" showInputMessage="1" showErrorMessage="1" error="XLBVal:6=-1283753_x000d__x000a_" sqref="E287">
      <formula1>0</formula1>
      <formula2>300</formula2>
    </dataValidation>
    <dataValidation type="textLength" errorStyle="information" allowBlank="1" showInputMessage="1" showErrorMessage="1" error="XLBVal:6=-37149300_x000d__x000a_" sqref="E288">
      <formula1>0</formula1>
      <formula2>300</formula2>
    </dataValidation>
    <dataValidation type="textLength" errorStyle="information" allowBlank="1" showInputMessage="1" showErrorMessage="1" error="XLBVal:6=-11819008.92_x000d__x000a_" sqref="F289">
      <formula1>0</formula1>
      <formula2>300</formula2>
    </dataValidation>
    <dataValidation type="textLength" errorStyle="information" allowBlank="1" showInputMessage="1" showErrorMessage="1" error="XLBVal:6=-1753841_x000d__x000a_" sqref="E290">
      <formula1>0</formula1>
      <formula2>300</formula2>
    </dataValidation>
    <dataValidation type="textLength" errorStyle="information" allowBlank="1" showInputMessage="1" showErrorMessage="1" error="XLBVal:6=-994704_x000d__x000a_" sqref="E291">
      <formula1>0</formula1>
      <formula2>300</formula2>
    </dataValidation>
    <dataValidation type="textLength" errorStyle="information" allowBlank="1" showInputMessage="1" showErrorMessage="1" error="XLBVal:6=-24961715.18_x000d__x000a_" sqref="F292">
      <formula1>0</formula1>
      <formula2>300</formula2>
    </dataValidation>
    <dataValidation type="textLength" errorStyle="information" allowBlank="1" showInputMessage="1" showErrorMessage="1" error="XLBVal:6=399496.27_x000d__x000a_" sqref="E293">
      <formula1>0</formula1>
      <formula2>300</formula2>
    </dataValidation>
    <dataValidation type="textLength" errorStyle="information" allowBlank="1" showInputMessage="1" showErrorMessage="1" error="XLBVal:6=498766.21_x000d__x000a_" sqref="E294">
      <formula1>0</formula1>
      <formula2>300</formula2>
    </dataValidation>
    <dataValidation type="textLength" errorStyle="information" allowBlank="1" showInputMessage="1" showErrorMessage="1" error="XLBVal:6=-1530733_x000d__x000a_" sqref="E295">
      <formula1>0</formula1>
      <formula2>300</formula2>
    </dataValidation>
    <dataValidation type="textLength" errorStyle="information" allowBlank="1" showInputMessage="1" showErrorMessage="1" error="XLBVal:6=-251113.25_x000d__x000a_" sqref="E296">
      <formula1>0</formula1>
      <formula2>300</formula2>
    </dataValidation>
    <dataValidation type="textLength" errorStyle="information" allowBlank="1" showInputMessage="1" showErrorMessage="1" error="XLBVal:6=0_x000d__x000a_" sqref="F251 E257:E258 E300:F301 F229:F230 E247 E297:F297 E191:E192 F215:F216 F232:F233 F212 F245 E146:E147 E225:F226 F196:F197 F202:F203 F199 E197 F149 E236:F237 E239:F239 F154:F155 E160:F160 F55 E105 E135:F135 E83:F85 F67 E16:G16 E18:F18 F241 E43 E14 F102:F105 G26 N11 N25 J11 J25 F89 F87 F41 E67 E59 E35:E36 E47:E49 F37 F45 F95 E150:F151 F167 E234 F247:F248 E102:E103 F14 F257:F263 F35:F36 F68 E180:E182 E92 E54 E61 E98 E136 F122 F63 F136:F137 F153 F156 F222 E224 E194 E185:E187 F219 F246 F189:F195 F185:F187 E126:F128 F100 F282 E231:E232 F38 E41 F43 E45 F47:F49 F54 E57 F59:F60 F91:F92 F97:F99 F138:F147 E138:E143 F172:F182 E172:E178 E189 E38:E39">
      <formula1>0</formula1>
      <formula2>300</formula2>
    </dataValidation>
    <dataValidation type="textLength" errorStyle="information" allowBlank="1" showInputMessage="1" showErrorMessage="1" error="XLBVal:6=-1634669.56_x000d__x000a_" sqref="E298">
      <formula1>0</formula1>
      <formula2>300</formula2>
    </dataValidation>
    <dataValidation type="textLength" errorStyle="information" allowBlank="1" showInputMessage="1" showErrorMessage="1" error="XLBVal:6=-138385045.34_x000d__x000a_" sqref="F299">
      <formula1>0</formula1>
      <formula2>300</formula2>
    </dataValidation>
    <dataValidation type="textLength" errorStyle="information" allowBlank="1" showInputMessage="1" showErrorMessage="1" error="XLBVal:6=910281857.01_x000d__x000a_" sqref="E302">
      <formula1>0</formula1>
      <formula2>300</formula2>
    </dataValidation>
    <dataValidation type="textLength" errorStyle="information" allowBlank="1" showInputMessage="1" showErrorMessage="1" error="XLBVal:6=430974.67_x000d__x000a_" sqref="F254 E254">
      <formula1>0</formula1>
      <formula2>300</formula2>
    </dataValidation>
    <dataValidation type="textLength" errorStyle="information" allowBlank="1" showInputMessage="1" showErrorMessage="1" error="XLBVal:6=-711336.48_x000d__x000a_" sqref="E272">
      <formula1>0</formula1>
      <formula2>300</formula2>
    </dataValidation>
    <dataValidation type="textLength" errorStyle="information" allowBlank="1" showInputMessage="1" showErrorMessage="1" error="XLBVal:6=1452325.55_x000d__x000a_" sqref="F265">
      <formula1>0</formula1>
      <formula2>300</formula2>
    </dataValidation>
    <dataValidation type="textLength" errorStyle="information" allowBlank="1" showInputMessage="1" showErrorMessage="1" error="XLBVal:6=-202820.08_x000d__x000a_" sqref="E276">
      <formula1>0</formula1>
      <formula2>300</formula2>
    </dataValidation>
    <dataValidation type="textLength" errorStyle="information" allowBlank="1" showInputMessage="1" error="XLBVal:6=4070336.84_x000d__x000a_" sqref="F305">
      <formula1>0</formula1>
      <formula2>10000</formula2>
    </dataValidation>
    <dataValidation type="textLength" errorStyle="information" allowBlank="1" showInputMessage="1" error="XLBVal:6=3751853.84_x000d__x000a_" sqref="E305">
      <formula1>0</formula1>
      <formula2>10000</formula2>
    </dataValidation>
    <dataValidation type="textLength" errorStyle="information" allowBlank="1" showInputMessage="1" error="XLBVal:6=0_x000d__x000a_" sqref="E306:F306">
      <formula1>0</formula1>
      <formula2>10000</formula2>
    </dataValidation>
    <dataValidation type="textLength" errorStyle="information" allowBlank="1" showInputMessage="1" showErrorMessage="1" error="XLBVal:6=978084960.06_x000d__x000a_" sqref="F302">
      <formula1>0</formula1>
      <formula2>300</formula2>
    </dataValidation>
    <dataValidation type="textLength" errorStyle="information" allowBlank="1" showInputMessage="1" showErrorMessage="1" error="XLBVal:6=1375_x000d__x000a_" sqref="E19">
      <formula1>0</formula1>
      <formula2>300</formula2>
    </dataValidation>
    <dataValidation type="textLength" errorStyle="information" allowBlank="1" showInputMessage="1" showErrorMessage="1" error="XLBVal:6=503760.02_x000d__x000a_" sqref="E22">
      <formula1>0</formula1>
      <formula2>300</formula2>
    </dataValidation>
    <dataValidation type="textLength" errorStyle="information" allowBlank="1" showInputMessage="1" showErrorMessage="1" error="XLBVal:6=75000_x000d__x000a_" sqref="E26">
      <formula1>0</formula1>
      <formula2>300</formula2>
    </dataValidation>
    <dataValidation type="textLength" errorStyle="information" allowBlank="1" showInputMessage="1" showErrorMessage="1" error="XLBVal:6=17153.15_x000d__x000a_" sqref="E30">
      <formula1>0</formula1>
      <formula2>300</formula2>
    </dataValidation>
    <dataValidation type="textLength" errorStyle="information" allowBlank="1" showInputMessage="1" showErrorMessage="1" error="XLBVal:6=0_x000d__x000a_" sqref="E33">
      <formula1>0</formula1>
      <formula2>300</formula2>
    </dataValidation>
    <dataValidation type="textLength" errorStyle="information" allowBlank="1" showInputMessage="1" showErrorMessage="1" error="XLBVal:6=0_x000d__x000a_" sqref="E34">
      <formula1>0</formula1>
      <formula2>300</formula2>
    </dataValidation>
    <dataValidation type="textLength" errorStyle="information" allowBlank="1" showInputMessage="1" showErrorMessage="1" error="XLBVal:6=0_x000d__x000a_" sqref="E42">
      <formula1>0</formula1>
      <formula2>300</formula2>
    </dataValidation>
    <dataValidation type="textLength" errorStyle="information" allowBlank="1" showInputMessage="1" showErrorMessage="1" error="XLBVal:6=0_x000d__x000a_" sqref="E46">
      <formula1>0</formula1>
      <formula2>300</formula2>
    </dataValidation>
    <dataValidation type="textLength" errorStyle="information" allowBlank="1" showInputMessage="1" showErrorMessage="1" error="XLBVal:6=0_x000d__x000a_" sqref="E52">
      <formula1>0</formula1>
      <formula2>300</formula2>
    </dataValidation>
    <dataValidation type="textLength" errorStyle="information" allowBlank="1" showInputMessage="1" showErrorMessage="1" error="XLBVal:6=0_x000d__x000a_" sqref="E53">
      <formula1>0</formula1>
      <formula2>300</formula2>
    </dataValidation>
    <dataValidation type="textLength" errorStyle="information" allowBlank="1" showInputMessage="1" showErrorMessage="1" error="XLBVal:6=0_x000d__x000a_" sqref="E58">
      <formula1>0</formula1>
      <formula2>300</formula2>
    </dataValidation>
    <dataValidation type="textLength" errorStyle="information" allowBlank="1" showInputMessage="1" showErrorMessage="1" error="XLBVal:6=0_x000d__x000a_" sqref="E60">
      <formula1>0</formula1>
      <formula2>300</formula2>
    </dataValidation>
    <dataValidation type="textLength" errorStyle="information" allowBlank="1" showInputMessage="1" showErrorMessage="1" error="XLBVal:6=-17153.15_x000d__x000a_" sqref="E63">
      <formula1>0</formula1>
      <formula2>300</formula2>
    </dataValidation>
    <dataValidation type="textLength" errorStyle="information" allowBlank="1" showInputMessage="1" showErrorMessage="1" error="XLBVal:2=0_x000d__x000a_" sqref="E64">
      <formula1>0</formula1>
      <formula2>300</formula2>
    </dataValidation>
    <dataValidation type="textLength" errorStyle="information" allowBlank="1" showInputMessage="1" showErrorMessage="1" error="XLBVal:6=0_x000d__x000a_" sqref="E66">
      <formula1>0</formula1>
      <formula2>300</formula2>
    </dataValidation>
    <dataValidation type="textLength" errorStyle="information" allowBlank="1" showInputMessage="1" showErrorMessage="1" error="XLBVal:6=-5199_x000d__x000a_" sqref="E70">
      <formula1>0</formula1>
      <formula2>300</formula2>
    </dataValidation>
    <dataValidation type="textLength" errorStyle="information" allowBlank="1" showInputMessage="1" showErrorMessage="1" error="XLBVal:6=0_x000d__x000a_" sqref="E72">
      <formula1>0</formula1>
      <formula2>300</formula2>
    </dataValidation>
    <dataValidation type="textLength" errorStyle="information" allowBlank="1" showInputMessage="1" showErrorMessage="1" error="XLBVal:6=-10000000_x000d__x000a_" sqref="E74">
      <formula1>0</formula1>
      <formula2>300</formula2>
    </dataValidation>
    <dataValidation type="textLength" errorStyle="information" allowBlank="1" showInputMessage="1" showErrorMessage="1" error="XLBVal:6=0_x000d__x000a_" sqref="E79">
      <formula1>0</formula1>
      <formula2>300</formula2>
    </dataValidation>
    <dataValidation type="textLength" errorStyle="information" allowBlank="1" showInputMessage="1" showErrorMessage="1" error="XLBVal:6=0_x000d__x000a_" sqref="E80">
      <formula1>0</formula1>
      <formula2>300</formula2>
    </dataValidation>
    <dataValidation type="textLength" errorStyle="information" allowBlank="1" showInputMessage="1" showErrorMessage="1" error="XLBVal:6=0_x000d__x000a_" sqref="E87">
      <formula1>0</formula1>
      <formula2>300</formula2>
    </dataValidation>
    <dataValidation type="textLength" errorStyle="information" allowBlank="1" showInputMessage="1" showErrorMessage="1" error="XLBVal:6=0_x000d__x000a_" sqref="E89">
      <formula1>0</formula1>
      <formula2>300</formula2>
    </dataValidation>
    <dataValidation type="textLength" errorStyle="information" allowBlank="1" showInputMessage="1" showErrorMessage="1" error="XLBVal:6=0_x000d__x000a_" sqref="E91">
      <formula1>0</formula1>
      <formula2>300</formula2>
    </dataValidation>
    <dataValidation type="textLength" errorStyle="information" allowBlank="1" showInputMessage="1" showErrorMessage="1" error="XLBVal:6=1375_x000d__x000a_" sqref="E95">
      <formula1>0</formula1>
      <formula2>300</formula2>
    </dataValidation>
    <dataValidation type="textLength" errorStyle="information" allowBlank="1" showInputMessage="1" showErrorMessage="1" error="XLBVal:6=0_x000d__x000a_" sqref="E97">
      <formula1>0</formula1>
      <formula2>300</formula2>
    </dataValidation>
    <dataValidation type="textLength" errorStyle="information" allowBlank="1" showInputMessage="1" showErrorMessage="1" error="XLBVal:6=0_x000d__x000a_" sqref="E99">
      <formula1>0</formula1>
      <formula2>300</formula2>
    </dataValidation>
    <dataValidation type="textLength" errorStyle="information" allowBlank="1" showInputMessage="1" showErrorMessage="1" error="XLBVal:2=0_x000d__x000a_" sqref="E129">
      <formula1>0</formula1>
      <formula2>300</formula2>
    </dataValidation>
    <dataValidation type="textLength" errorStyle="information" allowBlank="1" showInputMessage="1" showErrorMessage="1" error="XLBVal:2=0_x000d__x000a_" sqref="E130">
      <formula1>0</formula1>
      <formula2>300</formula2>
    </dataValidation>
    <dataValidation type="textLength" errorStyle="information" allowBlank="1" showInputMessage="1" showErrorMessage="1" error="XLBVal:2=0_x000d__x000a_" sqref="E132">
      <formula1>0</formula1>
      <formula2>300</formula2>
    </dataValidation>
    <dataValidation type="textLength" errorStyle="information" allowBlank="1" showInputMessage="1" showErrorMessage="1" error="XLBVal:6=0_x000d__x000a_" sqref="E144">
      <formula1>0</formula1>
      <formula2>300</formula2>
    </dataValidation>
    <dataValidation type="textLength" errorStyle="information" allowBlank="1" showInputMessage="1" showErrorMessage="1" error="XLBVal:6=5550.77_x000d__x000a_" sqref="E149">
      <formula1>0</formula1>
      <formula2>300</formula2>
    </dataValidation>
    <dataValidation type="textLength" errorStyle="information" allowBlank="1" showInputMessage="1" showErrorMessage="1" error="XLBVal:6=767078.1_x000d__x000a_" sqref="E152">
      <formula1>0</formula1>
      <formula2>300</formula2>
    </dataValidation>
    <dataValidation type="textLength" errorStyle="information" allowBlank="1" showInputMessage="1" showErrorMessage="1" error="XLBVal:6=0_x000d__x000a_" sqref="E155">
      <formula1>0</formula1>
      <formula2>300</formula2>
    </dataValidation>
    <dataValidation type="textLength" errorStyle="information" allowBlank="1" showInputMessage="1" showErrorMessage="1" error="XLBVal:6=-791880.13_x000d__x000a_" sqref="E162">
      <formula1>0</formula1>
      <formula2>300</formula2>
    </dataValidation>
    <dataValidation type="textLength" errorStyle="information" allowBlank="1" showInputMessage="1" showErrorMessage="1" error="XLBVal:6=0_x000d__x000a_" sqref="E163">
      <formula1>0</formula1>
      <formula2>300</formula2>
    </dataValidation>
    <dataValidation type="textLength" errorStyle="information" allowBlank="1" showInputMessage="1" showErrorMessage="1" error="XLBVal:6=-187249.04_x000d__x000a_" sqref="E164">
      <formula1>0</formula1>
      <formula2>300</formula2>
    </dataValidation>
    <dataValidation type="textLength" errorStyle="information" allowBlank="1" showInputMessage="1" showErrorMessage="1" error="XLBVal:6=-112018.2_x000d__x000a_" sqref="E165">
      <formula1>0</formula1>
      <formula2>300</formula2>
    </dataValidation>
    <dataValidation type="textLength" errorStyle="information" allowBlank="1" showInputMessage="1" showErrorMessage="1" error="XLBVal:6=0_x000d__x000a_" sqref="E167">
      <formula1>0</formula1>
      <formula2>300</formula2>
    </dataValidation>
    <dataValidation type="textLength" errorStyle="information" allowBlank="1" showInputMessage="1" showErrorMessage="1" error="XLBVal:2=0_x000d__x000a_" sqref="E193">
      <formula1>0</formula1>
      <formula2>300</formula2>
    </dataValidation>
    <dataValidation type="textLength" errorStyle="information" allowBlank="1" showInputMessage="1" showErrorMessage="1" error="XLBVal:6=229.54_x000d__x000a_" sqref="E195">
      <formula1>0</formula1>
      <formula2>300</formula2>
    </dataValidation>
    <dataValidation type="textLength" errorStyle="information" allowBlank="1" showInputMessage="1" showErrorMessage="1" error="XLBVal:6=0_x000d__x000a_" sqref="E196">
      <formula1>0</formula1>
      <formula2>300</formula2>
    </dataValidation>
    <dataValidation type="textLength" errorStyle="information" allowBlank="1" showInputMessage="1" showErrorMessage="1" error="XLBVal:6=0_x000d__x000a_" sqref="E199">
      <formula1>0</formula1>
      <formula2>300</formula2>
    </dataValidation>
    <dataValidation type="textLength" errorStyle="information" allowBlank="1" showInputMessage="1" showErrorMessage="1" error="XLBVal:6=0_x000d__x000a_" sqref="E202">
      <formula1>0</formula1>
      <formula2>300</formula2>
    </dataValidation>
    <dataValidation type="textLength" errorStyle="information" allowBlank="1" showInputMessage="1" showErrorMessage="1" error="XLBVal:6=0_x000d__x000a_" sqref="E203">
      <formula1>0</formula1>
      <formula2>300</formula2>
    </dataValidation>
    <dataValidation type="textLength" errorStyle="information" allowBlank="1" showInputMessage="1" showErrorMessage="1" error="XLBVal:6=0_x000d__x000a_" sqref="E212">
      <formula1>0</formula1>
      <formula2>300</formula2>
    </dataValidation>
    <dataValidation type="textLength" errorStyle="information" allowBlank="1" showInputMessage="1" showErrorMessage="1" error="XLBVal:6=0_x000d__x000a_" sqref="E215">
      <formula1>0</formula1>
      <formula2>300</formula2>
    </dataValidation>
    <dataValidation type="textLength" errorStyle="information" allowBlank="1" showInputMessage="1" showErrorMessage="1" error="XLBVal:6=0_x000d__x000a_" sqref="E216">
      <formula1>0</formula1>
      <formula2>300</formula2>
    </dataValidation>
    <dataValidation type="textLength" errorStyle="information" allowBlank="1" showInputMessage="1" showErrorMessage="1" error="XLBVal:6=0_x000d__x000a_" sqref="E218">
      <formula1>0</formula1>
      <formula2>300</formula2>
    </dataValidation>
    <dataValidation type="textLength" errorStyle="information" allowBlank="1" showInputMessage="1" showErrorMessage="1" error="XLBVal:6=0_x000d__x000a_" sqref="E222">
      <formula1>0</formula1>
      <formula2>300</formula2>
    </dataValidation>
    <dataValidation type="textLength" errorStyle="information" allowBlank="1" showInputMessage="1" showErrorMessage="1" error="XLBVal:6=0_x000d__x000a_" sqref="E229">
      <formula1>0</formula1>
      <formula2>300</formula2>
    </dataValidation>
    <dataValidation type="textLength" errorStyle="information" allowBlank="1" showInputMessage="1" showErrorMessage="1" error="XLBVal:6=0_x000d__x000a_" sqref="E230">
      <formula1>0</formula1>
      <formula2>300</formula2>
    </dataValidation>
    <dataValidation type="textLength" errorStyle="information" allowBlank="1" showInputMessage="1" showErrorMessage="1" error="XLBVal:6=0_x000d__x000a_" sqref="E233">
      <formula1>0</formula1>
      <formula2>300</formula2>
    </dataValidation>
    <dataValidation type="textLength" errorStyle="information" allowBlank="1" showInputMessage="1" showErrorMessage="1" error="XLBVal:6=0_x000d__x000a_" sqref="E242">
      <formula1>0</formula1>
      <formula2>300</formula2>
    </dataValidation>
    <dataValidation type="textLength" errorStyle="information" allowBlank="1" showInputMessage="1" showErrorMessage="1" error="XLBVal:6=0_x000d__x000a_" sqref="E243">
      <formula1>0</formula1>
      <formula2>300</formula2>
    </dataValidation>
    <dataValidation type="textLength" errorStyle="information" allowBlank="1" showInputMessage="1" showErrorMessage="1" error="XLBVal:6=-151540.06_x000d__x000a_" sqref="E244">
      <formula1>0</formula1>
      <formula2>300</formula2>
    </dataValidation>
    <dataValidation type="textLength" errorStyle="information" allowBlank="1" showInputMessage="1" showErrorMessage="1" error="XLBVal:6=0_x000d__x000a_" sqref="E245">
      <formula1>0</formula1>
      <formula2>300</formula2>
    </dataValidation>
    <dataValidation type="textLength" errorStyle="information" allowBlank="1" showInputMessage="1" showErrorMessage="1" error="XLBVal:6=0_x000d__x000a_" sqref="E248">
      <formula1>0</formula1>
      <formula2>300</formula2>
    </dataValidation>
    <dataValidation type="textLength" errorStyle="information" allowBlank="1" showInputMessage="1" showErrorMessage="1" error="XLBVal:6=0_x000d__x000a_" sqref="E251">
      <formula1>0</formula1>
      <formula2>300</formula2>
    </dataValidation>
    <dataValidation type="textLength" errorStyle="information" allowBlank="1" showInputMessage="1" showErrorMessage="1" error="XLBVal:6=0_x000d__x000a_" sqref="E252">
      <formula1>0</formula1>
      <formula2>300</formula2>
    </dataValidation>
    <dataValidation type="textLength" errorStyle="information" allowBlank="1" showInputMessage="1" showErrorMessage="1" error="XLBVal:6=0_x000d__x000a_" sqref="E259">
      <formula1>0</formula1>
      <formula2>300</formula2>
    </dataValidation>
    <dataValidation type="textLength" errorStyle="information" allowBlank="1" showInputMessage="1" showErrorMessage="1" error="XLBVal:6=0_x000d__x000a_" sqref="E261">
      <formula1>0</formula1>
      <formula2>300</formula2>
    </dataValidation>
    <dataValidation type="textLength" errorStyle="information" allowBlank="1" showInputMessage="1" showErrorMessage="1" error="XLBVal:6=0_x000d__x000a_" sqref="E262">
      <formula1>0</formula1>
      <formula2>300</formula2>
    </dataValidation>
    <dataValidation type="textLength" errorStyle="information" allowBlank="1" showInputMessage="1" showErrorMessage="1" error="XLBVal:6=0_x000d__x000a_" sqref="E263">
      <formula1>0</formula1>
      <formula2>300</formula2>
    </dataValidation>
    <dataValidation type="textLength" errorStyle="information" allowBlank="1" showInputMessage="1" showErrorMessage="1" error="XLBVal:6=1452325.55_x000d__x000a_" sqref="E265">
      <formula1>0</formula1>
      <formula2>300</formula2>
    </dataValidation>
    <dataValidation type="textLength" errorStyle="information" allowBlank="1" showInputMessage="1" showErrorMessage="1" error="XLBVal:6=34170.35_x000d__x000a_" sqref="E271">
      <formula1>0</formula1>
      <formula2>300</formula2>
    </dataValidation>
    <dataValidation type="textLength" errorStyle="information" allowBlank="1" showInputMessage="1" showErrorMessage="1" error="XLBVal:6=88988.5_x000d__x000a_" sqref="E278">
      <formula1>0</formula1>
      <formula2>300</formula2>
    </dataValidation>
    <dataValidation type="textLength" errorStyle="information" allowBlank="1" showInputMessage="1" showErrorMessage="1" error="XLBVal:6=-6827.04_x000d__x000a_" sqref="E280">
      <formula1>0</formula1>
      <formula2>300</formula2>
    </dataValidation>
    <dataValidation type="textLength" errorStyle="information" allowBlank="1" showInputMessage="1" showErrorMessage="1" error="XLBVal:6=0_x000d__x000a_" sqref="E282">
      <formula1>0</formula1>
      <formula2>300</formula2>
    </dataValidation>
    <dataValidation type="textLength" errorStyle="information" allowBlank="1" showInputMessage="1" showErrorMessage="1" error="XLBVal:6=0_x000d__x000a_" sqref="F19">
      <formula1>0</formula1>
      <formula2>300</formula2>
    </dataValidation>
    <dataValidation type="textLength" errorStyle="information" allowBlank="1" showInputMessage="1" showErrorMessage="1" error="XLBVal:6=0_x000d__x000a_" sqref="F30">
      <formula1>0</formula1>
      <formula2>300</formula2>
    </dataValidation>
    <dataValidation type="textLength" errorStyle="information" allowBlank="1" showInputMessage="1" showErrorMessage="1" error="XLBVal:6=0_x000d__x000a_" sqref="F33">
      <formula1>0</formula1>
      <formula2>300</formula2>
    </dataValidation>
    <dataValidation type="textLength" errorStyle="information" allowBlank="1" showInputMessage="1" showErrorMessage="1" error="XLBVal:6=0_x000d__x000a_" sqref="F34">
      <formula1>0</formula1>
      <formula2>300</formula2>
    </dataValidation>
    <dataValidation type="textLength" errorStyle="information" allowBlank="1" showInputMessage="1" showErrorMessage="1" error="XLBVal:6=-133816_x000d__x000a_" sqref="E37">
      <formula1>0</formula1>
      <formula2>300</formula2>
    </dataValidation>
    <dataValidation type="textLength" errorStyle="information" allowBlank="1" showInputMessage="1" showErrorMessage="1" error="XLBVal:6=0_x000d__x000a_" sqref="F42">
      <formula1>0</formula1>
      <formula2>300</formula2>
    </dataValidation>
    <dataValidation type="textLength" errorStyle="information" allowBlank="1" showInputMessage="1" showErrorMessage="1" error="XLBVal:6=0_x000d__x000a_" sqref="F46">
      <formula1>0</formula1>
      <formula2>300</formula2>
    </dataValidation>
    <dataValidation type="textLength" errorStyle="information" allowBlank="1" showInputMessage="1" showErrorMessage="1" error="XLBVal:6=0_x000d__x000a_" sqref="F52">
      <formula1>0</formula1>
      <formula2>300</formula2>
    </dataValidation>
    <dataValidation type="textLength" errorStyle="information" allowBlank="1" showInputMessage="1" showErrorMessage="1" error="XLBVal:6=0_x000d__x000a_" sqref="F53">
      <formula1>0</formula1>
      <formula2>300</formula2>
    </dataValidation>
    <dataValidation type="textLength" errorStyle="information" allowBlank="1" showInputMessage="1" showErrorMessage="1" error="XLBVal:6=0_x000d__x000a_" sqref="F58">
      <formula1>0</formula1>
      <formula2>300</formula2>
    </dataValidation>
    <dataValidation type="textLength" errorStyle="information" allowBlank="1" showInputMessage="1" showErrorMessage="1" error="XLBVal:6=0_x000d__x000a_" sqref="F66">
      <formula1>0</formula1>
      <formula2>300</formula2>
    </dataValidation>
    <dataValidation type="textLength" errorStyle="information" allowBlank="1" showInputMessage="1" showErrorMessage="1" error="XLBVal:6=-289693.02_x000d__x000a_" sqref="E71">
      <formula1>0</formula1>
      <formula2>300</formula2>
    </dataValidation>
    <dataValidation type="textLength" errorStyle="information" allowBlank="1" showInputMessage="1" showErrorMessage="1" error="XLBVal:6=0_x000d__x000a_" sqref="F79">
      <formula1>0</formula1>
      <formula2>300</formula2>
    </dataValidation>
    <dataValidation type="textLength" errorStyle="information" allowBlank="1" showInputMessage="1" showErrorMessage="1" error="XLBVal:6=6694676.02_x000d__x000a_" sqref="F24">
      <formula1>0</formula1>
      <formula2>300</formula2>
    </dataValidation>
    <dataValidation type="textLength" errorStyle="information" allowBlank="1" showInputMessage="1" showErrorMessage="1" error="XLBVal:6=587604_x000d__x000a_" sqref="F29">
      <formula1>0</formula1>
      <formula2>300</formula2>
    </dataValidation>
    <dataValidation type="textLength" errorStyle="information" allowBlank="1" showInputMessage="1" showErrorMessage="1" error="XLBVal:6=-14000_x000d__x000a_" sqref="F61">
      <formula1>0</formula1>
      <formula2>300</formula2>
    </dataValidation>
    <dataValidation type="textLength" errorStyle="information" allowBlank="1" showInputMessage="1" showErrorMessage="1" error="XLBVal:6=-507297.13_x000d__x000a_" sqref="F77">
      <formula1>0</formula1>
      <formula2>300</formula2>
    </dataValidation>
    <dataValidation type="textLength" errorStyle="information" allowBlank="1" showInputMessage="1" showErrorMessage="1" error="XLBVal:6=-1319.09_x000d__x000a_" sqref="E121">
      <formula1>0</formula1>
      <formula2>300</formula2>
    </dataValidation>
    <dataValidation type="textLength" errorStyle="information" allowBlank="1" showInputMessage="1" showErrorMessage="1" error="XLBVal:6=50000_x000d__x000a_" sqref="E153">
      <formula1>0</formula1>
      <formula2>300</formula2>
    </dataValidation>
    <dataValidation type="textLength" errorStyle="information" allowBlank="1" showInputMessage="1" showErrorMessage="1" error="XLBVal:6=0.75_x000d__x000a_" sqref="E246">
      <formula1>0</formula1>
      <formula2>300</formula2>
    </dataValidation>
  </dataValidations>
  <pageMargins left="0.75" right="0.75" top="1" bottom="1" header="0.5" footer="0.5"/>
  <pageSetup paperSize="9" scale="3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N232"/>
  <sheetViews>
    <sheetView workbookViewId="0"/>
  </sheetViews>
  <sheetFormatPr defaultColWidth="9.140625" defaultRowHeight="12.75" x14ac:dyDescent="0.2"/>
  <cols>
    <col min="1" max="1" width="3.7109375" style="158" customWidth="1"/>
    <col min="2" max="2" width="30.7109375" style="158" customWidth="1"/>
    <col min="3" max="3" width="3.7109375" style="158" customWidth="1"/>
    <col min="4" max="7" width="12.7109375" style="158" customWidth="1"/>
    <col min="8" max="8" width="2.7109375" style="158" customWidth="1"/>
    <col min="9" max="9" width="12.7109375" style="158" customWidth="1"/>
    <col min="10" max="10" width="2.7109375" style="158" customWidth="1"/>
    <col min="11" max="14" width="12.7109375" style="158" customWidth="1"/>
    <col min="15" max="15" width="3.7109375" style="158" customWidth="1"/>
    <col min="16" max="16" width="65.7109375" style="158" customWidth="1"/>
    <col min="17" max="16384" width="9.140625" style="158"/>
  </cols>
  <sheetData>
    <row r="1" spans="1:14" ht="15.75" x14ac:dyDescent="0.25">
      <c r="A1" s="157" t="s">
        <v>599</v>
      </c>
    </row>
    <row r="2" spans="1:14" x14ac:dyDescent="0.2">
      <c r="K2" s="159" t="s">
        <v>600</v>
      </c>
    </row>
    <row r="3" spans="1:14" ht="15.75" x14ac:dyDescent="0.25">
      <c r="A3" s="157"/>
      <c r="B3" s="160" t="s">
        <v>559</v>
      </c>
      <c r="D3" s="161" t="s">
        <v>254</v>
      </c>
      <c r="E3" s="161" t="s">
        <v>558</v>
      </c>
      <c r="F3" s="162" t="s">
        <v>557</v>
      </c>
      <c r="G3" s="162" t="s">
        <v>216</v>
      </c>
      <c r="H3" s="162"/>
      <c r="K3" s="161" t="s">
        <v>254</v>
      </c>
      <c r="L3" s="161" t="s">
        <v>558</v>
      </c>
      <c r="M3" s="162" t="s">
        <v>557</v>
      </c>
      <c r="N3" s="162" t="s">
        <v>216</v>
      </c>
    </row>
    <row r="4" spans="1:14" ht="15.75" x14ac:dyDescent="0.25">
      <c r="A4" s="157"/>
      <c r="D4" s="163" t="s">
        <v>223</v>
      </c>
      <c r="E4" s="163" t="s">
        <v>223</v>
      </c>
      <c r="F4" s="163" t="s">
        <v>223</v>
      </c>
      <c r="G4" s="163" t="s">
        <v>223</v>
      </c>
      <c r="H4" s="163"/>
      <c r="K4" s="163" t="s">
        <v>223</v>
      </c>
      <c r="L4" s="163" t="s">
        <v>223</v>
      </c>
      <c r="M4" s="163" t="s">
        <v>223</v>
      </c>
      <c r="N4" s="163" t="s">
        <v>223</v>
      </c>
    </row>
    <row r="6" spans="1:14" x14ac:dyDescent="0.2">
      <c r="B6" s="158" t="s">
        <v>601</v>
      </c>
      <c r="D6" s="164">
        <f>(-D61+D68)/1000</f>
        <v>7446.5385099999994</v>
      </c>
      <c r="E6" s="164">
        <f>(-E61+E68)/1000</f>
        <v>14415.24</v>
      </c>
      <c r="F6" s="165">
        <f>((-F61+F68)/1000)</f>
        <v>17896.59749</v>
      </c>
      <c r="G6" s="164">
        <f>SUM(D6:F6)</f>
        <v>39758.376000000004</v>
      </c>
      <c r="H6" s="164"/>
      <c r="I6" s="164"/>
      <c r="J6" s="164"/>
      <c r="K6" s="164">
        <v>7446.5385099999994</v>
      </c>
      <c r="L6" s="164">
        <v>14415.24</v>
      </c>
      <c r="M6" s="165">
        <v>17896.59749</v>
      </c>
      <c r="N6" s="164">
        <v>39758.376000000004</v>
      </c>
    </row>
    <row r="7" spans="1:14" x14ac:dyDescent="0.2">
      <c r="B7" s="158" t="s">
        <v>602</v>
      </c>
      <c r="D7" s="164">
        <f>(+D61+D71)/1000</f>
        <v>0</v>
      </c>
      <c r="E7" s="164">
        <f>(+E61+E71)/1000</f>
        <v>-10070.107</v>
      </c>
      <c r="F7" s="165">
        <f>(+F61+F71)/1000</f>
        <v>-9654.4979999999996</v>
      </c>
      <c r="G7" s="165">
        <f>SUM(D7:F7)</f>
        <v>-19724.605</v>
      </c>
      <c r="H7" s="164"/>
      <c r="I7" s="166"/>
      <c r="J7" s="166"/>
      <c r="K7" s="164">
        <v>0</v>
      </c>
      <c r="L7" s="164">
        <v>-10070.107</v>
      </c>
      <c r="M7" s="165">
        <v>-9654.4979999999996</v>
      </c>
      <c r="N7" s="164">
        <v>-19724.605</v>
      </c>
    </row>
    <row r="8" spans="1:14" x14ac:dyDescent="0.2">
      <c r="B8" s="158" t="s">
        <v>603</v>
      </c>
      <c r="D8" s="164">
        <f>+D73/1000</f>
        <v>0</v>
      </c>
      <c r="E8" s="164">
        <f>+E73/1000</f>
        <v>22284.097000000002</v>
      </c>
      <c r="F8" s="165">
        <f>(+F73/1000)</f>
        <v>134829.717</v>
      </c>
      <c r="G8" s="164">
        <f>SUM(D8:F8)</f>
        <v>157113.81400000001</v>
      </c>
      <c r="H8" s="164"/>
      <c r="I8" s="167" t="s">
        <v>551</v>
      </c>
      <c r="J8" s="167"/>
      <c r="K8" s="164">
        <v>0</v>
      </c>
      <c r="L8" s="165">
        <v>22284.097000000002</v>
      </c>
      <c r="M8" s="165">
        <v>134829.717</v>
      </c>
      <c r="N8" s="164">
        <v>157113.81400000001</v>
      </c>
    </row>
    <row r="9" spans="1:14" ht="7.5" customHeight="1" x14ac:dyDescent="0.2">
      <c r="D9" s="164"/>
      <c r="E9" s="164"/>
      <c r="F9" s="164"/>
      <c r="G9" s="164"/>
      <c r="H9" s="164"/>
      <c r="I9" s="166"/>
      <c r="J9" s="166"/>
      <c r="K9" s="164"/>
      <c r="L9" s="164"/>
      <c r="M9" s="165"/>
      <c r="N9" s="164"/>
    </row>
    <row r="10" spans="1:14" x14ac:dyDescent="0.2">
      <c r="B10" s="158" t="s">
        <v>17</v>
      </c>
      <c r="D10" s="168">
        <f>SUM(D6:D9)</f>
        <v>7446.5385099999994</v>
      </c>
      <c r="E10" s="168">
        <f>SUM(E6:E9)</f>
        <v>26629.230000000003</v>
      </c>
      <c r="F10" s="168">
        <f>SUM(F6:F9)</f>
        <v>143071.81649</v>
      </c>
      <c r="G10" s="168">
        <f>SUM(G6:G9)</f>
        <v>177147.58500000002</v>
      </c>
      <c r="H10" s="169"/>
      <c r="I10" s="166">
        <v>177148</v>
      </c>
      <c r="J10" s="166"/>
      <c r="K10" s="168">
        <v>7446.5385099999994</v>
      </c>
      <c r="L10" s="168">
        <v>26629.230000000003</v>
      </c>
      <c r="M10" s="183">
        <v>143071.81649</v>
      </c>
      <c r="N10" s="168">
        <v>177147.58500000002</v>
      </c>
    </row>
    <row r="11" spans="1:14" x14ac:dyDescent="0.2">
      <c r="D11" s="164"/>
      <c r="E11" s="164"/>
      <c r="G11" s="164"/>
      <c r="H11" s="164"/>
      <c r="I11" s="166">
        <f>G10-I10</f>
        <v>-0.41499999997904524</v>
      </c>
      <c r="J11" s="166"/>
      <c r="K11" s="164"/>
      <c r="L11" s="164"/>
      <c r="M11" s="165"/>
      <c r="N11" s="164"/>
    </row>
    <row r="12" spans="1:14" x14ac:dyDescent="0.2">
      <c r="B12" s="158" t="s">
        <v>323</v>
      </c>
      <c r="D12" s="164">
        <f>-D40/1000</f>
        <v>-9618.2545200000004</v>
      </c>
      <c r="E12" s="164">
        <f>-E40/1000</f>
        <v>-4.0019999999999998</v>
      </c>
      <c r="F12" s="165">
        <f>-(F40/1000)</f>
        <v>-6632.5374800000009</v>
      </c>
      <c r="G12" s="164">
        <f>SUM(D12:F12)</f>
        <v>-16254.794000000002</v>
      </c>
      <c r="H12" s="164"/>
      <c r="I12" s="166">
        <v>-16255</v>
      </c>
      <c r="J12" s="166"/>
      <c r="K12" s="164">
        <v>-9618.2545200000004</v>
      </c>
      <c r="L12" s="164">
        <v>-4.0019999999999998</v>
      </c>
      <c r="M12" s="165">
        <v>-6632.5374800000009</v>
      </c>
      <c r="N12" s="164">
        <v>-16254.794000000002</v>
      </c>
    </row>
    <row r="13" spans="1:14" x14ac:dyDescent="0.2">
      <c r="D13" s="164"/>
      <c r="E13" s="164"/>
      <c r="F13" s="167"/>
      <c r="G13" s="164"/>
      <c r="H13" s="164"/>
      <c r="I13" s="166">
        <f>G12-I12</f>
        <v>0.20599999999831198</v>
      </c>
      <c r="J13" s="166"/>
      <c r="K13" s="164"/>
      <c r="L13" s="164"/>
      <c r="M13" s="165"/>
      <c r="N13" s="164"/>
    </row>
    <row r="14" spans="1:14" x14ac:dyDescent="0.2">
      <c r="B14" s="160" t="s">
        <v>604</v>
      </c>
      <c r="C14" s="160"/>
      <c r="D14" s="170">
        <f>SUM(D10:D13)</f>
        <v>-2171.716010000001</v>
      </c>
      <c r="E14" s="170">
        <f>SUM(E10:E13)</f>
        <v>26625.228000000003</v>
      </c>
      <c r="F14" s="170">
        <f>SUM(F10:F13)</f>
        <v>136439.27901</v>
      </c>
      <c r="G14" s="170">
        <f>SUM(G10:G13)</f>
        <v>160892.79100000003</v>
      </c>
      <c r="H14" s="171"/>
      <c r="I14" s="166">
        <v>160893</v>
      </c>
      <c r="J14" s="166"/>
      <c r="K14" s="170">
        <v>-2171.716010000001</v>
      </c>
      <c r="L14" s="170">
        <v>26625.228000000003</v>
      </c>
      <c r="M14" s="170">
        <v>136439.27901</v>
      </c>
      <c r="N14" s="170">
        <v>160892.79100000003</v>
      </c>
    </row>
    <row r="15" spans="1:14" s="172" customFormat="1" x14ac:dyDescent="0.2">
      <c r="D15" s="166"/>
      <c r="E15" s="166"/>
      <c r="F15" s="167"/>
      <c r="H15" s="166"/>
      <c r="I15" s="166">
        <f>G14-I14</f>
        <v>-0.20899999997345731</v>
      </c>
      <c r="J15" s="166"/>
      <c r="K15" s="164"/>
      <c r="L15" s="164"/>
      <c r="M15" s="164"/>
      <c r="N15" s="164"/>
    </row>
    <row r="16" spans="1:14" x14ac:dyDescent="0.2">
      <c r="D16" s="164"/>
      <c r="E16" s="164"/>
      <c r="F16" s="164"/>
      <c r="G16" s="164"/>
      <c r="H16" s="164"/>
      <c r="I16" s="166"/>
      <c r="J16" s="166"/>
      <c r="K16" s="164"/>
      <c r="L16" s="164"/>
      <c r="M16" s="164"/>
      <c r="N16" s="164"/>
    </row>
    <row r="17" spans="2:14" x14ac:dyDescent="0.2">
      <c r="B17" s="160" t="s">
        <v>472</v>
      </c>
      <c r="C17" s="160"/>
      <c r="D17" s="170">
        <f>+D116/1000</f>
        <v>8930.7619731999985</v>
      </c>
      <c r="E17" s="170">
        <f>+E116/1000</f>
        <v>5131.6478150999992</v>
      </c>
      <c r="F17" s="170">
        <f>+F116/1000</f>
        <v>84958.483381699989</v>
      </c>
      <c r="G17" s="170">
        <f>SUM(D17:F17)</f>
        <v>99020.893169999981</v>
      </c>
      <c r="H17" s="171"/>
      <c r="I17" s="166">
        <v>99021</v>
      </c>
      <c r="J17" s="166"/>
      <c r="K17" s="170">
        <v>8930.7619731999985</v>
      </c>
      <c r="L17" s="170">
        <v>5131.6478150999992</v>
      </c>
      <c r="M17" s="173">
        <v>84958.483381699989</v>
      </c>
      <c r="N17" s="170">
        <v>99020.893169999981</v>
      </c>
    </row>
    <row r="18" spans="2:14" s="172" customFormat="1" x14ac:dyDescent="0.2">
      <c r="D18" s="166"/>
      <c r="E18" s="166"/>
      <c r="F18" s="167"/>
      <c r="H18" s="166"/>
      <c r="I18" s="166">
        <f>I17-G17</f>
        <v>0.10683000001881737</v>
      </c>
      <c r="J18" s="166"/>
      <c r="K18" s="166"/>
      <c r="L18" s="166"/>
      <c r="M18" s="166"/>
      <c r="N18" s="166"/>
    </row>
    <row r="19" spans="2:14" x14ac:dyDescent="0.2">
      <c r="D19" s="164"/>
      <c r="E19" s="164"/>
      <c r="F19" s="164"/>
      <c r="G19" s="164"/>
      <c r="H19" s="164"/>
      <c r="I19" s="164"/>
      <c r="J19" s="164"/>
      <c r="K19" s="164"/>
      <c r="L19" s="164"/>
      <c r="M19" s="164"/>
      <c r="N19" s="164"/>
    </row>
    <row r="20" spans="2:14" x14ac:dyDescent="0.2">
      <c r="B20" s="160" t="s">
        <v>605</v>
      </c>
      <c r="D20" s="174" t="s">
        <v>254</v>
      </c>
      <c r="E20" s="174" t="s">
        <v>558</v>
      </c>
      <c r="F20" s="174" t="s">
        <v>557</v>
      </c>
      <c r="G20" s="174" t="s">
        <v>216</v>
      </c>
      <c r="H20" s="174"/>
      <c r="I20" s="174" t="s">
        <v>598</v>
      </c>
      <c r="J20" s="174"/>
      <c r="K20" s="164"/>
      <c r="L20" s="164"/>
      <c r="M20" s="164"/>
      <c r="N20" s="164"/>
    </row>
    <row r="21" spans="2:14" x14ac:dyDescent="0.2">
      <c r="D21" s="164"/>
      <c r="E21" s="164"/>
      <c r="F21" s="164"/>
      <c r="G21" s="164"/>
      <c r="H21" s="164"/>
      <c r="I21" s="164"/>
      <c r="J21" s="164"/>
      <c r="K21" s="164"/>
      <c r="L21" s="164"/>
      <c r="M21" s="164"/>
      <c r="N21" s="164"/>
    </row>
    <row r="22" spans="2:14" x14ac:dyDescent="0.2">
      <c r="B22" s="160" t="s">
        <v>323</v>
      </c>
      <c r="D22" s="164"/>
      <c r="E22" s="164"/>
      <c r="F22" s="164"/>
      <c r="G22" s="164"/>
      <c r="H22" s="164"/>
      <c r="I22" s="164"/>
      <c r="J22" s="164"/>
      <c r="K22" s="164"/>
      <c r="L22" s="164"/>
      <c r="M22" s="164"/>
      <c r="N22" s="164"/>
    </row>
    <row r="23" spans="2:14" x14ac:dyDescent="0.2">
      <c r="B23" s="158" t="s">
        <v>594</v>
      </c>
      <c r="D23" s="164">
        <f>10177126</f>
        <v>10177126</v>
      </c>
      <c r="E23" s="164"/>
      <c r="F23" s="164"/>
      <c r="G23" s="164">
        <f>SUM(D23:F23)</f>
        <v>10177126</v>
      </c>
      <c r="H23" s="164"/>
      <c r="I23" s="164"/>
      <c r="J23" s="164"/>
      <c r="K23" s="164"/>
      <c r="L23" s="164"/>
      <c r="M23" s="164"/>
      <c r="N23" s="164"/>
    </row>
    <row r="24" spans="2:14" x14ac:dyDescent="0.2">
      <c r="B24" s="158" t="s">
        <v>606</v>
      </c>
      <c r="D24" s="164">
        <f>-874956</f>
        <v>-874956</v>
      </c>
      <c r="E24" s="164"/>
      <c r="F24" s="164"/>
      <c r="G24" s="164">
        <f t="shared" ref="G24:G37" si="0">SUM(D24:F24)</f>
        <v>-874956</v>
      </c>
      <c r="H24" s="164"/>
      <c r="I24" s="164"/>
      <c r="J24" s="164"/>
      <c r="K24" s="164" t="s">
        <v>607</v>
      </c>
      <c r="L24" s="164"/>
      <c r="M24" s="164"/>
      <c r="N24" s="164"/>
    </row>
    <row r="25" spans="2:14" x14ac:dyDescent="0.2">
      <c r="B25" s="158" t="s">
        <v>558</v>
      </c>
      <c r="D25" s="164"/>
      <c r="E25" s="164">
        <v>4002</v>
      </c>
      <c r="F25" s="164"/>
      <c r="G25" s="164">
        <f t="shared" si="0"/>
        <v>4002</v>
      </c>
      <c r="H25" s="164"/>
      <c r="I25" s="164"/>
      <c r="J25" s="164"/>
      <c r="K25" s="164"/>
      <c r="L25" s="164"/>
      <c r="M25" s="164"/>
      <c r="N25" s="164"/>
    </row>
    <row r="26" spans="2:14" x14ac:dyDescent="0.2">
      <c r="B26" s="158" t="s">
        <v>595</v>
      </c>
      <c r="D26" s="164"/>
      <c r="E26" s="164"/>
      <c r="F26" s="164">
        <v>118540</v>
      </c>
      <c r="G26" s="164">
        <f t="shared" si="0"/>
        <v>118540</v>
      </c>
      <c r="H26" s="164"/>
      <c r="I26" s="164"/>
      <c r="J26" s="164"/>
      <c r="K26" s="164"/>
      <c r="L26" s="164"/>
      <c r="M26" s="164"/>
      <c r="N26" s="164"/>
    </row>
    <row r="27" spans="2:14" x14ac:dyDescent="0.2">
      <c r="B27" s="158" t="s">
        <v>608</v>
      </c>
      <c r="D27" s="164"/>
      <c r="E27" s="164"/>
      <c r="F27" s="164">
        <v>10616</v>
      </c>
      <c r="G27" s="164">
        <f t="shared" si="0"/>
        <v>10616</v>
      </c>
      <c r="H27" s="164"/>
      <c r="I27" s="164"/>
      <c r="J27" s="164"/>
      <c r="K27" s="164"/>
      <c r="L27" s="164"/>
      <c r="M27" s="164"/>
      <c r="N27" s="164"/>
    </row>
    <row r="28" spans="2:14" x14ac:dyDescent="0.2">
      <c r="B28" s="158" t="s">
        <v>609</v>
      </c>
      <c r="D28" s="164"/>
      <c r="E28" s="164"/>
      <c r="F28" s="164">
        <v>1762094</v>
      </c>
      <c r="G28" s="164">
        <f t="shared" si="0"/>
        <v>1762094</v>
      </c>
      <c r="H28" s="164"/>
      <c r="I28" s="164"/>
      <c r="J28" s="164"/>
      <c r="K28" s="164"/>
      <c r="L28" s="164"/>
      <c r="M28" s="164"/>
      <c r="N28" s="164"/>
    </row>
    <row r="29" spans="2:14" x14ac:dyDescent="0.2">
      <c r="B29" s="158" t="s">
        <v>610</v>
      </c>
      <c r="D29" s="164"/>
      <c r="E29" s="164"/>
      <c r="F29" s="164">
        <v>646036</v>
      </c>
      <c r="G29" s="164">
        <f t="shared" si="0"/>
        <v>646036</v>
      </c>
      <c r="H29" s="164"/>
      <c r="I29" s="164"/>
      <c r="J29" s="164"/>
      <c r="K29" s="164"/>
      <c r="L29" s="164"/>
      <c r="M29" s="164"/>
      <c r="N29" s="164"/>
    </row>
    <row r="30" spans="2:14" x14ac:dyDescent="0.2">
      <c r="B30" s="158" t="s">
        <v>598</v>
      </c>
      <c r="D30" s="164">
        <v>317581</v>
      </c>
      <c r="E30" s="164"/>
      <c r="F30" s="164"/>
      <c r="G30" s="164">
        <f t="shared" si="0"/>
        <v>317581</v>
      </c>
      <c r="H30" s="164"/>
      <c r="I30" s="164">
        <v>317581</v>
      </c>
      <c r="J30" s="164"/>
      <c r="K30" s="164"/>
      <c r="L30" s="164"/>
      <c r="M30" s="164"/>
      <c r="N30" s="164"/>
    </row>
    <row r="31" spans="2:14" x14ac:dyDescent="0.2">
      <c r="B31" s="158" t="s">
        <v>188</v>
      </c>
      <c r="D31" s="164"/>
      <c r="E31" s="164"/>
      <c r="F31" s="164">
        <f>-30973</f>
        <v>-30973</v>
      </c>
      <c r="G31" s="164">
        <f t="shared" si="0"/>
        <v>-30973</v>
      </c>
      <c r="H31" s="164"/>
      <c r="I31" s="164">
        <v>30973</v>
      </c>
      <c r="J31" s="164"/>
      <c r="K31" s="158" t="s">
        <v>611</v>
      </c>
      <c r="L31" s="164"/>
      <c r="M31" s="164"/>
      <c r="N31" s="164"/>
    </row>
    <row r="32" spans="2:14" ht="7.5" customHeight="1" x14ac:dyDescent="0.2">
      <c r="D32" s="164"/>
      <c r="E32" s="164"/>
      <c r="F32" s="164"/>
      <c r="G32" s="164"/>
      <c r="H32" s="164"/>
      <c r="I32" s="164"/>
      <c r="J32" s="164"/>
      <c r="K32" s="164"/>
      <c r="L32" s="164"/>
      <c r="M32" s="164"/>
      <c r="N32" s="164"/>
    </row>
    <row r="33" spans="2:14" x14ac:dyDescent="0.2">
      <c r="B33" s="158" t="s">
        <v>612</v>
      </c>
      <c r="D33" s="164"/>
      <c r="E33" s="164"/>
      <c r="F33" s="164">
        <f>754450+45907</f>
        <v>800357</v>
      </c>
      <c r="G33" s="164">
        <f t="shared" si="0"/>
        <v>800357</v>
      </c>
      <c r="H33" s="164"/>
      <c r="I33" s="164"/>
      <c r="J33" s="164"/>
      <c r="K33" s="164" t="s">
        <v>613</v>
      </c>
      <c r="L33" s="164"/>
      <c r="M33" s="164"/>
      <c r="N33" s="164"/>
    </row>
    <row r="34" spans="2:14" x14ac:dyDescent="0.2">
      <c r="B34" s="158" t="s">
        <v>428</v>
      </c>
      <c r="D34" s="164"/>
      <c r="E34" s="164"/>
      <c r="F34" s="164">
        <f>4200124-4119-794721</f>
        <v>3401284</v>
      </c>
      <c r="G34" s="164">
        <f t="shared" si="0"/>
        <v>3401284</v>
      </c>
      <c r="H34" s="164"/>
      <c r="I34" s="164"/>
      <c r="J34" s="164"/>
      <c r="K34" s="164"/>
      <c r="L34" s="164"/>
      <c r="M34" s="164"/>
      <c r="N34" s="164"/>
    </row>
    <row r="35" spans="2:14" x14ac:dyDescent="0.2">
      <c r="B35" s="158" t="s">
        <v>614</v>
      </c>
      <c r="D35" s="164"/>
      <c r="E35" s="164"/>
      <c r="F35" s="164">
        <v>-75000</v>
      </c>
      <c r="G35" s="164">
        <f t="shared" si="0"/>
        <v>-75000</v>
      </c>
      <c r="H35" s="164"/>
      <c r="I35" s="164"/>
      <c r="J35" s="164"/>
      <c r="K35" s="164"/>
      <c r="L35" s="164"/>
      <c r="M35" s="164"/>
      <c r="N35" s="164"/>
    </row>
    <row r="36" spans="2:14" x14ac:dyDescent="0.2">
      <c r="B36" s="158" t="s">
        <v>428</v>
      </c>
      <c r="D36" s="164">
        <f>+I36*0.64</f>
        <v>-740.48</v>
      </c>
      <c r="E36" s="164"/>
      <c r="F36" s="164">
        <f>+I36*0.36</f>
        <v>-416.52</v>
      </c>
      <c r="G36" s="164">
        <f t="shared" si="0"/>
        <v>-1157</v>
      </c>
      <c r="H36" s="164"/>
      <c r="I36" s="164">
        <f>-1075-82</f>
        <v>-1157</v>
      </c>
      <c r="J36" s="164"/>
      <c r="K36" s="164" t="s">
        <v>615</v>
      </c>
      <c r="L36" s="164"/>
      <c r="M36" s="164"/>
      <c r="N36" s="164"/>
    </row>
    <row r="37" spans="2:14" x14ac:dyDescent="0.2">
      <c r="B37" s="158" t="s">
        <v>616</v>
      </c>
      <c r="D37" s="164">
        <f>-756</f>
        <v>-756</v>
      </c>
      <c r="E37" s="164"/>
      <c r="F37" s="164"/>
      <c r="G37" s="164">
        <f t="shared" si="0"/>
        <v>-756</v>
      </c>
      <c r="H37" s="164"/>
      <c r="I37" s="164"/>
      <c r="J37" s="164"/>
      <c r="K37" s="164" t="s">
        <v>607</v>
      </c>
      <c r="L37" s="164"/>
      <c r="M37" s="164"/>
      <c r="N37" s="164"/>
    </row>
    <row r="38" spans="2:14" x14ac:dyDescent="0.2">
      <c r="B38" s="158" t="s">
        <v>629</v>
      </c>
      <c r="D38" s="164">
        <v>0</v>
      </c>
      <c r="E38" s="164"/>
      <c r="F38" s="164"/>
      <c r="G38" s="164">
        <f>SUM(D38:F38)</f>
        <v>0</v>
      </c>
      <c r="H38" s="164"/>
      <c r="I38" s="164"/>
      <c r="J38" s="164"/>
      <c r="K38" s="164" t="s">
        <v>661</v>
      </c>
      <c r="L38" s="164"/>
      <c r="M38" s="164"/>
      <c r="N38" s="164"/>
    </row>
    <row r="39" spans="2:14" ht="7.5" customHeight="1" x14ac:dyDescent="0.2">
      <c r="D39" s="164"/>
      <c r="E39" s="164"/>
      <c r="F39" s="164"/>
      <c r="G39" s="164"/>
      <c r="H39" s="164"/>
      <c r="I39" s="164"/>
      <c r="J39" s="164"/>
      <c r="K39" s="164"/>
      <c r="L39" s="164"/>
      <c r="M39" s="164"/>
      <c r="N39" s="164"/>
    </row>
    <row r="40" spans="2:14" x14ac:dyDescent="0.2">
      <c r="D40" s="175">
        <f>SUM(D23:D39)</f>
        <v>9618254.5199999996</v>
      </c>
      <c r="E40" s="175">
        <f>SUM(E23:E39)</f>
        <v>4002</v>
      </c>
      <c r="F40" s="175">
        <f>SUM(F23:F39)</f>
        <v>6632537.4800000004</v>
      </c>
      <c r="G40" s="175">
        <f>SUM(G23:G39)</f>
        <v>16254794</v>
      </c>
      <c r="H40" s="164"/>
      <c r="I40" s="164"/>
      <c r="J40" s="164"/>
      <c r="K40" s="164"/>
      <c r="L40" s="164"/>
      <c r="M40" s="164"/>
      <c r="N40" s="164"/>
    </row>
    <row r="41" spans="2:14" x14ac:dyDescent="0.2">
      <c r="D41" s="164"/>
      <c r="E41" s="164"/>
      <c r="F41" s="164"/>
      <c r="G41" s="164"/>
      <c r="H41" s="164"/>
      <c r="I41" s="164"/>
      <c r="J41" s="164"/>
      <c r="K41" s="164"/>
      <c r="L41" s="164"/>
      <c r="M41" s="164"/>
      <c r="N41" s="164"/>
    </row>
    <row r="42" spans="2:14" x14ac:dyDescent="0.2">
      <c r="D42" s="164"/>
      <c r="E42" s="164"/>
      <c r="F42" s="164"/>
      <c r="G42" s="164"/>
      <c r="H42" s="164"/>
      <c r="I42" s="164"/>
      <c r="J42" s="164"/>
      <c r="K42" s="164"/>
      <c r="L42" s="164"/>
      <c r="M42" s="164"/>
      <c r="N42" s="164"/>
    </row>
    <row r="43" spans="2:14" x14ac:dyDescent="0.2">
      <c r="B43" s="160" t="s">
        <v>597</v>
      </c>
      <c r="D43" s="164"/>
      <c r="E43" s="164"/>
      <c r="F43" s="164"/>
      <c r="G43" s="164"/>
      <c r="H43" s="164"/>
      <c r="I43" s="164"/>
      <c r="J43" s="164"/>
      <c r="K43" s="164"/>
      <c r="L43" s="164"/>
      <c r="M43" s="164"/>
      <c r="N43" s="164"/>
    </row>
    <row r="44" spans="2:14" x14ac:dyDescent="0.2">
      <c r="B44" s="158" t="s">
        <v>594</v>
      </c>
      <c r="D44" s="164">
        <f>6212369</f>
        <v>6212369</v>
      </c>
      <c r="E44" s="164"/>
      <c r="F44" s="164"/>
      <c r="G44" s="164">
        <f>SUM(D44:F44)</f>
        <v>6212369</v>
      </c>
      <c r="H44" s="164"/>
      <c r="I44" s="164"/>
      <c r="J44" s="164"/>
      <c r="K44" s="164"/>
      <c r="L44" s="164"/>
      <c r="M44" s="164"/>
      <c r="N44" s="164"/>
    </row>
    <row r="45" spans="2:14" x14ac:dyDescent="0.2">
      <c r="B45" s="158" t="s">
        <v>606</v>
      </c>
      <c r="D45" s="164">
        <f>-874956</f>
        <v>-874956</v>
      </c>
      <c r="E45" s="164"/>
      <c r="F45" s="164"/>
      <c r="G45" s="164">
        <f t="shared" ref="G45:G54" si="1">SUM(D45:F45)</f>
        <v>-874956</v>
      </c>
      <c r="H45" s="164"/>
      <c r="I45" s="164"/>
      <c r="J45" s="164"/>
      <c r="K45" s="164" t="s">
        <v>607</v>
      </c>
      <c r="L45" s="164"/>
      <c r="M45" s="164"/>
      <c r="N45" s="164"/>
    </row>
    <row r="46" spans="2:14" x14ac:dyDescent="0.2">
      <c r="B46" s="158" t="s">
        <v>606</v>
      </c>
      <c r="D46" s="164">
        <v>-25359</v>
      </c>
      <c r="E46" s="164"/>
      <c r="F46" s="164"/>
      <c r="G46" s="164">
        <f t="shared" si="1"/>
        <v>-25359</v>
      </c>
      <c r="H46" s="164"/>
      <c r="I46" s="164"/>
      <c r="J46" s="164"/>
      <c r="K46" s="164" t="s">
        <v>607</v>
      </c>
      <c r="L46" s="164"/>
      <c r="M46" s="164"/>
      <c r="N46" s="164"/>
    </row>
    <row r="47" spans="2:14" x14ac:dyDescent="0.2">
      <c r="B47" s="158" t="s">
        <v>558</v>
      </c>
      <c r="D47" s="164"/>
      <c r="E47" s="164">
        <f>11818662+910252</f>
        <v>12728914</v>
      </c>
      <c r="F47" s="164"/>
      <c r="G47" s="164">
        <f t="shared" si="1"/>
        <v>12728914</v>
      </c>
      <c r="H47" s="164"/>
      <c r="I47" s="164"/>
      <c r="J47" s="164"/>
      <c r="K47" s="164" t="s">
        <v>617</v>
      </c>
      <c r="L47" s="164"/>
      <c r="M47" s="164"/>
      <c r="N47" s="164"/>
    </row>
    <row r="48" spans="2:14" x14ac:dyDescent="0.2">
      <c r="B48" s="158" t="s">
        <v>618</v>
      </c>
      <c r="D48" s="164"/>
      <c r="E48" s="164">
        <v>30425</v>
      </c>
      <c r="F48" s="164">
        <v>30424</v>
      </c>
      <c r="G48" s="164">
        <f t="shared" si="1"/>
        <v>60849</v>
      </c>
      <c r="H48" s="164"/>
      <c r="I48" s="164"/>
      <c r="J48" s="164"/>
      <c r="K48" s="164"/>
      <c r="L48" s="164"/>
      <c r="M48" s="164"/>
      <c r="N48" s="164"/>
    </row>
    <row r="49" spans="2:14" x14ac:dyDescent="0.2">
      <c r="B49" s="158" t="s">
        <v>619</v>
      </c>
      <c r="D49" s="164"/>
      <c r="E49" s="164">
        <f>219003</f>
        <v>219003</v>
      </c>
      <c r="F49" s="164"/>
      <c r="G49" s="164">
        <f t="shared" si="1"/>
        <v>219003</v>
      </c>
      <c r="H49" s="164"/>
      <c r="I49" s="164"/>
      <c r="J49" s="164"/>
      <c r="K49" s="164"/>
      <c r="L49" s="164"/>
      <c r="M49" s="164"/>
      <c r="N49" s="164"/>
    </row>
    <row r="50" spans="2:14" x14ac:dyDescent="0.2">
      <c r="B50" s="158" t="s">
        <v>595</v>
      </c>
      <c r="D50" s="164"/>
      <c r="E50" s="164"/>
      <c r="F50" s="164">
        <f>1710666</f>
        <v>1710666</v>
      </c>
      <c r="G50" s="164">
        <f t="shared" si="1"/>
        <v>1710666</v>
      </c>
      <c r="H50" s="164"/>
      <c r="I50" s="164"/>
      <c r="J50" s="164"/>
      <c r="K50" s="164"/>
      <c r="L50" s="164"/>
      <c r="M50" s="164"/>
      <c r="N50" s="164"/>
    </row>
    <row r="51" spans="2:14" x14ac:dyDescent="0.2">
      <c r="B51" s="158" t="s">
        <v>620</v>
      </c>
      <c r="D51" s="164"/>
      <c r="E51" s="164"/>
      <c r="F51" s="164">
        <v>-75000</v>
      </c>
      <c r="G51" s="164">
        <f t="shared" si="1"/>
        <v>-75000</v>
      </c>
      <c r="H51" s="164"/>
      <c r="I51" s="164"/>
      <c r="J51" s="164"/>
      <c r="K51" s="164"/>
      <c r="L51" s="164"/>
      <c r="M51" s="164"/>
      <c r="N51" s="164"/>
    </row>
    <row r="52" spans="2:14" x14ac:dyDescent="0.2">
      <c r="B52" s="158" t="s">
        <v>608</v>
      </c>
      <c r="D52" s="164"/>
      <c r="E52" s="164"/>
      <c r="F52" s="164">
        <f>12288242</f>
        <v>12288242</v>
      </c>
      <c r="G52" s="164">
        <f t="shared" si="1"/>
        <v>12288242</v>
      </c>
      <c r="H52" s="164"/>
      <c r="I52" s="164"/>
      <c r="J52" s="164"/>
      <c r="K52" s="164"/>
      <c r="L52" s="164"/>
      <c r="M52" s="164"/>
      <c r="N52" s="164"/>
    </row>
    <row r="53" spans="2:14" x14ac:dyDescent="0.2">
      <c r="B53" s="158" t="s">
        <v>609</v>
      </c>
      <c r="D53" s="164"/>
      <c r="E53" s="164"/>
      <c r="F53" s="164">
        <f>1977644</f>
        <v>1977644</v>
      </c>
      <c r="G53" s="164">
        <f t="shared" si="1"/>
        <v>1977644</v>
      </c>
      <c r="H53" s="164"/>
      <c r="I53" s="164"/>
      <c r="J53" s="164"/>
      <c r="K53" s="164"/>
      <c r="L53" s="164"/>
      <c r="M53" s="164"/>
      <c r="N53" s="164"/>
    </row>
    <row r="54" spans="2:14" x14ac:dyDescent="0.2">
      <c r="B54" s="158" t="s">
        <v>610</v>
      </c>
      <c r="D54" s="164"/>
      <c r="E54" s="164"/>
      <c r="F54" s="164">
        <f>677086</f>
        <v>677086</v>
      </c>
      <c r="G54" s="164">
        <f t="shared" si="1"/>
        <v>677086</v>
      </c>
      <c r="H54" s="164"/>
      <c r="I54" s="164"/>
      <c r="J54" s="164"/>
      <c r="K54" s="164"/>
      <c r="L54" s="164"/>
      <c r="M54" s="164"/>
      <c r="N54" s="164"/>
    </row>
    <row r="55" spans="2:14" x14ac:dyDescent="0.2">
      <c r="B55" s="158" t="s">
        <v>598</v>
      </c>
      <c r="D55" s="164">
        <f>+I55*0.45</f>
        <v>2342287.35</v>
      </c>
      <c r="E55" s="164">
        <f>+I55*0.3</f>
        <v>1561524.9</v>
      </c>
      <c r="F55" s="164">
        <f>+I55*0.25</f>
        <v>1301270.75</v>
      </c>
      <c r="G55" s="164">
        <f>SUM(D55:F55)</f>
        <v>5205083</v>
      </c>
      <c r="H55" s="164"/>
      <c r="I55" s="164">
        <v>5205083</v>
      </c>
      <c r="J55" s="164"/>
      <c r="K55" s="164" t="s">
        <v>621</v>
      </c>
      <c r="L55" s="164"/>
      <c r="M55" s="164"/>
      <c r="N55" s="164"/>
    </row>
    <row r="56" spans="2:14" x14ac:dyDescent="0.2">
      <c r="B56" s="158" t="s">
        <v>622</v>
      </c>
      <c r="D56" s="164">
        <f>+I56*0.45</f>
        <v>-235017</v>
      </c>
      <c r="E56" s="164">
        <f>+I56*0.3</f>
        <v>-156678</v>
      </c>
      <c r="F56" s="164">
        <f>+I56*0.25</f>
        <v>-130565</v>
      </c>
      <c r="G56" s="164">
        <f>SUM(D56:F56)</f>
        <v>-522260</v>
      </c>
      <c r="H56" s="164"/>
      <c r="I56" s="164">
        <v>-522260</v>
      </c>
      <c r="J56" s="164"/>
      <c r="K56" s="164" t="s">
        <v>621</v>
      </c>
      <c r="L56" s="164"/>
      <c r="M56" s="164"/>
      <c r="N56" s="164"/>
    </row>
    <row r="57" spans="2:14" x14ac:dyDescent="0.2">
      <c r="B57" s="158" t="s">
        <v>623</v>
      </c>
      <c r="D57" s="164"/>
      <c r="E57" s="164"/>
      <c r="F57" s="164">
        <v>70862</v>
      </c>
      <c r="G57" s="164">
        <f>SUM(D57:F57)</f>
        <v>70862</v>
      </c>
      <c r="H57" s="164"/>
      <c r="I57" s="164"/>
      <c r="J57" s="164"/>
      <c r="K57" s="164"/>
      <c r="L57" s="164"/>
      <c r="M57" s="164"/>
      <c r="N57" s="164"/>
    </row>
    <row r="58" spans="2:14" x14ac:dyDescent="0.2">
      <c r="B58" s="158" t="s">
        <v>624</v>
      </c>
      <c r="D58" s="164">
        <f>G58*46%</f>
        <v>41145.160000000003</v>
      </c>
      <c r="E58" s="164">
        <f>G58*35%</f>
        <v>31306.1</v>
      </c>
      <c r="F58" s="164">
        <f>G58*19%</f>
        <v>16994.740000000002</v>
      </c>
      <c r="G58" s="164">
        <v>89446</v>
      </c>
      <c r="H58" s="164"/>
      <c r="I58" s="164"/>
      <c r="J58" s="164"/>
      <c r="K58" s="164"/>
      <c r="L58" s="164"/>
      <c r="M58" s="164"/>
      <c r="N58" s="164"/>
    </row>
    <row r="59" spans="2:14" ht="7.5" customHeight="1" x14ac:dyDescent="0.2">
      <c r="D59" s="164"/>
      <c r="E59" s="164"/>
      <c r="F59" s="164"/>
      <c r="G59" s="164"/>
      <c r="H59" s="164"/>
      <c r="I59" s="164"/>
      <c r="J59" s="164"/>
      <c r="L59" s="164"/>
      <c r="M59" s="164"/>
      <c r="N59" s="164"/>
    </row>
    <row r="60" spans="2:14" x14ac:dyDescent="0.2">
      <c r="B60" s="158" t="s">
        <v>500</v>
      </c>
      <c r="D60" s="164"/>
      <c r="E60" s="164"/>
      <c r="F60" s="164"/>
      <c r="G60" s="164">
        <f>SUM(E60:F60)</f>
        <v>0</v>
      </c>
      <c r="H60" s="164"/>
      <c r="I60" s="164">
        <v>18610792</v>
      </c>
      <c r="J60" s="164"/>
      <c r="L60" s="164"/>
      <c r="M60" s="164"/>
      <c r="N60" s="164"/>
    </row>
    <row r="61" spans="2:14" x14ac:dyDescent="0.2">
      <c r="B61" s="158" t="s">
        <v>625</v>
      </c>
      <c r="D61" s="164"/>
      <c r="E61" s="164"/>
      <c r="F61" s="164">
        <v>0</v>
      </c>
      <c r="G61" s="165">
        <f>SUM(E61:F61)</f>
        <v>0</v>
      </c>
      <c r="H61" s="165"/>
      <c r="I61" s="165">
        <v>0</v>
      </c>
      <c r="J61" s="165"/>
      <c r="K61" s="158" t="s">
        <v>626</v>
      </c>
      <c r="L61" s="164"/>
      <c r="M61" s="164"/>
      <c r="N61" s="164"/>
    </row>
    <row r="62" spans="2:14" x14ac:dyDescent="0.2">
      <c r="B62" s="158" t="s">
        <v>627</v>
      </c>
      <c r="D62" s="164"/>
      <c r="E62" s="164">
        <v>2745</v>
      </c>
      <c r="F62" s="164"/>
      <c r="G62" s="164">
        <f>SUM(D62:F62)</f>
        <v>2745</v>
      </c>
      <c r="H62" s="164"/>
      <c r="I62" s="164">
        <v>2745</v>
      </c>
      <c r="J62" s="164"/>
      <c r="L62" s="164"/>
      <c r="M62" s="164"/>
      <c r="N62" s="164"/>
    </row>
    <row r="63" spans="2:14" x14ac:dyDescent="0.2">
      <c r="B63" s="158" t="s">
        <v>187</v>
      </c>
      <c r="D63" s="164">
        <v>-12175</v>
      </c>
      <c r="E63" s="164"/>
      <c r="F63" s="164"/>
      <c r="G63" s="164">
        <f>SUM(D63:F63)</f>
        <v>-12175</v>
      </c>
      <c r="H63" s="164"/>
      <c r="I63" s="164">
        <v>12175</v>
      </c>
      <c r="J63" s="164"/>
      <c r="K63" s="158" t="s">
        <v>628</v>
      </c>
      <c r="L63" s="164"/>
      <c r="M63" s="164"/>
      <c r="N63" s="164"/>
    </row>
    <row r="64" spans="2:14" x14ac:dyDescent="0.2">
      <c r="B64" s="158" t="s">
        <v>188</v>
      </c>
      <c r="D64" s="164"/>
      <c r="E64" s="164"/>
      <c r="F64" s="164">
        <v>30973</v>
      </c>
      <c r="G64" s="164">
        <f>SUM(D64:F64)</f>
        <v>30973</v>
      </c>
      <c r="H64" s="164"/>
      <c r="I64" s="164">
        <v>30973</v>
      </c>
      <c r="J64" s="164"/>
      <c r="K64" s="158" t="s">
        <v>611</v>
      </c>
      <c r="L64" s="164"/>
      <c r="M64" s="164"/>
      <c r="N64" s="164"/>
    </row>
    <row r="65" spans="2:14" x14ac:dyDescent="0.2">
      <c r="B65" s="158" t="s">
        <v>616</v>
      </c>
      <c r="D65" s="164">
        <v>-756</v>
      </c>
      <c r="E65" s="164"/>
      <c r="F65" s="164"/>
      <c r="G65" s="164">
        <f>SUM(D65:F65)</f>
        <v>-756</v>
      </c>
      <c r="H65" s="164"/>
      <c r="I65" s="164"/>
      <c r="J65" s="164"/>
      <c r="K65" s="164"/>
      <c r="L65" s="164"/>
      <c r="M65" s="164"/>
      <c r="N65" s="164"/>
    </row>
    <row r="66" spans="2:14" x14ac:dyDescent="0.2">
      <c r="B66" s="158" t="s">
        <v>629</v>
      </c>
      <c r="D66" s="164">
        <v>-1000</v>
      </c>
      <c r="E66" s="164">
        <v>-2000</v>
      </c>
      <c r="F66" s="164">
        <v>-2000</v>
      </c>
      <c r="G66" s="164">
        <f>SUM(D66:F66)</f>
        <v>-5000</v>
      </c>
      <c r="H66" s="164"/>
      <c r="I66" s="164"/>
      <c r="J66" s="164"/>
      <c r="K66" s="164" t="s">
        <v>661</v>
      </c>
      <c r="L66" s="164"/>
      <c r="M66" s="164"/>
      <c r="N66" s="164"/>
    </row>
    <row r="67" spans="2:14" ht="7.5" customHeight="1" x14ac:dyDescent="0.2">
      <c r="D67" s="164"/>
      <c r="E67" s="164"/>
      <c r="F67" s="164"/>
      <c r="G67" s="164"/>
      <c r="H67" s="164"/>
      <c r="I67" s="164"/>
      <c r="J67" s="164"/>
      <c r="L67" s="164"/>
      <c r="M67" s="164"/>
      <c r="N67" s="164"/>
    </row>
    <row r="68" spans="2:14" x14ac:dyDescent="0.2">
      <c r="D68" s="175">
        <f>SUM(D44:D67)</f>
        <v>7446538.5099999998</v>
      </c>
      <c r="E68" s="175">
        <f>SUM(E44:E67)</f>
        <v>14415240</v>
      </c>
      <c r="F68" s="175">
        <f>SUM(F44:F67)</f>
        <v>17896597.489999998</v>
      </c>
      <c r="G68" s="175">
        <f>SUM(G44:G67)</f>
        <v>39758376</v>
      </c>
      <c r="H68" s="164"/>
      <c r="I68" s="165"/>
      <c r="J68" s="165"/>
      <c r="K68" s="164"/>
      <c r="L68" s="164"/>
      <c r="M68" s="164"/>
      <c r="N68" s="164"/>
    </row>
    <row r="69" spans="2:14" x14ac:dyDescent="0.2">
      <c r="D69" s="164"/>
      <c r="E69" s="164"/>
      <c r="F69" s="164"/>
      <c r="G69" s="164"/>
      <c r="H69" s="164"/>
      <c r="I69" s="164"/>
      <c r="J69" s="164"/>
      <c r="K69" s="164"/>
      <c r="L69" s="164"/>
      <c r="M69" s="164"/>
      <c r="N69" s="164"/>
    </row>
    <row r="70" spans="2:14" x14ac:dyDescent="0.2">
      <c r="D70" s="164"/>
      <c r="E70" s="164"/>
      <c r="F70" s="164"/>
      <c r="G70" s="164"/>
      <c r="H70" s="164"/>
      <c r="I70" s="164"/>
      <c r="J70" s="164"/>
      <c r="K70" s="164"/>
      <c r="L70" s="164"/>
      <c r="M70" s="164"/>
      <c r="N70" s="164"/>
    </row>
    <row r="71" spans="2:14" x14ac:dyDescent="0.2">
      <c r="B71" s="160" t="s">
        <v>630</v>
      </c>
      <c r="C71" s="160"/>
      <c r="D71" s="176">
        <v>0</v>
      </c>
      <c r="E71" s="176">
        <v>-10070107</v>
      </c>
      <c r="F71" s="176">
        <v>-9654498</v>
      </c>
      <c r="G71" s="177">
        <f>SUM(D71:F71)</f>
        <v>-19724605</v>
      </c>
      <c r="H71" s="165"/>
      <c r="I71" s="165">
        <f>-19724605</f>
        <v>-19724605</v>
      </c>
      <c r="J71" s="165"/>
      <c r="K71" s="178"/>
      <c r="L71" s="164"/>
      <c r="M71" s="164"/>
      <c r="N71" s="164"/>
    </row>
    <row r="72" spans="2:14" x14ac:dyDescent="0.2">
      <c r="D72" s="164"/>
      <c r="E72" s="164"/>
      <c r="F72" s="164"/>
      <c r="G72" s="164"/>
      <c r="H72" s="164"/>
      <c r="I72" s="164"/>
      <c r="J72" s="164"/>
      <c r="K72" s="164"/>
      <c r="L72" s="164"/>
      <c r="M72" s="164"/>
      <c r="N72" s="164"/>
    </row>
    <row r="73" spans="2:14" x14ac:dyDescent="0.2">
      <c r="B73" s="160" t="s">
        <v>603</v>
      </c>
      <c r="D73" s="176">
        <v>0</v>
      </c>
      <c r="E73" s="176">
        <f>12213990-E71</f>
        <v>22284097</v>
      </c>
      <c r="F73" s="176">
        <f>125175219-F71</f>
        <v>134829717</v>
      </c>
      <c r="G73" s="176">
        <f>SUM(D73:F73)</f>
        <v>157113814</v>
      </c>
      <c r="H73" s="164"/>
      <c r="I73" s="164">
        <v>157113814</v>
      </c>
      <c r="K73" s="179" t="s">
        <v>631</v>
      </c>
      <c r="M73" s="164"/>
      <c r="N73" s="164"/>
    </row>
    <row r="74" spans="2:14" x14ac:dyDescent="0.2">
      <c r="D74" s="164"/>
      <c r="E74" s="164"/>
      <c r="F74" s="164"/>
      <c r="G74" s="164"/>
      <c r="H74" s="164"/>
      <c r="I74" s="164"/>
      <c r="J74" s="164"/>
      <c r="K74" s="164"/>
      <c r="L74" s="164"/>
      <c r="M74" s="164"/>
      <c r="N74" s="164"/>
    </row>
    <row r="75" spans="2:14" x14ac:dyDescent="0.2">
      <c r="D75" s="164"/>
      <c r="E75" s="164"/>
      <c r="F75" s="164"/>
      <c r="G75" s="164"/>
      <c r="H75" s="164"/>
      <c r="I75" s="164"/>
      <c r="J75" s="164"/>
      <c r="K75" s="164"/>
      <c r="L75" s="164"/>
      <c r="M75" s="164"/>
      <c r="N75" s="164"/>
    </row>
    <row r="76" spans="2:14" x14ac:dyDescent="0.2">
      <c r="B76" s="160" t="s">
        <v>472</v>
      </c>
      <c r="D76" s="164"/>
      <c r="E76" s="164"/>
      <c r="F76" s="164"/>
      <c r="G76" s="164"/>
      <c r="H76" s="164"/>
      <c r="I76" s="164"/>
      <c r="J76" s="164"/>
      <c r="K76" s="164"/>
      <c r="L76" s="164"/>
      <c r="M76" s="164"/>
      <c r="N76" s="164"/>
    </row>
    <row r="77" spans="2:14" x14ac:dyDescent="0.2">
      <c r="B77" s="158" t="s">
        <v>588</v>
      </c>
      <c r="D77" s="164"/>
      <c r="E77" s="164"/>
      <c r="F77" s="164"/>
      <c r="G77" s="164"/>
      <c r="H77" s="164"/>
      <c r="I77" s="164">
        <f>K77</f>
        <v>84549694</v>
      </c>
      <c r="J77" s="164"/>
      <c r="K77" s="164">
        <f>SUM(K78:K89)</f>
        <v>84549694</v>
      </c>
      <c r="L77" s="164"/>
      <c r="M77" s="164"/>
      <c r="N77" s="164"/>
    </row>
    <row r="78" spans="2:14" x14ac:dyDescent="0.2">
      <c r="B78" s="158" t="s">
        <v>632</v>
      </c>
      <c r="D78" s="165"/>
      <c r="E78" s="165"/>
      <c r="F78" s="165"/>
      <c r="G78" s="164"/>
      <c r="H78" s="164"/>
      <c r="I78" s="164"/>
      <c r="J78" s="164"/>
      <c r="K78" s="164">
        <v>3434580</v>
      </c>
      <c r="L78" s="164">
        <f>SUM(L79:L80)</f>
        <v>3434580</v>
      </c>
      <c r="M78" s="164"/>
      <c r="N78" s="164"/>
    </row>
    <row r="79" spans="2:14" x14ac:dyDescent="0.2">
      <c r="B79" s="158" t="s">
        <v>633</v>
      </c>
      <c r="D79" s="165"/>
      <c r="E79" s="165"/>
      <c r="F79" s="165">
        <v>3359580</v>
      </c>
      <c r="G79" s="164">
        <f t="shared" ref="G79:G115" si="2">SUM(D79:F79)</f>
        <v>3359580</v>
      </c>
      <c r="H79" s="164"/>
      <c r="I79" s="164"/>
      <c r="J79" s="164"/>
      <c r="K79" s="164"/>
      <c r="L79" s="164">
        <v>3359580</v>
      </c>
      <c r="M79" s="164" t="s">
        <v>634</v>
      </c>
      <c r="N79" s="164"/>
    </row>
    <row r="80" spans="2:14" x14ac:dyDescent="0.2">
      <c r="B80" s="158" t="s">
        <v>635</v>
      </c>
      <c r="D80" s="165">
        <f>+L80*0.45</f>
        <v>33750</v>
      </c>
      <c r="E80" s="165">
        <f>+L80*0.3</f>
        <v>22500</v>
      </c>
      <c r="F80" s="165">
        <f>+L80*0.25</f>
        <v>18750</v>
      </c>
      <c r="G80" s="164">
        <f t="shared" si="2"/>
        <v>75000</v>
      </c>
      <c r="H80" s="164"/>
      <c r="I80" s="164"/>
      <c r="J80" s="164"/>
      <c r="K80" s="165"/>
      <c r="L80" s="165">
        <v>75000</v>
      </c>
      <c r="M80" s="164" t="s">
        <v>621</v>
      </c>
      <c r="N80" s="164"/>
    </row>
    <row r="81" spans="2:14" x14ac:dyDescent="0.2">
      <c r="B81" s="158" t="s">
        <v>636</v>
      </c>
      <c r="D81" s="165">
        <f>+K81*0.45</f>
        <v>1192087.8</v>
      </c>
      <c r="E81" s="165">
        <f>+K81*0.3</f>
        <v>794725.2</v>
      </c>
      <c r="F81" s="165">
        <f>+K81*0.25</f>
        <v>662271</v>
      </c>
      <c r="G81" s="164">
        <f t="shared" si="2"/>
        <v>2649084</v>
      </c>
      <c r="H81" s="164"/>
      <c r="I81" s="164"/>
      <c r="J81" s="164"/>
      <c r="K81" s="165">
        <v>2649084</v>
      </c>
      <c r="M81" s="165" t="s">
        <v>621</v>
      </c>
      <c r="N81" s="164"/>
    </row>
    <row r="82" spans="2:14" x14ac:dyDescent="0.2">
      <c r="B82" s="158" t="s">
        <v>637</v>
      </c>
      <c r="D82" s="165">
        <f>+K82*0.96</f>
        <v>1333992</v>
      </c>
      <c r="E82" s="165">
        <f>+K82*0.03</f>
        <v>41687.25</v>
      </c>
      <c r="F82" s="165">
        <f>+K82*0.01</f>
        <v>13895.75</v>
      </c>
      <c r="G82" s="164">
        <f t="shared" si="2"/>
        <v>1389575</v>
      </c>
      <c r="H82" s="165"/>
      <c r="I82" s="165"/>
      <c r="J82" s="165"/>
      <c r="K82" s="165">
        <v>1389575</v>
      </c>
      <c r="M82" s="164" t="s">
        <v>638</v>
      </c>
      <c r="N82" s="164"/>
    </row>
    <row r="83" spans="2:14" x14ac:dyDescent="0.2">
      <c r="B83" s="158" t="s">
        <v>639</v>
      </c>
      <c r="D83" s="165"/>
      <c r="E83" s="165"/>
      <c r="F83" s="165"/>
      <c r="G83" s="164">
        <f t="shared" si="2"/>
        <v>0</v>
      </c>
      <c r="H83" s="164"/>
      <c r="I83" s="164"/>
      <c r="J83" s="164"/>
      <c r="K83" s="164">
        <v>443815</v>
      </c>
      <c r="L83" s="164">
        <f>SUM(L84:L85)</f>
        <v>443815</v>
      </c>
      <c r="M83" s="164"/>
      <c r="N83" s="164"/>
    </row>
    <row r="84" spans="2:14" x14ac:dyDescent="0.2">
      <c r="B84" s="158" t="s">
        <v>633</v>
      </c>
      <c r="D84" s="165"/>
      <c r="E84" s="165">
        <v>21788</v>
      </c>
      <c r="F84" s="165">
        <v>151006</v>
      </c>
      <c r="G84" s="164">
        <f t="shared" si="2"/>
        <v>172794</v>
      </c>
      <c r="H84" s="164"/>
      <c r="I84" s="164"/>
      <c r="J84" s="164"/>
      <c r="K84" s="164"/>
      <c r="L84" s="164">
        <v>172794</v>
      </c>
      <c r="M84" s="164" t="s">
        <v>634</v>
      </c>
      <c r="N84" s="164"/>
    </row>
    <row r="85" spans="2:14" x14ac:dyDescent="0.2">
      <c r="B85" s="158" t="s">
        <v>635</v>
      </c>
      <c r="D85" s="165">
        <f>+L85*0.45</f>
        <v>121959.45</v>
      </c>
      <c r="E85" s="165">
        <f>+L85*0.3</f>
        <v>81306.3</v>
      </c>
      <c r="F85" s="165">
        <f>+L85*0.25</f>
        <v>67755.25</v>
      </c>
      <c r="G85" s="164">
        <f t="shared" si="2"/>
        <v>271021</v>
      </c>
      <c r="H85" s="164"/>
      <c r="I85" s="164"/>
      <c r="J85" s="164"/>
      <c r="K85" s="165"/>
      <c r="L85" s="165">
        <v>271021</v>
      </c>
      <c r="M85" s="164" t="s">
        <v>621</v>
      </c>
      <c r="N85" s="164"/>
    </row>
    <row r="86" spans="2:14" x14ac:dyDescent="0.2">
      <c r="B86" s="158" t="s">
        <v>640</v>
      </c>
      <c r="D86" s="165">
        <f>+K86*0.45</f>
        <v>9314.5500000000011</v>
      </c>
      <c r="E86" s="165">
        <f>+K86*0.3</f>
        <v>6209.7</v>
      </c>
      <c r="F86" s="165">
        <f>+K86*0.25</f>
        <v>5174.75</v>
      </c>
      <c r="G86" s="164">
        <f t="shared" si="2"/>
        <v>20699</v>
      </c>
      <c r="H86" s="164"/>
      <c r="I86" s="164"/>
      <c r="J86" s="164"/>
      <c r="K86" s="165">
        <v>20699</v>
      </c>
      <c r="M86" s="165" t="s">
        <v>621</v>
      </c>
      <c r="N86" s="164"/>
    </row>
    <row r="87" spans="2:14" x14ac:dyDescent="0.2">
      <c r="B87" s="158" t="s">
        <v>641</v>
      </c>
      <c r="D87" s="164"/>
      <c r="E87" s="164"/>
      <c r="F87" s="164">
        <v>64168144</v>
      </c>
      <c r="G87" s="164">
        <f t="shared" si="2"/>
        <v>64168144</v>
      </c>
      <c r="H87" s="164"/>
      <c r="I87" s="164"/>
      <c r="J87" s="164"/>
      <c r="K87" s="164">
        <f>64168144</f>
        <v>64168144</v>
      </c>
      <c r="L87" s="164"/>
      <c r="M87" s="164" t="s">
        <v>642</v>
      </c>
      <c r="N87" s="164"/>
    </row>
    <row r="88" spans="2:14" x14ac:dyDescent="0.2">
      <c r="B88" s="158" t="s">
        <v>643</v>
      </c>
      <c r="D88" s="164"/>
      <c r="E88" s="164"/>
      <c r="F88" s="164">
        <v>6357181</v>
      </c>
      <c r="G88" s="164">
        <f t="shared" si="2"/>
        <v>6357181</v>
      </c>
      <c r="H88" s="164"/>
      <c r="I88" s="164"/>
      <c r="J88" s="164"/>
      <c r="K88" s="164">
        <f>6357181</f>
        <v>6357181</v>
      </c>
      <c r="L88" s="164"/>
      <c r="M88" s="164" t="s">
        <v>642</v>
      </c>
      <c r="N88" s="164"/>
    </row>
    <row r="89" spans="2:14" x14ac:dyDescent="0.2">
      <c r="B89" s="158" t="s">
        <v>644</v>
      </c>
      <c r="D89" s="164"/>
      <c r="E89" s="164"/>
      <c r="F89" s="164"/>
      <c r="G89" s="164">
        <f t="shared" si="2"/>
        <v>0</v>
      </c>
      <c r="H89" s="164"/>
      <c r="I89" s="164"/>
      <c r="J89" s="164"/>
      <c r="K89" s="164">
        <v>6086616</v>
      </c>
      <c r="L89" s="164">
        <f>SUM(L90:L91)</f>
        <v>6086616</v>
      </c>
      <c r="M89" s="164"/>
      <c r="N89" s="164"/>
    </row>
    <row r="90" spans="2:14" x14ac:dyDescent="0.2">
      <c r="D90" s="165">
        <f>+L90*0.45</f>
        <v>103489.65000000001</v>
      </c>
      <c r="E90" s="165">
        <f>+L90*0.3</f>
        <v>68993.099999999991</v>
      </c>
      <c r="F90" s="165">
        <f>+L90*0.25</f>
        <v>57494.25</v>
      </c>
      <c r="G90" s="164">
        <f t="shared" si="2"/>
        <v>229977</v>
      </c>
      <c r="H90" s="164"/>
      <c r="I90" s="164"/>
      <c r="J90" s="164"/>
      <c r="K90" s="164"/>
      <c r="L90" s="164">
        <v>229977</v>
      </c>
      <c r="M90" s="165" t="s">
        <v>621</v>
      </c>
      <c r="N90" s="164"/>
    </row>
    <row r="91" spans="2:14" x14ac:dyDescent="0.2">
      <c r="D91" s="164"/>
      <c r="E91" s="164"/>
      <c r="F91" s="164">
        <f>L91</f>
        <v>5856639</v>
      </c>
      <c r="G91" s="164">
        <f t="shared" si="2"/>
        <v>5856639</v>
      </c>
      <c r="H91" s="164"/>
      <c r="I91" s="164"/>
      <c r="J91" s="164"/>
      <c r="K91" s="164"/>
      <c r="L91" s="164">
        <v>5856639</v>
      </c>
      <c r="M91" s="164" t="s">
        <v>642</v>
      </c>
      <c r="N91" s="164"/>
    </row>
    <row r="92" spans="2:14" x14ac:dyDescent="0.2">
      <c r="B92" s="158" t="s">
        <v>503</v>
      </c>
      <c r="D92" s="164"/>
      <c r="E92" s="164"/>
      <c r="F92" s="164">
        <v>626248</v>
      </c>
      <c r="G92" s="164">
        <f t="shared" si="2"/>
        <v>626248</v>
      </c>
      <c r="H92" s="164"/>
      <c r="I92" s="164">
        <v>626248</v>
      </c>
      <c r="J92" s="164"/>
      <c r="L92" s="164"/>
      <c r="M92" s="164" t="s">
        <v>642</v>
      </c>
      <c r="N92" s="164"/>
    </row>
    <row r="93" spans="2:14" x14ac:dyDescent="0.2">
      <c r="B93" s="158" t="s">
        <v>236</v>
      </c>
      <c r="D93" s="164"/>
      <c r="E93" s="164"/>
      <c r="F93" s="164"/>
      <c r="G93" s="164">
        <f t="shared" si="2"/>
        <v>0</v>
      </c>
      <c r="H93" s="164"/>
      <c r="I93" s="164">
        <f>K93</f>
        <v>5971759</v>
      </c>
      <c r="J93" s="164"/>
      <c r="K93" s="164">
        <f>SUM(K94:K97)</f>
        <v>5971759</v>
      </c>
      <c r="L93" s="164"/>
      <c r="M93" s="164"/>
      <c r="N93" s="164"/>
    </row>
    <row r="94" spans="2:14" x14ac:dyDescent="0.2">
      <c r="B94" s="158" t="s">
        <v>645</v>
      </c>
      <c r="D94" s="165"/>
      <c r="E94" s="165"/>
      <c r="F94" s="165"/>
      <c r="G94" s="164">
        <f t="shared" si="2"/>
        <v>0</v>
      </c>
      <c r="H94" s="164"/>
      <c r="I94" s="164"/>
      <c r="J94" s="164"/>
      <c r="K94" s="164">
        <v>5375194</v>
      </c>
      <c r="L94" s="164">
        <f>SUM(L95:L96)</f>
        <v>5375194</v>
      </c>
      <c r="M94" s="164"/>
      <c r="N94" s="164"/>
    </row>
    <row r="95" spans="2:14" x14ac:dyDescent="0.2">
      <c r="B95" s="158" t="s">
        <v>633</v>
      </c>
      <c r="D95" s="165">
        <v>3561632</v>
      </c>
      <c r="E95" s="165">
        <v>1511487</v>
      </c>
      <c r="F95" s="165">
        <v>126087</v>
      </c>
      <c r="G95" s="164">
        <f t="shared" si="2"/>
        <v>5199206</v>
      </c>
      <c r="H95" s="164"/>
      <c r="I95" s="164"/>
      <c r="J95" s="164"/>
      <c r="K95" s="164"/>
      <c r="L95" s="164">
        <f>5199206</f>
        <v>5199206</v>
      </c>
      <c r="M95" s="164" t="s">
        <v>634</v>
      </c>
      <c r="N95" s="164"/>
    </row>
    <row r="96" spans="2:14" x14ac:dyDescent="0.2">
      <c r="B96" s="158" t="s">
        <v>646</v>
      </c>
      <c r="D96" s="165">
        <f>+L96*0.96</f>
        <v>168948.47999999998</v>
      </c>
      <c r="E96" s="165">
        <f>+L96*0.03</f>
        <v>5279.6399999999994</v>
      </c>
      <c r="F96" s="165">
        <f>+L96*0.01</f>
        <v>1759.88</v>
      </c>
      <c r="G96" s="164">
        <f t="shared" si="2"/>
        <v>175988</v>
      </c>
      <c r="H96" s="165"/>
      <c r="I96" s="165"/>
      <c r="J96" s="165"/>
      <c r="K96" s="165"/>
      <c r="L96" s="165">
        <v>175988</v>
      </c>
      <c r="M96" s="164" t="s">
        <v>638</v>
      </c>
      <c r="N96" s="164"/>
    </row>
    <row r="97" spans="2:14" x14ac:dyDescent="0.2">
      <c r="B97" s="158" t="s">
        <v>647</v>
      </c>
      <c r="D97" s="165"/>
      <c r="E97" s="165"/>
      <c r="F97" s="165"/>
      <c r="G97" s="164">
        <f t="shared" si="2"/>
        <v>0</v>
      </c>
      <c r="H97" s="165"/>
      <c r="I97" s="165"/>
      <c r="J97" s="165"/>
      <c r="K97" s="165">
        <v>596565</v>
      </c>
      <c r="L97" s="165">
        <f>SUM(L98:L99)</f>
        <v>596565.41</v>
      </c>
      <c r="M97" s="164"/>
      <c r="N97" s="164"/>
    </row>
    <row r="98" spans="2:14" x14ac:dyDescent="0.2">
      <c r="B98" s="158" t="s">
        <v>633</v>
      </c>
      <c r="D98" s="165">
        <v>481984</v>
      </c>
      <c r="E98" s="165"/>
      <c r="F98" s="165">
        <v>7695</v>
      </c>
      <c r="G98" s="164">
        <f t="shared" si="2"/>
        <v>489679</v>
      </c>
      <c r="H98" s="165"/>
      <c r="I98" s="165"/>
      <c r="J98" s="165"/>
      <c r="K98" s="165"/>
      <c r="L98" s="165">
        <v>489679.24</v>
      </c>
      <c r="M98" s="164" t="s">
        <v>634</v>
      </c>
      <c r="N98" s="164"/>
    </row>
    <row r="99" spans="2:14" x14ac:dyDescent="0.2">
      <c r="B99" s="158" t="s">
        <v>646</v>
      </c>
      <c r="D99" s="165">
        <f>+L99*0.96</f>
        <v>102610.72319999999</v>
      </c>
      <c r="E99" s="165">
        <f>+L99*0.03</f>
        <v>3206.5850999999998</v>
      </c>
      <c r="F99" s="165">
        <f>+L99*0.01</f>
        <v>1068.8616999999999</v>
      </c>
      <c r="G99" s="164">
        <f t="shared" si="2"/>
        <v>106886.16999999998</v>
      </c>
      <c r="H99" s="165"/>
      <c r="I99" s="165"/>
      <c r="J99" s="165"/>
      <c r="K99" s="165"/>
      <c r="L99" s="165">
        <v>106886.17</v>
      </c>
      <c r="M99" s="164" t="s">
        <v>638</v>
      </c>
      <c r="N99" s="164"/>
    </row>
    <row r="100" spans="2:14" x14ac:dyDescent="0.2">
      <c r="B100" s="158" t="s">
        <v>447</v>
      </c>
      <c r="D100" s="164"/>
      <c r="E100" s="164"/>
      <c r="F100" s="164"/>
      <c r="G100" s="164">
        <f t="shared" si="2"/>
        <v>0</v>
      </c>
      <c r="H100" s="164"/>
      <c r="I100" s="164">
        <v>0</v>
      </c>
      <c r="J100" s="164"/>
      <c r="K100" s="164"/>
      <c r="L100" s="164"/>
      <c r="M100" s="164" t="s">
        <v>648</v>
      </c>
      <c r="N100" s="164"/>
    </row>
    <row r="101" spans="2:14" x14ac:dyDescent="0.2">
      <c r="B101" s="158" t="s">
        <v>649</v>
      </c>
      <c r="D101" s="164"/>
      <c r="E101" s="164"/>
      <c r="F101" s="164">
        <v>49743</v>
      </c>
      <c r="G101" s="164">
        <f t="shared" si="2"/>
        <v>49743</v>
      </c>
      <c r="H101" s="164"/>
      <c r="I101" s="164">
        <v>49743</v>
      </c>
      <c r="J101" s="164"/>
      <c r="L101" s="164"/>
      <c r="M101" s="164" t="s">
        <v>642</v>
      </c>
      <c r="N101" s="164"/>
    </row>
    <row r="102" spans="2:14" x14ac:dyDescent="0.2">
      <c r="D102" s="164"/>
      <c r="E102" s="164"/>
      <c r="F102" s="164"/>
      <c r="G102" s="164">
        <f t="shared" si="2"/>
        <v>0</v>
      </c>
      <c r="H102" s="164"/>
      <c r="I102" s="164"/>
      <c r="J102" s="164"/>
      <c r="L102" s="164"/>
      <c r="M102" s="164"/>
      <c r="N102" s="164"/>
    </row>
    <row r="103" spans="2:14" x14ac:dyDescent="0.2">
      <c r="B103" s="158" t="s">
        <v>650</v>
      </c>
      <c r="D103" s="164"/>
      <c r="E103" s="164"/>
      <c r="F103" s="164"/>
      <c r="G103" s="164">
        <f t="shared" si="2"/>
        <v>0</v>
      </c>
      <c r="H103" s="164"/>
      <c r="I103" s="164">
        <f>K103</f>
        <v>3131513</v>
      </c>
      <c r="J103" s="164"/>
      <c r="K103" s="164">
        <f>SUM(K104:K114)</f>
        <v>3131513</v>
      </c>
      <c r="L103" s="164"/>
      <c r="M103" s="164"/>
      <c r="N103" s="164"/>
    </row>
    <row r="104" spans="2:14" x14ac:dyDescent="0.2">
      <c r="B104" s="158" t="s">
        <v>651</v>
      </c>
      <c r="D104" s="164">
        <v>485683</v>
      </c>
      <c r="E104" s="164"/>
      <c r="F104" s="164"/>
      <c r="G104" s="164">
        <f t="shared" si="2"/>
        <v>485683</v>
      </c>
      <c r="H104" s="164"/>
      <c r="I104" s="164"/>
      <c r="J104" s="164"/>
      <c r="K104" s="164">
        <f>491038-10439+5084</f>
        <v>485683</v>
      </c>
      <c r="M104" s="164" t="s">
        <v>642</v>
      </c>
      <c r="N104" s="164"/>
    </row>
    <row r="105" spans="2:14" x14ac:dyDescent="0.2">
      <c r="B105" s="158" t="s">
        <v>652</v>
      </c>
      <c r="D105" s="164">
        <f>775143</f>
        <v>775143</v>
      </c>
      <c r="E105" s="164"/>
      <c r="F105" s="164">
        <f>45122</f>
        <v>45122</v>
      </c>
      <c r="G105" s="164">
        <f t="shared" si="2"/>
        <v>820265</v>
      </c>
      <c r="H105" s="164"/>
      <c r="I105" s="164"/>
      <c r="J105" s="164"/>
      <c r="K105" s="164">
        <f>820265</f>
        <v>820265</v>
      </c>
      <c r="M105" s="164" t="s">
        <v>642</v>
      </c>
      <c r="N105" s="164"/>
    </row>
    <row r="106" spans="2:14" x14ac:dyDescent="0.2">
      <c r="B106" s="158" t="s">
        <v>653</v>
      </c>
      <c r="D106" s="164">
        <f>+K106*0.22</f>
        <v>154437.14000000001</v>
      </c>
      <c r="E106" s="164">
        <f>+K106*0.33</f>
        <v>231655.71000000002</v>
      </c>
      <c r="F106" s="164">
        <f>+K106*0.45</f>
        <v>315894.15000000002</v>
      </c>
      <c r="G106" s="164">
        <f t="shared" si="2"/>
        <v>701987</v>
      </c>
      <c r="H106" s="164"/>
      <c r="I106" s="164"/>
      <c r="J106" s="164"/>
      <c r="K106" s="164">
        <f>707071-5084</f>
        <v>701987</v>
      </c>
      <c r="M106" s="164" t="s">
        <v>654</v>
      </c>
      <c r="N106" s="164"/>
    </row>
    <row r="107" spans="2:14" x14ac:dyDescent="0.2">
      <c r="B107" s="158" t="s">
        <v>655</v>
      </c>
      <c r="D107" s="164"/>
      <c r="E107" s="164"/>
      <c r="F107" s="164"/>
      <c r="G107" s="164">
        <f t="shared" si="2"/>
        <v>0</v>
      </c>
      <c r="H107" s="164"/>
      <c r="I107" s="164"/>
      <c r="J107" s="164"/>
      <c r="K107" s="164">
        <v>876949</v>
      </c>
      <c r="L107" s="164">
        <f>SUM(L108:L110)</f>
        <v>876949</v>
      </c>
      <c r="M107" s="164"/>
      <c r="N107" s="164"/>
    </row>
    <row r="108" spans="2:14" x14ac:dyDescent="0.2">
      <c r="B108" s="158" t="s">
        <v>633</v>
      </c>
      <c r="D108" s="164">
        <f>184073</f>
        <v>184073</v>
      </c>
      <c r="E108" s="164">
        <f>23246</f>
        <v>23246</v>
      </c>
      <c r="F108" s="164">
        <v>436277</v>
      </c>
      <c r="G108" s="164">
        <f t="shared" si="2"/>
        <v>643596</v>
      </c>
      <c r="H108" s="164"/>
      <c r="I108" s="164"/>
      <c r="J108" s="164"/>
      <c r="K108" s="164"/>
      <c r="L108" s="164">
        <v>643596</v>
      </c>
      <c r="M108" s="164" t="s">
        <v>642</v>
      </c>
      <c r="N108" s="164"/>
    </row>
    <row r="109" spans="2:14" x14ac:dyDescent="0.2">
      <c r="B109" s="158" t="s">
        <v>635</v>
      </c>
      <c r="D109" s="165">
        <f>+L109*0.45</f>
        <v>16254</v>
      </c>
      <c r="E109" s="165">
        <f>+L109*0.3</f>
        <v>10836</v>
      </c>
      <c r="F109" s="165">
        <f>+L109*0.25</f>
        <v>9030</v>
      </c>
      <c r="G109" s="164">
        <f t="shared" si="2"/>
        <v>36120</v>
      </c>
      <c r="H109" s="164"/>
      <c r="I109" s="164"/>
      <c r="J109" s="164"/>
      <c r="K109" s="164"/>
      <c r="L109" s="165">
        <v>36120</v>
      </c>
      <c r="M109" s="164" t="s">
        <v>621</v>
      </c>
      <c r="N109" s="164"/>
    </row>
    <row r="110" spans="2:14" x14ac:dyDescent="0.2">
      <c r="B110" s="158" t="s">
        <v>646</v>
      </c>
      <c r="D110" s="165">
        <f>+L110*0.96</f>
        <v>189343.68</v>
      </c>
      <c r="E110" s="165">
        <f>+L110*0.03</f>
        <v>5916.99</v>
      </c>
      <c r="F110" s="165">
        <f>+L110*0.01</f>
        <v>1972.3300000000002</v>
      </c>
      <c r="G110" s="164">
        <f t="shared" si="2"/>
        <v>197232.99999999997</v>
      </c>
      <c r="H110" s="165"/>
      <c r="I110" s="165"/>
      <c r="J110" s="165"/>
      <c r="K110" s="165"/>
      <c r="L110" s="165">
        <v>197233</v>
      </c>
      <c r="M110" s="164" t="s">
        <v>638</v>
      </c>
      <c r="N110" s="164"/>
    </row>
    <row r="111" spans="2:14" x14ac:dyDescent="0.2">
      <c r="B111" s="158" t="s">
        <v>656</v>
      </c>
      <c r="D111" s="164"/>
      <c r="E111" s="164"/>
      <c r="F111" s="164"/>
      <c r="G111" s="164">
        <f t="shared" si="2"/>
        <v>0</v>
      </c>
      <c r="H111" s="164"/>
      <c r="I111" s="164"/>
      <c r="J111" s="164"/>
      <c r="K111" s="164">
        <f>236190</f>
        <v>236190</v>
      </c>
      <c r="L111" s="164">
        <f>SUM(L112:L113)</f>
        <v>236160</v>
      </c>
      <c r="M111" s="164"/>
      <c r="N111" s="164"/>
    </row>
    <row r="112" spans="2:14" x14ac:dyDescent="0.2">
      <c r="B112" s="180" t="s">
        <v>394</v>
      </c>
      <c r="D112" s="164"/>
      <c r="E112" s="164"/>
      <c r="F112" s="164">
        <f>L112</f>
        <v>223670</v>
      </c>
      <c r="G112" s="164">
        <f t="shared" si="2"/>
        <v>223670</v>
      </c>
      <c r="H112" s="164"/>
      <c r="I112" s="164"/>
      <c r="J112" s="164"/>
      <c r="K112" s="164"/>
      <c r="L112" s="181">
        <v>223670</v>
      </c>
      <c r="M112" s="164" t="s">
        <v>642</v>
      </c>
      <c r="N112" s="164"/>
    </row>
    <row r="113" spans="2:14" x14ac:dyDescent="0.2">
      <c r="B113" s="180" t="s">
        <v>657</v>
      </c>
      <c r="D113" s="165">
        <f>+L113*0.45</f>
        <v>5620.5</v>
      </c>
      <c r="E113" s="165">
        <f>+L113*0.3</f>
        <v>3747</v>
      </c>
      <c r="F113" s="165">
        <f>+L113*0.25</f>
        <v>3122.5</v>
      </c>
      <c r="G113" s="164">
        <f t="shared" si="2"/>
        <v>12490</v>
      </c>
      <c r="H113" s="164"/>
      <c r="I113" s="164"/>
      <c r="J113" s="164"/>
      <c r="K113" s="164"/>
      <c r="L113" s="181">
        <v>12490</v>
      </c>
      <c r="M113" s="165" t="s">
        <v>621</v>
      </c>
      <c r="N113" s="164"/>
    </row>
    <row r="114" spans="2:14" x14ac:dyDescent="0.2">
      <c r="B114" s="158" t="s">
        <v>658</v>
      </c>
      <c r="D114" s="164">
        <v>10439</v>
      </c>
      <c r="E114" s="164"/>
      <c r="F114" s="164"/>
      <c r="G114" s="164">
        <f t="shared" si="2"/>
        <v>10439</v>
      </c>
      <c r="H114" s="164"/>
      <c r="I114" s="164"/>
      <c r="J114" s="164"/>
      <c r="K114" s="164">
        <v>10439</v>
      </c>
      <c r="L114" s="182"/>
      <c r="M114" s="164" t="s">
        <v>642</v>
      </c>
      <c r="N114" s="164"/>
    </row>
    <row r="115" spans="2:14" x14ac:dyDescent="0.2">
      <c r="B115" s="158" t="s">
        <v>659</v>
      </c>
      <c r="D115" s="164"/>
      <c r="E115" s="164">
        <f>+I115*0.49</f>
        <v>2299063.34</v>
      </c>
      <c r="F115" s="164">
        <f>+I115*0.51</f>
        <v>2392902.66</v>
      </c>
      <c r="G115" s="164">
        <f t="shared" si="2"/>
        <v>4691966</v>
      </c>
      <c r="H115" s="164"/>
      <c r="I115" s="164">
        <v>4691966</v>
      </c>
      <c r="J115" s="164"/>
      <c r="L115" s="164"/>
      <c r="M115" s="164" t="s">
        <v>660</v>
      </c>
      <c r="N115" s="164"/>
    </row>
    <row r="116" spans="2:14" x14ac:dyDescent="0.2">
      <c r="D116" s="168">
        <f>SUM(D77:D115)</f>
        <v>8930761.973199999</v>
      </c>
      <c r="E116" s="168">
        <f>SUM(E77:E115)</f>
        <v>5131647.8150999993</v>
      </c>
      <c r="F116" s="168">
        <f>SUM(F77:F115)</f>
        <v>84958483.381699994</v>
      </c>
      <c r="G116" s="168">
        <f>SUM(G77:G115)</f>
        <v>99020893.170000002</v>
      </c>
      <c r="H116" s="164"/>
      <c r="I116" s="168">
        <f>SUM(I77:I115)</f>
        <v>99020923</v>
      </c>
      <c r="J116" s="169"/>
      <c r="K116" s="164"/>
      <c r="L116" s="164"/>
      <c r="M116" s="164"/>
      <c r="N116" s="164"/>
    </row>
    <row r="117" spans="2:14" x14ac:dyDescent="0.2">
      <c r="D117" s="164"/>
      <c r="E117" s="164"/>
      <c r="F117" s="164"/>
      <c r="G117" s="164"/>
      <c r="H117" s="164"/>
      <c r="I117" s="164"/>
      <c r="J117" s="164"/>
      <c r="K117" s="164"/>
      <c r="L117" s="164"/>
      <c r="M117" s="164"/>
      <c r="N117" s="164"/>
    </row>
    <row r="118" spans="2:14" x14ac:dyDescent="0.2">
      <c r="D118" s="164"/>
      <c r="E118" s="164"/>
      <c r="F118" s="164"/>
      <c r="G118" s="164"/>
      <c r="H118" s="164"/>
      <c r="I118" s="164"/>
      <c r="J118" s="164"/>
      <c r="K118" s="164"/>
      <c r="L118" s="164"/>
      <c r="M118" s="164"/>
      <c r="N118" s="164"/>
    </row>
    <row r="119" spans="2:14" x14ac:dyDescent="0.2">
      <c r="D119" s="164"/>
      <c r="E119" s="164"/>
      <c r="F119" s="164"/>
      <c r="G119" s="164"/>
      <c r="H119" s="164"/>
      <c r="I119" s="164"/>
      <c r="J119" s="164"/>
      <c r="K119" s="164"/>
      <c r="L119" s="164"/>
      <c r="M119" s="164"/>
      <c r="N119" s="164"/>
    </row>
    <row r="120" spans="2:14" x14ac:dyDescent="0.2">
      <c r="D120" s="164"/>
      <c r="E120" s="164"/>
      <c r="F120" s="164"/>
      <c r="G120" s="164"/>
      <c r="H120" s="164"/>
      <c r="I120" s="164"/>
      <c r="J120" s="164"/>
      <c r="K120" s="164"/>
      <c r="L120" s="164"/>
      <c r="M120" s="164"/>
      <c r="N120" s="164"/>
    </row>
    <row r="121" spans="2:14" x14ac:dyDescent="0.2">
      <c r="D121" s="164"/>
      <c r="E121" s="164"/>
      <c r="F121" s="164"/>
      <c r="G121" s="164"/>
      <c r="H121" s="164"/>
      <c r="I121" s="164"/>
      <c r="J121" s="164"/>
      <c r="K121" s="164"/>
      <c r="L121" s="164"/>
      <c r="M121" s="164"/>
      <c r="N121" s="164"/>
    </row>
    <row r="122" spans="2:14" x14ac:dyDescent="0.2">
      <c r="D122" s="164"/>
      <c r="E122" s="164"/>
      <c r="F122" s="164"/>
      <c r="G122" s="164"/>
      <c r="H122" s="164"/>
      <c r="I122" s="164"/>
      <c r="J122" s="164"/>
      <c r="K122" s="164"/>
      <c r="L122" s="164"/>
      <c r="M122" s="164"/>
      <c r="N122" s="164"/>
    </row>
    <row r="123" spans="2:14" x14ac:dyDescent="0.2">
      <c r="D123" s="164"/>
      <c r="E123" s="164"/>
      <c r="F123" s="164"/>
      <c r="G123" s="164"/>
      <c r="H123" s="164"/>
      <c r="I123" s="164"/>
      <c r="J123" s="164"/>
      <c r="K123" s="164"/>
      <c r="L123" s="164"/>
      <c r="M123" s="164"/>
      <c r="N123" s="164"/>
    </row>
    <row r="124" spans="2:14" x14ac:dyDescent="0.2">
      <c r="D124" s="164"/>
      <c r="E124" s="164"/>
      <c r="F124" s="164"/>
      <c r="G124" s="164"/>
      <c r="H124" s="164"/>
      <c r="I124" s="164"/>
      <c r="J124" s="164"/>
      <c r="K124" s="164"/>
      <c r="L124" s="164"/>
      <c r="M124" s="164"/>
      <c r="N124" s="164"/>
    </row>
    <row r="125" spans="2:14" x14ac:dyDescent="0.2">
      <c r="D125" s="164"/>
      <c r="E125" s="164"/>
      <c r="F125" s="164"/>
      <c r="G125" s="164"/>
      <c r="H125" s="164"/>
      <c r="I125" s="164"/>
      <c r="J125" s="164"/>
      <c r="K125" s="164"/>
      <c r="L125" s="164"/>
      <c r="M125" s="164"/>
      <c r="N125" s="164"/>
    </row>
    <row r="126" spans="2:14" x14ac:dyDescent="0.2">
      <c r="D126" s="164"/>
      <c r="E126" s="164"/>
      <c r="F126" s="164"/>
      <c r="G126" s="164"/>
      <c r="H126" s="164"/>
      <c r="I126" s="164"/>
      <c r="J126" s="164"/>
      <c r="K126" s="164"/>
      <c r="L126" s="164"/>
      <c r="M126" s="164"/>
      <c r="N126" s="164"/>
    </row>
    <row r="127" spans="2:14" x14ac:dyDescent="0.2">
      <c r="D127" s="164"/>
      <c r="E127" s="164"/>
      <c r="F127" s="164"/>
      <c r="G127" s="164"/>
      <c r="H127" s="164"/>
      <c r="I127" s="164"/>
      <c r="J127" s="164"/>
      <c r="K127" s="164"/>
      <c r="L127" s="164"/>
      <c r="M127" s="164"/>
      <c r="N127" s="164"/>
    </row>
    <row r="128" spans="2:14" x14ac:dyDescent="0.2">
      <c r="D128" s="164"/>
      <c r="E128" s="164"/>
      <c r="F128" s="164"/>
      <c r="G128" s="164"/>
      <c r="H128" s="164"/>
      <c r="I128" s="164"/>
      <c r="J128" s="164"/>
      <c r="K128" s="164"/>
      <c r="L128" s="164"/>
      <c r="M128" s="164"/>
      <c r="N128" s="164"/>
    </row>
    <row r="129" spans="4:14" x14ac:dyDescent="0.2">
      <c r="D129" s="164"/>
      <c r="E129" s="164"/>
      <c r="F129" s="164"/>
      <c r="G129" s="164"/>
      <c r="H129" s="164"/>
      <c r="I129" s="164"/>
      <c r="J129" s="164"/>
      <c r="K129" s="164"/>
      <c r="L129" s="164"/>
      <c r="M129" s="164"/>
      <c r="N129" s="164"/>
    </row>
    <row r="130" spans="4:14" x14ac:dyDescent="0.2">
      <c r="D130" s="164"/>
      <c r="E130" s="164"/>
      <c r="F130" s="164"/>
      <c r="G130" s="164"/>
      <c r="H130" s="164"/>
      <c r="I130" s="164"/>
      <c r="J130" s="164"/>
      <c r="K130" s="164"/>
      <c r="L130" s="164"/>
      <c r="M130" s="164"/>
      <c r="N130" s="164"/>
    </row>
    <row r="131" spans="4:14" x14ac:dyDescent="0.2">
      <c r="D131" s="164"/>
      <c r="E131" s="164"/>
      <c r="F131" s="164"/>
      <c r="G131" s="164"/>
      <c r="H131" s="164"/>
      <c r="I131" s="164"/>
      <c r="J131" s="164"/>
      <c r="K131" s="164"/>
      <c r="L131" s="164"/>
      <c r="M131" s="164"/>
      <c r="N131" s="164"/>
    </row>
    <row r="132" spans="4:14" x14ac:dyDescent="0.2">
      <c r="D132" s="164"/>
      <c r="E132" s="164"/>
      <c r="F132" s="164"/>
      <c r="G132" s="164"/>
      <c r="H132" s="164"/>
      <c r="I132" s="164"/>
      <c r="J132" s="164"/>
      <c r="K132" s="164"/>
      <c r="L132" s="164"/>
      <c r="M132" s="164"/>
      <c r="N132" s="164"/>
    </row>
    <row r="133" spans="4:14" x14ac:dyDescent="0.2">
      <c r="D133" s="164"/>
      <c r="E133" s="164"/>
      <c r="F133" s="164"/>
      <c r="G133" s="164"/>
      <c r="H133" s="164"/>
      <c r="I133" s="164"/>
      <c r="J133" s="164"/>
      <c r="K133" s="164"/>
      <c r="L133" s="164"/>
      <c r="M133" s="164"/>
      <c r="N133" s="164"/>
    </row>
    <row r="134" spans="4:14" x14ac:dyDescent="0.2">
      <c r="D134" s="164"/>
      <c r="E134" s="164"/>
      <c r="F134" s="164"/>
      <c r="G134" s="164"/>
      <c r="H134" s="164"/>
      <c r="I134" s="164"/>
      <c r="J134" s="164"/>
      <c r="K134" s="164"/>
      <c r="L134" s="164"/>
      <c r="M134" s="164"/>
      <c r="N134" s="164"/>
    </row>
    <row r="135" spans="4:14" x14ac:dyDescent="0.2">
      <c r="D135" s="164"/>
      <c r="E135" s="164"/>
      <c r="F135" s="164"/>
      <c r="G135" s="164"/>
      <c r="H135" s="164"/>
      <c r="I135" s="164"/>
      <c r="J135" s="164"/>
      <c r="K135" s="164"/>
      <c r="L135" s="164"/>
      <c r="M135" s="164"/>
      <c r="N135" s="164"/>
    </row>
    <row r="136" spans="4:14" x14ac:dyDescent="0.2">
      <c r="D136" s="164"/>
      <c r="E136" s="164"/>
      <c r="F136" s="164"/>
      <c r="G136" s="164"/>
      <c r="H136" s="164"/>
      <c r="I136" s="164"/>
      <c r="J136" s="164"/>
      <c r="K136" s="164"/>
      <c r="L136" s="164"/>
      <c r="M136" s="164"/>
      <c r="N136" s="164"/>
    </row>
    <row r="137" spans="4:14" x14ac:dyDescent="0.2">
      <c r="D137" s="164"/>
      <c r="E137" s="164"/>
      <c r="F137" s="164"/>
      <c r="G137" s="164"/>
      <c r="H137" s="164"/>
      <c r="I137" s="164"/>
      <c r="J137" s="164"/>
      <c r="K137" s="164"/>
      <c r="L137" s="164"/>
      <c r="M137" s="164"/>
      <c r="N137" s="164"/>
    </row>
    <row r="138" spans="4:14" x14ac:dyDescent="0.2">
      <c r="D138" s="164"/>
      <c r="E138" s="164"/>
      <c r="F138" s="164"/>
      <c r="G138" s="164"/>
      <c r="H138" s="164"/>
      <c r="I138" s="164"/>
      <c r="J138" s="164"/>
      <c r="K138" s="164"/>
      <c r="L138" s="164"/>
      <c r="M138" s="164"/>
      <c r="N138" s="164"/>
    </row>
    <row r="139" spans="4:14" x14ac:dyDescent="0.2">
      <c r="D139" s="164"/>
      <c r="E139" s="164"/>
      <c r="F139" s="164"/>
      <c r="G139" s="164"/>
      <c r="H139" s="164"/>
      <c r="I139" s="164"/>
      <c r="J139" s="164"/>
      <c r="K139" s="164"/>
      <c r="L139" s="164"/>
      <c r="M139" s="164"/>
      <c r="N139" s="164"/>
    </row>
    <row r="140" spans="4:14" x14ac:dyDescent="0.2">
      <c r="D140" s="164"/>
      <c r="E140" s="164"/>
      <c r="F140" s="164"/>
      <c r="G140" s="164"/>
      <c r="H140" s="164"/>
      <c r="I140" s="164"/>
      <c r="J140" s="164"/>
      <c r="K140" s="164"/>
      <c r="L140" s="164"/>
      <c r="M140" s="164"/>
      <c r="N140" s="164"/>
    </row>
    <row r="141" spans="4:14" x14ac:dyDescent="0.2">
      <c r="D141" s="164"/>
      <c r="E141" s="164"/>
      <c r="F141" s="164"/>
      <c r="G141" s="164"/>
      <c r="H141" s="164"/>
      <c r="I141" s="164"/>
      <c r="J141" s="164"/>
      <c r="K141" s="164"/>
      <c r="L141" s="164"/>
      <c r="M141" s="164"/>
      <c r="N141" s="164"/>
    </row>
    <row r="142" spans="4:14" x14ac:dyDescent="0.2">
      <c r="D142" s="164"/>
      <c r="E142" s="164"/>
      <c r="F142" s="164"/>
      <c r="G142" s="164"/>
      <c r="H142" s="164"/>
      <c r="I142" s="164"/>
      <c r="J142" s="164"/>
      <c r="K142" s="164"/>
      <c r="L142" s="164"/>
      <c r="M142" s="164"/>
      <c r="N142" s="164"/>
    </row>
    <row r="143" spans="4:14" x14ac:dyDescent="0.2">
      <c r="D143" s="164"/>
      <c r="E143" s="164"/>
      <c r="F143" s="164"/>
      <c r="G143" s="164"/>
      <c r="H143" s="164"/>
      <c r="I143" s="164"/>
      <c r="J143" s="164"/>
      <c r="K143" s="164"/>
      <c r="L143" s="164"/>
      <c r="M143" s="164"/>
      <c r="N143" s="164"/>
    </row>
    <row r="144" spans="4:14" x14ac:dyDescent="0.2">
      <c r="D144" s="164"/>
      <c r="E144" s="164"/>
      <c r="F144" s="164"/>
      <c r="G144" s="164"/>
      <c r="H144" s="164"/>
      <c r="I144" s="164"/>
      <c r="J144" s="164"/>
      <c r="K144" s="164"/>
      <c r="L144" s="164"/>
      <c r="M144" s="164"/>
      <c r="N144" s="164"/>
    </row>
    <row r="145" spans="4:14" x14ac:dyDescent="0.2">
      <c r="D145" s="164"/>
      <c r="E145" s="164"/>
      <c r="F145" s="164"/>
      <c r="G145" s="164"/>
      <c r="H145" s="164"/>
      <c r="I145" s="164"/>
      <c r="J145" s="164"/>
      <c r="K145" s="164"/>
      <c r="L145" s="164"/>
      <c r="M145" s="164"/>
      <c r="N145" s="164"/>
    </row>
    <row r="146" spans="4:14" x14ac:dyDescent="0.2">
      <c r="D146" s="164"/>
      <c r="E146" s="164"/>
      <c r="F146" s="164"/>
      <c r="G146" s="164"/>
      <c r="H146" s="164"/>
      <c r="I146" s="164"/>
      <c r="J146" s="164"/>
      <c r="K146" s="164"/>
      <c r="L146" s="164"/>
      <c r="M146" s="164"/>
      <c r="N146" s="164"/>
    </row>
    <row r="147" spans="4:14" x14ac:dyDescent="0.2">
      <c r="D147" s="164"/>
      <c r="E147" s="164"/>
      <c r="F147" s="164"/>
      <c r="G147" s="164"/>
      <c r="H147" s="164"/>
      <c r="I147" s="164"/>
      <c r="J147" s="164"/>
      <c r="K147" s="164"/>
      <c r="L147" s="164"/>
      <c r="M147" s="164"/>
      <c r="N147" s="164"/>
    </row>
    <row r="148" spans="4:14" x14ac:dyDescent="0.2">
      <c r="D148" s="164"/>
      <c r="E148" s="164"/>
      <c r="F148" s="164"/>
      <c r="G148" s="164"/>
      <c r="H148" s="164"/>
      <c r="I148" s="164"/>
      <c r="J148" s="164"/>
      <c r="K148" s="164"/>
      <c r="L148" s="164"/>
      <c r="M148" s="164"/>
      <c r="N148" s="164"/>
    </row>
    <row r="149" spans="4:14" x14ac:dyDescent="0.2">
      <c r="D149" s="164"/>
      <c r="E149" s="164"/>
      <c r="F149" s="164"/>
      <c r="G149" s="164"/>
      <c r="H149" s="164"/>
      <c r="I149" s="164"/>
      <c r="J149" s="164"/>
      <c r="K149" s="164"/>
      <c r="L149" s="164"/>
      <c r="M149" s="164"/>
      <c r="N149" s="164"/>
    </row>
    <row r="150" spans="4:14" x14ac:dyDescent="0.2">
      <c r="D150" s="164"/>
      <c r="E150" s="164"/>
      <c r="F150" s="164"/>
      <c r="G150" s="164"/>
      <c r="H150" s="164"/>
      <c r="I150" s="164"/>
      <c r="J150" s="164"/>
      <c r="K150" s="164"/>
      <c r="L150" s="164"/>
      <c r="M150" s="164"/>
      <c r="N150" s="164"/>
    </row>
    <row r="151" spans="4:14" x14ac:dyDescent="0.2">
      <c r="D151" s="164"/>
      <c r="E151" s="164"/>
      <c r="F151" s="164"/>
      <c r="G151" s="164"/>
      <c r="H151" s="164"/>
      <c r="I151" s="164"/>
      <c r="J151" s="164"/>
      <c r="K151" s="164"/>
      <c r="L151" s="164"/>
      <c r="M151" s="164"/>
      <c r="N151" s="164"/>
    </row>
    <row r="152" spans="4:14" x14ac:dyDescent="0.2">
      <c r="D152" s="164"/>
      <c r="E152" s="164"/>
      <c r="F152" s="164"/>
      <c r="G152" s="164"/>
      <c r="H152" s="164"/>
      <c r="I152" s="164"/>
      <c r="J152" s="164"/>
      <c r="K152" s="164"/>
      <c r="L152" s="164"/>
      <c r="M152" s="164"/>
      <c r="N152" s="164"/>
    </row>
    <row r="153" spans="4:14" x14ac:dyDescent="0.2">
      <c r="D153" s="164"/>
      <c r="E153" s="164"/>
      <c r="F153" s="164"/>
      <c r="G153" s="164"/>
      <c r="H153" s="164"/>
      <c r="I153" s="164"/>
      <c r="J153" s="164"/>
      <c r="K153" s="164"/>
      <c r="L153" s="164"/>
      <c r="M153" s="164"/>
      <c r="N153" s="164"/>
    </row>
    <row r="154" spans="4:14" x14ac:dyDescent="0.2">
      <c r="D154" s="164"/>
      <c r="E154" s="164"/>
      <c r="F154" s="164"/>
      <c r="G154" s="164"/>
      <c r="H154" s="164"/>
      <c r="I154" s="164"/>
      <c r="J154" s="164"/>
      <c r="K154" s="164"/>
      <c r="L154" s="164"/>
      <c r="M154" s="164"/>
      <c r="N154" s="164"/>
    </row>
    <row r="155" spans="4:14" x14ac:dyDescent="0.2">
      <c r="D155" s="164"/>
      <c r="E155" s="164"/>
      <c r="F155" s="164"/>
      <c r="G155" s="164"/>
      <c r="H155" s="164"/>
      <c r="I155" s="164"/>
      <c r="J155" s="164"/>
      <c r="K155" s="164"/>
      <c r="L155" s="164"/>
      <c r="M155" s="164"/>
      <c r="N155" s="164"/>
    </row>
    <row r="156" spans="4:14" x14ac:dyDescent="0.2">
      <c r="D156" s="164"/>
      <c r="E156" s="164"/>
      <c r="F156" s="164"/>
      <c r="G156" s="164"/>
      <c r="H156" s="164"/>
      <c r="I156" s="164"/>
      <c r="J156" s="164"/>
      <c r="K156" s="164"/>
      <c r="L156" s="164"/>
      <c r="M156" s="164"/>
      <c r="N156" s="164"/>
    </row>
    <row r="157" spans="4:14" x14ac:dyDescent="0.2">
      <c r="D157" s="164"/>
      <c r="E157" s="164"/>
      <c r="F157" s="164"/>
      <c r="G157" s="164"/>
      <c r="H157" s="164"/>
      <c r="I157" s="164"/>
      <c r="J157" s="164"/>
      <c r="K157" s="164"/>
      <c r="L157" s="164"/>
      <c r="M157" s="164"/>
      <c r="N157" s="164"/>
    </row>
    <row r="158" spans="4:14" x14ac:dyDescent="0.2">
      <c r="D158" s="164"/>
      <c r="E158" s="164"/>
      <c r="F158" s="164"/>
      <c r="G158" s="164"/>
      <c r="H158" s="164"/>
      <c r="I158" s="164"/>
      <c r="J158" s="164"/>
      <c r="K158" s="164"/>
      <c r="L158" s="164"/>
      <c r="M158" s="164"/>
      <c r="N158" s="164"/>
    </row>
    <row r="159" spans="4:14" x14ac:dyDescent="0.2">
      <c r="D159" s="164"/>
      <c r="E159" s="164"/>
      <c r="F159" s="164"/>
      <c r="G159" s="164"/>
      <c r="H159" s="164"/>
      <c r="I159" s="164"/>
      <c r="J159" s="164"/>
      <c r="K159" s="164"/>
      <c r="L159" s="164"/>
      <c r="M159" s="164"/>
      <c r="N159" s="164"/>
    </row>
    <row r="160" spans="4:14" x14ac:dyDescent="0.2">
      <c r="D160" s="164"/>
      <c r="E160" s="164"/>
      <c r="F160" s="164"/>
      <c r="G160" s="164"/>
      <c r="H160" s="164"/>
      <c r="I160" s="164"/>
      <c r="J160" s="164"/>
      <c r="K160" s="164"/>
      <c r="L160" s="164"/>
      <c r="M160" s="164"/>
      <c r="N160" s="164"/>
    </row>
    <row r="161" spans="4:14" x14ac:dyDescent="0.2">
      <c r="D161" s="164"/>
      <c r="E161" s="164"/>
      <c r="F161" s="164"/>
      <c r="G161" s="164"/>
      <c r="H161" s="164"/>
      <c r="I161" s="164"/>
      <c r="J161" s="164"/>
      <c r="K161" s="164"/>
      <c r="L161" s="164"/>
      <c r="M161" s="164"/>
      <c r="N161" s="164"/>
    </row>
    <row r="162" spans="4:14" x14ac:dyDescent="0.2">
      <c r="D162" s="164"/>
      <c r="E162" s="164"/>
      <c r="F162" s="164"/>
      <c r="G162" s="164"/>
      <c r="H162" s="164"/>
      <c r="I162" s="164"/>
      <c r="J162" s="164"/>
      <c r="K162" s="164"/>
      <c r="L162" s="164"/>
      <c r="M162" s="164"/>
      <c r="N162" s="164"/>
    </row>
    <row r="163" spans="4:14" x14ac:dyDescent="0.2">
      <c r="D163" s="164"/>
      <c r="E163" s="164"/>
      <c r="F163" s="164"/>
      <c r="G163" s="164"/>
      <c r="H163" s="164"/>
      <c r="I163" s="164"/>
      <c r="J163" s="164"/>
      <c r="K163" s="164"/>
      <c r="L163" s="164"/>
      <c r="M163" s="164"/>
      <c r="N163" s="164"/>
    </row>
    <row r="164" spans="4:14" x14ac:dyDescent="0.2">
      <c r="D164" s="164"/>
      <c r="E164" s="164"/>
      <c r="F164" s="164"/>
      <c r="G164" s="164"/>
      <c r="H164" s="164"/>
      <c r="I164" s="164"/>
      <c r="J164" s="164"/>
      <c r="K164" s="164"/>
      <c r="L164" s="164"/>
      <c r="M164" s="164"/>
      <c r="N164" s="164"/>
    </row>
    <row r="165" spans="4:14" x14ac:dyDescent="0.2">
      <c r="D165" s="164"/>
      <c r="E165" s="164"/>
      <c r="F165" s="164"/>
      <c r="G165" s="164"/>
      <c r="H165" s="164"/>
      <c r="I165" s="164"/>
      <c r="J165" s="164"/>
      <c r="K165" s="164"/>
      <c r="L165" s="164"/>
      <c r="M165" s="164"/>
      <c r="N165" s="164"/>
    </row>
    <row r="166" spans="4:14" x14ac:dyDescent="0.2">
      <c r="D166" s="164"/>
      <c r="E166" s="164"/>
      <c r="F166" s="164"/>
      <c r="G166" s="164"/>
      <c r="H166" s="164"/>
      <c r="I166" s="164"/>
      <c r="J166" s="164"/>
      <c r="K166" s="164"/>
      <c r="L166" s="164"/>
      <c r="M166" s="164"/>
      <c r="N166" s="164"/>
    </row>
    <row r="167" spans="4:14" x14ac:dyDescent="0.2">
      <c r="D167" s="164"/>
      <c r="E167" s="164"/>
      <c r="F167" s="164"/>
      <c r="G167" s="164"/>
      <c r="H167" s="164"/>
      <c r="I167" s="164"/>
      <c r="J167" s="164"/>
      <c r="K167" s="164"/>
      <c r="L167" s="164"/>
      <c r="M167" s="164"/>
      <c r="N167" s="164"/>
    </row>
    <row r="168" spans="4:14" x14ac:dyDescent="0.2">
      <c r="D168" s="164"/>
      <c r="E168" s="164"/>
      <c r="F168" s="164"/>
      <c r="G168" s="164"/>
      <c r="H168" s="164"/>
      <c r="I168" s="164"/>
      <c r="J168" s="164"/>
      <c r="K168" s="164"/>
      <c r="L168" s="164"/>
      <c r="M168" s="164"/>
      <c r="N168" s="164"/>
    </row>
    <row r="169" spans="4:14" x14ac:dyDescent="0.2">
      <c r="D169" s="164"/>
      <c r="E169" s="164"/>
      <c r="F169" s="164"/>
      <c r="G169" s="164"/>
      <c r="H169" s="164"/>
      <c r="I169" s="164"/>
      <c r="J169" s="164"/>
      <c r="K169" s="164"/>
      <c r="L169" s="164"/>
      <c r="M169" s="164"/>
      <c r="N169" s="164"/>
    </row>
    <row r="170" spans="4:14" x14ac:dyDescent="0.2">
      <c r="D170" s="164"/>
      <c r="E170" s="164"/>
      <c r="F170" s="164"/>
      <c r="G170" s="164"/>
      <c r="H170" s="164"/>
      <c r="I170" s="164"/>
      <c r="J170" s="164"/>
      <c r="K170" s="164"/>
      <c r="L170" s="164"/>
      <c r="M170" s="164"/>
      <c r="N170" s="164"/>
    </row>
    <row r="171" spans="4:14" x14ac:dyDescent="0.2">
      <c r="D171" s="164"/>
      <c r="E171" s="164"/>
      <c r="F171" s="164"/>
      <c r="G171" s="164"/>
      <c r="H171" s="164"/>
      <c r="I171" s="164"/>
      <c r="J171" s="164"/>
      <c r="K171" s="164"/>
      <c r="L171" s="164"/>
      <c r="M171" s="164"/>
      <c r="N171" s="164"/>
    </row>
    <row r="172" spans="4:14" x14ac:dyDescent="0.2">
      <c r="D172" s="164"/>
      <c r="E172" s="164"/>
      <c r="F172" s="164"/>
      <c r="G172" s="164"/>
      <c r="H172" s="164"/>
      <c r="I172" s="164"/>
      <c r="J172" s="164"/>
      <c r="K172" s="164"/>
      <c r="L172" s="164"/>
      <c r="M172" s="164"/>
      <c r="N172" s="164"/>
    </row>
    <row r="173" spans="4:14" x14ac:dyDescent="0.2">
      <c r="D173" s="164"/>
      <c r="E173" s="164"/>
      <c r="F173" s="164"/>
      <c r="G173" s="164"/>
      <c r="H173" s="164"/>
      <c r="I173" s="164"/>
      <c r="J173" s="164"/>
      <c r="K173" s="164"/>
      <c r="L173" s="164"/>
      <c r="M173" s="164"/>
      <c r="N173" s="164"/>
    </row>
    <row r="174" spans="4:14" x14ac:dyDescent="0.2">
      <c r="D174" s="164"/>
      <c r="E174" s="164"/>
      <c r="F174" s="164"/>
      <c r="G174" s="164"/>
      <c r="H174" s="164"/>
      <c r="I174" s="164"/>
      <c r="J174" s="164"/>
      <c r="K174" s="164"/>
      <c r="L174" s="164"/>
      <c r="M174" s="164"/>
      <c r="N174" s="164"/>
    </row>
    <row r="175" spans="4:14" x14ac:dyDescent="0.2">
      <c r="D175" s="164"/>
      <c r="E175" s="164"/>
      <c r="F175" s="164"/>
      <c r="G175" s="164"/>
      <c r="H175" s="164"/>
      <c r="I175" s="164"/>
      <c r="J175" s="164"/>
      <c r="K175" s="164"/>
      <c r="L175" s="164"/>
      <c r="M175" s="164"/>
      <c r="N175" s="164"/>
    </row>
    <row r="176" spans="4:14" x14ac:dyDescent="0.2">
      <c r="D176" s="164"/>
      <c r="E176" s="164"/>
      <c r="F176" s="164"/>
      <c r="G176" s="164"/>
      <c r="H176" s="164"/>
      <c r="I176" s="164"/>
      <c r="J176" s="164"/>
      <c r="K176" s="164"/>
      <c r="L176" s="164"/>
      <c r="M176" s="164"/>
      <c r="N176" s="164"/>
    </row>
    <row r="177" spans="4:14" x14ac:dyDescent="0.2">
      <c r="D177" s="164"/>
      <c r="E177" s="164"/>
      <c r="F177" s="164"/>
      <c r="G177" s="164"/>
      <c r="H177" s="164"/>
      <c r="I177" s="164"/>
      <c r="J177" s="164"/>
      <c r="K177" s="164"/>
      <c r="L177" s="164"/>
      <c r="M177" s="164"/>
      <c r="N177" s="164"/>
    </row>
    <row r="178" spans="4:14" x14ac:dyDescent="0.2">
      <c r="D178" s="164"/>
      <c r="E178" s="164"/>
      <c r="F178" s="164"/>
      <c r="G178" s="164"/>
      <c r="H178" s="164"/>
      <c r="I178" s="164"/>
      <c r="J178" s="164"/>
      <c r="K178" s="164"/>
      <c r="L178" s="164"/>
      <c r="M178" s="164"/>
      <c r="N178" s="164"/>
    </row>
    <row r="179" spans="4:14" x14ac:dyDescent="0.2">
      <c r="D179" s="164"/>
      <c r="E179" s="164"/>
      <c r="F179" s="164"/>
      <c r="G179" s="164"/>
      <c r="H179" s="164"/>
      <c r="I179" s="164"/>
      <c r="J179" s="164"/>
      <c r="K179" s="164"/>
      <c r="L179" s="164"/>
      <c r="M179" s="164"/>
      <c r="N179" s="164"/>
    </row>
    <row r="180" spans="4:14" x14ac:dyDescent="0.2">
      <c r="D180" s="164"/>
      <c r="E180" s="164"/>
      <c r="F180" s="164"/>
      <c r="G180" s="164"/>
      <c r="H180" s="164"/>
      <c r="I180" s="164"/>
      <c r="J180" s="164"/>
      <c r="K180" s="164"/>
      <c r="L180" s="164"/>
      <c r="M180" s="164"/>
      <c r="N180" s="164"/>
    </row>
    <row r="181" spans="4:14" x14ac:dyDescent="0.2">
      <c r="D181" s="164"/>
      <c r="E181" s="164"/>
      <c r="F181" s="164"/>
      <c r="G181" s="164"/>
      <c r="H181" s="164"/>
      <c r="I181" s="164"/>
      <c r="J181" s="164"/>
      <c r="K181" s="164"/>
      <c r="L181" s="164"/>
      <c r="M181" s="164"/>
      <c r="N181" s="164"/>
    </row>
    <row r="182" spans="4:14" x14ac:dyDescent="0.2">
      <c r="D182" s="164"/>
      <c r="E182" s="164"/>
      <c r="F182" s="164"/>
      <c r="G182" s="164"/>
      <c r="H182" s="164"/>
      <c r="I182" s="164"/>
      <c r="J182" s="164"/>
      <c r="K182" s="164"/>
      <c r="L182" s="164"/>
      <c r="M182" s="164"/>
      <c r="N182" s="164"/>
    </row>
    <row r="183" spans="4:14" x14ac:dyDescent="0.2">
      <c r="D183" s="164"/>
      <c r="E183" s="164"/>
      <c r="F183" s="164"/>
      <c r="G183" s="164"/>
      <c r="H183" s="164"/>
      <c r="I183" s="164"/>
      <c r="J183" s="164"/>
      <c r="K183" s="164"/>
      <c r="L183" s="164"/>
      <c r="M183" s="164"/>
      <c r="N183" s="164"/>
    </row>
    <row r="184" spans="4:14" x14ac:dyDescent="0.2">
      <c r="D184" s="164"/>
      <c r="E184" s="164"/>
      <c r="F184" s="164"/>
      <c r="G184" s="164"/>
      <c r="H184" s="164"/>
      <c r="I184" s="164"/>
      <c r="J184" s="164"/>
      <c r="K184" s="164"/>
      <c r="L184" s="164"/>
      <c r="M184" s="164"/>
      <c r="N184" s="164"/>
    </row>
    <row r="185" spans="4:14" x14ac:dyDescent="0.2">
      <c r="D185" s="164"/>
      <c r="E185" s="164"/>
      <c r="F185" s="164"/>
      <c r="G185" s="164"/>
      <c r="H185" s="164"/>
      <c r="I185" s="164"/>
      <c r="J185" s="164"/>
      <c r="K185" s="164"/>
      <c r="L185" s="164"/>
      <c r="M185" s="164"/>
      <c r="N185" s="164"/>
    </row>
    <row r="186" spans="4:14" x14ac:dyDescent="0.2">
      <c r="D186" s="164"/>
      <c r="E186" s="164"/>
      <c r="F186" s="164"/>
      <c r="G186" s="164"/>
      <c r="H186" s="164"/>
      <c r="I186" s="164"/>
      <c r="J186" s="164"/>
      <c r="K186" s="164"/>
      <c r="L186" s="164"/>
      <c r="M186" s="164"/>
      <c r="N186" s="164"/>
    </row>
    <row r="187" spans="4:14" x14ac:dyDescent="0.2">
      <c r="D187" s="164"/>
      <c r="E187" s="164"/>
      <c r="F187" s="164"/>
      <c r="G187" s="164"/>
      <c r="H187" s="164"/>
      <c r="I187" s="164"/>
      <c r="J187" s="164"/>
      <c r="K187" s="164"/>
      <c r="L187" s="164"/>
      <c r="M187" s="164"/>
      <c r="N187" s="164"/>
    </row>
    <row r="188" spans="4:14" x14ac:dyDescent="0.2">
      <c r="D188" s="164"/>
      <c r="E188" s="164"/>
      <c r="F188" s="164"/>
      <c r="G188" s="164"/>
      <c r="H188" s="164"/>
      <c r="I188" s="164"/>
      <c r="J188" s="164"/>
      <c r="K188" s="164"/>
      <c r="L188" s="164"/>
      <c r="M188" s="164"/>
      <c r="N188" s="164"/>
    </row>
    <row r="189" spans="4:14" x14ac:dyDescent="0.2">
      <c r="D189" s="164"/>
      <c r="E189" s="164"/>
      <c r="F189" s="164"/>
      <c r="G189" s="164"/>
      <c r="H189" s="164"/>
      <c r="I189" s="164"/>
      <c r="J189" s="164"/>
      <c r="K189" s="164"/>
      <c r="L189" s="164"/>
      <c r="M189" s="164"/>
      <c r="N189" s="164"/>
    </row>
    <row r="190" spans="4:14" x14ac:dyDescent="0.2">
      <c r="D190" s="164"/>
      <c r="E190" s="164"/>
      <c r="F190" s="164"/>
      <c r="G190" s="164"/>
      <c r="H190" s="164"/>
      <c r="I190" s="164"/>
      <c r="J190" s="164"/>
      <c r="K190" s="164"/>
      <c r="L190" s="164"/>
      <c r="M190" s="164"/>
      <c r="N190" s="164"/>
    </row>
    <row r="191" spans="4:14" x14ac:dyDescent="0.2">
      <c r="D191" s="164"/>
      <c r="E191" s="164"/>
      <c r="F191" s="164"/>
      <c r="G191" s="164"/>
      <c r="H191" s="164"/>
      <c r="I191" s="164"/>
      <c r="J191" s="164"/>
      <c r="K191" s="164"/>
      <c r="L191" s="164"/>
      <c r="M191" s="164"/>
      <c r="N191" s="164"/>
    </row>
    <row r="192" spans="4:14" x14ac:dyDescent="0.2">
      <c r="D192" s="164"/>
      <c r="E192" s="164"/>
      <c r="F192" s="164"/>
      <c r="G192" s="164"/>
      <c r="H192" s="164"/>
      <c r="I192" s="164"/>
      <c r="J192" s="164"/>
      <c r="K192" s="164"/>
      <c r="L192" s="164"/>
      <c r="M192" s="164"/>
      <c r="N192" s="164"/>
    </row>
    <row r="193" spans="4:14" x14ac:dyDescent="0.2">
      <c r="D193" s="164"/>
      <c r="E193" s="164"/>
      <c r="F193" s="164"/>
      <c r="G193" s="164"/>
      <c r="H193" s="164"/>
      <c r="I193" s="164"/>
      <c r="J193" s="164"/>
      <c r="K193" s="164"/>
      <c r="L193" s="164"/>
      <c r="M193" s="164"/>
      <c r="N193" s="164"/>
    </row>
    <row r="194" spans="4:14" x14ac:dyDescent="0.2">
      <c r="D194" s="164"/>
      <c r="E194" s="164"/>
      <c r="F194" s="164"/>
      <c r="G194" s="164"/>
      <c r="H194" s="164"/>
      <c r="I194" s="164"/>
      <c r="J194" s="164"/>
      <c r="K194" s="164"/>
      <c r="L194" s="164"/>
      <c r="M194" s="164"/>
      <c r="N194" s="164"/>
    </row>
    <row r="195" spans="4:14" x14ac:dyDescent="0.2">
      <c r="D195" s="164"/>
      <c r="E195" s="164"/>
      <c r="F195" s="164"/>
      <c r="G195" s="164"/>
      <c r="H195" s="164"/>
      <c r="I195" s="164"/>
      <c r="J195" s="164"/>
      <c r="K195" s="164"/>
      <c r="L195" s="164"/>
      <c r="M195" s="164"/>
      <c r="N195" s="164"/>
    </row>
    <row r="196" spans="4:14" x14ac:dyDescent="0.2">
      <c r="D196" s="164"/>
      <c r="E196" s="164"/>
      <c r="F196" s="164"/>
      <c r="G196" s="164"/>
      <c r="H196" s="164"/>
      <c r="I196" s="164"/>
      <c r="J196" s="164"/>
      <c r="K196" s="164"/>
      <c r="L196" s="164"/>
      <c r="M196" s="164"/>
      <c r="N196" s="164"/>
    </row>
    <row r="197" spans="4:14" x14ac:dyDescent="0.2">
      <c r="D197" s="164"/>
      <c r="E197" s="164"/>
      <c r="F197" s="164"/>
      <c r="G197" s="164"/>
      <c r="H197" s="164"/>
      <c r="I197" s="164"/>
      <c r="J197" s="164"/>
      <c r="K197" s="164"/>
      <c r="L197" s="164"/>
      <c r="M197" s="164"/>
      <c r="N197" s="164"/>
    </row>
    <row r="198" spans="4:14" x14ac:dyDescent="0.2">
      <c r="D198" s="164"/>
      <c r="E198" s="164"/>
      <c r="F198" s="164"/>
      <c r="G198" s="164"/>
      <c r="H198" s="164"/>
      <c r="I198" s="164"/>
      <c r="J198" s="164"/>
      <c r="K198" s="164"/>
      <c r="L198" s="164"/>
      <c r="M198" s="164"/>
      <c r="N198" s="164"/>
    </row>
    <row r="199" spans="4:14" x14ac:dyDescent="0.2">
      <c r="D199" s="164"/>
      <c r="E199" s="164"/>
      <c r="F199" s="164"/>
      <c r="G199" s="164"/>
      <c r="H199" s="164"/>
      <c r="I199" s="164"/>
      <c r="J199" s="164"/>
      <c r="K199" s="164"/>
      <c r="L199" s="164"/>
      <c r="M199" s="164"/>
      <c r="N199" s="164"/>
    </row>
    <row r="200" spans="4:14" x14ac:dyDescent="0.2">
      <c r="D200" s="164"/>
      <c r="E200" s="164"/>
      <c r="F200" s="164"/>
      <c r="G200" s="164"/>
      <c r="H200" s="164"/>
      <c r="I200" s="164"/>
      <c r="J200" s="164"/>
      <c r="K200" s="164"/>
      <c r="L200" s="164"/>
      <c r="M200" s="164"/>
      <c r="N200" s="164"/>
    </row>
    <row r="201" spans="4:14" x14ac:dyDescent="0.2">
      <c r="D201" s="164"/>
      <c r="E201" s="164"/>
      <c r="F201" s="164"/>
      <c r="G201" s="164"/>
      <c r="H201" s="164"/>
      <c r="I201" s="164"/>
      <c r="J201" s="164"/>
      <c r="K201" s="164"/>
      <c r="L201" s="164"/>
      <c r="M201" s="164"/>
      <c r="N201" s="164"/>
    </row>
    <row r="202" spans="4:14" x14ac:dyDescent="0.2">
      <c r="D202" s="164"/>
      <c r="E202" s="164"/>
      <c r="F202" s="164"/>
      <c r="G202" s="164"/>
      <c r="H202" s="164"/>
      <c r="I202" s="164"/>
      <c r="J202" s="164"/>
      <c r="K202" s="164"/>
      <c r="L202" s="164"/>
      <c r="M202" s="164"/>
      <c r="N202" s="164"/>
    </row>
    <row r="203" spans="4:14" x14ac:dyDescent="0.2">
      <c r="D203" s="164"/>
      <c r="E203" s="164"/>
      <c r="F203" s="164"/>
      <c r="G203" s="164"/>
      <c r="H203" s="164"/>
      <c r="I203" s="164"/>
      <c r="J203" s="164"/>
      <c r="K203" s="164"/>
      <c r="L203" s="164"/>
      <c r="M203" s="164"/>
      <c r="N203" s="164"/>
    </row>
    <row r="204" spans="4:14" x14ac:dyDescent="0.2">
      <c r="D204" s="164"/>
      <c r="E204" s="164"/>
      <c r="F204" s="164"/>
      <c r="G204" s="164"/>
      <c r="H204" s="164"/>
      <c r="I204" s="164"/>
      <c r="J204" s="164"/>
      <c r="K204" s="164"/>
      <c r="L204" s="164"/>
      <c r="M204" s="164"/>
      <c r="N204" s="164"/>
    </row>
    <row r="205" spans="4:14" x14ac:dyDescent="0.2">
      <c r="D205" s="164"/>
      <c r="E205" s="164"/>
      <c r="F205" s="164"/>
      <c r="G205" s="164"/>
      <c r="H205" s="164"/>
      <c r="I205" s="164"/>
      <c r="J205" s="164"/>
      <c r="K205" s="164"/>
      <c r="L205" s="164"/>
      <c r="M205" s="164"/>
      <c r="N205" s="164"/>
    </row>
    <row r="206" spans="4:14" x14ac:dyDescent="0.2">
      <c r="D206" s="164"/>
      <c r="E206" s="164"/>
      <c r="F206" s="164"/>
      <c r="G206" s="164"/>
      <c r="H206" s="164"/>
      <c r="I206" s="164"/>
      <c r="J206" s="164"/>
      <c r="K206" s="164"/>
      <c r="L206" s="164"/>
      <c r="M206" s="164"/>
      <c r="N206" s="164"/>
    </row>
    <row r="207" spans="4:14" x14ac:dyDescent="0.2">
      <c r="D207" s="164"/>
      <c r="E207" s="164"/>
      <c r="F207" s="164"/>
      <c r="G207" s="164"/>
      <c r="H207" s="164"/>
      <c r="I207" s="164"/>
      <c r="J207" s="164"/>
      <c r="K207" s="164"/>
      <c r="L207" s="164"/>
      <c r="M207" s="164"/>
      <c r="N207" s="164"/>
    </row>
    <row r="208" spans="4:14" x14ac:dyDescent="0.2">
      <c r="D208" s="164"/>
      <c r="E208" s="164"/>
      <c r="F208" s="164"/>
      <c r="G208" s="164"/>
      <c r="H208" s="164"/>
      <c r="I208" s="164"/>
      <c r="J208" s="164"/>
      <c r="K208" s="164"/>
      <c r="L208" s="164"/>
      <c r="M208" s="164"/>
      <c r="N208" s="164"/>
    </row>
    <row r="209" spans="4:14" x14ac:dyDescent="0.2">
      <c r="D209" s="164"/>
      <c r="E209" s="164"/>
      <c r="F209" s="164"/>
      <c r="G209" s="164"/>
      <c r="H209" s="164"/>
      <c r="I209" s="164"/>
      <c r="J209" s="164"/>
      <c r="K209" s="164"/>
      <c r="L209" s="164"/>
      <c r="M209" s="164"/>
      <c r="N209" s="164"/>
    </row>
    <row r="210" spans="4:14" x14ac:dyDescent="0.2">
      <c r="D210" s="164"/>
      <c r="E210" s="164"/>
      <c r="F210" s="164"/>
      <c r="G210" s="164"/>
      <c r="H210" s="164"/>
      <c r="I210" s="164"/>
      <c r="J210" s="164"/>
      <c r="K210" s="164"/>
      <c r="L210" s="164"/>
      <c r="M210" s="164"/>
      <c r="N210" s="164"/>
    </row>
    <row r="211" spans="4:14" x14ac:dyDescent="0.2">
      <c r="D211" s="164"/>
      <c r="E211" s="164"/>
      <c r="F211" s="164"/>
      <c r="G211" s="164"/>
      <c r="H211" s="164"/>
      <c r="I211" s="164"/>
      <c r="J211" s="164"/>
      <c r="K211" s="164"/>
      <c r="L211" s="164"/>
      <c r="M211" s="164"/>
      <c r="N211" s="164"/>
    </row>
    <row r="212" spans="4:14" x14ac:dyDescent="0.2">
      <c r="D212" s="164"/>
      <c r="E212" s="164"/>
      <c r="F212" s="164"/>
      <c r="G212" s="164"/>
      <c r="H212" s="164"/>
      <c r="I212" s="164"/>
      <c r="J212" s="164"/>
      <c r="K212" s="164"/>
      <c r="L212" s="164"/>
      <c r="M212" s="164"/>
      <c r="N212" s="164"/>
    </row>
    <row r="213" spans="4:14" x14ac:dyDescent="0.2">
      <c r="D213" s="164"/>
      <c r="E213" s="164"/>
      <c r="F213" s="164"/>
      <c r="G213" s="164"/>
      <c r="H213" s="164"/>
      <c r="I213" s="164"/>
      <c r="J213" s="164"/>
      <c r="K213" s="164"/>
      <c r="L213" s="164"/>
      <c r="M213" s="164"/>
      <c r="N213" s="164"/>
    </row>
    <row r="214" spans="4:14" x14ac:dyDescent="0.2">
      <c r="D214" s="164"/>
      <c r="E214" s="164"/>
      <c r="F214" s="164"/>
      <c r="G214" s="164"/>
      <c r="H214" s="164"/>
      <c r="I214" s="164"/>
      <c r="J214" s="164"/>
      <c r="K214" s="164"/>
      <c r="L214" s="164"/>
      <c r="M214" s="164"/>
      <c r="N214" s="164"/>
    </row>
    <row r="215" spans="4:14" x14ac:dyDescent="0.2">
      <c r="D215" s="164"/>
      <c r="E215" s="164"/>
      <c r="F215" s="164"/>
      <c r="G215" s="164"/>
      <c r="H215" s="164"/>
      <c r="I215" s="164"/>
      <c r="J215" s="164"/>
      <c r="K215" s="164"/>
      <c r="L215" s="164"/>
      <c r="M215" s="164"/>
      <c r="N215" s="164"/>
    </row>
    <row r="216" spans="4:14" x14ac:dyDescent="0.2">
      <c r="D216" s="164"/>
      <c r="E216" s="164"/>
      <c r="F216" s="164"/>
      <c r="G216" s="164"/>
      <c r="H216" s="164"/>
      <c r="I216" s="164"/>
      <c r="J216" s="164"/>
      <c r="K216" s="164"/>
      <c r="L216" s="164"/>
      <c r="M216" s="164"/>
      <c r="N216" s="164"/>
    </row>
    <row r="217" spans="4:14" x14ac:dyDescent="0.2">
      <c r="D217" s="164"/>
      <c r="E217" s="164"/>
      <c r="F217" s="164"/>
      <c r="G217" s="164"/>
      <c r="H217" s="164"/>
      <c r="I217" s="164"/>
      <c r="J217" s="164"/>
      <c r="K217" s="164"/>
      <c r="L217" s="164"/>
      <c r="M217" s="164"/>
      <c r="N217" s="164"/>
    </row>
    <row r="218" spans="4:14" x14ac:dyDescent="0.2">
      <c r="D218" s="164"/>
      <c r="E218" s="164"/>
      <c r="F218" s="164"/>
      <c r="G218" s="164"/>
      <c r="H218" s="164"/>
      <c r="I218" s="164"/>
      <c r="J218" s="164"/>
      <c r="K218" s="164"/>
      <c r="L218" s="164"/>
      <c r="M218" s="164"/>
      <c r="N218" s="164"/>
    </row>
    <row r="219" spans="4:14" x14ac:dyDescent="0.2">
      <c r="D219" s="164"/>
      <c r="E219" s="164"/>
      <c r="F219" s="164"/>
      <c r="G219" s="164"/>
      <c r="H219" s="164"/>
      <c r="I219" s="164"/>
      <c r="J219" s="164"/>
      <c r="K219" s="164"/>
      <c r="L219" s="164"/>
      <c r="M219" s="164"/>
      <c r="N219" s="164"/>
    </row>
    <row r="220" spans="4:14" x14ac:dyDescent="0.2">
      <c r="D220" s="164"/>
      <c r="E220" s="164"/>
      <c r="F220" s="164"/>
      <c r="G220" s="164"/>
      <c r="H220" s="164"/>
      <c r="I220" s="164"/>
      <c r="J220" s="164"/>
      <c r="K220" s="164"/>
      <c r="L220" s="164"/>
      <c r="M220" s="164"/>
      <c r="N220" s="164"/>
    </row>
    <row r="221" spans="4:14" x14ac:dyDescent="0.2">
      <c r="D221" s="164"/>
      <c r="E221" s="164"/>
      <c r="F221" s="164"/>
      <c r="G221" s="164"/>
      <c r="H221" s="164"/>
      <c r="I221" s="164"/>
      <c r="J221" s="164"/>
      <c r="K221" s="164"/>
      <c r="L221" s="164"/>
      <c r="M221" s="164"/>
      <c r="N221" s="164"/>
    </row>
    <row r="222" spans="4:14" x14ac:dyDescent="0.2">
      <c r="D222" s="164"/>
      <c r="E222" s="164"/>
      <c r="F222" s="164"/>
      <c r="G222" s="164"/>
      <c r="H222" s="164"/>
      <c r="I222" s="164"/>
      <c r="J222" s="164"/>
      <c r="K222" s="164"/>
      <c r="L222" s="164"/>
      <c r="M222" s="164"/>
      <c r="N222" s="164"/>
    </row>
    <row r="223" spans="4:14" x14ac:dyDescent="0.2">
      <c r="D223" s="164"/>
      <c r="E223" s="164"/>
      <c r="F223" s="164"/>
      <c r="G223" s="164"/>
      <c r="H223" s="164"/>
      <c r="I223" s="164"/>
      <c r="J223" s="164"/>
      <c r="K223" s="164"/>
      <c r="L223" s="164"/>
      <c r="M223" s="164"/>
      <c r="N223" s="164"/>
    </row>
    <row r="224" spans="4:14" x14ac:dyDescent="0.2">
      <c r="D224" s="164"/>
      <c r="E224" s="164"/>
      <c r="F224" s="164"/>
      <c r="G224" s="164"/>
      <c r="H224" s="164"/>
      <c r="I224" s="164"/>
      <c r="J224" s="164"/>
      <c r="K224" s="164"/>
      <c r="L224" s="164"/>
      <c r="M224" s="164"/>
      <c r="N224" s="164"/>
    </row>
    <row r="225" spans="4:14" x14ac:dyDescent="0.2">
      <c r="D225" s="164"/>
      <c r="E225" s="164"/>
      <c r="F225" s="164"/>
      <c r="G225" s="164"/>
      <c r="H225" s="164"/>
      <c r="I225" s="164"/>
      <c r="J225" s="164"/>
      <c r="K225" s="164"/>
      <c r="L225" s="164"/>
      <c r="M225" s="164"/>
      <c r="N225" s="164"/>
    </row>
    <row r="226" spans="4:14" x14ac:dyDescent="0.2">
      <c r="D226" s="164"/>
      <c r="E226" s="164"/>
      <c r="F226" s="164"/>
      <c r="G226" s="164"/>
      <c r="H226" s="164"/>
      <c r="I226" s="164"/>
      <c r="J226" s="164"/>
      <c r="K226" s="164"/>
      <c r="L226" s="164"/>
      <c r="M226" s="164"/>
      <c r="N226" s="164"/>
    </row>
    <row r="227" spans="4:14" x14ac:dyDescent="0.2">
      <c r="D227" s="164"/>
      <c r="E227" s="164"/>
      <c r="F227" s="164"/>
      <c r="G227" s="164"/>
      <c r="H227" s="164"/>
      <c r="I227" s="164"/>
      <c r="J227" s="164"/>
      <c r="K227" s="164"/>
      <c r="L227" s="164"/>
      <c r="M227" s="164"/>
      <c r="N227" s="164"/>
    </row>
    <row r="228" spans="4:14" x14ac:dyDescent="0.2">
      <c r="D228" s="164"/>
      <c r="E228" s="164"/>
      <c r="F228" s="164"/>
      <c r="G228" s="164"/>
      <c r="H228" s="164"/>
      <c r="I228" s="164"/>
      <c r="J228" s="164"/>
      <c r="K228" s="164"/>
      <c r="L228" s="164"/>
      <c r="M228" s="164"/>
      <c r="N228" s="164"/>
    </row>
    <row r="229" spans="4:14" x14ac:dyDescent="0.2">
      <c r="D229" s="164"/>
      <c r="E229" s="164"/>
      <c r="F229" s="164"/>
      <c r="G229" s="164"/>
      <c r="H229" s="164"/>
      <c r="I229" s="164"/>
      <c r="J229" s="164"/>
      <c r="K229" s="164"/>
      <c r="L229" s="164"/>
      <c r="M229" s="164"/>
      <c r="N229" s="164"/>
    </row>
    <row r="230" spans="4:14" x14ac:dyDescent="0.2">
      <c r="D230" s="164"/>
      <c r="E230" s="164"/>
      <c r="F230" s="164"/>
      <c r="G230" s="164"/>
      <c r="H230" s="164"/>
      <c r="I230" s="164"/>
      <c r="J230" s="164"/>
      <c r="K230" s="164"/>
      <c r="L230" s="164"/>
      <c r="M230" s="164"/>
      <c r="N230" s="164"/>
    </row>
    <row r="231" spans="4:14" x14ac:dyDescent="0.2">
      <c r="D231" s="164"/>
      <c r="E231" s="164"/>
      <c r="F231" s="164"/>
      <c r="G231" s="164"/>
      <c r="H231" s="164"/>
      <c r="I231" s="164"/>
      <c r="J231" s="164"/>
      <c r="K231" s="164"/>
      <c r="L231" s="164"/>
      <c r="M231" s="164"/>
      <c r="N231" s="164"/>
    </row>
    <row r="232" spans="4:14" x14ac:dyDescent="0.2">
      <c r="D232" s="164"/>
      <c r="E232" s="164"/>
      <c r="F232" s="164"/>
      <c r="G232" s="164"/>
      <c r="H232" s="164"/>
      <c r="I232" s="164"/>
      <c r="J232" s="164"/>
      <c r="K232" s="164"/>
      <c r="L232" s="164"/>
      <c r="M232" s="164"/>
      <c r="N232" s="164"/>
    </row>
  </sheetData>
  <pageMargins left="0.70866141732283472" right="0.70866141732283472" top="0.74803149606299213" bottom="0.74803149606299213" header="0.31496062992125984" footer="0.31496062992125984"/>
  <pageSetup paperSize="8" scale="5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36"/>
  <sheetViews>
    <sheetView workbookViewId="0">
      <selection activeCell="B1" sqref="B1:F1"/>
    </sheetView>
  </sheetViews>
  <sheetFormatPr defaultRowHeight="14.25" x14ac:dyDescent="0.2"/>
  <cols>
    <col min="1" max="1" width="1.7109375" style="195" customWidth="1"/>
    <col min="2" max="2" width="56.140625" style="195" customWidth="1"/>
    <col min="3" max="3" width="21.140625" style="195" customWidth="1"/>
    <col min="4" max="4" width="18.28515625" style="195" customWidth="1"/>
    <col min="5" max="5" width="19.28515625" style="195" customWidth="1"/>
    <col min="6" max="6" width="17.7109375" style="195" customWidth="1"/>
    <col min="7" max="7" width="6.5703125" style="195" customWidth="1"/>
    <col min="8" max="8" width="3.7109375" style="195" customWidth="1"/>
    <col min="9" max="9" width="38" style="195" customWidth="1"/>
    <col min="10" max="10" width="9.140625" style="195"/>
    <col min="11" max="11" width="15.140625" style="195" customWidth="1"/>
    <col min="12" max="12" width="12.5703125" style="195" customWidth="1"/>
    <col min="13" max="14" width="15" style="195" customWidth="1"/>
    <col min="15" max="16384" width="9.140625" style="195"/>
  </cols>
  <sheetData>
    <row r="1" spans="2:15" s="202" customFormat="1" ht="29.25" customHeight="1" x14ac:dyDescent="0.4">
      <c r="B1" s="476" t="s">
        <v>1509</v>
      </c>
      <c r="C1" s="477"/>
      <c r="D1" s="477"/>
      <c r="E1" s="477"/>
      <c r="F1" s="477"/>
      <c r="I1" s="476" t="s">
        <v>1510</v>
      </c>
      <c r="J1" s="477"/>
      <c r="K1" s="477"/>
      <c r="L1" s="477"/>
      <c r="M1" s="477"/>
      <c r="N1" s="477"/>
    </row>
    <row r="2" spans="2:15" s="202" customFormat="1" ht="15" customHeight="1" thickBot="1" x14ac:dyDescent="0.45">
      <c r="B2" s="307"/>
      <c r="C2" s="307"/>
      <c r="D2" s="307"/>
      <c r="E2" s="307"/>
      <c r="F2" s="307"/>
      <c r="I2" s="331"/>
      <c r="J2" s="349"/>
      <c r="K2" s="529"/>
      <c r="L2" s="527"/>
      <c r="M2" s="529"/>
      <c r="N2" s="527"/>
      <c r="O2" s="528"/>
    </row>
    <row r="3" spans="2:15" ht="39" customHeight="1" x14ac:dyDescent="0.2">
      <c r="B3" s="483"/>
      <c r="C3" s="369" t="s">
        <v>1397</v>
      </c>
      <c r="D3" s="374" t="s">
        <v>1399</v>
      </c>
      <c r="E3" s="374" t="s">
        <v>1398</v>
      </c>
      <c r="F3" s="330" t="s">
        <v>216</v>
      </c>
      <c r="G3" s="324"/>
      <c r="H3" s="348"/>
      <c r="I3" s="483"/>
      <c r="J3" s="352"/>
      <c r="K3" s="369" t="s">
        <v>1397</v>
      </c>
      <c r="L3" s="374" t="s">
        <v>1399</v>
      </c>
      <c r="M3" s="374" t="s">
        <v>1398</v>
      </c>
      <c r="N3" s="330" t="s">
        <v>216</v>
      </c>
    </row>
    <row r="4" spans="2:15" ht="15" thickBot="1" x14ac:dyDescent="0.25">
      <c r="B4" s="484"/>
      <c r="C4" s="370" t="s">
        <v>223</v>
      </c>
      <c r="D4" s="375" t="s">
        <v>223</v>
      </c>
      <c r="E4" s="375" t="s">
        <v>223</v>
      </c>
      <c r="F4" s="338" t="s">
        <v>223</v>
      </c>
      <c r="G4" s="324"/>
      <c r="H4" s="348"/>
      <c r="I4" s="484"/>
      <c r="J4" s="336" t="s">
        <v>364</v>
      </c>
      <c r="K4" s="370" t="s">
        <v>223</v>
      </c>
      <c r="L4" s="375" t="s">
        <v>223</v>
      </c>
      <c r="M4" s="375" t="s">
        <v>223</v>
      </c>
      <c r="N4" s="338" t="s">
        <v>223</v>
      </c>
    </row>
    <row r="5" spans="2:15" ht="17.45" customHeight="1" x14ac:dyDescent="0.2">
      <c r="B5" s="673" t="s">
        <v>1400</v>
      </c>
      <c r="C5" s="674">
        <v>8495</v>
      </c>
      <c r="D5" s="675">
        <v>37512</v>
      </c>
      <c r="E5" s="675">
        <v>10686</v>
      </c>
      <c r="F5" s="676">
        <v>56693</v>
      </c>
      <c r="G5" s="325"/>
      <c r="H5" s="348"/>
      <c r="I5" s="563" t="s">
        <v>1271</v>
      </c>
      <c r="J5" s="687"/>
      <c r="K5" s="674" t="s">
        <v>1193</v>
      </c>
      <c r="L5" s="675" t="s">
        <v>1193</v>
      </c>
      <c r="M5" s="675">
        <v>6979</v>
      </c>
      <c r="N5" s="676">
        <v>6979</v>
      </c>
    </row>
    <row r="6" spans="2:15" ht="17.45" customHeight="1" thickBot="1" x14ac:dyDescent="0.25">
      <c r="B6" s="567" t="s">
        <v>1401</v>
      </c>
      <c r="C6" s="371">
        <v>-1610</v>
      </c>
      <c r="D6" s="376" t="s">
        <v>1193</v>
      </c>
      <c r="E6" s="376">
        <v>1610</v>
      </c>
      <c r="F6" s="270">
        <v>0</v>
      </c>
      <c r="G6" s="325"/>
      <c r="H6" s="348"/>
      <c r="I6" s="567" t="s">
        <v>1272</v>
      </c>
      <c r="J6" s="658"/>
      <c r="K6" s="680" t="s">
        <v>1193</v>
      </c>
      <c r="L6" s="681" t="s">
        <v>1193</v>
      </c>
      <c r="M6" s="681">
        <v>6802</v>
      </c>
      <c r="N6" s="656">
        <v>6802</v>
      </c>
    </row>
    <row r="7" spans="2:15" ht="17.45" customHeight="1" x14ac:dyDescent="0.2">
      <c r="B7" s="668" t="s">
        <v>144</v>
      </c>
      <c r="C7" s="677">
        <v>6885</v>
      </c>
      <c r="D7" s="678">
        <v>37512</v>
      </c>
      <c r="E7" s="678">
        <v>12296</v>
      </c>
      <c r="F7" s="679">
        <v>56693</v>
      </c>
      <c r="G7" s="325"/>
      <c r="H7" s="348"/>
      <c r="I7" s="567" t="s">
        <v>1274</v>
      </c>
      <c r="J7" s="658"/>
      <c r="K7" s="680">
        <v>1593</v>
      </c>
      <c r="L7" s="681" t="s">
        <v>1193</v>
      </c>
      <c r="M7" s="681" t="s">
        <v>1193</v>
      </c>
      <c r="N7" s="656">
        <v>1593</v>
      </c>
    </row>
    <row r="8" spans="2:15" ht="17.45" customHeight="1" x14ac:dyDescent="0.2">
      <c r="B8" s="567" t="s">
        <v>218</v>
      </c>
      <c r="C8" s="680">
        <v>0</v>
      </c>
      <c r="D8" s="681">
        <v>21328</v>
      </c>
      <c r="E8" s="681">
        <v>0</v>
      </c>
      <c r="F8" s="656">
        <v>21328</v>
      </c>
      <c r="G8" s="325"/>
      <c r="H8" s="348"/>
      <c r="I8" s="567" t="s">
        <v>1273</v>
      </c>
      <c r="J8" s="658"/>
      <c r="K8" s="680">
        <v>784</v>
      </c>
      <c r="L8" s="681" t="s">
        <v>1193</v>
      </c>
      <c r="M8" s="681" t="s">
        <v>1193</v>
      </c>
      <c r="N8" s="656">
        <v>784</v>
      </c>
    </row>
    <row r="9" spans="2:15" ht="17.45" customHeight="1" x14ac:dyDescent="0.2">
      <c r="B9" s="625" t="s">
        <v>1402</v>
      </c>
      <c r="C9" s="680">
        <v>-590</v>
      </c>
      <c r="D9" s="681">
        <v>-24712</v>
      </c>
      <c r="E9" s="681" t="s">
        <v>1193</v>
      </c>
      <c r="F9" s="656">
        <v>-25302</v>
      </c>
      <c r="G9" s="325"/>
      <c r="H9" s="348"/>
      <c r="I9" s="567" t="s">
        <v>1275</v>
      </c>
      <c r="J9" s="658"/>
      <c r="K9" s="680" t="s">
        <v>1193</v>
      </c>
      <c r="L9" s="681" t="s">
        <v>1193</v>
      </c>
      <c r="M9" s="681">
        <v>56</v>
      </c>
      <c r="N9" s="656">
        <v>56</v>
      </c>
    </row>
    <row r="10" spans="2:15" ht="17.45" customHeight="1" thickBot="1" x14ac:dyDescent="0.25">
      <c r="B10" s="567" t="s">
        <v>246</v>
      </c>
      <c r="C10" s="371">
        <v>-4410</v>
      </c>
      <c r="D10" s="376">
        <v>-3377288</v>
      </c>
      <c r="E10" s="376" t="s">
        <v>1193</v>
      </c>
      <c r="F10" s="270">
        <v>-3381698</v>
      </c>
      <c r="G10" s="325"/>
      <c r="H10" s="348"/>
      <c r="I10" s="420" t="s">
        <v>1276</v>
      </c>
      <c r="J10" s="351"/>
      <c r="K10" s="373">
        <v>94</v>
      </c>
      <c r="L10" s="378">
        <v>12</v>
      </c>
      <c r="M10" s="378">
        <v>4</v>
      </c>
      <c r="N10" s="270">
        <v>110</v>
      </c>
    </row>
    <row r="11" spans="2:15" ht="17.45" customHeight="1" thickBot="1" x14ac:dyDescent="0.25">
      <c r="B11" s="668" t="s">
        <v>1403</v>
      </c>
      <c r="C11" s="677">
        <v>1885</v>
      </c>
      <c r="D11" s="678">
        <v>-3343160</v>
      </c>
      <c r="E11" s="678">
        <v>12296</v>
      </c>
      <c r="F11" s="682">
        <v>-3328979</v>
      </c>
      <c r="G11" s="325"/>
      <c r="H11" s="348"/>
      <c r="I11" s="582" t="s">
        <v>1270</v>
      </c>
      <c r="J11" s="334">
        <v>4.0999999999999996</v>
      </c>
      <c r="K11" s="379">
        <v>2471</v>
      </c>
      <c r="L11" s="382">
        <v>12</v>
      </c>
      <c r="M11" s="382">
        <v>13841</v>
      </c>
      <c r="N11" s="360">
        <v>16324</v>
      </c>
    </row>
    <row r="12" spans="2:15" ht="27.75" customHeight="1" thickBot="1" x14ac:dyDescent="0.25">
      <c r="B12" s="582" t="s">
        <v>323</v>
      </c>
      <c r="C12" s="372">
        <v>-4295</v>
      </c>
      <c r="D12" s="377">
        <v>-111</v>
      </c>
      <c r="E12" s="377">
        <v>-13876</v>
      </c>
      <c r="F12" s="270">
        <v>-18282</v>
      </c>
      <c r="G12" s="325"/>
      <c r="H12" s="348"/>
      <c r="I12" s="567" t="s">
        <v>1575</v>
      </c>
      <c r="J12" s="688"/>
      <c r="K12" s="689">
        <v>1689</v>
      </c>
      <c r="L12" s="690" t="s">
        <v>1193</v>
      </c>
      <c r="M12" s="690" t="s">
        <v>1193</v>
      </c>
      <c r="N12" s="682">
        <v>1689</v>
      </c>
    </row>
    <row r="13" spans="2:15" ht="17.45" customHeight="1" thickBot="1" x14ac:dyDescent="0.25">
      <c r="B13" s="582" t="s">
        <v>1404</v>
      </c>
      <c r="C13" s="372">
        <v>-2410</v>
      </c>
      <c r="D13" s="377">
        <v>-3343271</v>
      </c>
      <c r="E13" s="377">
        <v>-1580</v>
      </c>
      <c r="F13" s="271">
        <v>-3347261</v>
      </c>
      <c r="G13" s="325"/>
      <c r="H13" s="348"/>
      <c r="I13" s="567" t="s">
        <v>1277</v>
      </c>
      <c r="J13" s="658"/>
      <c r="K13" s="680">
        <v>131</v>
      </c>
      <c r="L13" s="681">
        <v>93</v>
      </c>
      <c r="M13" s="681">
        <v>34</v>
      </c>
      <c r="N13" s="656">
        <v>258</v>
      </c>
    </row>
    <row r="14" spans="2:15" ht="17.45" customHeight="1" thickBot="1" x14ac:dyDescent="0.25">
      <c r="B14" s="582" t="s">
        <v>317</v>
      </c>
      <c r="C14" s="372">
        <v>6675</v>
      </c>
      <c r="D14" s="377">
        <v>31564</v>
      </c>
      <c r="E14" s="377">
        <v>5377</v>
      </c>
      <c r="F14" s="271">
        <v>43616</v>
      </c>
      <c r="G14" s="325"/>
      <c r="H14" s="348"/>
      <c r="I14" s="567" t="s">
        <v>1407</v>
      </c>
      <c r="J14" s="658"/>
      <c r="K14" s="680" t="s">
        <v>1193</v>
      </c>
      <c r="L14" s="681" t="s">
        <v>1193</v>
      </c>
      <c r="M14" s="681" t="s">
        <v>1193</v>
      </c>
      <c r="N14" s="656">
        <v>0</v>
      </c>
    </row>
    <row r="15" spans="2:15" ht="31.5" customHeight="1" thickBot="1" x14ac:dyDescent="0.25">
      <c r="B15" s="683" t="s">
        <v>1405</v>
      </c>
      <c r="C15" s="373">
        <v>2590</v>
      </c>
      <c r="D15" s="378">
        <v>58729</v>
      </c>
      <c r="E15" s="378">
        <v>-1580</v>
      </c>
      <c r="F15" s="270">
        <v>59739</v>
      </c>
      <c r="G15" s="325"/>
      <c r="H15" s="348"/>
      <c r="I15" s="567" t="s">
        <v>1276</v>
      </c>
      <c r="J15" s="691"/>
      <c r="K15" s="373">
        <v>4</v>
      </c>
      <c r="L15" s="378">
        <v>6</v>
      </c>
      <c r="M15" s="378">
        <v>1</v>
      </c>
      <c r="N15" s="270">
        <v>11</v>
      </c>
    </row>
    <row r="16" spans="2:15" ht="17.45" customHeight="1" thickBot="1" x14ac:dyDescent="0.25">
      <c r="B16" s="324"/>
      <c r="C16" s="326"/>
      <c r="D16" s="326"/>
      <c r="E16" s="326"/>
      <c r="F16" s="326"/>
      <c r="G16" s="327"/>
      <c r="H16" s="348"/>
      <c r="I16" s="569" t="s">
        <v>1240</v>
      </c>
      <c r="J16" s="658">
        <v>4.2</v>
      </c>
      <c r="K16" s="379">
        <v>1824</v>
      </c>
      <c r="L16" s="382">
        <v>99</v>
      </c>
      <c r="M16" s="382">
        <v>35</v>
      </c>
      <c r="N16" s="360">
        <v>1958</v>
      </c>
    </row>
    <row r="17" spans="2:14" ht="27" customHeight="1" thickBot="1" x14ac:dyDescent="0.25">
      <c r="B17" s="324"/>
      <c r="C17" s="328"/>
      <c r="D17" s="328"/>
      <c r="E17" s="328"/>
      <c r="F17" s="328"/>
      <c r="G17" s="325"/>
      <c r="H17" s="348"/>
      <c r="I17" s="353" t="s">
        <v>1241</v>
      </c>
      <c r="J17" s="363"/>
      <c r="K17" s="381">
        <v>4295</v>
      </c>
      <c r="L17" s="384">
        <v>111</v>
      </c>
      <c r="M17" s="384">
        <v>13876</v>
      </c>
      <c r="N17" s="386">
        <v>18282</v>
      </c>
    </row>
    <row r="18" spans="2:14" ht="17.45" customHeight="1" thickBot="1" x14ac:dyDescent="0.25">
      <c r="B18" s="344"/>
      <c r="C18" s="345"/>
      <c r="D18" s="345"/>
      <c r="E18" s="345"/>
      <c r="F18" s="345"/>
      <c r="G18" s="325"/>
      <c r="H18" s="324"/>
      <c r="I18" s="356"/>
      <c r="J18" s="357"/>
      <c r="K18" s="358"/>
      <c r="L18" s="388"/>
      <c r="M18" s="358"/>
      <c r="N18" s="358"/>
    </row>
    <row r="19" spans="2:14" ht="33" customHeight="1" x14ac:dyDescent="0.2">
      <c r="B19" s="485" t="s">
        <v>1194</v>
      </c>
      <c r="C19" s="369" t="s">
        <v>1397</v>
      </c>
      <c r="D19" s="374" t="s">
        <v>1399</v>
      </c>
      <c r="E19" s="374" t="s">
        <v>1398</v>
      </c>
      <c r="F19" s="330" t="s">
        <v>216</v>
      </c>
      <c r="G19" s="325"/>
      <c r="H19" s="348"/>
      <c r="I19" s="361" t="s">
        <v>1194</v>
      </c>
      <c r="J19" s="362"/>
      <c r="K19" s="369" t="s">
        <v>1397</v>
      </c>
      <c r="L19" s="374" t="s">
        <v>1399</v>
      </c>
      <c r="M19" s="374" t="s">
        <v>1398</v>
      </c>
      <c r="N19" s="330" t="s">
        <v>216</v>
      </c>
    </row>
    <row r="20" spans="2:14" ht="17.45" customHeight="1" thickBot="1" x14ac:dyDescent="0.25">
      <c r="B20" s="486"/>
      <c r="C20" s="370" t="s">
        <v>223</v>
      </c>
      <c r="D20" s="375" t="s">
        <v>223</v>
      </c>
      <c r="E20" s="375" t="s">
        <v>223</v>
      </c>
      <c r="F20" s="338" t="s">
        <v>223</v>
      </c>
      <c r="G20" s="325"/>
      <c r="H20" s="348"/>
      <c r="I20" s="443"/>
      <c r="J20" s="363" t="s">
        <v>364</v>
      </c>
      <c r="K20" s="370" t="s">
        <v>223</v>
      </c>
      <c r="L20" s="375" t="s">
        <v>223</v>
      </c>
      <c r="M20" s="375" t="s">
        <v>223</v>
      </c>
      <c r="N20" s="338" t="s">
        <v>223</v>
      </c>
    </row>
    <row r="21" spans="2:14" ht="17.45" customHeight="1" x14ac:dyDescent="0.2">
      <c r="B21" s="429" t="s">
        <v>1400</v>
      </c>
      <c r="C21" s="674">
        <v>7086</v>
      </c>
      <c r="D21" s="675">
        <v>39400</v>
      </c>
      <c r="E21" s="675">
        <v>10195</v>
      </c>
      <c r="F21" s="676">
        <v>56681</v>
      </c>
      <c r="G21" s="325"/>
      <c r="H21" s="348"/>
      <c r="I21" s="692" t="s">
        <v>1271</v>
      </c>
      <c r="J21" s="693"/>
      <c r="K21" s="689" t="s">
        <v>1193</v>
      </c>
      <c r="L21" s="690" t="s">
        <v>1193</v>
      </c>
      <c r="M21" s="690">
        <v>8350</v>
      </c>
      <c r="N21" s="682">
        <v>8350</v>
      </c>
    </row>
    <row r="22" spans="2:14" ht="17.45" customHeight="1" thickBot="1" x14ac:dyDescent="0.25">
      <c r="B22" s="583" t="s">
        <v>1401</v>
      </c>
      <c r="C22" s="371">
        <v>-1917</v>
      </c>
      <c r="D22" s="376" t="s">
        <v>1193</v>
      </c>
      <c r="E22" s="376">
        <v>1917</v>
      </c>
      <c r="F22" s="272" t="s">
        <v>1193</v>
      </c>
      <c r="G22" s="325"/>
      <c r="H22" s="348"/>
      <c r="I22" s="567" t="s">
        <v>1272</v>
      </c>
      <c r="J22" s="691"/>
      <c r="K22" s="680" t="s">
        <v>1193</v>
      </c>
      <c r="L22" s="681" t="s">
        <v>1193</v>
      </c>
      <c r="M22" s="681">
        <v>6371</v>
      </c>
      <c r="N22" s="656">
        <v>6371</v>
      </c>
    </row>
    <row r="23" spans="2:14" ht="17.45" customHeight="1" x14ac:dyDescent="0.2">
      <c r="B23" s="582" t="s">
        <v>144</v>
      </c>
      <c r="C23" s="684">
        <v>5169</v>
      </c>
      <c r="D23" s="685">
        <v>39400</v>
      </c>
      <c r="E23" s="685">
        <v>12112</v>
      </c>
      <c r="F23" s="686">
        <v>56681</v>
      </c>
      <c r="G23" s="325"/>
      <c r="H23" s="348"/>
      <c r="I23" s="567" t="s">
        <v>1274</v>
      </c>
      <c r="J23" s="691"/>
      <c r="K23" s="680">
        <v>1531</v>
      </c>
      <c r="L23" s="681" t="s">
        <v>1193</v>
      </c>
      <c r="M23" s="681" t="s">
        <v>1193</v>
      </c>
      <c r="N23" s="656">
        <v>1531</v>
      </c>
    </row>
    <row r="24" spans="2:14" ht="17.45" customHeight="1" x14ac:dyDescent="0.2">
      <c r="B24" s="583" t="s">
        <v>218</v>
      </c>
      <c r="C24" s="680">
        <v>2</v>
      </c>
      <c r="D24" s="681">
        <v>10486</v>
      </c>
      <c r="E24" s="681">
        <v>1</v>
      </c>
      <c r="F24" s="656">
        <v>10489</v>
      </c>
      <c r="G24" s="325"/>
      <c r="H24" s="348"/>
      <c r="I24" s="567" t="s">
        <v>1273</v>
      </c>
      <c r="J24" s="691"/>
      <c r="K24" s="680">
        <v>767</v>
      </c>
      <c r="L24" s="681" t="s">
        <v>1193</v>
      </c>
      <c r="M24" s="681" t="s">
        <v>1193</v>
      </c>
      <c r="N24" s="656">
        <v>767</v>
      </c>
    </row>
    <row r="25" spans="2:14" ht="17.45" customHeight="1" x14ac:dyDescent="0.2">
      <c r="B25" s="583" t="s">
        <v>1402</v>
      </c>
      <c r="C25" s="680">
        <v>-116</v>
      </c>
      <c r="D25" s="681">
        <v>-28217</v>
      </c>
      <c r="E25" s="681" t="s">
        <v>1193</v>
      </c>
      <c r="F25" s="656">
        <v>-28333</v>
      </c>
      <c r="G25" s="325"/>
      <c r="H25" s="348"/>
      <c r="I25" s="567" t="s">
        <v>1275</v>
      </c>
      <c r="J25" s="691"/>
      <c r="K25" s="680" t="s">
        <v>1193</v>
      </c>
      <c r="L25" s="681" t="s">
        <v>1193</v>
      </c>
      <c r="M25" s="681">
        <v>49</v>
      </c>
      <c r="N25" s="656">
        <v>49</v>
      </c>
    </row>
    <row r="26" spans="2:14" ht="17.45" customHeight="1" thickBot="1" x14ac:dyDescent="0.25">
      <c r="B26" s="583" t="s">
        <v>246</v>
      </c>
      <c r="C26" s="371">
        <v>2116</v>
      </c>
      <c r="D26" s="376">
        <v>3128217</v>
      </c>
      <c r="E26" s="376" t="s">
        <v>1193</v>
      </c>
      <c r="F26" s="272">
        <v>3130333</v>
      </c>
      <c r="G26" s="325"/>
      <c r="H26" s="348"/>
      <c r="I26" s="567" t="s">
        <v>1276</v>
      </c>
      <c r="J26" s="691"/>
      <c r="K26" s="380">
        <v>41</v>
      </c>
      <c r="L26" s="383">
        <v>1</v>
      </c>
      <c r="M26" s="383" t="s">
        <v>1193</v>
      </c>
      <c r="N26" s="342">
        <v>42</v>
      </c>
    </row>
    <row r="27" spans="2:14" ht="17.45" customHeight="1" thickBot="1" x14ac:dyDescent="0.25">
      <c r="B27" s="569" t="s">
        <v>1403</v>
      </c>
      <c r="C27" s="684">
        <v>7171</v>
      </c>
      <c r="D27" s="685">
        <v>3149886</v>
      </c>
      <c r="E27" s="685">
        <v>12113</v>
      </c>
      <c r="F27" s="686">
        <v>3169170</v>
      </c>
      <c r="G27" s="325"/>
      <c r="H27" s="348"/>
      <c r="I27" s="569" t="s">
        <v>1270</v>
      </c>
      <c r="J27" s="691">
        <v>4.0999999999999996</v>
      </c>
      <c r="K27" s="379">
        <v>2339</v>
      </c>
      <c r="L27" s="382">
        <v>1</v>
      </c>
      <c r="M27" s="382">
        <v>14770</v>
      </c>
      <c r="N27" s="360">
        <v>17110</v>
      </c>
    </row>
    <row r="28" spans="2:14" ht="30" customHeight="1" thickBot="1" x14ac:dyDescent="0.25">
      <c r="B28" s="569" t="s">
        <v>323</v>
      </c>
      <c r="C28" s="372">
        <v>-5098</v>
      </c>
      <c r="D28" s="377">
        <v>-147</v>
      </c>
      <c r="E28" s="377">
        <v>-14801</v>
      </c>
      <c r="F28" s="271">
        <v>-20046</v>
      </c>
      <c r="G28" s="325"/>
      <c r="H28" s="348"/>
      <c r="I28" s="692" t="s">
        <v>1575</v>
      </c>
      <c r="J28" s="693"/>
      <c r="K28" s="689">
        <v>2666</v>
      </c>
      <c r="L28" s="690" t="s">
        <v>1193</v>
      </c>
      <c r="M28" s="690" t="s">
        <v>1193</v>
      </c>
      <c r="N28" s="682">
        <v>2666</v>
      </c>
    </row>
    <row r="29" spans="2:14" ht="17.45" customHeight="1" thickBot="1" x14ac:dyDescent="0.25">
      <c r="B29" s="391" t="s">
        <v>1404</v>
      </c>
      <c r="C29" s="372">
        <v>2073</v>
      </c>
      <c r="D29" s="377">
        <v>3149739</v>
      </c>
      <c r="E29" s="377">
        <v>-2688</v>
      </c>
      <c r="F29" s="271">
        <v>3149124</v>
      </c>
      <c r="G29" s="325"/>
      <c r="H29" s="348"/>
      <c r="I29" s="567" t="s">
        <v>1277</v>
      </c>
      <c r="J29" s="691"/>
      <c r="K29" s="680">
        <v>93</v>
      </c>
      <c r="L29" s="681">
        <v>87</v>
      </c>
      <c r="M29" s="681">
        <v>31</v>
      </c>
      <c r="N29" s="656">
        <v>211</v>
      </c>
    </row>
    <row r="30" spans="2:14" ht="17.45" customHeight="1" thickBot="1" x14ac:dyDescent="0.25">
      <c r="B30" s="582" t="s">
        <v>1406</v>
      </c>
      <c r="C30" s="372">
        <v>5966</v>
      </c>
      <c r="D30" s="377">
        <v>35759</v>
      </c>
      <c r="E30" s="377">
        <v>6230</v>
      </c>
      <c r="F30" s="271">
        <v>47955</v>
      </c>
      <c r="G30" s="325"/>
      <c r="H30" s="348"/>
      <c r="I30" s="567" t="s">
        <v>1407</v>
      </c>
      <c r="J30" s="691"/>
      <c r="K30" s="680" t="s">
        <v>1193</v>
      </c>
      <c r="L30" s="681">
        <v>34</v>
      </c>
      <c r="M30" s="681" t="s">
        <v>1193</v>
      </c>
      <c r="N30" s="656">
        <v>34</v>
      </c>
    </row>
    <row r="31" spans="2:14" ht="26.25" customHeight="1" thickBot="1" x14ac:dyDescent="0.25">
      <c r="B31" s="683" t="s">
        <v>1405</v>
      </c>
      <c r="C31" s="373">
        <v>73</v>
      </c>
      <c r="D31" s="378">
        <v>49739</v>
      </c>
      <c r="E31" s="378">
        <v>-2688</v>
      </c>
      <c r="F31" s="270">
        <v>47124</v>
      </c>
      <c r="G31" s="325"/>
      <c r="H31" s="348"/>
      <c r="I31" s="567" t="s">
        <v>1276</v>
      </c>
      <c r="J31" s="691"/>
      <c r="K31" s="371" t="s">
        <v>1193</v>
      </c>
      <c r="L31" s="376">
        <v>25</v>
      </c>
      <c r="M31" s="376" t="s">
        <v>1193</v>
      </c>
      <c r="N31" s="272">
        <v>25</v>
      </c>
    </row>
    <row r="32" spans="2:14" ht="17.45" customHeight="1" thickBot="1" x14ac:dyDescent="0.25">
      <c r="B32" s="324"/>
      <c r="C32" s="324"/>
      <c r="D32" s="324"/>
      <c r="E32" s="324"/>
      <c r="F32" s="324"/>
      <c r="G32" s="325"/>
      <c r="H32" s="348"/>
      <c r="I32" s="569" t="s">
        <v>1240</v>
      </c>
      <c r="J32" s="691">
        <v>4.2</v>
      </c>
      <c r="K32" s="372">
        <v>2759</v>
      </c>
      <c r="L32" s="377">
        <v>146</v>
      </c>
      <c r="M32" s="377">
        <v>31</v>
      </c>
      <c r="N32" s="271">
        <v>2936</v>
      </c>
    </row>
    <row r="33" spans="4:14" ht="27" customHeight="1" thickBot="1" x14ac:dyDescent="0.25">
      <c r="G33" s="324"/>
      <c r="H33" s="348"/>
      <c r="I33" s="353" t="s">
        <v>1241</v>
      </c>
      <c r="J33" s="363"/>
      <c r="K33" s="387">
        <v>5098</v>
      </c>
      <c r="L33" s="390">
        <v>147</v>
      </c>
      <c r="M33" s="389">
        <v>14801</v>
      </c>
      <c r="N33" s="273">
        <v>20046</v>
      </c>
    </row>
    <row r="34" spans="4:14" ht="17.45" customHeight="1" x14ac:dyDescent="0.2"/>
    <row r="35" spans="4:14" ht="17.45" customHeight="1" x14ac:dyDescent="0.2"/>
    <row r="36" spans="4:14" x14ac:dyDescent="0.2">
      <c r="D36" s="526"/>
    </row>
  </sheetData>
  <mergeCells count="5">
    <mergeCell ref="B3:B4"/>
    <mergeCell ref="B19:B20"/>
    <mergeCell ref="B1:F1"/>
    <mergeCell ref="I1:N1"/>
    <mergeCell ref="I3:I4"/>
  </mergeCells>
  <pageMargins left="0.70866141732283472" right="0.70866141732283472" top="0.74803149606299213" bottom="0.74803149606299213" header="0.31496062992125984" footer="0.31496062992125984"/>
  <pageSetup paperSize="9" scale="65" fitToWidth="2"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48"/>
  <sheetViews>
    <sheetView topLeftCell="A10" workbookViewId="0">
      <selection activeCell="J37" sqref="J37"/>
    </sheetView>
  </sheetViews>
  <sheetFormatPr defaultRowHeight="14.25" x14ac:dyDescent="0.2"/>
  <cols>
    <col min="1" max="1" width="1.7109375" style="195" customWidth="1"/>
    <col min="2" max="2" width="51" style="195" customWidth="1"/>
    <col min="3" max="3" width="5.7109375" style="195" bestFit="1" customWidth="1"/>
    <col min="4" max="7" width="14.7109375" style="195" customWidth="1"/>
    <col min="8" max="8" width="3.28515625" style="195" customWidth="1"/>
    <col min="9" max="9" width="9.140625" style="195"/>
    <col min="10" max="10" width="29.5703125" style="210" customWidth="1"/>
    <col min="11" max="11" width="18.28515625" style="237" customWidth="1"/>
    <col min="12" max="12" width="12.7109375" style="237" customWidth="1"/>
    <col min="13" max="13" width="18" style="210" customWidth="1"/>
    <col min="14" max="25" width="9.140625" style="210"/>
    <col min="26" max="16384" width="9.140625" style="195"/>
  </cols>
  <sheetData>
    <row r="1" spans="2:25" s="202" customFormat="1" ht="30" x14ac:dyDescent="0.4">
      <c r="B1" s="476" t="s">
        <v>1511</v>
      </c>
      <c r="C1" s="477"/>
      <c r="D1" s="477"/>
      <c r="E1" s="477"/>
      <c r="F1" s="477"/>
      <c r="G1" s="477"/>
      <c r="J1" s="242"/>
      <c r="K1" s="243"/>
      <c r="L1" s="243"/>
      <c r="M1" s="242"/>
      <c r="N1" s="242"/>
      <c r="O1" s="242"/>
      <c r="P1" s="242"/>
      <c r="Q1" s="242"/>
      <c r="R1" s="242"/>
      <c r="S1" s="242"/>
      <c r="T1" s="242"/>
      <c r="U1" s="242"/>
      <c r="V1" s="242"/>
      <c r="W1" s="242"/>
      <c r="X1" s="242"/>
      <c r="Y1" s="242"/>
    </row>
    <row r="2" spans="2:25" s="202" customFormat="1" ht="13.5" customHeight="1" thickBot="1" x14ac:dyDescent="0.45">
      <c r="B2" s="307"/>
      <c r="C2" s="307"/>
      <c r="D2" s="307"/>
      <c r="E2" s="307"/>
      <c r="F2" s="307"/>
      <c r="G2" s="307"/>
      <c r="J2" s="242"/>
      <c r="K2" s="243"/>
      <c r="L2" s="243"/>
      <c r="M2" s="242"/>
      <c r="N2" s="242"/>
      <c r="O2" s="242"/>
      <c r="P2" s="242"/>
      <c r="Q2" s="242"/>
      <c r="R2" s="242"/>
      <c r="S2" s="242"/>
      <c r="T2" s="242"/>
      <c r="U2" s="242"/>
      <c r="V2" s="242"/>
      <c r="W2" s="242"/>
      <c r="X2" s="242"/>
      <c r="Y2" s="242"/>
    </row>
    <row r="3" spans="2:25" ht="17.45" customHeight="1" x14ac:dyDescent="0.2">
      <c r="B3" s="491"/>
      <c r="C3" s="335"/>
      <c r="D3" s="318" t="s">
        <v>1328</v>
      </c>
      <c r="E3" s="330" t="s">
        <v>1328</v>
      </c>
      <c r="F3" s="318" t="s">
        <v>1194</v>
      </c>
      <c r="G3" s="330" t="s">
        <v>1194</v>
      </c>
    </row>
    <row r="4" spans="2:25" ht="17.45" customHeight="1" thickBot="1" x14ac:dyDescent="0.25">
      <c r="B4" s="492"/>
      <c r="C4" s="336" t="s">
        <v>364</v>
      </c>
      <c r="D4" s="337" t="s">
        <v>223</v>
      </c>
      <c r="E4" s="338" t="s">
        <v>223</v>
      </c>
      <c r="F4" s="337" t="s">
        <v>223</v>
      </c>
      <c r="G4" s="338" t="s">
        <v>223</v>
      </c>
    </row>
    <row r="5" spans="2:25" ht="17.45" customHeight="1" x14ac:dyDescent="0.2">
      <c r="B5" s="591" t="s">
        <v>1542</v>
      </c>
      <c r="C5" s="592"/>
      <c r="D5" s="694"/>
      <c r="E5" s="695"/>
      <c r="F5" s="694"/>
      <c r="G5" s="695"/>
      <c r="J5" s="244"/>
    </row>
    <row r="6" spans="2:25" ht="17.45" customHeight="1" x14ac:dyDescent="0.2">
      <c r="B6" s="567" t="s">
        <v>277</v>
      </c>
      <c r="C6" s="696"/>
      <c r="D6" s="697">
        <v>13717</v>
      </c>
      <c r="E6" s="656"/>
      <c r="F6" s="697">
        <v>12437</v>
      </c>
      <c r="G6" s="656"/>
      <c r="J6" s="244"/>
    </row>
    <row r="7" spans="2:25" ht="17.45" customHeight="1" x14ac:dyDescent="0.2">
      <c r="B7" s="567" t="s">
        <v>278</v>
      </c>
      <c r="C7" s="696"/>
      <c r="D7" s="697">
        <v>1636</v>
      </c>
      <c r="E7" s="656"/>
      <c r="F7" s="697">
        <v>1382</v>
      </c>
      <c r="G7" s="656"/>
      <c r="J7" s="244"/>
    </row>
    <row r="8" spans="2:25" ht="17.45" customHeight="1" x14ac:dyDescent="0.2">
      <c r="B8" s="567" t="s">
        <v>237</v>
      </c>
      <c r="C8" s="696"/>
      <c r="D8" s="697">
        <v>3508</v>
      </c>
      <c r="E8" s="656"/>
      <c r="F8" s="697">
        <v>3162</v>
      </c>
      <c r="G8" s="656"/>
      <c r="J8" s="244"/>
    </row>
    <row r="9" spans="2:25" ht="17.45" customHeight="1" thickBot="1" x14ac:dyDescent="0.25">
      <c r="B9" s="567" t="s">
        <v>279</v>
      </c>
      <c r="C9" s="696"/>
      <c r="D9" s="263">
        <v>1004</v>
      </c>
      <c r="E9" s="365"/>
      <c r="F9" s="263">
        <v>773</v>
      </c>
      <c r="G9" s="430"/>
    </row>
    <row r="10" spans="2:25" ht="17.45" customHeight="1" thickBot="1" x14ac:dyDescent="0.25">
      <c r="B10" s="571" t="s">
        <v>1512</v>
      </c>
      <c r="C10" s="698"/>
      <c r="D10" s="699"/>
      <c r="E10" s="368">
        <v>19865</v>
      </c>
      <c r="F10" s="264"/>
      <c r="G10" s="368">
        <v>17754</v>
      </c>
      <c r="J10" s="244"/>
      <c r="K10" s="245"/>
    </row>
    <row r="11" spans="2:25" ht="17.45" customHeight="1" x14ac:dyDescent="0.2">
      <c r="B11" s="571"/>
      <c r="C11" s="698"/>
      <c r="D11" s="699"/>
      <c r="E11" s="701"/>
      <c r="F11" s="702"/>
      <c r="G11" s="701"/>
      <c r="J11" s="244"/>
      <c r="K11" s="245"/>
    </row>
    <row r="12" spans="2:25" ht="17.45" customHeight="1" x14ac:dyDescent="0.2">
      <c r="B12" s="605" t="s">
        <v>1408</v>
      </c>
      <c r="C12" s="696"/>
      <c r="D12" s="697"/>
      <c r="E12" s="656"/>
      <c r="F12" s="697"/>
      <c r="G12" s="656"/>
      <c r="J12" s="244"/>
      <c r="K12" s="246"/>
      <c r="M12" s="237"/>
    </row>
    <row r="13" spans="2:25" ht="17.45" customHeight="1" x14ac:dyDescent="0.2">
      <c r="B13" s="567" t="s">
        <v>144</v>
      </c>
      <c r="C13" s="696"/>
      <c r="D13" s="697">
        <v>35111</v>
      </c>
      <c r="E13" s="656"/>
      <c r="F13" s="697">
        <v>36650</v>
      </c>
      <c r="G13" s="656"/>
      <c r="J13" s="244"/>
      <c r="K13" s="246"/>
      <c r="M13" s="237"/>
    </row>
    <row r="14" spans="2:25" ht="17.45" customHeight="1" thickBot="1" x14ac:dyDescent="0.25">
      <c r="B14" s="567" t="s">
        <v>1402</v>
      </c>
      <c r="C14" s="696">
        <v>13</v>
      </c>
      <c r="D14" s="263">
        <v>-25302</v>
      </c>
      <c r="E14" s="703"/>
      <c r="F14" s="263">
        <v>-28333</v>
      </c>
      <c r="G14" s="703"/>
      <c r="H14" s="199"/>
      <c r="J14" s="244"/>
      <c r="K14" s="246"/>
      <c r="M14" s="237"/>
    </row>
    <row r="15" spans="2:25" ht="17.45" customHeight="1" x14ac:dyDescent="0.2">
      <c r="B15" s="692"/>
      <c r="C15" s="698"/>
      <c r="D15" s="699"/>
      <c r="E15" s="682">
        <v>9809</v>
      </c>
      <c r="F15" s="699"/>
      <c r="G15" s="682">
        <v>8317</v>
      </c>
      <c r="J15" s="244"/>
      <c r="K15" s="246"/>
      <c r="M15" s="237"/>
    </row>
    <row r="16" spans="2:25" ht="17.45" customHeight="1" x14ac:dyDescent="0.2">
      <c r="B16" s="567" t="s">
        <v>1409</v>
      </c>
      <c r="C16" s="696"/>
      <c r="D16" s="697">
        <v>337</v>
      </c>
      <c r="E16" s="656"/>
      <c r="F16" s="697">
        <v>348</v>
      </c>
      <c r="G16" s="656"/>
      <c r="J16" s="244"/>
      <c r="K16" s="246"/>
      <c r="M16" s="237"/>
    </row>
    <row r="17" spans="2:13" ht="17.45" customHeight="1" x14ac:dyDescent="0.2">
      <c r="B17" s="567" t="s">
        <v>1410</v>
      </c>
      <c r="C17" s="696"/>
      <c r="D17" s="697">
        <v>89</v>
      </c>
      <c r="E17" s="656"/>
      <c r="F17" s="697">
        <v>81</v>
      </c>
      <c r="G17" s="656"/>
      <c r="J17" s="244"/>
      <c r="K17" s="246"/>
      <c r="M17" s="237"/>
    </row>
    <row r="18" spans="2:13" ht="17.45" customHeight="1" thickBot="1" x14ac:dyDescent="0.25">
      <c r="B18" s="567" t="s">
        <v>342</v>
      </c>
      <c r="C18" s="696"/>
      <c r="D18" s="704">
        <v>423</v>
      </c>
      <c r="E18" s="269"/>
      <c r="F18" s="267">
        <v>315</v>
      </c>
      <c r="G18" s="342"/>
      <c r="J18" s="244"/>
      <c r="K18" s="246"/>
      <c r="M18" s="237"/>
    </row>
    <row r="19" spans="2:13" ht="17.45" customHeight="1" thickBot="1" x14ac:dyDescent="0.25">
      <c r="B19" s="705"/>
      <c r="C19" s="698"/>
      <c r="D19" s="699"/>
      <c r="E19" s="272">
        <v>849</v>
      </c>
      <c r="F19" s="364"/>
      <c r="G19" s="706">
        <v>744</v>
      </c>
      <c r="J19" s="244"/>
      <c r="K19" s="246"/>
      <c r="M19" s="237"/>
    </row>
    <row r="20" spans="2:13" ht="17.45" customHeight="1" thickBot="1" x14ac:dyDescent="0.25">
      <c r="B20" s="569" t="s">
        <v>1513</v>
      </c>
      <c r="C20" s="696"/>
      <c r="D20" s="697"/>
      <c r="E20" s="271">
        <v>10658</v>
      </c>
      <c r="F20" s="702"/>
      <c r="G20" s="271">
        <v>9061</v>
      </c>
      <c r="J20" s="244"/>
      <c r="K20" s="246"/>
      <c r="M20" s="237"/>
    </row>
    <row r="21" spans="2:13" ht="17.45" customHeight="1" x14ac:dyDescent="0.2">
      <c r="B21" s="571"/>
      <c r="C21" s="698"/>
      <c r="D21" s="699"/>
      <c r="E21" s="679"/>
      <c r="F21" s="707"/>
      <c r="G21" s="679"/>
      <c r="J21" s="244"/>
      <c r="K21" s="246"/>
      <c r="M21" s="237"/>
    </row>
    <row r="22" spans="2:13" ht="32.25" customHeight="1" x14ac:dyDescent="0.2">
      <c r="B22" s="605" t="s">
        <v>1411</v>
      </c>
      <c r="C22" s="696"/>
      <c r="D22" s="697"/>
      <c r="E22" s="703"/>
      <c r="F22" s="697"/>
      <c r="G22" s="703"/>
      <c r="J22" s="244"/>
      <c r="K22" s="246"/>
      <c r="M22" s="237"/>
    </row>
    <row r="23" spans="2:13" ht="17.45" customHeight="1" x14ac:dyDescent="0.2">
      <c r="B23" s="569" t="s">
        <v>1412</v>
      </c>
      <c r="C23" s="696"/>
      <c r="D23" s="697"/>
      <c r="E23" s="656"/>
      <c r="F23" s="697"/>
      <c r="G23" s="656"/>
      <c r="J23" s="244"/>
      <c r="K23" s="246"/>
      <c r="M23" s="237"/>
    </row>
    <row r="24" spans="2:13" ht="17.45" customHeight="1" x14ac:dyDescent="0.2">
      <c r="B24" s="567" t="s">
        <v>1413</v>
      </c>
      <c r="C24" s="696">
        <v>6</v>
      </c>
      <c r="D24" s="697">
        <v>606</v>
      </c>
      <c r="E24" s="656"/>
      <c r="F24" s="697">
        <v>577</v>
      </c>
      <c r="G24" s="656"/>
      <c r="H24" s="199"/>
      <c r="J24" s="244"/>
      <c r="K24" s="246"/>
      <c r="M24" s="237"/>
    </row>
    <row r="25" spans="2:13" ht="17.45" customHeight="1" thickBot="1" x14ac:dyDescent="0.25">
      <c r="B25" s="567" t="s">
        <v>504</v>
      </c>
      <c r="C25" s="696">
        <v>8</v>
      </c>
      <c r="D25" s="267">
        <v>779</v>
      </c>
      <c r="E25" s="342"/>
      <c r="F25" s="267">
        <v>956</v>
      </c>
      <c r="G25" s="703"/>
      <c r="H25" s="199"/>
      <c r="J25" s="244"/>
      <c r="K25" s="246"/>
      <c r="M25" s="237"/>
    </row>
    <row r="26" spans="2:13" ht="17.45" customHeight="1" x14ac:dyDescent="0.2">
      <c r="B26" s="692"/>
      <c r="C26" s="698"/>
      <c r="D26" s="699"/>
      <c r="E26" s="703">
        <v>1385</v>
      </c>
      <c r="F26" s="699"/>
      <c r="G26" s="682">
        <v>1533</v>
      </c>
      <c r="J26" s="244"/>
      <c r="K26" s="246"/>
      <c r="M26" s="237"/>
    </row>
    <row r="27" spans="2:13" ht="17.45" customHeight="1" x14ac:dyDescent="0.2">
      <c r="B27" s="569" t="s">
        <v>275</v>
      </c>
      <c r="C27" s="696"/>
      <c r="D27" s="697"/>
      <c r="E27" s="656"/>
      <c r="F27" s="697"/>
      <c r="G27" s="656"/>
      <c r="J27" s="244"/>
      <c r="K27" s="246"/>
      <c r="M27" s="237"/>
    </row>
    <row r="28" spans="2:13" ht="17.45" customHeight="1" x14ac:dyDescent="0.2">
      <c r="B28" s="567" t="s">
        <v>310</v>
      </c>
      <c r="C28" s="658">
        <v>6</v>
      </c>
      <c r="D28" s="697">
        <v>-64</v>
      </c>
      <c r="E28" s="656"/>
      <c r="F28" s="697" t="s">
        <v>1193</v>
      </c>
      <c r="G28" s="656"/>
      <c r="J28" s="244"/>
      <c r="K28" s="246"/>
      <c r="M28" s="237"/>
    </row>
    <row r="29" spans="2:13" ht="17.45" customHeight="1" thickBot="1" x14ac:dyDescent="0.25">
      <c r="B29" s="567" t="s">
        <v>1414</v>
      </c>
      <c r="C29" s="658">
        <v>7</v>
      </c>
      <c r="D29" s="704">
        <v>-453</v>
      </c>
      <c r="E29" s="342"/>
      <c r="F29" s="715">
        <v>-1</v>
      </c>
      <c r="G29" s="656"/>
      <c r="J29" s="244"/>
      <c r="K29" s="246"/>
      <c r="M29" s="237"/>
    </row>
    <row r="30" spans="2:13" ht="17.45" customHeight="1" x14ac:dyDescent="0.2">
      <c r="B30" s="692"/>
      <c r="C30" s="688"/>
      <c r="D30" s="699"/>
      <c r="E30" s="703">
        <v>-517</v>
      </c>
      <c r="F30" s="716"/>
      <c r="G30" s="682">
        <v>-1</v>
      </c>
      <c r="J30" s="244"/>
      <c r="K30" s="246"/>
      <c r="M30" s="237"/>
    </row>
    <row r="31" spans="2:13" ht="17.45" customHeight="1" x14ac:dyDescent="0.2">
      <c r="B31" s="569" t="s">
        <v>218</v>
      </c>
      <c r="C31" s="658"/>
      <c r="D31" s="697"/>
      <c r="E31" s="656"/>
      <c r="F31" s="697"/>
      <c r="G31" s="656"/>
      <c r="J31" s="244"/>
      <c r="K31" s="246"/>
      <c r="M31" s="237"/>
    </row>
    <row r="32" spans="2:13" ht="17.45" customHeight="1" x14ac:dyDescent="0.2">
      <c r="B32" s="567" t="s">
        <v>310</v>
      </c>
      <c r="C32" s="658">
        <v>6</v>
      </c>
      <c r="D32" s="697">
        <v>21285</v>
      </c>
      <c r="E32" s="656"/>
      <c r="F32" s="697">
        <v>10141</v>
      </c>
      <c r="G32" s="656"/>
      <c r="H32" s="199"/>
      <c r="J32" s="244"/>
      <c r="K32" s="246"/>
      <c r="M32" s="237"/>
    </row>
    <row r="33" spans="2:25" ht="17.45" customHeight="1" thickBot="1" x14ac:dyDescent="0.25">
      <c r="B33" s="567" t="s">
        <v>504</v>
      </c>
      <c r="C33" s="658">
        <v>8</v>
      </c>
      <c r="D33" s="267">
        <v>43</v>
      </c>
      <c r="E33" s="703"/>
      <c r="F33" s="267">
        <v>348</v>
      </c>
      <c r="G33" s="703"/>
      <c r="H33" s="199"/>
      <c r="J33" s="244"/>
      <c r="K33" s="246"/>
      <c r="M33" s="237"/>
    </row>
    <row r="34" spans="2:25" ht="17.45" customHeight="1" x14ac:dyDescent="0.2">
      <c r="B34" s="692"/>
      <c r="C34" s="688"/>
      <c r="D34" s="699"/>
      <c r="E34" s="682">
        <v>21328</v>
      </c>
      <c r="F34" s="699"/>
      <c r="G34" s="682">
        <v>10489</v>
      </c>
      <c r="J34" s="244"/>
      <c r="K34" s="246"/>
      <c r="M34" s="237"/>
    </row>
    <row r="35" spans="2:25" ht="17.45" customHeight="1" x14ac:dyDescent="0.2">
      <c r="B35" s="569" t="s">
        <v>1416</v>
      </c>
      <c r="C35" s="658"/>
      <c r="D35" s="697"/>
      <c r="E35" s="656"/>
      <c r="F35" s="697"/>
      <c r="G35" s="656"/>
      <c r="J35" s="244"/>
      <c r="K35" s="246"/>
      <c r="M35" s="237"/>
    </row>
    <row r="36" spans="2:25" ht="17.45" customHeight="1" thickBot="1" x14ac:dyDescent="0.25">
      <c r="B36" s="567" t="s">
        <v>310</v>
      </c>
      <c r="C36" s="658">
        <v>6</v>
      </c>
      <c r="D36" s="697"/>
      <c r="E36" s="272">
        <v>0</v>
      </c>
      <c r="F36" s="364"/>
      <c r="G36" s="272">
        <v>1</v>
      </c>
      <c r="J36" s="247"/>
      <c r="K36" s="248"/>
      <c r="M36" s="237"/>
    </row>
    <row r="37" spans="2:25" ht="30" customHeight="1" thickBot="1" x14ac:dyDescent="0.25">
      <c r="B37" s="569" t="s">
        <v>1514</v>
      </c>
      <c r="C37" s="709"/>
      <c r="D37" s="710"/>
      <c r="E37" s="271">
        <v>22196</v>
      </c>
      <c r="F37" s="700"/>
      <c r="G37" s="271">
        <v>12022</v>
      </c>
      <c r="J37" s="244"/>
      <c r="K37" s="244"/>
    </row>
    <row r="38" spans="2:25" ht="17.45" customHeight="1" x14ac:dyDescent="0.2">
      <c r="B38" s="571"/>
      <c r="C38" s="711"/>
      <c r="D38" s="712"/>
      <c r="E38" s="679"/>
      <c r="F38" s="713"/>
      <c r="G38" s="686"/>
      <c r="J38" s="244"/>
      <c r="K38" s="244"/>
    </row>
    <row r="39" spans="2:25" ht="17.45" customHeight="1" x14ac:dyDescent="0.2">
      <c r="B39" s="605" t="s">
        <v>1417</v>
      </c>
      <c r="C39" s="658"/>
      <c r="D39" s="714"/>
      <c r="E39" s="656"/>
      <c r="F39" s="714"/>
      <c r="G39" s="656"/>
      <c r="J39" s="249"/>
      <c r="K39" s="244"/>
    </row>
    <row r="40" spans="2:25" ht="17.45" customHeight="1" x14ac:dyDescent="0.2">
      <c r="B40" s="567" t="s">
        <v>1418</v>
      </c>
      <c r="C40" s="568">
        <v>13</v>
      </c>
      <c r="D40" s="714">
        <v>1044991</v>
      </c>
      <c r="E40" s="656"/>
      <c r="F40" s="714">
        <v>328991</v>
      </c>
      <c r="G40" s="656"/>
      <c r="J40" s="244"/>
      <c r="K40" s="250"/>
    </row>
    <row r="41" spans="2:25" ht="17.45" customHeight="1" x14ac:dyDescent="0.2">
      <c r="B41" s="567" t="s">
        <v>1419</v>
      </c>
      <c r="C41" s="568">
        <v>13</v>
      </c>
      <c r="D41" s="697">
        <v>40311</v>
      </c>
      <c r="E41" s="656"/>
      <c r="F41" s="697">
        <v>42342</v>
      </c>
      <c r="G41" s="656"/>
      <c r="J41" s="244"/>
      <c r="K41" s="246"/>
      <c r="M41" s="237"/>
    </row>
    <row r="42" spans="2:25" ht="17.45" customHeight="1" thickBot="1" x14ac:dyDescent="0.25">
      <c r="B42" s="567" t="s">
        <v>1420</v>
      </c>
      <c r="C42" s="568">
        <v>13</v>
      </c>
      <c r="D42" s="267">
        <v>-4467000</v>
      </c>
      <c r="E42" s="272"/>
      <c r="F42" s="267">
        <v>2759000</v>
      </c>
      <c r="G42" s="272"/>
      <c r="J42" s="244"/>
      <c r="K42" s="246"/>
      <c r="M42" s="237"/>
    </row>
    <row r="43" spans="2:25" ht="18" customHeight="1" thickBot="1" x14ac:dyDescent="0.25">
      <c r="B43" s="571" t="s">
        <v>1515</v>
      </c>
      <c r="C43" s="660"/>
      <c r="D43" s="699"/>
      <c r="E43" s="271">
        <v>-3381698</v>
      </c>
      <c r="F43" s="364"/>
      <c r="G43" s="271">
        <v>3130333</v>
      </c>
      <c r="J43" s="244"/>
      <c r="K43" s="246"/>
      <c r="M43" s="237"/>
    </row>
    <row r="44" spans="2:25" ht="28.5" customHeight="1" thickBot="1" x14ac:dyDescent="0.25">
      <c r="B44" s="569" t="s">
        <v>1375</v>
      </c>
      <c r="C44" s="624"/>
      <c r="D44" s="710"/>
      <c r="E44" s="271">
        <v>-3328979</v>
      </c>
      <c r="F44" s="702"/>
      <c r="G44" s="271">
        <v>3169170</v>
      </c>
      <c r="J44" s="244"/>
      <c r="K44" s="246"/>
      <c r="M44" s="237"/>
    </row>
    <row r="45" spans="2:25" ht="15" thickBot="1" x14ac:dyDescent="0.25">
      <c r="B45" s="561"/>
      <c r="C45" s="332"/>
      <c r="D45" s="331"/>
      <c r="E45" s="562"/>
      <c r="F45" s="331"/>
      <c r="G45" s="562"/>
      <c r="J45" s="244"/>
      <c r="K45" s="246"/>
      <c r="M45" s="237"/>
    </row>
    <row r="46" spans="2:25" x14ac:dyDescent="0.2">
      <c r="E46" s="199"/>
      <c r="G46" s="199"/>
      <c r="J46" s="244"/>
      <c r="K46" s="246"/>
      <c r="M46" s="237"/>
    </row>
    <row r="47" spans="2:25" x14ac:dyDescent="0.2">
      <c r="B47" s="251"/>
      <c r="C47" s="251"/>
      <c r="D47" s="251"/>
      <c r="E47" s="252"/>
      <c r="F47" s="251"/>
      <c r="G47" s="252"/>
      <c r="H47" s="251"/>
      <c r="J47" s="247"/>
      <c r="K47" s="248"/>
      <c r="M47" s="237"/>
    </row>
    <row r="48" spans="2:25" s="251" customFormat="1" x14ac:dyDescent="0.2">
      <c r="B48" s="195"/>
      <c r="C48" s="195"/>
      <c r="D48" s="195"/>
      <c r="E48" s="195"/>
      <c r="F48" s="195"/>
      <c r="G48" s="195"/>
      <c r="H48" s="195"/>
      <c r="J48" s="253"/>
      <c r="K48" s="254"/>
      <c r="L48" s="254"/>
      <c r="M48" s="253"/>
      <c r="N48" s="253"/>
      <c r="O48" s="253"/>
      <c r="P48" s="253"/>
      <c r="Q48" s="253"/>
      <c r="R48" s="253"/>
      <c r="S48" s="253"/>
      <c r="T48" s="253"/>
      <c r="U48" s="253"/>
      <c r="V48" s="253"/>
      <c r="W48" s="253"/>
      <c r="X48" s="253"/>
      <c r="Y48" s="253"/>
    </row>
  </sheetData>
  <mergeCells count="2">
    <mergeCell ref="B3:B4"/>
    <mergeCell ref="B1:G1"/>
  </mergeCells>
  <pageMargins left="0.70866141732283472" right="0.70866141732283472" top="0.74803149606299213" bottom="0.74803149606299213" header="0.31496062992125984" footer="0.31496062992125984"/>
  <pageSetup paperSize="9" scale="75"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1">
    <pageSetUpPr fitToPage="1"/>
  </sheetPr>
  <dimension ref="A1:J75"/>
  <sheetViews>
    <sheetView workbookViewId="0"/>
  </sheetViews>
  <sheetFormatPr defaultRowHeight="12.75" x14ac:dyDescent="0.2"/>
  <cols>
    <col min="1" max="1" width="47.140625" bestFit="1" customWidth="1"/>
    <col min="2" max="2" width="4.7109375" customWidth="1"/>
    <col min="3" max="3" width="15.28515625" bestFit="1" customWidth="1"/>
    <col min="4" max="4" width="15.7109375" style="2" customWidth="1"/>
    <col min="5" max="5" width="15.7109375" style="10" customWidth="1"/>
    <col min="6" max="6" width="6.7109375" customWidth="1"/>
    <col min="7" max="7" width="15.7109375" style="2" customWidth="1"/>
    <col min="8" max="8" width="15.7109375" style="10" customWidth="1"/>
  </cols>
  <sheetData>
    <row r="1" spans="1:10" x14ac:dyDescent="0.2">
      <c r="A1" s="2" t="s">
        <v>443</v>
      </c>
    </row>
    <row r="2" spans="1:10" ht="13.5" x14ac:dyDescent="0.25">
      <c r="D2" s="101"/>
      <c r="F2" s="9"/>
      <c r="G2" s="127"/>
      <c r="H2" s="128"/>
      <c r="I2" s="129"/>
      <c r="J2" s="130"/>
    </row>
    <row r="3" spans="1:10" x14ac:dyDescent="0.2">
      <c r="A3" s="9" t="s">
        <v>549</v>
      </c>
      <c r="B3" s="9"/>
      <c r="C3" s="9"/>
      <c r="D3" s="126" t="s">
        <v>276</v>
      </c>
      <c r="E3" s="126" t="s">
        <v>276</v>
      </c>
      <c r="G3" s="125" t="s">
        <v>276</v>
      </c>
      <c r="H3" s="125" t="s">
        <v>276</v>
      </c>
      <c r="I3" s="129"/>
      <c r="J3" s="130"/>
    </row>
    <row r="4" spans="1:10" x14ac:dyDescent="0.2">
      <c r="A4" s="9" t="s">
        <v>550</v>
      </c>
      <c r="B4" s="9"/>
      <c r="C4" s="9" t="s">
        <v>364</v>
      </c>
      <c r="D4" s="134">
        <v>40999</v>
      </c>
      <c r="E4" s="134">
        <v>40999</v>
      </c>
      <c r="G4" s="146">
        <v>40633</v>
      </c>
      <c r="H4" s="146">
        <v>40633</v>
      </c>
      <c r="I4" s="130"/>
      <c r="J4" s="130"/>
    </row>
    <row r="5" spans="1:10" x14ac:dyDescent="0.2">
      <c r="A5" s="9"/>
      <c r="B5" s="9"/>
      <c r="C5" s="9"/>
      <c r="D5" s="135" t="s">
        <v>223</v>
      </c>
      <c r="E5" s="135" t="s">
        <v>223</v>
      </c>
      <c r="G5" s="147" t="s">
        <v>223</v>
      </c>
      <c r="H5" s="147" t="s">
        <v>223</v>
      </c>
      <c r="I5" s="130"/>
      <c r="J5" s="130"/>
    </row>
    <row r="6" spans="1:10" x14ac:dyDescent="0.2">
      <c r="A6" s="9"/>
      <c r="B6" s="9"/>
      <c r="C6" s="16"/>
      <c r="D6" s="10"/>
      <c r="G6" s="124"/>
      <c r="H6" s="124"/>
      <c r="I6" s="130"/>
      <c r="J6" s="130"/>
    </row>
    <row r="7" spans="1:10" x14ac:dyDescent="0.2">
      <c r="A7" s="10" t="s">
        <v>47</v>
      </c>
      <c r="B7" s="9"/>
      <c r="C7" s="16"/>
      <c r="D7" s="103"/>
      <c r="E7" s="103"/>
      <c r="G7" s="148"/>
      <c r="H7" s="148"/>
      <c r="I7" s="130"/>
      <c r="J7" s="130"/>
    </row>
    <row r="8" spans="1:10" x14ac:dyDescent="0.2">
      <c r="A8" s="9" t="s">
        <v>366</v>
      </c>
      <c r="B8" s="9"/>
      <c r="C8" s="16">
        <v>19</v>
      </c>
      <c r="D8" s="31"/>
      <c r="E8" s="103"/>
      <c r="F8" s="9"/>
      <c r="G8" s="102">
        <f>222-76</f>
        <v>146</v>
      </c>
      <c r="H8" s="148"/>
      <c r="I8" s="130"/>
      <c r="J8" s="130"/>
    </row>
    <row r="9" spans="1:10" x14ac:dyDescent="0.2">
      <c r="A9" s="9" t="s">
        <v>367</v>
      </c>
      <c r="B9" s="9"/>
      <c r="C9" s="16"/>
      <c r="D9" s="106"/>
      <c r="E9" s="107"/>
      <c r="F9" s="9"/>
      <c r="G9" s="149">
        <v>153</v>
      </c>
      <c r="H9" s="150"/>
      <c r="I9" s="130"/>
      <c r="J9" s="130"/>
    </row>
    <row r="10" spans="1:10" x14ac:dyDescent="0.2">
      <c r="A10" s="9"/>
      <c r="B10" s="9"/>
      <c r="C10" s="16"/>
      <c r="D10" s="107"/>
      <c r="E10" s="107">
        <f>SUM(D8:D9)</f>
        <v>0</v>
      </c>
      <c r="F10" s="9"/>
      <c r="G10" s="150"/>
      <c r="H10" s="150">
        <f>SUM(G8:G9)</f>
        <v>299</v>
      </c>
      <c r="I10" s="130"/>
      <c r="J10" s="130"/>
    </row>
    <row r="11" spans="1:10" x14ac:dyDescent="0.2">
      <c r="A11" s="10" t="s">
        <v>465</v>
      </c>
      <c r="B11" s="9"/>
      <c r="C11" s="16"/>
      <c r="D11" s="107"/>
      <c r="E11" s="107"/>
      <c r="F11" s="9"/>
      <c r="G11" s="150"/>
      <c r="H11" s="150"/>
      <c r="I11" s="130"/>
      <c r="J11" s="130"/>
    </row>
    <row r="12" spans="1:10" x14ac:dyDescent="0.2">
      <c r="A12" s="9" t="s">
        <v>368</v>
      </c>
      <c r="B12" s="9"/>
      <c r="C12" s="16"/>
      <c r="D12" s="107"/>
      <c r="E12" s="107"/>
      <c r="F12" s="9"/>
      <c r="G12" s="150">
        <f>5002+76-1+4</f>
        <v>5081</v>
      </c>
      <c r="H12" s="150"/>
      <c r="I12" s="130"/>
      <c r="J12" s="130"/>
    </row>
    <row r="13" spans="1:10" x14ac:dyDescent="0.2">
      <c r="A13" s="9" t="s">
        <v>221</v>
      </c>
      <c r="B13" s="9"/>
      <c r="C13" s="16"/>
      <c r="D13" s="107"/>
      <c r="E13" s="107"/>
      <c r="F13" s="9"/>
      <c r="G13" s="150">
        <v>666</v>
      </c>
      <c r="H13" s="150"/>
      <c r="I13" s="130"/>
      <c r="J13" s="130"/>
    </row>
    <row r="14" spans="1:10" x14ac:dyDescent="0.2">
      <c r="A14" s="9" t="s">
        <v>238</v>
      </c>
      <c r="B14" s="9"/>
      <c r="C14" s="16"/>
      <c r="D14" s="107"/>
      <c r="E14" s="107"/>
      <c r="F14" s="9"/>
      <c r="G14" s="150">
        <v>547</v>
      </c>
      <c r="H14" s="150"/>
      <c r="I14" s="130"/>
      <c r="J14" s="130"/>
    </row>
    <row r="15" spans="1:10" x14ac:dyDescent="0.2">
      <c r="A15" s="9" t="s">
        <v>342</v>
      </c>
      <c r="B15" s="9"/>
      <c r="C15" s="16"/>
      <c r="D15" s="107"/>
      <c r="E15" s="107"/>
      <c r="F15" s="9"/>
      <c r="G15" s="150">
        <v>221</v>
      </c>
      <c r="H15" s="150"/>
      <c r="I15" s="130"/>
      <c r="J15" s="130"/>
    </row>
    <row r="16" spans="1:10" x14ac:dyDescent="0.2">
      <c r="A16" s="9" t="s">
        <v>340</v>
      </c>
      <c r="B16" s="9"/>
      <c r="C16" s="16"/>
      <c r="D16" s="107"/>
      <c r="E16" s="107"/>
      <c r="F16" s="9"/>
      <c r="G16" s="150">
        <f>49-4</f>
        <v>45</v>
      </c>
      <c r="H16" s="150"/>
      <c r="I16" s="130"/>
      <c r="J16" s="130"/>
    </row>
    <row r="17" spans="1:10" x14ac:dyDescent="0.2">
      <c r="A17" s="9"/>
      <c r="B17" s="9"/>
      <c r="C17" s="16"/>
      <c r="D17" s="131"/>
      <c r="E17" s="106">
        <f>SUM(D12:D16)</f>
        <v>0</v>
      </c>
      <c r="G17" s="151"/>
      <c r="H17" s="149">
        <f>SUM(G12:G16)</f>
        <v>6560</v>
      </c>
      <c r="I17" s="130"/>
      <c r="J17" s="130"/>
    </row>
    <row r="18" spans="1:10" x14ac:dyDescent="0.2">
      <c r="A18" s="9"/>
      <c r="B18" s="9"/>
      <c r="C18" s="16"/>
      <c r="D18" s="108"/>
      <c r="E18" s="108"/>
      <c r="G18" s="152"/>
      <c r="H18" s="152"/>
      <c r="I18" s="130"/>
      <c r="J18" s="130"/>
    </row>
    <row r="19" spans="1:10" x14ac:dyDescent="0.2">
      <c r="A19" s="10" t="s">
        <v>46</v>
      </c>
      <c r="B19" s="9"/>
      <c r="C19" s="16"/>
      <c r="D19" s="107"/>
      <c r="E19" s="105">
        <f>+E10+E17</f>
        <v>0</v>
      </c>
      <c r="G19" s="150"/>
      <c r="H19" s="153">
        <f>+H10+H17</f>
        <v>6859</v>
      </c>
      <c r="I19" s="130"/>
      <c r="J19" s="130"/>
    </row>
    <row r="20" spans="1:10" ht="12.75" customHeight="1" x14ac:dyDescent="0.2">
      <c r="A20" s="9"/>
      <c r="B20" s="9"/>
      <c r="C20" s="16"/>
      <c r="D20" s="107"/>
      <c r="E20" s="107"/>
      <c r="G20" s="150"/>
      <c r="H20" s="150"/>
      <c r="I20" s="130"/>
      <c r="J20" s="130"/>
    </row>
    <row r="21" spans="1:10" ht="12.75" customHeight="1" x14ac:dyDescent="0.2">
      <c r="A21" s="10" t="s">
        <v>100</v>
      </c>
      <c r="B21" s="9"/>
      <c r="C21" s="16">
        <v>16</v>
      </c>
      <c r="D21" s="103"/>
      <c r="E21" s="103">
        <v>0</v>
      </c>
      <c r="G21" s="148"/>
      <c r="H21" s="148">
        <v>10</v>
      </c>
      <c r="I21" s="130"/>
      <c r="J21" s="130"/>
    </row>
    <row r="22" spans="1:10" ht="12.75" customHeight="1" x14ac:dyDescent="0.2">
      <c r="A22" s="9"/>
      <c r="B22" s="9"/>
      <c r="C22" s="16"/>
      <c r="D22" s="107"/>
      <c r="E22" s="103"/>
      <c r="G22" s="150"/>
      <c r="H22" s="148"/>
      <c r="I22" s="130"/>
      <c r="J22" s="130"/>
    </row>
    <row r="23" spans="1:10" ht="12.75" customHeight="1" x14ac:dyDescent="0.2">
      <c r="A23" s="10" t="s">
        <v>150</v>
      </c>
      <c r="B23" s="9"/>
      <c r="C23" s="16">
        <v>8</v>
      </c>
      <c r="D23" s="103"/>
      <c r="E23" s="103">
        <v>0</v>
      </c>
      <c r="G23" s="148"/>
      <c r="H23" s="148">
        <v>809</v>
      </c>
      <c r="I23" s="130"/>
      <c r="J23" s="130"/>
    </row>
    <row r="24" spans="1:10" ht="12.75" customHeight="1" x14ac:dyDescent="0.2">
      <c r="A24" s="9"/>
      <c r="B24" s="9"/>
      <c r="C24" s="16"/>
      <c r="D24" s="107"/>
      <c r="E24" s="103"/>
      <c r="G24" s="150"/>
      <c r="H24" s="148"/>
      <c r="I24" s="130"/>
      <c r="J24" s="130"/>
    </row>
    <row r="25" spans="1:10" ht="12.75" customHeight="1" x14ac:dyDescent="0.2">
      <c r="A25" s="10" t="s">
        <v>343</v>
      </c>
      <c r="B25" s="9"/>
      <c r="C25" s="16"/>
      <c r="D25" s="107"/>
      <c r="E25" s="103"/>
      <c r="G25" s="150"/>
      <c r="H25" s="148"/>
      <c r="I25" s="130"/>
      <c r="J25" s="130"/>
    </row>
    <row r="26" spans="1:10" ht="12.75" customHeight="1" x14ac:dyDescent="0.2">
      <c r="A26" s="136" t="s">
        <v>466</v>
      </c>
      <c r="B26" s="9"/>
      <c r="C26" s="16">
        <v>18</v>
      </c>
      <c r="D26" s="10"/>
      <c r="E26" s="103">
        <v>0</v>
      </c>
      <c r="F26" s="9"/>
      <c r="G26" s="124"/>
      <c r="H26" s="148">
        <v>17753</v>
      </c>
      <c r="I26" s="130"/>
      <c r="J26" s="130"/>
    </row>
    <row r="27" spans="1:10" ht="12.75" customHeight="1" x14ac:dyDescent="0.2">
      <c r="A27" s="136"/>
      <c r="B27" s="9"/>
      <c r="C27" s="16"/>
      <c r="D27" s="107"/>
      <c r="E27" s="103"/>
      <c r="G27" s="150"/>
      <c r="H27" s="148"/>
      <c r="I27" s="130"/>
      <c r="J27" s="130"/>
    </row>
    <row r="28" spans="1:10" x14ac:dyDescent="0.2">
      <c r="A28" s="136" t="s">
        <v>286</v>
      </c>
      <c r="B28" s="9"/>
      <c r="C28" s="16"/>
      <c r="D28" s="107"/>
      <c r="E28" s="103"/>
      <c r="G28" s="150"/>
      <c r="H28" s="148"/>
      <c r="I28" s="130"/>
      <c r="J28" s="130"/>
    </row>
    <row r="29" spans="1:10" x14ac:dyDescent="0.2">
      <c r="A29" s="9" t="s">
        <v>345</v>
      </c>
      <c r="B29" s="9"/>
      <c r="C29" s="16">
        <v>18</v>
      </c>
      <c r="D29" s="107"/>
      <c r="E29" s="103"/>
      <c r="G29" s="150">
        <v>4251</v>
      </c>
      <c r="H29" s="148"/>
      <c r="I29" s="130"/>
      <c r="J29" s="130"/>
    </row>
    <row r="30" spans="1:10" x14ac:dyDescent="0.2">
      <c r="A30" s="9" t="s">
        <v>346</v>
      </c>
      <c r="B30" s="9"/>
      <c r="C30" s="16">
        <v>18</v>
      </c>
      <c r="D30" s="107"/>
      <c r="E30" s="103"/>
      <c r="G30" s="150">
        <v>-2208</v>
      </c>
      <c r="H30" s="148"/>
      <c r="I30" s="130"/>
      <c r="J30" s="130"/>
    </row>
    <row r="31" spans="1:10" x14ac:dyDescent="0.2">
      <c r="A31" s="9" t="s">
        <v>146</v>
      </c>
      <c r="B31" s="9"/>
      <c r="C31" s="16">
        <v>18</v>
      </c>
      <c r="D31" s="107"/>
      <c r="E31" s="103"/>
      <c r="G31" s="150">
        <f>-5709-1</f>
        <v>-5710</v>
      </c>
      <c r="H31" s="148"/>
      <c r="I31" s="130"/>
      <c r="J31" s="130"/>
    </row>
    <row r="32" spans="1:10" x14ac:dyDescent="0.2">
      <c r="A32" s="9" t="s">
        <v>222</v>
      </c>
      <c r="B32" s="9"/>
      <c r="C32" s="16">
        <v>18</v>
      </c>
      <c r="D32" s="107"/>
      <c r="E32" s="103"/>
      <c r="G32" s="150">
        <f>46665+1</f>
        <v>46666</v>
      </c>
      <c r="H32" s="148"/>
      <c r="I32" s="130"/>
      <c r="J32" s="130"/>
    </row>
    <row r="33" spans="1:10" x14ac:dyDescent="0.2">
      <c r="A33" s="9" t="s">
        <v>446</v>
      </c>
      <c r="B33" s="9"/>
      <c r="C33" s="16">
        <v>15</v>
      </c>
      <c r="D33" s="106"/>
      <c r="E33" s="105"/>
      <c r="G33" s="149">
        <v>-2000</v>
      </c>
      <c r="H33" s="153"/>
      <c r="I33" s="130"/>
      <c r="J33" s="130"/>
    </row>
    <row r="34" spans="1:10" x14ac:dyDescent="0.2">
      <c r="A34" s="10" t="s">
        <v>58</v>
      </c>
      <c r="B34" s="9"/>
      <c r="C34" s="16"/>
      <c r="D34" s="10"/>
      <c r="E34" s="105">
        <f>SUM(D29:D33)</f>
        <v>0</v>
      </c>
      <c r="G34" s="124"/>
      <c r="H34" s="153">
        <f>SUM(G29:G33)</f>
        <v>40999</v>
      </c>
      <c r="I34" s="130"/>
      <c r="J34" s="130"/>
    </row>
    <row r="35" spans="1:10" x14ac:dyDescent="0.2">
      <c r="A35" s="9"/>
      <c r="B35" s="9"/>
      <c r="C35" s="16"/>
      <c r="D35" s="108"/>
      <c r="G35" s="152"/>
      <c r="H35" s="124"/>
      <c r="I35" s="130"/>
      <c r="J35" s="130"/>
    </row>
    <row r="36" spans="1:10" x14ac:dyDescent="0.2">
      <c r="A36" s="9" t="s">
        <v>285</v>
      </c>
      <c r="B36" s="9"/>
      <c r="C36" s="16">
        <v>11</v>
      </c>
      <c r="D36" s="10"/>
      <c r="E36" s="105">
        <v>0</v>
      </c>
      <c r="G36" s="124"/>
      <c r="H36" s="153">
        <v>-127</v>
      </c>
      <c r="I36" s="130"/>
      <c r="J36" s="130"/>
    </row>
    <row r="37" spans="1:10" x14ac:dyDescent="0.2">
      <c r="A37" s="136"/>
      <c r="B37" s="9"/>
      <c r="C37" s="16"/>
      <c r="D37" s="108"/>
      <c r="E37" s="105"/>
      <c r="G37" s="152"/>
      <c r="H37" s="153"/>
      <c r="I37" s="130"/>
      <c r="J37" s="130"/>
    </row>
    <row r="38" spans="1:10" x14ac:dyDescent="0.2">
      <c r="A38" s="9" t="s">
        <v>505</v>
      </c>
      <c r="B38" s="9"/>
      <c r="C38" s="16">
        <v>10</v>
      </c>
      <c r="D38" s="108"/>
      <c r="E38" s="105"/>
      <c r="G38" s="152">
        <v>2729</v>
      </c>
      <c r="H38" s="153"/>
      <c r="I38" s="130"/>
      <c r="J38" s="130"/>
    </row>
    <row r="39" spans="1:10" x14ac:dyDescent="0.2">
      <c r="A39" s="9" t="s">
        <v>396</v>
      </c>
      <c r="B39" s="9"/>
      <c r="C39" s="16">
        <v>12</v>
      </c>
      <c r="D39" s="108"/>
      <c r="E39" s="105"/>
      <c r="G39" s="152">
        <v>323</v>
      </c>
      <c r="H39" s="153"/>
      <c r="I39" s="130"/>
      <c r="J39" s="130"/>
    </row>
    <row r="40" spans="1:10" x14ac:dyDescent="0.2">
      <c r="A40" s="9" t="s">
        <v>509</v>
      </c>
      <c r="B40" s="9"/>
      <c r="C40" s="16">
        <v>14</v>
      </c>
      <c r="D40" s="108"/>
      <c r="E40" s="105"/>
      <c r="G40" s="152">
        <v>414</v>
      </c>
      <c r="H40" s="153"/>
      <c r="I40" s="130"/>
      <c r="J40" s="130"/>
    </row>
    <row r="41" spans="1:10" ht="25.5" x14ac:dyDescent="0.2">
      <c r="A41" s="137" t="s">
        <v>510</v>
      </c>
      <c r="B41" s="9"/>
      <c r="C41" s="16"/>
      <c r="D41" s="132">
        <f>SUM(D38:D40)</f>
        <v>0</v>
      </c>
      <c r="E41" s="105"/>
      <c r="G41" s="154">
        <f>SUM(G38:G40)</f>
        <v>3466</v>
      </c>
      <c r="H41" s="153"/>
      <c r="I41" s="130"/>
      <c r="J41" s="130"/>
    </row>
    <row r="42" spans="1:10" x14ac:dyDescent="0.2">
      <c r="A42" s="10"/>
      <c r="B42" s="9"/>
      <c r="C42" s="16"/>
      <c r="D42" s="108"/>
      <c r="E42" s="105"/>
      <c r="G42" s="152"/>
      <c r="H42" s="153"/>
      <c r="I42" s="130"/>
      <c r="J42" s="130"/>
    </row>
    <row r="43" spans="1:10" x14ac:dyDescent="0.2">
      <c r="A43" s="10" t="s">
        <v>344</v>
      </c>
      <c r="B43" s="9"/>
      <c r="C43" s="16"/>
      <c r="D43" s="107"/>
      <c r="E43" s="105">
        <f>+E26+E34+E36+D41</f>
        <v>0</v>
      </c>
      <c r="G43" s="150"/>
      <c r="H43" s="153">
        <f>+H26+H34+H36+G41</f>
        <v>62091</v>
      </c>
      <c r="I43" s="130"/>
      <c r="J43" s="130"/>
    </row>
    <row r="44" spans="1:10" x14ac:dyDescent="0.2">
      <c r="A44" s="9"/>
      <c r="B44" s="9"/>
      <c r="C44" s="16"/>
      <c r="D44" s="107"/>
      <c r="E44" s="104"/>
      <c r="G44" s="150"/>
      <c r="H44" s="155"/>
      <c r="I44" s="130"/>
      <c r="J44" s="130"/>
    </row>
    <row r="45" spans="1:10" ht="13.5" thickBot="1" x14ac:dyDescent="0.25">
      <c r="A45" s="10" t="s">
        <v>427</v>
      </c>
      <c r="B45" s="9"/>
      <c r="C45" s="16"/>
      <c r="D45" s="107"/>
      <c r="E45" s="133">
        <f>+E43+E23+E21+E19</f>
        <v>0</v>
      </c>
      <c r="G45" s="150"/>
      <c r="H45" s="156">
        <f>+H43+H23+H21+H19</f>
        <v>69769</v>
      </c>
      <c r="I45" s="130"/>
      <c r="J45" s="130"/>
    </row>
    <row r="46" spans="1:10" ht="13.5" thickTop="1" x14ac:dyDescent="0.2">
      <c r="A46" s="9"/>
      <c r="B46" s="9"/>
      <c r="C46" s="9"/>
      <c r="D46" s="107"/>
      <c r="E46" s="107"/>
      <c r="G46" s="108"/>
      <c r="H46" s="108"/>
      <c r="I46" s="130"/>
      <c r="J46" s="130"/>
    </row>
    <row r="47" spans="1:10" x14ac:dyDescent="0.2">
      <c r="A47" s="9"/>
      <c r="B47" s="9"/>
      <c r="C47" s="9"/>
      <c r="D47" s="107"/>
      <c r="E47" s="107"/>
      <c r="G47" s="108"/>
      <c r="H47" s="108"/>
      <c r="I47" s="130"/>
      <c r="J47" s="130"/>
    </row>
    <row r="48" spans="1:10" x14ac:dyDescent="0.2">
      <c r="A48" s="9"/>
      <c r="B48" s="9"/>
      <c r="C48" s="9"/>
      <c r="D48" s="107"/>
      <c r="E48" s="107"/>
      <c r="G48" s="108"/>
      <c r="H48" s="108"/>
      <c r="I48" s="130"/>
      <c r="J48" s="130"/>
    </row>
    <row r="49" spans="1:10" x14ac:dyDescent="0.2">
      <c r="A49" s="9"/>
      <c r="B49" s="9"/>
      <c r="C49" s="9"/>
      <c r="D49" s="103"/>
      <c r="E49" s="103"/>
      <c r="G49" s="105"/>
      <c r="H49" s="105"/>
      <c r="I49" s="130"/>
      <c r="J49" s="130"/>
    </row>
    <row r="50" spans="1:10" x14ac:dyDescent="0.2">
      <c r="A50" s="9"/>
      <c r="B50" s="9"/>
      <c r="C50" s="9"/>
      <c r="D50" s="103"/>
      <c r="E50" s="103"/>
      <c r="G50" s="105"/>
      <c r="H50" s="105"/>
      <c r="I50" s="130"/>
      <c r="J50" s="130"/>
    </row>
    <row r="51" spans="1:10" x14ac:dyDescent="0.2">
      <c r="A51" s="9"/>
      <c r="B51" s="9"/>
      <c r="C51" s="9"/>
      <c r="D51" s="10"/>
      <c r="G51" s="128"/>
      <c r="H51" s="128"/>
      <c r="I51" s="130"/>
      <c r="J51" s="130"/>
    </row>
    <row r="52" spans="1:10" x14ac:dyDescent="0.2">
      <c r="A52" s="9"/>
      <c r="B52" s="9"/>
      <c r="C52" s="9"/>
      <c r="D52" s="10"/>
      <c r="G52" s="128"/>
      <c r="H52" s="128"/>
      <c r="I52" s="130"/>
      <c r="J52" s="130"/>
    </row>
    <row r="53" spans="1:10" x14ac:dyDescent="0.2">
      <c r="A53" s="9"/>
      <c r="B53" s="9"/>
      <c r="C53" s="9"/>
      <c r="D53" s="10"/>
      <c r="G53" s="128"/>
      <c r="H53" s="128"/>
      <c r="I53" s="130"/>
      <c r="J53" s="130"/>
    </row>
    <row r="54" spans="1:10" x14ac:dyDescent="0.2">
      <c r="A54" s="9"/>
      <c r="B54" s="9"/>
      <c r="C54" s="9"/>
      <c r="D54" s="10"/>
      <c r="G54" s="128"/>
      <c r="H54" s="128"/>
      <c r="I54" s="130"/>
      <c r="J54" s="130"/>
    </row>
    <row r="55" spans="1:10" x14ac:dyDescent="0.2">
      <c r="A55" s="9"/>
      <c r="B55" s="9"/>
      <c r="C55" s="9"/>
      <c r="D55" s="10"/>
      <c r="G55" s="128"/>
      <c r="H55" s="128"/>
      <c r="I55" s="130"/>
      <c r="J55" s="130"/>
    </row>
    <row r="56" spans="1:10" x14ac:dyDescent="0.2">
      <c r="A56" s="9"/>
      <c r="B56" s="9"/>
      <c r="C56" s="9"/>
      <c r="D56" s="10"/>
      <c r="G56" s="128"/>
      <c r="H56" s="128"/>
      <c r="I56" s="130"/>
      <c r="J56" s="130"/>
    </row>
    <row r="57" spans="1:10" x14ac:dyDescent="0.2">
      <c r="A57" s="9"/>
      <c r="B57" s="9"/>
      <c r="C57" s="9"/>
      <c r="D57" s="10"/>
      <c r="G57" s="128"/>
      <c r="H57" s="128"/>
      <c r="I57" s="130"/>
      <c r="J57" s="130"/>
    </row>
    <row r="58" spans="1:10" x14ac:dyDescent="0.2">
      <c r="A58" s="9"/>
      <c r="B58" s="9"/>
      <c r="C58" s="9"/>
      <c r="D58" s="10"/>
      <c r="G58" s="128"/>
      <c r="H58" s="128"/>
      <c r="I58" s="130"/>
      <c r="J58" s="130"/>
    </row>
    <row r="59" spans="1:10" x14ac:dyDescent="0.2">
      <c r="A59" s="9"/>
      <c r="B59" s="9"/>
      <c r="C59" s="9"/>
      <c r="D59" s="10"/>
      <c r="G59" s="128"/>
      <c r="H59" s="128"/>
      <c r="I59" s="130"/>
      <c r="J59" s="130"/>
    </row>
    <row r="60" spans="1:10" x14ac:dyDescent="0.2">
      <c r="A60" s="9"/>
      <c r="B60" s="9"/>
      <c r="C60" s="9"/>
      <c r="D60" s="10"/>
      <c r="G60" s="128"/>
      <c r="H60" s="128"/>
      <c r="I60" s="130"/>
      <c r="J60" s="130"/>
    </row>
    <row r="61" spans="1:10" x14ac:dyDescent="0.2">
      <c r="A61" s="9"/>
      <c r="B61" s="9"/>
      <c r="C61" s="9"/>
      <c r="D61" s="10"/>
      <c r="G61" s="128"/>
      <c r="H61" s="128"/>
      <c r="I61" s="130"/>
      <c r="J61" s="130"/>
    </row>
    <row r="62" spans="1:10" x14ac:dyDescent="0.2">
      <c r="A62" s="9"/>
      <c r="B62" s="9"/>
      <c r="C62" s="9"/>
      <c r="D62" s="10"/>
      <c r="G62" s="8"/>
      <c r="H62" s="128"/>
      <c r="I62" s="130"/>
      <c r="J62" s="130"/>
    </row>
    <row r="63" spans="1:10" x14ac:dyDescent="0.2">
      <c r="A63" s="9"/>
      <c r="B63" s="9"/>
      <c r="C63" s="9"/>
      <c r="D63" s="10"/>
      <c r="G63" s="8"/>
      <c r="H63" s="128"/>
      <c r="I63" s="130"/>
      <c r="J63" s="130"/>
    </row>
    <row r="64" spans="1:10" x14ac:dyDescent="0.2">
      <c r="A64" s="9"/>
      <c r="B64" s="9"/>
      <c r="C64" s="9"/>
      <c r="D64" s="10"/>
      <c r="G64" s="8"/>
      <c r="H64" s="128"/>
      <c r="I64" s="130"/>
      <c r="J64" s="130"/>
    </row>
    <row r="65" spans="1:10" x14ac:dyDescent="0.2">
      <c r="A65" s="9"/>
      <c r="B65" s="9"/>
      <c r="C65" s="9"/>
      <c r="D65" s="10"/>
      <c r="G65" s="8"/>
      <c r="H65" s="128"/>
      <c r="I65" s="130"/>
      <c r="J65" s="130"/>
    </row>
    <row r="66" spans="1:10" x14ac:dyDescent="0.2">
      <c r="A66" s="9"/>
      <c r="B66" s="9"/>
      <c r="C66" s="9"/>
      <c r="D66" s="10"/>
      <c r="G66" s="8"/>
      <c r="H66" s="128"/>
      <c r="I66" s="130"/>
      <c r="J66" s="130"/>
    </row>
    <row r="67" spans="1:10" x14ac:dyDescent="0.2">
      <c r="A67" s="9"/>
      <c r="B67" s="9"/>
      <c r="C67" s="9"/>
      <c r="D67" s="10"/>
      <c r="G67" s="8"/>
      <c r="H67" s="128"/>
      <c r="I67" s="130"/>
      <c r="J67" s="130"/>
    </row>
    <row r="68" spans="1:10" x14ac:dyDescent="0.2">
      <c r="A68" s="9"/>
      <c r="B68" s="9"/>
      <c r="C68" s="9"/>
      <c r="D68" s="10"/>
      <c r="G68" s="8"/>
      <c r="H68" s="128"/>
      <c r="I68" s="130"/>
      <c r="J68" s="130"/>
    </row>
    <row r="69" spans="1:10" x14ac:dyDescent="0.2">
      <c r="A69" s="9"/>
      <c r="B69" s="9"/>
      <c r="C69" s="9"/>
      <c r="D69" s="10"/>
      <c r="G69" s="8"/>
      <c r="H69" s="128"/>
      <c r="I69" s="130"/>
      <c r="J69" s="130"/>
    </row>
    <row r="70" spans="1:10" x14ac:dyDescent="0.2">
      <c r="A70" s="9"/>
      <c r="B70" s="9"/>
      <c r="C70" s="9"/>
      <c r="D70" s="10"/>
      <c r="G70" s="8"/>
      <c r="H70" s="128"/>
      <c r="I70" s="130"/>
      <c r="J70" s="130"/>
    </row>
    <row r="71" spans="1:10" x14ac:dyDescent="0.2">
      <c r="A71" s="9"/>
      <c r="B71" s="9"/>
      <c r="C71" s="9"/>
      <c r="D71" s="10"/>
      <c r="G71" s="8"/>
      <c r="H71" s="128"/>
      <c r="I71" s="130"/>
      <c r="J71" s="130"/>
    </row>
    <row r="72" spans="1:10" x14ac:dyDescent="0.2">
      <c r="A72" s="9"/>
      <c r="B72" s="9"/>
      <c r="C72" s="9"/>
      <c r="D72" s="10"/>
      <c r="G72" s="8"/>
      <c r="H72" s="128"/>
      <c r="I72" s="130"/>
      <c r="J72" s="130"/>
    </row>
    <row r="73" spans="1:10" x14ac:dyDescent="0.2">
      <c r="A73" s="9"/>
      <c r="B73" s="9"/>
      <c r="C73" s="9"/>
      <c r="D73" s="10"/>
    </row>
    <row r="74" spans="1:10" x14ac:dyDescent="0.2">
      <c r="A74" s="9"/>
      <c r="B74" s="9"/>
      <c r="C74" s="9"/>
      <c r="D74" s="10"/>
    </row>
    <row r="75" spans="1:10" x14ac:dyDescent="0.2">
      <c r="A75" s="9"/>
      <c r="B75" s="9"/>
      <c r="C75" s="9"/>
      <c r="D75" s="10"/>
    </row>
  </sheetData>
  <phoneticPr fontId="37" type="noConversion"/>
  <pageMargins left="0.75" right="0.75" top="1" bottom="1" header="0.5" footer="0.5"/>
  <pageSetup paperSize="9" scale="79" orientation="landscape" r:id="rId1"/>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3"/>
  <dimension ref="A1:D51"/>
  <sheetViews>
    <sheetView workbookViewId="0"/>
  </sheetViews>
  <sheetFormatPr defaultRowHeight="12.75" x14ac:dyDescent="0.2"/>
  <cols>
    <col min="1" max="1" width="49.5703125" bestFit="1" customWidth="1"/>
    <col min="3" max="3" width="4.85546875" bestFit="1" customWidth="1"/>
    <col min="4" max="4" width="14" bestFit="1" customWidth="1"/>
  </cols>
  <sheetData>
    <row r="1" spans="1:4" x14ac:dyDescent="0.2">
      <c r="A1" s="10" t="s">
        <v>443</v>
      </c>
      <c r="B1" s="9"/>
      <c r="C1" s="9"/>
      <c r="D1" s="9"/>
    </row>
    <row r="2" spans="1:4" x14ac:dyDescent="0.2">
      <c r="A2" s="9"/>
      <c r="B2" s="9"/>
      <c r="C2" s="9"/>
      <c r="D2" s="9"/>
    </row>
    <row r="3" spans="1:4" x14ac:dyDescent="0.2">
      <c r="A3" s="9"/>
      <c r="B3" s="9"/>
      <c r="C3" s="9"/>
      <c r="D3" s="138" t="s">
        <v>276</v>
      </c>
    </row>
    <row r="4" spans="1:4" x14ac:dyDescent="0.2">
      <c r="A4" s="9"/>
      <c r="B4" s="9"/>
      <c r="C4" s="9" t="s">
        <v>364</v>
      </c>
      <c r="D4" s="139">
        <v>40999</v>
      </c>
    </row>
    <row r="5" spans="1:4" x14ac:dyDescent="0.2">
      <c r="A5" s="9"/>
      <c r="B5" s="9"/>
      <c r="C5" s="9"/>
      <c r="D5" s="140" t="s">
        <v>223</v>
      </c>
    </row>
    <row r="6" spans="1:4" x14ac:dyDescent="0.2">
      <c r="A6" s="9"/>
      <c r="B6" s="9"/>
      <c r="C6" s="16"/>
      <c r="D6" s="9"/>
    </row>
    <row r="7" spans="1:4" x14ac:dyDescent="0.2">
      <c r="A7" s="10" t="s">
        <v>365</v>
      </c>
      <c r="B7" s="9"/>
      <c r="C7" s="16"/>
      <c r="D7" s="16"/>
    </row>
    <row r="8" spans="1:4" x14ac:dyDescent="0.2">
      <c r="A8" s="9" t="s">
        <v>366</v>
      </c>
      <c r="B8" s="9"/>
      <c r="C8" s="16">
        <v>19</v>
      </c>
      <c r="D8" s="100">
        <v>0</v>
      </c>
    </row>
    <row r="9" spans="1:4" x14ac:dyDescent="0.2">
      <c r="A9" s="9" t="s">
        <v>367</v>
      </c>
      <c r="B9" s="9"/>
      <c r="C9" s="16"/>
      <c r="D9" s="99">
        <v>0</v>
      </c>
    </row>
    <row r="10" spans="1:4" x14ac:dyDescent="0.2">
      <c r="A10" s="9"/>
      <c r="B10" s="9"/>
      <c r="C10" s="16"/>
      <c r="D10" s="99"/>
    </row>
    <row r="11" spans="1:4" x14ac:dyDescent="0.2">
      <c r="A11" s="10" t="s">
        <v>465</v>
      </c>
      <c r="B11" s="9"/>
      <c r="C11" s="16"/>
      <c r="D11" s="99"/>
    </row>
    <row r="12" spans="1:4" x14ac:dyDescent="0.2">
      <c r="A12" s="9" t="s">
        <v>368</v>
      </c>
      <c r="B12" s="9"/>
      <c r="C12" s="16"/>
      <c r="D12" s="99">
        <v>0</v>
      </c>
    </row>
    <row r="13" spans="1:4" x14ac:dyDescent="0.2">
      <c r="A13" s="9" t="s">
        <v>221</v>
      </c>
      <c r="B13" s="9"/>
      <c r="C13" s="16"/>
      <c r="D13" s="99">
        <v>0</v>
      </c>
    </row>
    <row r="14" spans="1:4" x14ac:dyDescent="0.2">
      <c r="A14" s="9" t="s">
        <v>238</v>
      </c>
      <c r="B14" s="9"/>
      <c r="C14" s="16"/>
      <c r="D14" s="99">
        <v>0</v>
      </c>
    </row>
    <row r="15" spans="1:4" x14ac:dyDescent="0.2">
      <c r="A15" s="9" t="s">
        <v>342</v>
      </c>
      <c r="B15" s="9"/>
      <c r="C15" s="16"/>
      <c r="D15" s="100">
        <v>0</v>
      </c>
    </row>
    <row r="16" spans="1:4" x14ac:dyDescent="0.2">
      <c r="A16" s="9" t="s">
        <v>340</v>
      </c>
      <c r="B16" s="9"/>
      <c r="C16" s="16"/>
      <c r="D16" s="99">
        <v>0</v>
      </c>
    </row>
    <row r="17" spans="1:4" x14ac:dyDescent="0.2">
      <c r="A17" s="141" t="s">
        <v>341</v>
      </c>
      <c r="B17" s="9"/>
      <c r="C17" s="16"/>
      <c r="D17" s="99">
        <v>0</v>
      </c>
    </row>
    <row r="18" spans="1:4" x14ac:dyDescent="0.2">
      <c r="A18" s="141" t="s">
        <v>395</v>
      </c>
      <c r="B18" s="9"/>
      <c r="C18" s="16"/>
      <c r="D18" s="99">
        <v>0</v>
      </c>
    </row>
    <row r="19" spans="1:4" x14ac:dyDescent="0.2">
      <c r="A19" s="9"/>
      <c r="B19" s="9"/>
      <c r="C19" s="16"/>
      <c r="D19" s="3"/>
    </row>
    <row r="20" spans="1:4" x14ac:dyDescent="0.2">
      <c r="A20" s="9"/>
      <c r="B20" s="9"/>
      <c r="C20" s="16"/>
      <c r="D20" s="3"/>
    </row>
    <row r="21" spans="1:4" x14ac:dyDescent="0.2">
      <c r="A21" s="10" t="s">
        <v>506</v>
      </c>
      <c r="B21" s="9"/>
      <c r="C21" s="16"/>
      <c r="D21" s="4">
        <v>0</v>
      </c>
    </row>
    <row r="22" spans="1:4" x14ac:dyDescent="0.2">
      <c r="A22" s="9"/>
      <c r="B22" s="9"/>
      <c r="C22" s="16"/>
      <c r="D22" s="3"/>
    </row>
    <row r="23" spans="1:4" x14ac:dyDescent="0.2">
      <c r="A23" s="10" t="s">
        <v>100</v>
      </c>
      <c r="B23" s="9"/>
      <c r="C23" s="16">
        <v>16</v>
      </c>
      <c r="D23" s="99">
        <v>0</v>
      </c>
    </row>
    <row r="24" spans="1:4" x14ac:dyDescent="0.2">
      <c r="A24" s="9"/>
      <c r="B24" s="9"/>
      <c r="C24" s="16"/>
      <c r="D24" s="99"/>
    </row>
    <row r="25" spans="1:4" x14ac:dyDescent="0.2">
      <c r="A25" s="10" t="s">
        <v>150</v>
      </c>
      <c r="B25" s="9"/>
      <c r="C25" s="16">
        <v>8</v>
      </c>
      <c r="D25" s="99">
        <v>0</v>
      </c>
    </row>
    <row r="26" spans="1:4" x14ac:dyDescent="0.2">
      <c r="A26" s="9"/>
      <c r="B26" s="9"/>
      <c r="C26" s="16"/>
      <c r="D26" s="99"/>
    </row>
    <row r="27" spans="1:4" x14ac:dyDescent="0.2">
      <c r="A27" s="10" t="s">
        <v>343</v>
      </c>
      <c r="B27" s="9"/>
      <c r="C27" s="16"/>
      <c r="D27" s="99"/>
    </row>
    <row r="28" spans="1:4" x14ac:dyDescent="0.2">
      <c r="A28" s="136" t="s">
        <v>466</v>
      </c>
      <c r="B28" s="9"/>
      <c r="C28" s="16">
        <v>18</v>
      </c>
      <c r="D28" s="99">
        <v>0</v>
      </c>
    </row>
    <row r="29" spans="1:4" x14ac:dyDescent="0.2">
      <c r="A29" s="136"/>
      <c r="B29" s="9"/>
      <c r="C29" s="16"/>
      <c r="D29" s="3"/>
    </row>
    <row r="30" spans="1:4" x14ac:dyDescent="0.2">
      <c r="A30" s="136" t="s">
        <v>286</v>
      </c>
      <c r="B30" s="9"/>
      <c r="C30" s="16"/>
      <c r="D30" s="3"/>
    </row>
    <row r="31" spans="1:4" x14ac:dyDescent="0.2">
      <c r="A31" s="9" t="s">
        <v>345</v>
      </c>
      <c r="B31" s="9"/>
      <c r="C31" s="16">
        <v>18</v>
      </c>
      <c r="D31" s="3">
        <v>0</v>
      </c>
    </row>
    <row r="32" spans="1:4" x14ac:dyDescent="0.2">
      <c r="A32" s="9" t="s">
        <v>346</v>
      </c>
      <c r="B32" s="9"/>
      <c r="C32" s="16">
        <v>18</v>
      </c>
      <c r="D32" s="3">
        <v>0</v>
      </c>
    </row>
    <row r="33" spans="1:4" x14ac:dyDescent="0.2">
      <c r="A33" s="9" t="s">
        <v>146</v>
      </c>
      <c r="B33" s="9"/>
      <c r="C33" s="16">
        <v>18</v>
      </c>
      <c r="D33" s="3">
        <v>0</v>
      </c>
    </row>
    <row r="34" spans="1:4" x14ac:dyDescent="0.2">
      <c r="A34" s="9" t="s">
        <v>222</v>
      </c>
      <c r="B34" s="9"/>
      <c r="C34" s="16">
        <v>18</v>
      </c>
      <c r="D34" s="3">
        <v>0</v>
      </c>
    </row>
    <row r="35" spans="1:4" x14ac:dyDescent="0.2">
      <c r="A35" s="9" t="s">
        <v>446</v>
      </c>
      <c r="B35" s="9"/>
      <c r="C35" s="16">
        <v>15</v>
      </c>
      <c r="D35" s="3">
        <v>0</v>
      </c>
    </row>
    <row r="36" spans="1:4" x14ac:dyDescent="0.2">
      <c r="A36" s="9"/>
      <c r="B36" s="9"/>
      <c r="C36" s="16"/>
      <c r="D36" s="3"/>
    </row>
    <row r="37" spans="1:4" x14ac:dyDescent="0.2">
      <c r="A37" s="10" t="s">
        <v>58</v>
      </c>
      <c r="B37" s="9"/>
      <c r="C37" s="16"/>
      <c r="D37" s="4">
        <v>0</v>
      </c>
    </row>
    <row r="38" spans="1:4" x14ac:dyDescent="0.2">
      <c r="A38" s="9"/>
      <c r="B38" s="9"/>
      <c r="C38" s="16"/>
      <c r="D38" s="15"/>
    </row>
    <row r="39" spans="1:4" x14ac:dyDescent="0.2">
      <c r="A39" s="9" t="s">
        <v>285</v>
      </c>
      <c r="B39" s="9"/>
      <c r="C39" s="16">
        <v>11</v>
      </c>
      <c r="D39" s="100">
        <v>0</v>
      </c>
    </row>
    <row r="40" spans="1:4" x14ac:dyDescent="0.2">
      <c r="A40" s="136"/>
      <c r="B40" s="9"/>
      <c r="C40" s="16"/>
      <c r="D40" s="99">
        <v>0</v>
      </c>
    </row>
    <row r="41" spans="1:4" x14ac:dyDescent="0.2">
      <c r="A41" s="9" t="s">
        <v>505</v>
      </c>
      <c r="B41" s="9"/>
      <c r="C41" s="16">
        <v>10</v>
      </c>
      <c r="D41" s="99">
        <v>0</v>
      </c>
    </row>
    <row r="42" spans="1:4" x14ac:dyDescent="0.2">
      <c r="A42" s="9" t="s">
        <v>396</v>
      </c>
      <c r="B42" s="9"/>
      <c r="C42" s="16">
        <v>12</v>
      </c>
      <c r="D42" s="99">
        <v>0</v>
      </c>
    </row>
    <row r="43" spans="1:4" x14ac:dyDescent="0.2">
      <c r="A43" s="9" t="s">
        <v>59</v>
      </c>
      <c r="B43" s="9"/>
      <c r="C43" s="16">
        <v>14</v>
      </c>
      <c r="D43" s="99">
        <v>0</v>
      </c>
    </row>
    <row r="44" spans="1:4" x14ac:dyDescent="0.2">
      <c r="A44" s="9"/>
      <c r="B44" s="9"/>
      <c r="C44" s="16"/>
      <c r="D44" s="3"/>
    </row>
    <row r="45" spans="1:4" x14ac:dyDescent="0.2">
      <c r="A45" s="10" t="s">
        <v>103</v>
      </c>
      <c r="B45" s="9"/>
      <c r="C45" s="16"/>
      <c r="D45" s="4">
        <v>0</v>
      </c>
    </row>
    <row r="46" spans="1:4" x14ac:dyDescent="0.2">
      <c r="A46" s="10"/>
      <c r="B46" s="9"/>
      <c r="C46" s="16"/>
      <c r="D46" s="15"/>
    </row>
    <row r="47" spans="1:4" x14ac:dyDescent="0.2">
      <c r="A47" s="10" t="s">
        <v>344</v>
      </c>
      <c r="B47" s="9"/>
      <c r="C47" s="16"/>
      <c r="D47" s="12">
        <v>0</v>
      </c>
    </row>
    <row r="48" spans="1:4" x14ac:dyDescent="0.2">
      <c r="A48" s="9"/>
      <c r="B48" s="9"/>
      <c r="C48" s="16"/>
      <c r="D48" s="3"/>
    </row>
    <row r="49" spans="1:4" ht="13.5" thickBot="1" x14ac:dyDescent="0.25">
      <c r="A49" s="10" t="s">
        <v>427</v>
      </c>
      <c r="B49" s="9"/>
      <c r="C49" s="16"/>
      <c r="D49" s="142">
        <v>0</v>
      </c>
    </row>
    <row r="50" spans="1:4" ht="13.5" thickTop="1" x14ac:dyDescent="0.2">
      <c r="A50" s="9"/>
      <c r="B50" s="9"/>
      <c r="C50" s="9"/>
      <c r="D50" s="9"/>
    </row>
    <row r="51" spans="1:4" x14ac:dyDescent="0.2">
      <c r="A51" s="9"/>
      <c r="B51" s="9"/>
      <c r="C51" s="9"/>
      <c r="D51" s="9"/>
    </row>
  </sheetData>
  <phoneticPr fontId="37" type="noConversion"/>
  <pageMargins left="0.75" right="0.75" top="1" bottom="1" header="0.5" footer="0.5"/>
  <headerFooter alignWithMargins="0"/>
  <legacyDrawing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3">
    <pageSetUpPr fitToPage="1"/>
  </sheetPr>
  <dimension ref="A1:F50"/>
  <sheetViews>
    <sheetView workbookViewId="0"/>
  </sheetViews>
  <sheetFormatPr defaultColWidth="9.140625" defaultRowHeight="12.75" x14ac:dyDescent="0.2"/>
  <cols>
    <col min="1" max="1" width="47.140625" style="9" bestFit="1" customWidth="1"/>
    <col min="2" max="2" width="4.7109375" style="9" customWidth="1"/>
    <col min="3" max="3" width="15.28515625" style="9" bestFit="1" customWidth="1"/>
    <col min="4" max="5" width="15.7109375" style="10" customWidth="1"/>
    <col min="6" max="6" width="16.5703125" style="9" bestFit="1" customWidth="1"/>
    <col min="7" max="7" width="6.7109375" style="9" customWidth="1"/>
    <col min="8" max="16384" width="9.140625" style="9"/>
  </cols>
  <sheetData>
    <row r="1" spans="1:6" x14ac:dyDescent="0.2">
      <c r="A1" s="10" t="s">
        <v>443</v>
      </c>
    </row>
    <row r="2" spans="1:6" ht="13.5" x14ac:dyDescent="0.25">
      <c r="D2" s="101"/>
    </row>
    <row r="3" spans="1:6" x14ac:dyDescent="0.2">
      <c r="D3" s="126" t="s">
        <v>276</v>
      </c>
      <c r="E3" s="126" t="s">
        <v>276</v>
      </c>
      <c r="F3" s="138" t="s">
        <v>276</v>
      </c>
    </row>
    <row r="4" spans="1:6" x14ac:dyDescent="0.2">
      <c r="C4" s="9" t="s">
        <v>364</v>
      </c>
      <c r="D4" s="134">
        <v>40633</v>
      </c>
      <c r="E4" s="134">
        <v>40633</v>
      </c>
      <c r="F4" s="139">
        <v>40633</v>
      </c>
    </row>
    <row r="5" spans="1:6" x14ac:dyDescent="0.2">
      <c r="D5" s="135" t="s">
        <v>223</v>
      </c>
      <c r="E5" s="135" t="s">
        <v>223</v>
      </c>
      <c r="F5" s="140" t="s">
        <v>223</v>
      </c>
    </row>
    <row r="6" spans="1:6" x14ac:dyDescent="0.2">
      <c r="C6" s="16"/>
    </row>
    <row r="7" spans="1:6" x14ac:dyDescent="0.2">
      <c r="A7" s="10" t="s">
        <v>365</v>
      </c>
      <c r="C7" s="16"/>
      <c r="D7" s="11"/>
      <c r="E7" s="11"/>
      <c r="F7" s="16"/>
    </row>
    <row r="8" spans="1:6" x14ac:dyDescent="0.2">
      <c r="A8" s="9" t="s">
        <v>366</v>
      </c>
      <c r="C8" s="16">
        <v>19</v>
      </c>
      <c r="D8" s="11">
        <f>222-76</f>
        <v>146</v>
      </c>
      <c r="E8" s="11"/>
      <c r="F8" s="100">
        <f>221789.44-75977.75</f>
        <v>145811.69</v>
      </c>
    </row>
    <row r="9" spans="1:6" x14ac:dyDescent="0.2">
      <c r="A9" s="9" t="s">
        <v>367</v>
      </c>
      <c r="C9" s="16"/>
      <c r="D9" s="12">
        <v>153</v>
      </c>
      <c r="E9" s="11"/>
      <c r="F9" s="99">
        <v>152703.62</v>
      </c>
    </row>
    <row r="10" spans="1:6" x14ac:dyDescent="0.2">
      <c r="C10" s="16"/>
      <c r="D10" s="11"/>
      <c r="E10" s="11">
        <f>SUM(D8:D9)</f>
        <v>299</v>
      </c>
      <c r="F10" s="99"/>
    </row>
    <row r="11" spans="1:6" x14ac:dyDescent="0.2">
      <c r="A11" s="10" t="s">
        <v>465</v>
      </c>
      <c r="C11" s="16"/>
      <c r="D11" s="11"/>
      <c r="E11" s="11"/>
      <c r="F11" s="99"/>
    </row>
    <row r="12" spans="1:6" x14ac:dyDescent="0.2">
      <c r="A12" s="9" t="s">
        <v>368</v>
      </c>
      <c r="C12" s="16"/>
      <c r="D12" s="11">
        <f>5002+76-1+4</f>
        <v>5081</v>
      </c>
      <c r="E12" s="11"/>
      <c r="F12" s="99">
        <f>5001883.05+75977.75+4000</f>
        <v>5081860.8</v>
      </c>
    </row>
    <row r="13" spans="1:6" x14ac:dyDescent="0.2">
      <c r="A13" s="9" t="s">
        <v>221</v>
      </c>
      <c r="C13" s="16"/>
      <c r="D13" s="11">
        <v>666</v>
      </c>
      <c r="E13" s="11"/>
      <c r="F13" s="99">
        <v>666177.24</v>
      </c>
    </row>
    <row r="14" spans="1:6" x14ac:dyDescent="0.2">
      <c r="A14" s="9" t="s">
        <v>238</v>
      </c>
      <c r="C14" s="16"/>
      <c r="D14" s="11">
        <v>547</v>
      </c>
      <c r="E14" s="11"/>
      <c r="F14" s="99">
        <v>546705.98</v>
      </c>
    </row>
    <row r="15" spans="1:6" x14ac:dyDescent="0.2">
      <c r="A15" s="9" t="s">
        <v>342</v>
      </c>
      <c r="C15" s="16"/>
      <c r="D15" s="11">
        <v>221</v>
      </c>
      <c r="E15" s="11"/>
      <c r="F15" s="100">
        <v>221294.25</v>
      </c>
    </row>
    <row r="16" spans="1:6" x14ac:dyDescent="0.2">
      <c r="A16" s="9" t="s">
        <v>340</v>
      </c>
      <c r="C16" s="16"/>
      <c r="D16" s="11">
        <f>49-4</f>
        <v>45</v>
      </c>
      <c r="E16" s="11"/>
      <c r="F16" s="99">
        <f>48650-4000</f>
        <v>44650</v>
      </c>
    </row>
    <row r="17" spans="1:6" x14ac:dyDescent="0.2">
      <c r="A17" s="141" t="s">
        <v>341</v>
      </c>
      <c r="C17" s="16"/>
      <c r="D17" s="11">
        <v>0</v>
      </c>
      <c r="E17" s="11"/>
      <c r="F17" s="99">
        <v>0</v>
      </c>
    </row>
    <row r="18" spans="1:6" x14ac:dyDescent="0.2">
      <c r="A18" s="141" t="s">
        <v>395</v>
      </c>
      <c r="C18" s="16"/>
      <c r="D18" s="12"/>
      <c r="E18" s="11"/>
      <c r="F18" s="99">
        <v>0</v>
      </c>
    </row>
    <row r="19" spans="1:6" x14ac:dyDescent="0.2">
      <c r="C19" s="16"/>
      <c r="D19" s="14"/>
      <c r="E19" s="12">
        <f>SUM(D12:D18)</f>
        <v>6560</v>
      </c>
      <c r="F19" s="3"/>
    </row>
    <row r="20" spans="1:6" x14ac:dyDescent="0.2">
      <c r="C20" s="16"/>
      <c r="D20" s="13"/>
      <c r="E20" s="13"/>
      <c r="F20" s="3"/>
    </row>
    <row r="21" spans="1:6" x14ac:dyDescent="0.2">
      <c r="A21" s="10" t="s">
        <v>506</v>
      </c>
      <c r="C21" s="16"/>
      <c r="E21" s="13">
        <f>+E10+E19</f>
        <v>6859</v>
      </c>
      <c r="F21" s="4">
        <v>6859203.5799999991</v>
      </c>
    </row>
    <row r="22" spans="1:6" ht="12.75" customHeight="1" x14ac:dyDescent="0.2">
      <c r="C22" s="16"/>
      <c r="D22" s="11"/>
      <c r="E22" s="11"/>
      <c r="F22" s="3"/>
    </row>
    <row r="23" spans="1:6" ht="12.75" customHeight="1" x14ac:dyDescent="0.2">
      <c r="A23" s="10" t="s">
        <v>100</v>
      </c>
      <c r="C23" s="16">
        <v>16</v>
      </c>
      <c r="E23" s="11">
        <v>10</v>
      </c>
      <c r="F23" s="99">
        <v>9885.7800000000007</v>
      </c>
    </row>
    <row r="24" spans="1:6" ht="12.75" customHeight="1" x14ac:dyDescent="0.2">
      <c r="C24" s="16"/>
      <c r="D24" s="11"/>
      <c r="E24" s="11"/>
      <c r="F24" s="99"/>
    </row>
    <row r="25" spans="1:6" ht="12.75" customHeight="1" x14ac:dyDescent="0.2">
      <c r="A25" s="10" t="s">
        <v>150</v>
      </c>
      <c r="C25" s="16">
        <v>8</v>
      </c>
      <c r="E25" s="11">
        <v>809</v>
      </c>
      <c r="F25" s="99">
        <v>809489.12</v>
      </c>
    </row>
    <row r="26" spans="1:6" ht="12.75" customHeight="1" x14ac:dyDescent="0.2">
      <c r="C26" s="16"/>
      <c r="D26" s="11"/>
      <c r="E26" s="11"/>
      <c r="F26" s="99"/>
    </row>
    <row r="27" spans="1:6" ht="12.75" customHeight="1" x14ac:dyDescent="0.2">
      <c r="A27" s="10" t="s">
        <v>343</v>
      </c>
      <c r="C27" s="16"/>
      <c r="D27" s="11"/>
      <c r="E27" s="11"/>
      <c r="F27" s="99"/>
    </row>
    <row r="28" spans="1:6" ht="12.75" customHeight="1" x14ac:dyDescent="0.2">
      <c r="A28" s="136" t="s">
        <v>466</v>
      </c>
      <c r="C28" s="16">
        <v>18</v>
      </c>
      <c r="E28" s="11">
        <v>17753</v>
      </c>
      <c r="F28" s="99">
        <v>17752779</v>
      </c>
    </row>
    <row r="29" spans="1:6" ht="12.75" customHeight="1" x14ac:dyDescent="0.2">
      <c r="A29" s="136"/>
      <c r="C29" s="16"/>
      <c r="D29" s="11"/>
      <c r="E29" s="11"/>
      <c r="F29" s="3"/>
    </row>
    <row r="30" spans="1:6" x14ac:dyDescent="0.2">
      <c r="A30" s="136" t="s">
        <v>286</v>
      </c>
      <c r="C30" s="16"/>
      <c r="D30" s="11"/>
      <c r="E30" s="11"/>
      <c r="F30" s="3"/>
    </row>
    <row r="31" spans="1:6" x14ac:dyDescent="0.2">
      <c r="A31" s="9" t="s">
        <v>345</v>
      </c>
      <c r="C31" s="16">
        <v>18</v>
      </c>
      <c r="D31" s="11">
        <v>4251</v>
      </c>
      <c r="E31" s="11"/>
      <c r="F31" s="3">
        <v>4250719</v>
      </c>
    </row>
    <row r="32" spans="1:6" x14ac:dyDescent="0.2">
      <c r="A32" s="9" t="s">
        <v>346</v>
      </c>
      <c r="C32" s="16">
        <v>18</v>
      </c>
      <c r="D32" s="11">
        <v>-2208</v>
      </c>
      <c r="E32" s="11"/>
      <c r="F32" s="3">
        <v>-2208013.2599999998</v>
      </c>
    </row>
    <row r="33" spans="1:6" x14ac:dyDescent="0.2">
      <c r="A33" s="9" t="s">
        <v>146</v>
      </c>
      <c r="C33" s="16">
        <v>18</v>
      </c>
      <c r="D33" s="11">
        <f>-5709-1</f>
        <v>-5710</v>
      </c>
      <c r="E33" s="11"/>
      <c r="F33" s="3">
        <v>-5709419</v>
      </c>
    </row>
    <row r="34" spans="1:6" x14ac:dyDescent="0.2">
      <c r="A34" s="9" t="s">
        <v>222</v>
      </c>
      <c r="C34" s="16">
        <v>18</v>
      </c>
      <c r="D34" s="11">
        <f>46665+1</f>
        <v>46666</v>
      </c>
      <c r="E34" s="11"/>
      <c r="F34" s="3">
        <v>46665411.640000001</v>
      </c>
    </row>
    <row r="35" spans="1:6" x14ac:dyDescent="0.2">
      <c r="A35" s="9" t="s">
        <v>446</v>
      </c>
      <c r="C35" s="16">
        <v>15</v>
      </c>
      <c r="D35" s="12">
        <v>-2000</v>
      </c>
      <c r="E35" s="11"/>
      <c r="F35" s="3">
        <v>-2000000</v>
      </c>
    </row>
    <row r="36" spans="1:6" x14ac:dyDescent="0.2">
      <c r="C36" s="16"/>
      <c r="D36" s="11"/>
      <c r="E36" s="13"/>
      <c r="F36" s="3"/>
    </row>
    <row r="37" spans="1:6" x14ac:dyDescent="0.2">
      <c r="A37" s="10" t="s">
        <v>58</v>
      </c>
      <c r="C37" s="16"/>
      <c r="E37" s="13">
        <f>SUM(D31:D36)</f>
        <v>40999</v>
      </c>
      <c r="F37" s="4">
        <v>40998698.380000003</v>
      </c>
    </row>
    <row r="38" spans="1:6" x14ac:dyDescent="0.2">
      <c r="C38" s="16"/>
      <c r="D38" s="13"/>
      <c r="E38" s="13"/>
      <c r="F38" s="15"/>
    </row>
    <row r="39" spans="1:6" x14ac:dyDescent="0.2">
      <c r="A39" s="9" t="s">
        <v>285</v>
      </c>
      <c r="C39" s="16">
        <v>11</v>
      </c>
      <c r="E39" s="11">
        <v>-127</v>
      </c>
      <c r="F39" s="100">
        <v>-127036</v>
      </c>
    </row>
    <row r="40" spans="1:6" ht="12.75" customHeight="1" x14ac:dyDescent="0.2">
      <c r="A40" s="136"/>
      <c r="C40" s="16"/>
      <c r="D40" s="11"/>
      <c r="E40" s="11"/>
      <c r="F40" s="99"/>
    </row>
    <row r="41" spans="1:6" x14ac:dyDescent="0.2">
      <c r="A41" s="9" t="s">
        <v>505</v>
      </c>
      <c r="C41" s="16">
        <v>10</v>
      </c>
      <c r="D41" s="11">
        <v>2729</v>
      </c>
      <c r="E41" s="11"/>
      <c r="F41" s="99">
        <v>2728775.46</v>
      </c>
    </row>
    <row r="42" spans="1:6" x14ac:dyDescent="0.2">
      <c r="A42" s="9" t="s">
        <v>396</v>
      </c>
      <c r="C42" s="16">
        <v>12</v>
      </c>
      <c r="D42" s="11">
        <v>323</v>
      </c>
      <c r="E42" s="11"/>
      <c r="F42" s="99">
        <v>323136.73</v>
      </c>
    </row>
    <row r="43" spans="1:6" x14ac:dyDescent="0.2">
      <c r="A43" s="9" t="s">
        <v>59</v>
      </c>
      <c r="C43" s="16">
        <v>14</v>
      </c>
      <c r="D43" s="12">
        <v>414</v>
      </c>
      <c r="E43" s="11"/>
      <c r="F43" s="99">
        <v>414340.81</v>
      </c>
    </row>
    <row r="44" spans="1:6" x14ac:dyDescent="0.2">
      <c r="C44" s="16"/>
      <c r="D44" s="11"/>
      <c r="E44" s="13"/>
      <c r="F44" s="3"/>
    </row>
    <row r="45" spans="1:6" x14ac:dyDescent="0.2">
      <c r="A45" s="10" t="s">
        <v>103</v>
      </c>
      <c r="C45" s="16"/>
      <c r="E45" s="13">
        <f>SUM(D41:D44)</f>
        <v>3466</v>
      </c>
      <c r="F45" s="4">
        <v>3466253</v>
      </c>
    </row>
    <row r="46" spans="1:6" x14ac:dyDescent="0.2">
      <c r="A46" s="10"/>
      <c r="C46" s="16"/>
      <c r="D46" s="13"/>
      <c r="E46" s="13"/>
      <c r="F46" s="15"/>
    </row>
    <row r="47" spans="1:6" x14ac:dyDescent="0.2">
      <c r="A47" s="10" t="s">
        <v>344</v>
      </c>
      <c r="C47" s="16"/>
      <c r="E47" s="12">
        <f>+E45+E39+E37+E28</f>
        <v>62091</v>
      </c>
      <c r="F47" s="12">
        <v>62090694.380000003</v>
      </c>
    </row>
    <row r="48" spans="1:6" x14ac:dyDescent="0.2">
      <c r="C48" s="16"/>
      <c r="D48" s="11"/>
      <c r="E48" s="11"/>
      <c r="F48" s="3"/>
    </row>
    <row r="49" spans="1:6" ht="13.5" thickBot="1" x14ac:dyDescent="0.25">
      <c r="A49" s="10" t="s">
        <v>427</v>
      </c>
      <c r="C49" s="16"/>
      <c r="E49" s="142">
        <f>+E47+E25+E23+E21</f>
        <v>69769</v>
      </c>
      <c r="F49" s="142">
        <v>69769272.859999999</v>
      </c>
    </row>
    <row r="50" spans="1:6" ht="13.5" thickTop="1" x14ac:dyDescent="0.2"/>
  </sheetData>
  <phoneticPr fontId="37" type="noConversion"/>
  <pageMargins left="0.75" right="0.75" top="1" bottom="1" header="0.5" footer="0.5"/>
  <pageSetup paperSize="9" scale="74"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workbookViewId="0">
      <selection activeCell="B16" sqref="B16"/>
    </sheetView>
  </sheetViews>
  <sheetFormatPr defaultRowHeight="12.75" x14ac:dyDescent="0.2"/>
  <sheetData>
    <row r="1" spans="1:2" ht="30" x14ac:dyDescent="0.4">
      <c r="A1" s="262" t="s">
        <v>1537</v>
      </c>
    </row>
    <row r="4" spans="1:2" x14ac:dyDescent="0.2">
      <c r="A4" s="256" t="s">
        <v>1543</v>
      </c>
      <c r="B4" s="256" t="s">
        <v>1563</v>
      </c>
    </row>
    <row r="5" spans="1:2" x14ac:dyDescent="0.2">
      <c r="A5" s="256" t="s">
        <v>1263</v>
      </c>
      <c r="B5" s="256" t="s">
        <v>1505</v>
      </c>
    </row>
    <row r="6" spans="1:2" x14ac:dyDescent="0.2">
      <c r="A6" s="256" t="s">
        <v>1373</v>
      </c>
      <c r="B6" s="256" t="s">
        <v>1506</v>
      </c>
    </row>
    <row r="7" spans="1:2" x14ac:dyDescent="0.2">
      <c r="A7" s="256" t="s">
        <v>1544</v>
      </c>
      <c r="B7" s="256" t="s">
        <v>1507</v>
      </c>
    </row>
    <row r="8" spans="1:2" x14ac:dyDescent="0.2">
      <c r="A8" s="256" t="s">
        <v>1545</v>
      </c>
      <c r="B8" s="256" t="s">
        <v>1565</v>
      </c>
    </row>
    <row r="9" spans="1:2" x14ac:dyDescent="0.2">
      <c r="A9" s="256" t="s">
        <v>1546</v>
      </c>
      <c r="B9" s="256" t="s">
        <v>1562</v>
      </c>
    </row>
    <row r="10" spans="1:2" x14ac:dyDescent="0.2">
      <c r="A10" s="256" t="s">
        <v>1547</v>
      </c>
      <c r="B10" s="256" t="s">
        <v>323</v>
      </c>
    </row>
    <row r="11" spans="1:2" x14ac:dyDescent="0.2">
      <c r="A11" s="256" t="s">
        <v>1548</v>
      </c>
      <c r="B11" s="256" t="s">
        <v>1561</v>
      </c>
    </row>
    <row r="12" spans="1:2" x14ac:dyDescent="0.2">
      <c r="A12" s="256" t="s">
        <v>1549</v>
      </c>
      <c r="B12" s="256" t="s">
        <v>310</v>
      </c>
    </row>
    <row r="13" spans="1:2" x14ac:dyDescent="0.2">
      <c r="A13" s="256" t="s">
        <v>1550</v>
      </c>
      <c r="B13" s="256" t="s">
        <v>1414</v>
      </c>
    </row>
    <row r="14" spans="1:2" x14ac:dyDescent="0.2">
      <c r="A14" s="256" t="s">
        <v>1551</v>
      </c>
      <c r="B14" s="256" t="s">
        <v>311</v>
      </c>
    </row>
    <row r="15" spans="1:2" x14ac:dyDescent="0.2">
      <c r="A15" s="256" t="s">
        <v>1552</v>
      </c>
      <c r="B15" s="256" t="s">
        <v>1584</v>
      </c>
    </row>
    <row r="16" spans="1:2" x14ac:dyDescent="0.2">
      <c r="A16" s="256" t="s">
        <v>1553</v>
      </c>
      <c r="B16" s="256" t="s">
        <v>1566</v>
      </c>
    </row>
    <row r="17" spans="1:2" x14ac:dyDescent="0.2">
      <c r="A17" s="256" t="s">
        <v>1554</v>
      </c>
      <c r="B17" s="256" t="s">
        <v>315</v>
      </c>
    </row>
    <row r="18" spans="1:2" x14ac:dyDescent="0.2">
      <c r="A18" s="256" t="s">
        <v>1555</v>
      </c>
      <c r="B18" s="256" t="s">
        <v>1567</v>
      </c>
    </row>
    <row r="19" spans="1:2" x14ac:dyDescent="0.2">
      <c r="A19" s="256" t="s">
        <v>1556</v>
      </c>
      <c r="B19" s="256" t="s">
        <v>1568</v>
      </c>
    </row>
    <row r="20" spans="1:2" x14ac:dyDescent="0.2">
      <c r="A20" s="256" t="s">
        <v>1557</v>
      </c>
      <c r="B20" s="256" t="s">
        <v>1560</v>
      </c>
    </row>
    <row r="21" spans="1:2" x14ac:dyDescent="0.2">
      <c r="A21" s="256" t="s">
        <v>1558</v>
      </c>
      <c r="B21" s="256" t="s">
        <v>1559</v>
      </c>
    </row>
    <row r="36" spans="4:4" x14ac:dyDescent="0.2">
      <c r="D36" s="25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
  <sheetViews>
    <sheetView workbookViewId="0"/>
  </sheetViews>
  <sheetFormatPr defaultRowHeight="12.75" x14ac:dyDescent="0.2"/>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7"/>
  <sheetViews>
    <sheetView topLeftCell="A25" workbookViewId="0">
      <selection activeCell="B33" sqref="B33"/>
    </sheetView>
  </sheetViews>
  <sheetFormatPr defaultRowHeight="14.25" x14ac:dyDescent="0.2"/>
  <cols>
    <col min="1" max="1" width="2.140625" style="324" customWidth="1"/>
    <col min="2" max="2" width="57.28515625" style="324" customWidth="1"/>
    <col min="3" max="3" width="12" style="324" customWidth="1"/>
    <col min="4" max="4" width="11.5703125" style="324" customWidth="1"/>
    <col min="5" max="5" width="13" style="324" customWidth="1"/>
    <col min="6" max="6" width="12.28515625" style="324" customWidth="1"/>
    <col min="7" max="7" width="4.7109375" style="409" customWidth="1"/>
    <col min="8" max="8" width="37" style="409" customWidth="1"/>
    <col min="9" max="9" width="14.85546875" style="409" customWidth="1"/>
    <col min="10" max="13" width="9.140625" style="409"/>
    <col min="14" max="16384" width="9.140625" style="324"/>
  </cols>
  <sheetData>
    <row r="1" spans="2:13" s="404" customFormat="1" ht="30" x14ac:dyDescent="0.4">
      <c r="B1" s="489" t="s">
        <v>1516</v>
      </c>
      <c r="C1" s="490"/>
      <c r="D1" s="490"/>
      <c r="G1" s="405"/>
      <c r="H1" s="405"/>
      <c r="I1" s="405"/>
      <c r="J1" s="405"/>
      <c r="K1" s="405"/>
      <c r="L1" s="405"/>
      <c r="M1" s="405"/>
    </row>
    <row r="2" spans="2:13" s="404" customFormat="1" ht="13.5" customHeight="1" x14ac:dyDescent="0.4">
      <c r="B2" s="406"/>
      <c r="C2" s="406"/>
      <c r="D2" s="406"/>
      <c r="G2" s="405"/>
      <c r="H2" s="405"/>
      <c r="I2" s="405"/>
      <c r="J2" s="405"/>
      <c r="K2" s="405"/>
      <c r="L2" s="405"/>
      <c r="M2" s="405"/>
    </row>
    <row r="3" spans="2:13" s="407" customFormat="1" ht="15" x14ac:dyDescent="0.25">
      <c r="B3" s="407" t="s">
        <v>1576</v>
      </c>
      <c r="G3" s="408"/>
      <c r="H3" s="408"/>
      <c r="I3" s="408"/>
      <c r="J3" s="408"/>
      <c r="K3" s="408"/>
      <c r="L3" s="408"/>
      <c r="M3" s="408"/>
    </row>
    <row r="4" spans="2:13" ht="15" thickBot="1" x14ac:dyDescent="0.25">
      <c r="B4" s="344"/>
      <c r="C4" s="344"/>
      <c r="D4" s="344"/>
    </row>
    <row r="5" spans="2:13" ht="17.45" customHeight="1" x14ac:dyDescent="0.25">
      <c r="B5" s="491"/>
      <c r="C5" s="319" t="s">
        <v>1328</v>
      </c>
      <c r="D5" s="415" t="s">
        <v>1194</v>
      </c>
      <c r="E5" s="325"/>
      <c r="F5" s="407"/>
    </row>
    <row r="6" spans="2:13" ht="17.45" customHeight="1" thickBot="1" x14ac:dyDescent="0.25">
      <c r="B6" s="492"/>
      <c r="C6" s="322" t="s">
        <v>223</v>
      </c>
      <c r="D6" s="338" t="s">
        <v>223</v>
      </c>
      <c r="E6" s="325"/>
      <c r="H6" s="239"/>
      <c r="I6" s="397"/>
    </row>
    <row r="7" spans="2:13" ht="17.45" customHeight="1" x14ac:dyDescent="0.2">
      <c r="B7" s="563" t="s">
        <v>1271</v>
      </c>
      <c r="C7" s="566">
        <v>6979</v>
      </c>
      <c r="D7" s="676">
        <v>8350</v>
      </c>
      <c r="E7" s="325"/>
      <c r="H7" s="239"/>
      <c r="I7" s="240"/>
      <c r="J7" s="410"/>
    </row>
    <row r="8" spans="2:13" ht="17.45" customHeight="1" x14ac:dyDescent="0.2">
      <c r="B8" s="567" t="s">
        <v>1272</v>
      </c>
      <c r="C8" s="290">
        <v>6802</v>
      </c>
      <c r="D8" s="656">
        <v>6371</v>
      </c>
      <c r="E8" s="325"/>
      <c r="H8" s="239"/>
      <c r="I8" s="240"/>
      <c r="J8" s="410"/>
    </row>
    <row r="9" spans="2:13" ht="17.45" customHeight="1" x14ac:dyDescent="0.2">
      <c r="B9" s="567" t="s">
        <v>1274</v>
      </c>
      <c r="C9" s="290">
        <v>1593</v>
      </c>
      <c r="D9" s="656">
        <v>1531</v>
      </c>
      <c r="E9" s="325"/>
      <c r="H9" s="239"/>
      <c r="I9" s="240"/>
      <c r="J9" s="410"/>
      <c r="K9" s="411"/>
    </row>
    <row r="10" spans="2:13" ht="17.45" customHeight="1" x14ac:dyDescent="0.2">
      <c r="B10" s="567" t="s">
        <v>1273</v>
      </c>
      <c r="C10" s="290">
        <v>784</v>
      </c>
      <c r="D10" s="656">
        <v>767</v>
      </c>
      <c r="E10" s="325"/>
      <c r="H10" s="239"/>
      <c r="I10" s="240"/>
      <c r="J10" s="410"/>
      <c r="K10" s="411"/>
    </row>
    <row r="11" spans="2:13" ht="17.45" customHeight="1" x14ac:dyDescent="0.2">
      <c r="B11" s="567" t="s">
        <v>1275</v>
      </c>
      <c r="C11" s="290">
        <v>56</v>
      </c>
      <c r="D11" s="656">
        <v>49</v>
      </c>
      <c r="E11" s="325"/>
      <c r="H11" s="239"/>
      <c r="I11" s="240"/>
      <c r="J11" s="410"/>
      <c r="K11" s="411"/>
    </row>
    <row r="12" spans="2:13" ht="17.45" customHeight="1" thickBot="1" x14ac:dyDescent="0.25">
      <c r="B12" s="420" t="s">
        <v>1276</v>
      </c>
      <c r="C12" s="280">
        <v>110</v>
      </c>
      <c r="D12" s="270">
        <v>42</v>
      </c>
      <c r="E12" s="325"/>
      <c r="H12" s="239"/>
      <c r="I12" s="240"/>
      <c r="J12" s="410"/>
      <c r="K12" s="411"/>
    </row>
    <row r="13" spans="2:13" ht="17.45" customHeight="1" thickBot="1" x14ac:dyDescent="0.25">
      <c r="B13" s="717" t="s">
        <v>1270</v>
      </c>
      <c r="C13" s="282">
        <v>16324</v>
      </c>
      <c r="D13" s="273">
        <v>17110</v>
      </c>
      <c r="E13" s="325"/>
      <c r="H13" s="239"/>
      <c r="I13" s="241"/>
      <c r="J13" s="410"/>
      <c r="K13" s="411"/>
      <c r="L13" s="410"/>
    </row>
    <row r="14" spans="2:13" x14ac:dyDescent="0.2">
      <c r="C14" s="325"/>
      <c r="D14" s="325"/>
      <c r="E14" s="325"/>
      <c r="H14" s="239"/>
      <c r="I14" s="239"/>
    </row>
    <row r="15" spans="2:13" x14ac:dyDescent="0.2">
      <c r="C15" s="325"/>
      <c r="D15" s="325"/>
      <c r="E15" s="325"/>
    </row>
    <row r="16" spans="2:13" x14ac:dyDescent="0.2">
      <c r="C16" s="325"/>
      <c r="D16" s="325"/>
      <c r="E16" s="325"/>
    </row>
    <row r="17" spans="2:10" ht="15" x14ac:dyDescent="0.25">
      <c r="B17" s="407" t="s">
        <v>1421</v>
      </c>
      <c r="C17" s="325"/>
      <c r="D17" s="325"/>
      <c r="E17" s="325"/>
    </row>
    <row r="18" spans="2:10" ht="15" thickBot="1" x14ac:dyDescent="0.25">
      <c r="B18" s="344"/>
      <c r="C18" s="416"/>
      <c r="D18" s="416"/>
      <c r="E18" s="325"/>
    </row>
    <row r="19" spans="2:10" ht="17.45" customHeight="1" x14ac:dyDescent="0.2">
      <c r="B19" s="493"/>
      <c r="C19" s="417" t="s">
        <v>1328</v>
      </c>
      <c r="D19" s="417" t="s">
        <v>1194</v>
      </c>
      <c r="E19" s="325"/>
    </row>
    <row r="20" spans="2:10" ht="17.45" customHeight="1" thickBot="1" x14ac:dyDescent="0.25">
      <c r="B20" s="494"/>
      <c r="C20" s="322" t="s">
        <v>223</v>
      </c>
      <c r="D20" s="322" t="s">
        <v>223</v>
      </c>
      <c r="E20" s="325"/>
      <c r="H20" s="238"/>
      <c r="I20" s="239"/>
    </row>
    <row r="21" spans="2:10" ht="30" customHeight="1" x14ac:dyDescent="0.2">
      <c r="B21" s="563" t="s">
        <v>1577</v>
      </c>
      <c r="C21" s="566">
        <v>1689</v>
      </c>
      <c r="D21" s="566">
        <v>2666</v>
      </c>
      <c r="E21" s="325"/>
      <c r="H21" s="239"/>
      <c r="I21" s="240"/>
      <c r="J21" s="410"/>
    </row>
    <row r="22" spans="2:10" ht="17.45" customHeight="1" x14ac:dyDescent="0.2">
      <c r="B22" s="567" t="s">
        <v>1277</v>
      </c>
      <c r="C22" s="290">
        <v>258</v>
      </c>
      <c r="D22" s="290">
        <v>211</v>
      </c>
      <c r="E22" s="325"/>
      <c r="H22" s="239"/>
      <c r="I22" s="240"/>
      <c r="J22" s="410"/>
    </row>
    <row r="23" spans="2:10" ht="17.45" customHeight="1" x14ac:dyDescent="0.2">
      <c r="B23" s="567" t="s">
        <v>1407</v>
      </c>
      <c r="C23" s="290">
        <v>0</v>
      </c>
      <c r="D23" s="290">
        <v>34</v>
      </c>
      <c r="E23" s="325"/>
      <c r="H23" s="239"/>
      <c r="I23" s="240"/>
      <c r="J23" s="410"/>
    </row>
    <row r="24" spans="2:10" ht="17.45" customHeight="1" thickBot="1" x14ac:dyDescent="0.25">
      <c r="B24" s="420" t="s">
        <v>1276</v>
      </c>
      <c r="C24" s="287">
        <v>11</v>
      </c>
      <c r="D24" s="281">
        <v>25</v>
      </c>
      <c r="E24" s="325"/>
      <c r="H24" s="239"/>
      <c r="I24" s="240"/>
      <c r="J24" s="410"/>
    </row>
    <row r="25" spans="2:10" ht="17.45" customHeight="1" thickBot="1" x14ac:dyDescent="0.25">
      <c r="B25" s="717" t="s">
        <v>1240</v>
      </c>
      <c r="C25" s="418">
        <v>1958</v>
      </c>
      <c r="D25" s="282">
        <v>2936</v>
      </c>
      <c r="E25" s="325"/>
      <c r="H25" s="239"/>
      <c r="I25" s="241"/>
      <c r="J25" s="410"/>
    </row>
    <row r="26" spans="2:10" x14ac:dyDescent="0.2">
      <c r="D26" s="325"/>
      <c r="E26" s="325"/>
    </row>
    <row r="27" spans="2:10" x14ac:dyDescent="0.2">
      <c r="D27" s="325"/>
      <c r="E27" s="325"/>
    </row>
    <row r="28" spans="2:10" x14ac:dyDescent="0.2">
      <c r="D28" s="325"/>
      <c r="E28" s="325"/>
    </row>
    <row r="29" spans="2:10" ht="15" thickBot="1" x14ac:dyDescent="0.25">
      <c r="B29" s="344"/>
      <c r="C29" s="344"/>
      <c r="D29" s="416"/>
      <c r="E29" s="325"/>
    </row>
    <row r="30" spans="2:10" ht="17.45" customHeight="1" x14ac:dyDescent="0.2">
      <c r="B30" s="493"/>
      <c r="C30" s="319" t="s">
        <v>1328</v>
      </c>
      <c r="D30" s="330" t="s">
        <v>1194</v>
      </c>
      <c r="G30" s="247"/>
      <c r="H30" s="244"/>
      <c r="I30" s="244"/>
    </row>
    <row r="31" spans="2:10" ht="17.45" customHeight="1" thickBot="1" x14ac:dyDescent="0.25">
      <c r="B31" s="492"/>
      <c r="C31" s="322" t="s">
        <v>223</v>
      </c>
      <c r="D31" s="338" t="s">
        <v>223</v>
      </c>
      <c r="G31" s="398"/>
      <c r="H31" s="398"/>
      <c r="I31" s="399"/>
      <c r="J31" s="410"/>
    </row>
    <row r="32" spans="2:10" ht="29.25" customHeight="1" x14ac:dyDescent="0.2">
      <c r="B32" s="718" t="s">
        <v>1578</v>
      </c>
      <c r="C32" s="809"/>
      <c r="D32" s="810"/>
      <c r="G32" s="398"/>
      <c r="H32" s="398"/>
      <c r="I32" s="399"/>
      <c r="J32" s="410"/>
    </row>
    <row r="33" spans="2:10" ht="17.45" customHeight="1" x14ac:dyDescent="0.2">
      <c r="B33" s="692" t="s">
        <v>1278</v>
      </c>
      <c r="C33" s="573">
        <v>1639</v>
      </c>
      <c r="D33" s="290">
        <v>1587</v>
      </c>
      <c r="G33" s="398"/>
      <c r="H33" s="398"/>
      <c r="I33" s="399"/>
      <c r="J33" s="410"/>
    </row>
    <row r="34" spans="2:10" ht="17.45" customHeight="1" thickBot="1" x14ac:dyDescent="0.25">
      <c r="B34" s="420" t="s">
        <v>1249</v>
      </c>
      <c r="C34" s="280">
        <v>252</v>
      </c>
      <c r="D34" s="272">
        <v>1431</v>
      </c>
      <c r="G34" s="398"/>
      <c r="H34" s="398"/>
      <c r="I34" s="399"/>
      <c r="J34" s="410"/>
    </row>
    <row r="35" spans="2:10" ht="17.45" customHeight="1" x14ac:dyDescent="0.2">
      <c r="B35" s="569" t="s">
        <v>1250</v>
      </c>
      <c r="C35" s="664">
        <v>1891</v>
      </c>
      <c r="D35" s="314">
        <v>3018</v>
      </c>
      <c r="G35" s="398"/>
      <c r="H35" s="398"/>
      <c r="I35" s="399"/>
      <c r="J35" s="410"/>
    </row>
    <row r="36" spans="2:10" ht="17.45" customHeight="1" thickBot="1" x14ac:dyDescent="0.25">
      <c r="B36" s="420" t="s">
        <v>1279</v>
      </c>
      <c r="C36" s="280">
        <v>-202</v>
      </c>
      <c r="D36" s="719">
        <v>-352</v>
      </c>
      <c r="G36" s="398"/>
      <c r="H36" s="398"/>
      <c r="I36" s="399"/>
      <c r="J36" s="410"/>
    </row>
    <row r="37" spans="2:10" ht="17.45" customHeight="1" thickBot="1" x14ac:dyDescent="0.25">
      <c r="B37" s="717" t="s">
        <v>216</v>
      </c>
      <c r="C37" s="423">
        <v>1689</v>
      </c>
      <c r="D37" s="271">
        <v>2666</v>
      </c>
      <c r="G37" s="398"/>
      <c r="H37" s="398"/>
      <c r="I37" s="399"/>
      <c r="J37" s="410"/>
    </row>
    <row r="38" spans="2:10" x14ac:dyDescent="0.2">
      <c r="B38" s="419"/>
      <c r="G38" s="244"/>
      <c r="H38" s="244"/>
      <c r="I38" s="400"/>
      <c r="J38" s="410"/>
    </row>
    <row r="40" spans="2:10" ht="15" x14ac:dyDescent="0.25">
      <c r="B40" s="407" t="s">
        <v>1422</v>
      </c>
    </row>
    <row r="41" spans="2:10" ht="15" thickBot="1" x14ac:dyDescent="0.25">
      <c r="B41" s="344"/>
      <c r="C41" s="344"/>
      <c r="D41" s="344"/>
      <c r="E41" s="344"/>
      <c r="F41" s="344"/>
    </row>
    <row r="42" spans="2:10" ht="17.45" customHeight="1" x14ac:dyDescent="0.2">
      <c r="B42" s="493"/>
      <c r="C42" s="318" t="s">
        <v>1328</v>
      </c>
      <c r="D42" s="424" t="s">
        <v>1328</v>
      </c>
      <c r="E42" s="318" t="s">
        <v>1194</v>
      </c>
      <c r="F42" s="424" t="s">
        <v>1194</v>
      </c>
      <c r="H42" s="244"/>
      <c r="I42" s="401"/>
    </row>
    <row r="43" spans="2:10" ht="17.45" customHeight="1" thickBot="1" x14ac:dyDescent="0.25">
      <c r="B43" s="492"/>
      <c r="C43" s="426" t="s">
        <v>223</v>
      </c>
      <c r="D43" s="355" t="s">
        <v>223</v>
      </c>
      <c r="E43" s="337" t="s">
        <v>223</v>
      </c>
      <c r="F43" s="355" t="s">
        <v>223</v>
      </c>
      <c r="H43" s="244"/>
      <c r="I43" s="402"/>
    </row>
    <row r="44" spans="2:10" ht="17.45" customHeight="1" x14ac:dyDescent="0.2">
      <c r="B44" s="563" t="s">
        <v>1280</v>
      </c>
      <c r="C44" s="720">
        <v>66</v>
      </c>
      <c r="D44" s="721"/>
      <c r="E44" s="720">
        <v>122</v>
      </c>
      <c r="F44" s="721"/>
      <c r="H44" s="244"/>
      <c r="I44" s="402"/>
    </row>
    <row r="45" spans="2:10" ht="17.45" customHeight="1" thickBot="1" x14ac:dyDescent="0.25">
      <c r="B45" s="420" t="s">
        <v>560</v>
      </c>
      <c r="C45" s="263">
        <v>-6</v>
      </c>
      <c r="D45" s="365"/>
      <c r="E45" s="267">
        <v>-10</v>
      </c>
      <c r="F45" s="365"/>
      <c r="H45" s="244"/>
      <c r="I45" s="402"/>
    </row>
    <row r="46" spans="2:10" ht="17.45" customHeight="1" x14ac:dyDescent="0.2">
      <c r="B46" s="567" t="s">
        <v>1281</v>
      </c>
      <c r="C46" s="699"/>
      <c r="D46" s="703">
        <v>60</v>
      </c>
      <c r="E46" s="699"/>
      <c r="F46" s="703">
        <v>112</v>
      </c>
      <c r="H46" s="244"/>
      <c r="I46" s="402"/>
    </row>
    <row r="47" spans="2:10" ht="17.45" customHeight="1" x14ac:dyDescent="0.2">
      <c r="B47" s="567" t="s">
        <v>561</v>
      </c>
      <c r="C47" s="697"/>
      <c r="D47" s="703">
        <v>42</v>
      </c>
      <c r="E47" s="697"/>
      <c r="F47" s="703">
        <v>24</v>
      </c>
      <c r="H47" s="244"/>
      <c r="I47" s="402"/>
    </row>
    <row r="48" spans="2:10" ht="17.45" customHeight="1" x14ac:dyDescent="0.2">
      <c r="B48" s="567" t="s">
        <v>1517</v>
      </c>
      <c r="C48" s="697"/>
      <c r="D48" s="703">
        <v>3</v>
      </c>
      <c r="E48" s="697"/>
      <c r="F48" s="703" t="s">
        <v>1193</v>
      </c>
      <c r="H48" s="244"/>
      <c r="I48" s="402"/>
    </row>
    <row r="49" spans="2:9" ht="17.45" customHeight="1" thickBot="1" x14ac:dyDescent="0.25">
      <c r="B49" s="567" t="s">
        <v>562</v>
      </c>
      <c r="C49" s="697"/>
      <c r="D49" s="430">
        <v>2</v>
      </c>
      <c r="E49" s="708"/>
      <c r="F49" s="421" t="s">
        <v>1193</v>
      </c>
      <c r="H49" s="244"/>
      <c r="I49" s="402"/>
    </row>
    <row r="50" spans="2:9" ht="17.45" customHeight="1" thickBot="1" x14ac:dyDescent="0.25">
      <c r="B50" s="569" t="s">
        <v>563</v>
      </c>
      <c r="C50" s="697"/>
      <c r="D50" s="422">
        <v>107</v>
      </c>
      <c r="E50" s="364"/>
      <c r="F50" s="422">
        <v>136</v>
      </c>
      <c r="H50" s="244"/>
      <c r="I50" s="402"/>
    </row>
    <row r="51" spans="2:9" ht="17.45" customHeight="1" x14ac:dyDescent="0.2">
      <c r="B51" s="722"/>
      <c r="C51" s="722"/>
      <c r="D51" s="723"/>
      <c r="E51" s="629"/>
      <c r="F51" s="723"/>
      <c r="G51" s="425"/>
      <c r="H51" s="244"/>
      <c r="I51" s="402"/>
    </row>
    <row r="52" spans="2:9" ht="17.45" customHeight="1" x14ac:dyDescent="0.2">
      <c r="B52" s="391" t="s">
        <v>564</v>
      </c>
      <c r="C52" s="412"/>
      <c r="D52" s="448">
        <v>13</v>
      </c>
      <c r="E52" s="364"/>
      <c r="F52" s="448">
        <v>18</v>
      </c>
      <c r="H52" s="244"/>
      <c r="I52" s="402"/>
    </row>
    <row r="53" spans="2:9" ht="17.45" customHeight="1" x14ac:dyDescent="0.2">
      <c r="B53" s="567" t="s">
        <v>563</v>
      </c>
      <c r="C53" s="724"/>
      <c r="D53" s="703">
        <v>107</v>
      </c>
      <c r="E53" s="697"/>
      <c r="F53" s="808">
        <v>136</v>
      </c>
      <c r="G53" s="425"/>
      <c r="H53" s="247"/>
      <c r="I53" s="403"/>
    </row>
    <row r="54" spans="2:9" ht="17.45" customHeight="1" thickBot="1" x14ac:dyDescent="0.25">
      <c r="B54" s="567" t="s">
        <v>1282</v>
      </c>
      <c r="C54" s="724"/>
      <c r="D54" s="365">
        <v>-112</v>
      </c>
      <c r="E54" s="708"/>
      <c r="F54" s="365">
        <v>-141</v>
      </c>
      <c r="H54" s="244"/>
      <c r="I54" s="402"/>
    </row>
    <row r="55" spans="2:9" ht="17.45" customHeight="1" thickBot="1" x14ac:dyDescent="0.25">
      <c r="B55" s="353" t="s">
        <v>565</v>
      </c>
      <c r="C55" s="725"/>
      <c r="D55" s="368">
        <v>8</v>
      </c>
      <c r="E55" s="263"/>
      <c r="F55" s="368">
        <v>13</v>
      </c>
      <c r="H55" s="244"/>
      <c r="I55" s="402"/>
    </row>
    <row r="56" spans="2:9" x14ac:dyDescent="0.2">
      <c r="B56" s="419"/>
      <c r="E56" s="413"/>
      <c r="F56" s="560"/>
      <c r="H56" s="244"/>
      <c r="I56" s="402"/>
    </row>
    <row r="57" spans="2:9" x14ac:dyDescent="0.2">
      <c r="H57" s="247"/>
      <c r="I57" s="403"/>
    </row>
  </sheetData>
  <mergeCells count="5">
    <mergeCell ref="B1:D1"/>
    <mergeCell ref="B5:B6"/>
    <mergeCell ref="B19:B20"/>
    <mergeCell ref="B30:B31"/>
    <mergeCell ref="B42:B43"/>
  </mergeCells>
  <pageMargins left="0.70866141732283472" right="0.70866141732283472" top="0.74803149606299213" bottom="0.74803149606299213" header="0.31496062992125984" footer="0.31496062992125984"/>
  <pageSetup paperSize="9" scale="78" fitToHeight="2" orientation="portrait" r:id="rId1"/>
  <rowBreaks count="1" manualBreakCount="1">
    <brk id="38"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6"/>
  <sheetViews>
    <sheetView topLeftCell="A16" workbookViewId="0">
      <selection activeCell="I12" sqref="I12"/>
    </sheetView>
  </sheetViews>
  <sheetFormatPr defaultRowHeight="14.25" x14ac:dyDescent="0.2"/>
  <cols>
    <col min="1" max="1" width="1.42578125" style="195" customWidth="1"/>
    <col min="2" max="2" width="49.140625" style="195" customWidth="1"/>
    <col min="3" max="7" width="12.28515625" style="195" customWidth="1"/>
    <col min="8" max="16384" width="9.140625" style="195"/>
  </cols>
  <sheetData>
    <row r="1" spans="1:8" s="202" customFormat="1" ht="30" x14ac:dyDescent="0.4">
      <c r="B1" s="487" t="s">
        <v>1518</v>
      </c>
      <c r="C1" s="487"/>
      <c r="D1" s="488"/>
      <c r="E1" s="488"/>
      <c r="F1" s="488"/>
      <c r="G1" s="488"/>
    </row>
    <row r="3" spans="1:8" ht="15" thickBot="1" x14ac:dyDescent="0.25">
      <c r="B3" s="331"/>
      <c r="C3" s="331"/>
      <c r="D3" s="331"/>
      <c r="E3" s="331"/>
    </row>
    <row r="4" spans="1:8" ht="17.45" customHeight="1" x14ac:dyDescent="0.2">
      <c r="B4" s="555"/>
      <c r="C4" s="556"/>
      <c r="D4" s="319" t="s">
        <v>1328</v>
      </c>
      <c r="E4" s="415" t="s">
        <v>1194</v>
      </c>
      <c r="F4" s="325"/>
      <c r="G4" s="324"/>
      <c r="H4" s="324"/>
    </row>
    <row r="5" spans="1:8" ht="17.45" customHeight="1" thickBot="1" x14ac:dyDescent="0.25">
      <c r="B5" s="557"/>
      <c r="C5" s="558"/>
      <c r="D5" s="322" t="s">
        <v>223</v>
      </c>
      <c r="E5" s="338" t="s">
        <v>223</v>
      </c>
      <c r="F5" s="325"/>
      <c r="G5" s="324"/>
      <c r="H5" s="324"/>
    </row>
    <row r="6" spans="1:8" ht="17.45" customHeight="1" x14ac:dyDescent="0.2">
      <c r="B6" s="663" t="s">
        <v>1423</v>
      </c>
      <c r="C6" s="729"/>
      <c r="D6" s="730" t="s">
        <v>1193</v>
      </c>
      <c r="E6" s="731" t="s">
        <v>1193</v>
      </c>
      <c r="F6" s="325"/>
      <c r="G6" s="324"/>
      <c r="H6" s="324"/>
    </row>
    <row r="7" spans="1:8" ht="17.45" customHeight="1" thickBot="1" x14ac:dyDescent="0.25">
      <c r="B7" s="726" t="s">
        <v>1424</v>
      </c>
      <c r="C7" s="468"/>
      <c r="D7" s="727" t="s">
        <v>1193</v>
      </c>
      <c r="E7" s="728" t="s">
        <v>1193</v>
      </c>
      <c r="F7" s="325"/>
      <c r="G7" s="324"/>
      <c r="H7" s="324"/>
    </row>
    <row r="8" spans="1:8" x14ac:dyDescent="0.2">
      <c r="B8" s="324"/>
      <c r="C8" s="324"/>
      <c r="D8" s="325"/>
      <c r="E8" s="325"/>
      <c r="F8" s="325"/>
      <c r="G8" s="324"/>
      <c r="H8" s="324"/>
    </row>
    <row r="9" spans="1:8" x14ac:dyDescent="0.2">
      <c r="B9" s="324"/>
      <c r="C9" s="324"/>
      <c r="D9" s="325"/>
      <c r="E9" s="325"/>
      <c r="F9" s="325"/>
      <c r="G9" s="324"/>
      <c r="H9" s="324"/>
    </row>
    <row r="10" spans="1:8" ht="15" thickBot="1" x14ac:dyDescent="0.25">
      <c r="B10" s="344"/>
      <c r="C10" s="344"/>
      <c r="D10" s="416"/>
      <c r="E10" s="416"/>
      <c r="F10" s="325"/>
      <c r="G10" s="324"/>
      <c r="H10" s="324"/>
    </row>
    <row r="11" spans="1:8" ht="17.45" customHeight="1" x14ac:dyDescent="0.2">
      <c r="B11" s="550"/>
      <c r="C11" s="559"/>
      <c r="D11" s="417" t="s">
        <v>1328</v>
      </c>
      <c r="E11" s="432" t="s">
        <v>1194</v>
      </c>
      <c r="F11" s="325"/>
      <c r="G11" s="324"/>
      <c r="H11" s="324"/>
    </row>
    <row r="12" spans="1:8" ht="17.45" customHeight="1" thickBot="1" x14ac:dyDescent="0.25">
      <c r="B12" s="551"/>
      <c r="C12" s="549"/>
      <c r="D12" s="322" t="s">
        <v>223</v>
      </c>
      <c r="E12" s="338" t="s">
        <v>223</v>
      </c>
      <c r="F12" s="325"/>
      <c r="G12" s="324"/>
      <c r="H12" s="324"/>
    </row>
    <row r="13" spans="1:8" ht="17.45" customHeight="1" x14ac:dyDescent="0.2">
      <c r="A13" s="299"/>
      <c r="B13" s="732" t="s">
        <v>1377</v>
      </c>
      <c r="C13" s="733"/>
      <c r="D13" s="566">
        <v>3347179</v>
      </c>
      <c r="E13" s="676">
        <v>-3149236</v>
      </c>
      <c r="F13" s="325"/>
      <c r="G13" s="324"/>
      <c r="H13" s="324"/>
    </row>
    <row r="14" spans="1:8" ht="26.25" customHeight="1" x14ac:dyDescent="0.2">
      <c r="A14" s="299"/>
      <c r="B14" s="734" t="s">
        <v>1519</v>
      </c>
      <c r="C14" s="735"/>
      <c r="D14" s="290">
        <v>635964</v>
      </c>
      <c r="E14" s="656">
        <v>-598355</v>
      </c>
      <c r="F14" s="325"/>
      <c r="G14" s="324"/>
      <c r="H14" s="324"/>
    </row>
    <row r="15" spans="1:8" ht="26.25" customHeight="1" x14ac:dyDescent="0.2">
      <c r="A15" s="299"/>
      <c r="B15" s="734" t="s">
        <v>1425</v>
      </c>
      <c r="C15" s="735"/>
      <c r="D15" s="290">
        <v>4215</v>
      </c>
      <c r="E15" s="656">
        <v>2102</v>
      </c>
      <c r="F15" s="325"/>
      <c r="G15" s="324"/>
      <c r="H15" s="324"/>
    </row>
    <row r="16" spans="1:8" ht="26.25" customHeight="1" x14ac:dyDescent="0.2">
      <c r="A16" s="299"/>
      <c r="B16" s="734" t="s">
        <v>1520</v>
      </c>
      <c r="C16" s="735"/>
      <c r="D16" s="290">
        <v>-319</v>
      </c>
      <c r="E16" s="656">
        <v>-324</v>
      </c>
      <c r="F16" s="325"/>
      <c r="G16" s="324"/>
      <c r="H16" s="324"/>
    </row>
    <row r="17" spans="1:8" ht="26.25" customHeight="1" x14ac:dyDescent="0.2">
      <c r="A17" s="299"/>
      <c r="B17" s="734" t="s">
        <v>1426</v>
      </c>
      <c r="C17" s="735"/>
      <c r="D17" s="290">
        <v>4835</v>
      </c>
      <c r="E17" s="656">
        <v>3931</v>
      </c>
      <c r="F17" s="325"/>
      <c r="G17" s="324"/>
      <c r="H17" s="324"/>
    </row>
    <row r="18" spans="1:8" ht="26.25" customHeight="1" x14ac:dyDescent="0.2">
      <c r="A18" s="299"/>
      <c r="B18" s="734" t="s">
        <v>1427</v>
      </c>
      <c r="C18" s="735"/>
      <c r="D18" s="290">
        <v>-647337</v>
      </c>
      <c r="E18" s="656">
        <v>589393</v>
      </c>
      <c r="F18" s="325"/>
      <c r="G18" s="324"/>
      <c r="H18" s="324"/>
    </row>
    <row r="19" spans="1:8" ht="17.45" customHeight="1" x14ac:dyDescent="0.2">
      <c r="A19" s="299"/>
      <c r="B19" s="734" t="s">
        <v>1428</v>
      </c>
      <c r="C19" s="735"/>
      <c r="D19" s="290">
        <v>2642</v>
      </c>
      <c r="E19" s="656">
        <v>3253</v>
      </c>
      <c r="F19" s="325"/>
      <c r="G19" s="324"/>
      <c r="H19" s="324"/>
    </row>
    <row r="20" spans="1:8" ht="21.75" customHeight="1" thickBot="1" x14ac:dyDescent="0.25">
      <c r="A20" s="299"/>
      <c r="B20" s="498" t="s">
        <v>1429</v>
      </c>
      <c r="C20" s="499"/>
      <c r="D20" s="282">
        <v>0</v>
      </c>
      <c r="E20" s="282" t="s">
        <v>1193</v>
      </c>
      <c r="F20" s="325"/>
      <c r="G20" s="324"/>
      <c r="H20" s="324"/>
    </row>
    <row r="21" spans="1:8" x14ac:dyDescent="0.2">
      <c r="B21" s="324"/>
      <c r="C21" s="324"/>
      <c r="D21" s="325"/>
      <c r="E21" s="325"/>
      <c r="F21" s="325"/>
      <c r="G21" s="324"/>
      <c r="H21" s="324"/>
    </row>
    <row r="22" spans="1:8" x14ac:dyDescent="0.2">
      <c r="B22" s="324"/>
      <c r="C22" s="324"/>
      <c r="D22" s="325"/>
      <c r="E22" s="325"/>
      <c r="F22" s="325"/>
      <c r="G22" s="324"/>
      <c r="H22" s="324"/>
    </row>
    <row r="23" spans="1:8" ht="15" thickBot="1" x14ac:dyDescent="0.25">
      <c r="B23" s="344"/>
      <c r="C23" s="344"/>
      <c r="D23" s="416"/>
      <c r="E23" s="416"/>
      <c r="F23" s="416"/>
      <c r="G23" s="324"/>
      <c r="H23" s="324"/>
    </row>
    <row r="24" spans="1:8" ht="30" customHeight="1" thickBot="1" x14ac:dyDescent="0.25">
      <c r="B24" s="428"/>
      <c r="C24" s="495" t="s">
        <v>1430</v>
      </c>
      <c r="D24" s="496"/>
      <c r="E24" s="495" t="s">
        <v>1431</v>
      </c>
      <c r="F24" s="497"/>
      <c r="G24" s="324"/>
    </row>
    <row r="25" spans="1:8" ht="17.45" customHeight="1" x14ac:dyDescent="0.2">
      <c r="B25" s="420"/>
      <c r="C25" s="354">
        <v>2023</v>
      </c>
      <c r="D25" s="350">
        <v>2022</v>
      </c>
      <c r="E25" s="354">
        <v>2023</v>
      </c>
      <c r="F25" s="350">
        <v>2022</v>
      </c>
      <c r="G25" s="324"/>
    </row>
    <row r="26" spans="1:8" ht="17.45" customHeight="1" thickBot="1" x14ac:dyDescent="0.25">
      <c r="B26" s="414"/>
      <c r="C26" s="337" t="s">
        <v>223</v>
      </c>
      <c r="D26" s="355" t="s">
        <v>223</v>
      </c>
      <c r="E26" s="337" t="s">
        <v>223</v>
      </c>
      <c r="F26" s="338" t="s">
        <v>223</v>
      </c>
      <c r="G26" s="324"/>
    </row>
    <row r="27" spans="1:8" ht="17.45" customHeight="1" x14ac:dyDescent="0.2">
      <c r="B27" s="692" t="s">
        <v>1432</v>
      </c>
      <c r="C27" s="699">
        <v>0</v>
      </c>
      <c r="D27" s="736" t="s">
        <v>1193</v>
      </c>
      <c r="E27" s="699">
        <v>-35373</v>
      </c>
      <c r="F27" s="682">
        <v>-26275</v>
      </c>
      <c r="G27" s="324"/>
    </row>
    <row r="28" spans="1:8" ht="17.45" customHeight="1" x14ac:dyDescent="0.2">
      <c r="B28" s="567" t="s">
        <v>153</v>
      </c>
      <c r="C28" s="697">
        <v>0</v>
      </c>
      <c r="D28" s="703" t="s">
        <v>1193</v>
      </c>
      <c r="E28" s="697">
        <v>-552844</v>
      </c>
      <c r="F28" s="656">
        <v>-1404589</v>
      </c>
      <c r="G28" s="324"/>
    </row>
    <row r="29" spans="1:8" ht="17.45" customHeight="1" thickBot="1" x14ac:dyDescent="0.25">
      <c r="B29" s="420" t="s">
        <v>310</v>
      </c>
      <c r="C29" s="704">
        <v>0</v>
      </c>
      <c r="D29" s="430" t="s">
        <v>1193</v>
      </c>
      <c r="E29" s="263">
        <v>-6019</v>
      </c>
      <c r="F29" s="270">
        <v>-6406</v>
      </c>
      <c r="G29" s="324"/>
    </row>
    <row r="30" spans="1:8" ht="25.5" customHeight="1" thickBot="1" x14ac:dyDescent="0.25">
      <c r="B30" s="717" t="s">
        <v>216</v>
      </c>
      <c r="C30" s="263">
        <v>0</v>
      </c>
      <c r="D30" s="430">
        <v>0</v>
      </c>
      <c r="E30" s="329">
        <v>-594236</v>
      </c>
      <c r="F30" s="273">
        <v>-1437270</v>
      </c>
      <c r="G30" s="324"/>
    </row>
    <row r="31" spans="1:8" x14ac:dyDescent="0.2">
      <c r="B31" s="324"/>
      <c r="C31" s="324"/>
      <c r="D31" s="324"/>
      <c r="E31" s="324"/>
      <c r="F31" s="324"/>
      <c r="G31" s="324"/>
      <c r="H31" s="324"/>
    </row>
    <row r="32" spans="1:8" x14ac:dyDescent="0.2">
      <c r="B32" s="324"/>
      <c r="C32" s="324"/>
      <c r="D32" s="324"/>
      <c r="E32" s="324"/>
      <c r="F32" s="324"/>
      <c r="G32" s="324"/>
      <c r="H32" s="324"/>
    </row>
    <row r="33" spans="2:8" x14ac:dyDescent="0.2">
      <c r="B33" s="324"/>
      <c r="C33" s="324"/>
      <c r="D33" s="324"/>
      <c r="E33" s="324"/>
      <c r="F33" s="324"/>
      <c r="G33" s="324"/>
      <c r="H33" s="324"/>
    </row>
    <row r="34" spans="2:8" x14ac:dyDescent="0.2">
      <c r="B34" s="324"/>
      <c r="C34" s="324"/>
      <c r="D34" s="324"/>
      <c r="E34" s="324"/>
      <c r="F34" s="324"/>
      <c r="G34" s="324"/>
      <c r="H34" s="324"/>
    </row>
    <row r="36" spans="2:8" x14ac:dyDescent="0.2">
      <c r="D36" s="526"/>
    </row>
  </sheetData>
  <mergeCells count="13">
    <mergeCell ref="C24:D24"/>
    <mergeCell ref="E24:F24"/>
    <mergeCell ref="B17:C17"/>
    <mergeCell ref="B18:C18"/>
    <mergeCell ref="B19:C19"/>
    <mergeCell ref="B20:C20"/>
    <mergeCell ref="B1:G1"/>
    <mergeCell ref="B13:C13"/>
    <mergeCell ref="B14:C14"/>
    <mergeCell ref="B15:C15"/>
    <mergeCell ref="B16:C16"/>
    <mergeCell ref="B4:B5"/>
    <mergeCell ref="B11:B12"/>
  </mergeCells>
  <pageMargins left="0.70866141732283472" right="0.70866141732283472" top="0.74803149606299213" bottom="0.74803149606299213" header="0.31496062992125984" footer="0.31496062992125984"/>
  <pageSetup paperSize="9" scale="7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49"/>
  <sheetViews>
    <sheetView topLeftCell="A31" workbookViewId="0">
      <selection activeCell="F12" sqref="F12:F13"/>
    </sheetView>
  </sheetViews>
  <sheetFormatPr defaultRowHeight="12.75" x14ac:dyDescent="0.2"/>
  <cols>
    <col min="1" max="1" width="2" style="223" customWidth="1"/>
    <col min="2" max="2" width="36" style="434" customWidth="1"/>
    <col min="3" max="9" width="12.42578125" style="434" customWidth="1"/>
    <col min="10" max="10" width="13.85546875" style="434" customWidth="1"/>
    <col min="11" max="11" width="12.42578125" style="434" customWidth="1"/>
    <col min="12" max="12" width="3.42578125" style="222" customWidth="1"/>
    <col min="13" max="16384" width="9.140625" style="223"/>
  </cols>
  <sheetData>
    <row r="1" spans="2:13" ht="30" x14ac:dyDescent="0.4">
      <c r="B1" s="489" t="s">
        <v>1522</v>
      </c>
      <c r="C1" s="490"/>
      <c r="D1" s="490"/>
      <c r="E1" s="490"/>
      <c r="F1" s="490"/>
      <c r="G1" s="490"/>
      <c r="H1" s="490"/>
      <c r="I1" s="490"/>
      <c r="J1" s="490"/>
      <c r="K1" s="490"/>
    </row>
    <row r="2" spans="2:13" s="202" customFormat="1" ht="14.25" customHeight="1" thickBot="1" x14ac:dyDescent="0.45">
      <c r="B2" s="436"/>
      <c r="C2" s="436"/>
      <c r="D2" s="436"/>
      <c r="E2" s="436"/>
      <c r="F2" s="436"/>
      <c r="G2" s="436"/>
      <c r="H2" s="436"/>
      <c r="I2" s="436"/>
      <c r="J2" s="436"/>
      <c r="K2" s="436"/>
      <c r="L2" s="224"/>
    </row>
    <row r="3" spans="2:13" ht="51" x14ac:dyDescent="0.2">
      <c r="B3" s="429"/>
      <c r="C3" s="318" t="s">
        <v>241</v>
      </c>
      <c r="D3" s="318" t="s">
        <v>87</v>
      </c>
      <c r="E3" s="318" t="s">
        <v>1436</v>
      </c>
      <c r="F3" s="433" t="s">
        <v>1433</v>
      </c>
      <c r="G3" s="318" t="s">
        <v>1437</v>
      </c>
      <c r="H3" s="433" t="s">
        <v>1434</v>
      </c>
      <c r="I3" s="433" t="s">
        <v>1435</v>
      </c>
      <c r="J3" s="433" t="s">
        <v>674</v>
      </c>
      <c r="K3" s="350" t="s">
        <v>216</v>
      </c>
      <c r="L3" s="225"/>
    </row>
    <row r="4" spans="2:13" ht="17.45" customHeight="1" thickBot="1" x14ac:dyDescent="0.25">
      <c r="B4" s="392"/>
      <c r="C4" s="337" t="s">
        <v>223</v>
      </c>
      <c r="D4" s="337" t="s">
        <v>223</v>
      </c>
      <c r="E4" s="337" t="s">
        <v>223</v>
      </c>
      <c r="F4" s="337" t="s">
        <v>223</v>
      </c>
      <c r="G4" s="337" t="s">
        <v>223</v>
      </c>
      <c r="H4" s="337" t="s">
        <v>223</v>
      </c>
      <c r="I4" s="337" t="s">
        <v>223</v>
      </c>
      <c r="J4" s="337" t="s">
        <v>223</v>
      </c>
      <c r="K4" s="355" t="s">
        <v>223</v>
      </c>
      <c r="L4" s="226"/>
    </row>
    <row r="5" spans="2:13" ht="17.45" customHeight="1" x14ac:dyDescent="0.2">
      <c r="B5" s="391" t="s">
        <v>84</v>
      </c>
      <c r="C5" s="737"/>
      <c r="D5" s="738"/>
      <c r="E5" s="738"/>
      <c r="F5" s="738"/>
      <c r="G5" s="738"/>
      <c r="H5" s="738"/>
      <c r="I5" s="738"/>
      <c r="J5" s="738"/>
      <c r="K5" s="739"/>
      <c r="L5" s="227"/>
    </row>
    <row r="6" spans="2:13" ht="17.45" customHeight="1" x14ac:dyDescent="0.2">
      <c r="B6" s="567" t="s">
        <v>1438</v>
      </c>
      <c r="C6" s="697">
        <v>8441</v>
      </c>
      <c r="D6" s="697">
        <v>1658</v>
      </c>
      <c r="E6" s="697">
        <v>5040</v>
      </c>
      <c r="F6" s="697">
        <v>2804</v>
      </c>
      <c r="G6" s="697">
        <v>125859</v>
      </c>
      <c r="H6" s="697">
        <v>17758</v>
      </c>
      <c r="I6" s="697">
        <v>6282</v>
      </c>
      <c r="J6" s="697">
        <v>8744</v>
      </c>
      <c r="K6" s="703">
        <v>176586</v>
      </c>
      <c r="L6" s="228"/>
      <c r="M6" s="229"/>
    </row>
    <row r="7" spans="2:13" ht="17.45" customHeight="1" x14ac:dyDescent="0.2">
      <c r="B7" s="659" t="s">
        <v>307</v>
      </c>
      <c r="C7" s="697">
        <v>112</v>
      </c>
      <c r="D7" s="697">
        <v>0</v>
      </c>
      <c r="E7" s="697">
        <v>188</v>
      </c>
      <c r="F7" s="697">
        <v>251</v>
      </c>
      <c r="G7" s="697">
        <v>13628</v>
      </c>
      <c r="H7" s="697">
        <v>1225</v>
      </c>
      <c r="I7" s="697">
        <v>409</v>
      </c>
      <c r="J7" s="697">
        <v>2405</v>
      </c>
      <c r="K7" s="703">
        <v>18218</v>
      </c>
      <c r="L7" s="227"/>
      <c r="M7" s="229"/>
    </row>
    <row r="8" spans="2:13" ht="17.45" customHeight="1" x14ac:dyDescent="0.2">
      <c r="B8" s="659" t="s">
        <v>1351</v>
      </c>
      <c r="C8" s="697">
        <v>0</v>
      </c>
      <c r="D8" s="697">
        <v>0</v>
      </c>
      <c r="E8" s="697">
        <v>0</v>
      </c>
      <c r="F8" s="697">
        <v>0</v>
      </c>
      <c r="G8" s="697">
        <v>0</v>
      </c>
      <c r="H8" s="697">
        <v>0</v>
      </c>
      <c r="I8" s="697">
        <v>403</v>
      </c>
      <c r="J8" s="697">
        <v>0</v>
      </c>
      <c r="K8" s="703">
        <v>403</v>
      </c>
      <c r="L8" s="227"/>
      <c r="M8" s="229"/>
    </row>
    <row r="9" spans="2:13" ht="17.45" customHeight="1" x14ac:dyDescent="0.2">
      <c r="B9" s="659" t="s">
        <v>85</v>
      </c>
      <c r="C9" s="697">
        <v>0</v>
      </c>
      <c r="D9" s="697">
        <v>0</v>
      </c>
      <c r="E9" s="697">
        <v>137</v>
      </c>
      <c r="F9" s="697">
        <v>96</v>
      </c>
      <c r="G9" s="697">
        <v>6019</v>
      </c>
      <c r="H9" s="697">
        <v>0</v>
      </c>
      <c r="I9" s="697">
        <v>0</v>
      </c>
      <c r="J9" s="697">
        <v>-6252</v>
      </c>
      <c r="K9" s="703">
        <v>0</v>
      </c>
      <c r="L9" s="227"/>
      <c r="M9" s="229"/>
    </row>
    <row r="10" spans="2:13" ht="17.45" customHeight="1" x14ac:dyDescent="0.2">
      <c r="B10" s="659" t="s">
        <v>308</v>
      </c>
      <c r="C10" s="697">
        <v>0</v>
      </c>
      <c r="D10" s="697">
        <v>0</v>
      </c>
      <c r="E10" s="697">
        <v>-92</v>
      </c>
      <c r="F10" s="697">
        <v>-99</v>
      </c>
      <c r="G10" s="697">
        <v>-915</v>
      </c>
      <c r="H10" s="697">
        <v>-4</v>
      </c>
      <c r="I10" s="697">
        <v>-47</v>
      </c>
      <c r="J10" s="697">
        <v>0</v>
      </c>
      <c r="K10" s="703">
        <v>-1157</v>
      </c>
      <c r="L10" s="227"/>
      <c r="M10" s="229"/>
    </row>
    <row r="11" spans="2:13" ht="17.45" customHeight="1" x14ac:dyDescent="0.2">
      <c r="B11" s="659" t="s">
        <v>1439</v>
      </c>
      <c r="C11" s="697">
        <v>0</v>
      </c>
      <c r="D11" s="697">
        <v>0</v>
      </c>
      <c r="E11" s="697">
        <v>0</v>
      </c>
      <c r="F11" s="697">
        <v>0</v>
      </c>
      <c r="G11" s="697">
        <v>0</v>
      </c>
      <c r="H11" s="697">
        <v>0</v>
      </c>
      <c r="I11" s="697">
        <v>0</v>
      </c>
      <c r="J11" s="697">
        <v>0</v>
      </c>
      <c r="K11" s="703">
        <v>0</v>
      </c>
      <c r="L11" s="227"/>
      <c r="M11" s="229"/>
    </row>
    <row r="12" spans="2:13" ht="17.45" customHeight="1" thickBot="1" x14ac:dyDescent="0.25">
      <c r="B12" s="740" t="s">
        <v>309</v>
      </c>
      <c r="C12" s="704">
        <v>145</v>
      </c>
      <c r="D12" s="263">
        <v>82</v>
      </c>
      <c r="E12" s="263">
        <v>0</v>
      </c>
      <c r="F12" s="263">
        <v>0</v>
      </c>
      <c r="G12" s="263">
        <v>0</v>
      </c>
      <c r="H12" s="263">
        <v>0</v>
      </c>
      <c r="I12" s="263">
        <v>0</v>
      </c>
      <c r="J12" s="263">
        <v>0</v>
      </c>
      <c r="K12" s="430">
        <v>227</v>
      </c>
      <c r="L12" s="230"/>
      <c r="M12" s="229"/>
    </row>
    <row r="13" spans="2:13" ht="18" customHeight="1" thickBot="1" x14ac:dyDescent="0.25">
      <c r="B13" s="582" t="s">
        <v>1327</v>
      </c>
      <c r="C13" s="366">
        <v>8698</v>
      </c>
      <c r="D13" s="367">
        <v>1740</v>
      </c>
      <c r="E13" s="367">
        <v>5273</v>
      </c>
      <c r="F13" s="367">
        <v>3052</v>
      </c>
      <c r="G13" s="367">
        <v>144591</v>
      </c>
      <c r="H13" s="367">
        <v>18979</v>
      </c>
      <c r="I13" s="367">
        <v>7047</v>
      </c>
      <c r="J13" s="367">
        <v>4897</v>
      </c>
      <c r="K13" s="368">
        <v>194277</v>
      </c>
      <c r="L13" s="231"/>
      <c r="M13" s="229"/>
    </row>
    <row r="14" spans="2:13" ht="17.45" customHeight="1" x14ac:dyDescent="0.2">
      <c r="B14" s="569"/>
      <c r="C14" s="707"/>
      <c r="D14" s="707"/>
      <c r="E14" s="707"/>
      <c r="F14" s="707"/>
      <c r="G14" s="707"/>
      <c r="H14" s="707"/>
      <c r="I14" s="707"/>
      <c r="J14" s="707"/>
      <c r="K14" s="701"/>
      <c r="L14" s="231"/>
      <c r="M14" s="229"/>
    </row>
    <row r="15" spans="2:13" ht="17.45" customHeight="1" x14ac:dyDescent="0.2">
      <c r="B15" s="569" t="s">
        <v>77</v>
      </c>
      <c r="C15" s="697"/>
      <c r="D15" s="697"/>
      <c r="E15" s="697"/>
      <c r="F15" s="697"/>
      <c r="G15" s="697"/>
      <c r="H15" s="697"/>
      <c r="I15" s="697"/>
      <c r="J15" s="697"/>
      <c r="K15" s="703"/>
      <c r="L15" s="227"/>
      <c r="M15" s="229"/>
    </row>
    <row r="16" spans="2:13" ht="17.45" customHeight="1" x14ac:dyDescent="0.2">
      <c r="B16" s="567" t="s">
        <v>1438</v>
      </c>
      <c r="C16" s="697">
        <v>0</v>
      </c>
      <c r="D16" s="697">
        <v>58</v>
      </c>
      <c r="E16" s="697">
        <v>4547</v>
      </c>
      <c r="F16" s="697">
        <v>2390</v>
      </c>
      <c r="G16" s="697">
        <v>125859</v>
      </c>
      <c r="H16" s="697">
        <v>17758</v>
      </c>
      <c r="I16" s="697">
        <v>211</v>
      </c>
      <c r="J16" s="697" t="s">
        <v>1193</v>
      </c>
      <c r="K16" s="703">
        <v>150823</v>
      </c>
      <c r="L16" s="227"/>
    </row>
    <row r="17" spans="2:12" ht="17.45" customHeight="1" x14ac:dyDescent="0.2">
      <c r="B17" s="659" t="s">
        <v>86</v>
      </c>
      <c r="C17" s="697">
        <v>0</v>
      </c>
      <c r="D17" s="697">
        <v>61</v>
      </c>
      <c r="E17" s="697">
        <v>171</v>
      </c>
      <c r="F17" s="697">
        <v>90</v>
      </c>
      <c r="G17" s="697">
        <v>0</v>
      </c>
      <c r="H17" s="697">
        <v>0</v>
      </c>
      <c r="I17" s="697">
        <v>284</v>
      </c>
      <c r="J17" s="697">
        <v>0</v>
      </c>
      <c r="K17" s="703">
        <v>606</v>
      </c>
      <c r="L17" s="230"/>
    </row>
    <row r="18" spans="2:12" ht="17.45" customHeight="1" x14ac:dyDescent="0.2">
      <c r="B18" s="659" t="s">
        <v>308</v>
      </c>
      <c r="C18" s="697">
        <v>0</v>
      </c>
      <c r="D18" s="697">
        <v>0</v>
      </c>
      <c r="E18" s="697">
        <v>-90</v>
      </c>
      <c r="F18" s="697">
        <v>-99</v>
      </c>
      <c r="G18" s="697">
        <v>-915</v>
      </c>
      <c r="H18" s="697">
        <v>-4</v>
      </c>
      <c r="I18" s="697">
        <v>-47</v>
      </c>
      <c r="J18" s="697">
        <v>0</v>
      </c>
      <c r="K18" s="703">
        <v>-1155</v>
      </c>
      <c r="L18" s="227"/>
    </row>
    <row r="19" spans="2:12" ht="17.45" customHeight="1" x14ac:dyDescent="0.2">
      <c r="B19" s="659" t="s">
        <v>309</v>
      </c>
      <c r="C19" s="697">
        <v>0</v>
      </c>
      <c r="D19" s="697">
        <v>-119</v>
      </c>
      <c r="E19" s="697">
        <v>0</v>
      </c>
      <c r="F19" s="697">
        <v>0</v>
      </c>
      <c r="G19" s="697">
        <v>0</v>
      </c>
      <c r="H19" s="697">
        <v>0</v>
      </c>
      <c r="I19" s="697">
        <v>0</v>
      </c>
      <c r="J19" s="697">
        <v>0</v>
      </c>
      <c r="K19" s="703">
        <v>-119</v>
      </c>
      <c r="L19" s="227"/>
    </row>
    <row r="20" spans="2:12" ht="17.45" customHeight="1" thickBot="1" x14ac:dyDescent="0.25">
      <c r="B20" s="659" t="s">
        <v>218</v>
      </c>
      <c r="C20" s="704">
        <v>0</v>
      </c>
      <c r="D20" s="263">
        <v>0</v>
      </c>
      <c r="E20" s="263">
        <v>134</v>
      </c>
      <c r="F20" s="263">
        <v>279</v>
      </c>
      <c r="G20" s="263">
        <v>19647</v>
      </c>
      <c r="H20" s="263">
        <v>1225</v>
      </c>
      <c r="I20" s="263">
        <v>0</v>
      </c>
      <c r="J20" s="263">
        <v>0</v>
      </c>
      <c r="K20" s="430">
        <v>21285</v>
      </c>
      <c r="L20" s="227"/>
    </row>
    <row r="21" spans="2:12" ht="18" customHeight="1" thickBot="1" x14ac:dyDescent="0.25">
      <c r="B21" s="605" t="s">
        <v>1327</v>
      </c>
      <c r="C21" s="366">
        <v>0</v>
      </c>
      <c r="D21" s="367">
        <v>0</v>
      </c>
      <c r="E21" s="367">
        <v>4762</v>
      </c>
      <c r="F21" s="367">
        <v>2660</v>
      </c>
      <c r="G21" s="367">
        <v>144591</v>
      </c>
      <c r="H21" s="367">
        <v>18979</v>
      </c>
      <c r="I21" s="367">
        <v>448</v>
      </c>
      <c r="J21" s="367">
        <v>0</v>
      </c>
      <c r="K21" s="368">
        <v>171440</v>
      </c>
      <c r="L21" s="231"/>
    </row>
    <row r="22" spans="2:12" ht="17.45" customHeight="1" thickBot="1" x14ac:dyDescent="0.25">
      <c r="B22" s="741"/>
      <c r="C22" s="366"/>
      <c r="D22" s="367"/>
      <c r="E22" s="367"/>
      <c r="F22" s="367"/>
      <c r="G22" s="367"/>
      <c r="H22" s="367"/>
      <c r="I22" s="367"/>
      <c r="J22" s="367"/>
      <c r="K22" s="368"/>
      <c r="L22" s="552"/>
    </row>
    <row r="23" spans="2:12" ht="26.25" customHeight="1" thickBot="1" x14ac:dyDescent="0.25">
      <c r="B23" s="582" t="s">
        <v>1440</v>
      </c>
      <c r="C23" s="449">
        <v>8441</v>
      </c>
      <c r="D23" s="329">
        <v>1600</v>
      </c>
      <c r="E23" s="329">
        <v>493</v>
      </c>
      <c r="F23" s="329">
        <v>414</v>
      </c>
      <c r="G23" s="329" t="s">
        <v>1193</v>
      </c>
      <c r="H23" s="329" t="s">
        <v>1193</v>
      </c>
      <c r="I23" s="329">
        <v>6071</v>
      </c>
      <c r="J23" s="329">
        <v>8744</v>
      </c>
      <c r="K23" s="440">
        <v>25763</v>
      </c>
      <c r="L23" s="553"/>
    </row>
    <row r="24" spans="2:12" ht="26.25" customHeight="1" thickBot="1" x14ac:dyDescent="0.25">
      <c r="B24" s="717" t="s">
        <v>1441</v>
      </c>
      <c r="C24" s="438">
        <v>8698</v>
      </c>
      <c r="D24" s="439">
        <v>1740</v>
      </c>
      <c r="E24" s="439">
        <v>511</v>
      </c>
      <c r="F24" s="439">
        <v>392</v>
      </c>
      <c r="G24" s="439">
        <v>0</v>
      </c>
      <c r="H24" s="439">
        <v>0</v>
      </c>
      <c r="I24" s="439">
        <v>6599</v>
      </c>
      <c r="J24" s="439">
        <v>4897</v>
      </c>
      <c r="K24" s="440">
        <v>22837</v>
      </c>
      <c r="L24" s="554"/>
    </row>
    <row r="25" spans="2:12" x14ac:dyDescent="0.2">
      <c r="C25" s="435"/>
      <c r="D25" s="435"/>
      <c r="E25" s="435"/>
      <c r="F25" s="435"/>
      <c r="G25" s="435"/>
      <c r="H25" s="435"/>
      <c r="I25" s="435"/>
      <c r="J25" s="435"/>
      <c r="K25" s="435"/>
      <c r="L25" s="223"/>
    </row>
    <row r="26" spans="2:12" x14ac:dyDescent="0.2">
      <c r="C26" s="435"/>
      <c r="D26" s="435"/>
      <c r="E26" s="435"/>
    </row>
    <row r="27" spans="2:12" ht="13.5" thickBot="1" x14ac:dyDescent="0.25">
      <c r="B27" s="441"/>
      <c r="C27" s="441"/>
      <c r="D27" s="437"/>
      <c r="E27" s="437"/>
      <c r="F27" s="441"/>
      <c r="G27" s="441"/>
      <c r="H27" s="441"/>
      <c r="I27" s="441"/>
      <c r="J27" s="441"/>
      <c r="K27" s="441"/>
    </row>
    <row r="28" spans="2:12" ht="60" customHeight="1" x14ac:dyDescent="0.2">
      <c r="B28" s="442"/>
      <c r="C28" s="318" t="s">
        <v>241</v>
      </c>
      <c r="D28" s="318" t="s">
        <v>87</v>
      </c>
      <c r="E28" s="318" t="s">
        <v>1436</v>
      </c>
      <c r="F28" s="433" t="s">
        <v>1433</v>
      </c>
      <c r="G28" s="318" t="s">
        <v>1437</v>
      </c>
      <c r="H28" s="433" t="s">
        <v>1434</v>
      </c>
      <c r="I28" s="433" t="s">
        <v>1435</v>
      </c>
      <c r="J28" s="433" t="s">
        <v>674</v>
      </c>
      <c r="K28" s="350" t="s">
        <v>216</v>
      </c>
      <c r="L28" s="225"/>
    </row>
    <row r="29" spans="2:12" ht="17.45" customHeight="1" thickBot="1" x14ac:dyDescent="0.25">
      <c r="B29" s="443"/>
      <c r="C29" s="337" t="s">
        <v>223</v>
      </c>
      <c r="D29" s="337" t="s">
        <v>223</v>
      </c>
      <c r="E29" s="337" t="s">
        <v>223</v>
      </c>
      <c r="F29" s="337" t="s">
        <v>223</v>
      </c>
      <c r="G29" s="337" t="s">
        <v>223</v>
      </c>
      <c r="H29" s="337" t="s">
        <v>223</v>
      </c>
      <c r="I29" s="337" t="s">
        <v>223</v>
      </c>
      <c r="J29" s="337" t="s">
        <v>223</v>
      </c>
      <c r="K29" s="355" t="s">
        <v>223</v>
      </c>
      <c r="L29" s="232"/>
    </row>
    <row r="30" spans="2:12" ht="17.45" customHeight="1" x14ac:dyDescent="0.2">
      <c r="B30" s="591" t="s">
        <v>84</v>
      </c>
      <c r="C30" s="742"/>
      <c r="D30" s="742"/>
      <c r="E30" s="742"/>
      <c r="F30" s="742"/>
      <c r="G30" s="742"/>
      <c r="H30" s="742"/>
      <c r="I30" s="742"/>
      <c r="J30" s="742"/>
      <c r="K30" s="743"/>
      <c r="L30" s="233"/>
    </row>
    <row r="31" spans="2:12" ht="17.45" customHeight="1" x14ac:dyDescent="0.2">
      <c r="B31" s="567" t="s">
        <v>1442</v>
      </c>
      <c r="C31" s="697">
        <v>8073</v>
      </c>
      <c r="D31" s="697">
        <v>1959</v>
      </c>
      <c r="E31" s="697">
        <v>6245</v>
      </c>
      <c r="F31" s="697">
        <v>2511</v>
      </c>
      <c r="G31" s="697">
        <v>116844</v>
      </c>
      <c r="H31" s="697">
        <v>17308</v>
      </c>
      <c r="I31" s="697">
        <v>6151</v>
      </c>
      <c r="J31" s="697">
        <v>2144</v>
      </c>
      <c r="K31" s="703">
        <v>161235</v>
      </c>
      <c r="L31" s="234"/>
    </row>
    <row r="32" spans="2:12" ht="17.45" customHeight="1" x14ac:dyDescent="0.2">
      <c r="B32" s="659" t="s">
        <v>307</v>
      </c>
      <c r="C32" s="697">
        <v>368</v>
      </c>
      <c r="D32" s="697">
        <v>97</v>
      </c>
      <c r="E32" s="697">
        <v>327</v>
      </c>
      <c r="F32" s="697">
        <v>202</v>
      </c>
      <c r="G32" s="697">
        <v>8978</v>
      </c>
      <c r="H32" s="697">
        <v>450</v>
      </c>
      <c r="I32" s="697">
        <v>100</v>
      </c>
      <c r="J32" s="697">
        <v>7161</v>
      </c>
      <c r="K32" s="703">
        <v>17683</v>
      </c>
      <c r="L32" s="234"/>
    </row>
    <row r="33" spans="2:12" ht="17.45" customHeight="1" x14ac:dyDescent="0.2">
      <c r="B33" s="659" t="s">
        <v>1351</v>
      </c>
      <c r="C33" s="697" t="s">
        <v>1193</v>
      </c>
      <c r="D33" s="697" t="s">
        <v>1193</v>
      </c>
      <c r="E33" s="697" t="s">
        <v>1193</v>
      </c>
      <c r="F33" s="697" t="s">
        <v>1193</v>
      </c>
      <c r="G33" s="697" t="s">
        <v>1193</v>
      </c>
      <c r="H33" s="697" t="s">
        <v>1193</v>
      </c>
      <c r="I33" s="697">
        <v>31</v>
      </c>
      <c r="J33" s="697" t="s">
        <v>1193</v>
      </c>
      <c r="K33" s="703">
        <v>31</v>
      </c>
      <c r="L33" s="234"/>
    </row>
    <row r="34" spans="2:12" ht="17.45" customHeight="1" x14ac:dyDescent="0.2">
      <c r="B34" s="659" t="s">
        <v>85</v>
      </c>
      <c r="C34" s="697" t="s">
        <v>1193</v>
      </c>
      <c r="D34" s="744" t="s">
        <v>1193</v>
      </c>
      <c r="E34" s="697">
        <v>249</v>
      </c>
      <c r="F34" s="697">
        <v>132</v>
      </c>
      <c r="G34" s="697">
        <v>180</v>
      </c>
      <c r="H34" s="697" t="s">
        <v>1193</v>
      </c>
      <c r="I34" s="697" t="s">
        <v>1193</v>
      </c>
      <c r="J34" s="697">
        <v>-561</v>
      </c>
      <c r="K34" s="703" t="s">
        <v>1193</v>
      </c>
      <c r="L34" s="234"/>
    </row>
    <row r="35" spans="2:12" ht="17.45" customHeight="1" x14ac:dyDescent="0.2">
      <c r="B35" s="659" t="s">
        <v>308</v>
      </c>
      <c r="C35" s="697" t="s">
        <v>1193</v>
      </c>
      <c r="D35" s="697">
        <v>-158</v>
      </c>
      <c r="E35" s="697">
        <v>-1781</v>
      </c>
      <c r="F35" s="697">
        <v>-41</v>
      </c>
      <c r="G35" s="697">
        <v>-143</v>
      </c>
      <c r="H35" s="697" t="s">
        <v>1193</v>
      </c>
      <c r="I35" s="697" t="s">
        <v>1193</v>
      </c>
      <c r="J35" s="697" t="s">
        <v>1193</v>
      </c>
      <c r="K35" s="703">
        <v>-2123</v>
      </c>
      <c r="L35" s="234"/>
    </row>
    <row r="36" spans="2:12" ht="17.45" customHeight="1" x14ac:dyDescent="0.2">
      <c r="B36" s="659" t="s">
        <v>1439</v>
      </c>
      <c r="C36" s="697" t="s">
        <v>1193</v>
      </c>
      <c r="D36" s="697">
        <v>-235</v>
      </c>
      <c r="E36" s="697" t="s">
        <v>1193</v>
      </c>
      <c r="F36" s="697" t="s">
        <v>1193</v>
      </c>
      <c r="G36" s="697" t="s">
        <v>1193</v>
      </c>
      <c r="H36" s="697" t="s">
        <v>1193</v>
      </c>
      <c r="I36" s="697" t="s">
        <v>1193</v>
      </c>
      <c r="J36" s="697" t="s">
        <v>1193</v>
      </c>
      <c r="K36" s="703">
        <v>-235</v>
      </c>
      <c r="L36" s="234"/>
    </row>
    <row r="37" spans="2:12" ht="17.45" customHeight="1" thickBot="1" x14ac:dyDescent="0.25">
      <c r="B37" s="740" t="s">
        <v>309</v>
      </c>
      <c r="C37" s="704" t="s">
        <v>1193</v>
      </c>
      <c r="D37" s="263">
        <v>-5</v>
      </c>
      <c r="E37" s="263" t="s">
        <v>1193</v>
      </c>
      <c r="F37" s="263" t="s">
        <v>1193</v>
      </c>
      <c r="G37" s="263" t="s">
        <v>1193</v>
      </c>
      <c r="H37" s="263" t="s">
        <v>1193</v>
      </c>
      <c r="I37" s="263" t="s">
        <v>1193</v>
      </c>
      <c r="J37" s="263" t="s">
        <v>1193</v>
      </c>
      <c r="K37" s="430">
        <v>-5</v>
      </c>
      <c r="L37" s="234"/>
    </row>
    <row r="38" spans="2:12" ht="18" customHeight="1" thickBot="1" x14ac:dyDescent="0.25">
      <c r="B38" s="582" t="s">
        <v>1315</v>
      </c>
      <c r="C38" s="366">
        <v>8441</v>
      </c>
      <c r="D38" s="367">
        <v>1658</v>
      </c>
      <c r="E38" s="367">
        <v>5040</v>
      </c>
      <c r="F38" s="367">
        <v>2804</v>
      </c>
      <c r="G38" s="367">
        <v>125859</v>
      </c>
      <c r="H38" s="367">
        <v>17758</v>
      </c>
      <c r="I38" s="367">
        <v>6282</v>
      </c>
      <c r="J38" s="367">
        <v>8744</v>
      </c>
      <c r="K38" s="368">
        <v>176586</v>
      </c>
      <c r="L38" s="235"/>
    </row>
    <row r="39" spans="2:12" ht="17.45" customHeight="1" x14ac:dyDescent="0.2">
      <c r="B39" s="569"/>
      <c r="C39" s="707"/>
      <c r="D39" s="707"/>
      <c r="E39" s="707"/>
      <c r="F39" s="707"/>
      <c r="G39" s="707"/>
      <c r="H39" s="707"/>
      <c r="I39" s="707"/>
      <c r="J39" s="707"/>
      <c r="K39" s="701"/>
      <c r="L39" s="235"/>
    </row>
    <row r="40" spans="2:12" ht="17.45" customHeight="1" x14ac:dyDescent="0.2">
      <c r="B40" s="605" t="s">
        <v>77</v>
      </c>
      <c r="C40" s="745"/>
      <c r="D40" s="745"/>
      <c r="E40" s="745"/>
      <c r="F40" s="745"/>
      <c r="G40" s="745"/>
      <c r="H40" s="745"/>
      <c r="I40" s="745"/>
      <c r="J40" s="745"/>
      <c r="K40" s="746"/>
      <c r="L40" s="233"/>
    </row>
    <row r="41" spans="2:12" ht="17.45" customHeight="1" x14ac:dyDescent="0.2">
      <c r="B41" s="567" t="s">
        <v>1442</v>
      </c>
      <c r="C41" s="697" t="s">
        <v>1193</v>
      </c>
      <c r="D41" s="697">
        <v>9</v>
      </c>
      <c r="E41" s="697">
        <v>5772</v>
      </c>
      <c r="F41" s="697">
        <v>2154</v>
      </c>
      <c r="G41" s="697">
        <v>116844</v>
      </c>
      <c r="H41" s="697">
        <v>17308</v>
      </c>
      <c r="I41" s="697" t="s">
        <v>1193</v>
      </c>
      <c r="J41" s="697" t="s">
        <v>1193</v>
      </c>
      <c r="K41" s="703">
        <v>142087</v>
      </c>
      <c r="L41" s="234"/>
    </row>
    <row r="42" spans="2:12" ht="17.45" customHeight="1" x14ac:dyDescent="0.2">
      <c r="B42" s="659" t="s">
        <v>86</v>
      </c>
      <c r="C42" s="697" t="s">
        <v>1193</v>
      </c>
      <c r="D42" s="697">
        <v>66</v>
      </c>
      <c r="E42" s="697">
        <v>225</v>
      </c>
      <c r="F42" s="697">
        <v>75</v>
      </c>
      <c r="G42" s="697" t="s">
        <v>1193</v>
      </c>
      <c r="H42" s="697" t="s">
        <v>1193</v>
      </c>
      <c r="I42" s="697">
        <v>211</v>
      </c>
      <c r="J42" s="697" t="s">
        <v>1193</v>
      </c>
      <c r="K42" s="703">
        <v>577</v>
      </c>
      <c r="L42" s="234"/>
    </row>
    <row r="43" spans="2:12" ht="17.45" customHeight="1" x14ac:dyDescent="0.2">
      <c r="B43" s="659" t="s">
        <v>308</v>
      </c>
      <c r="C43" s="697" t="s">
        <v>1193</v>
      </c>
      <c r="D43" s="697">
        <v>-7</v>
      </c>
      <c r="E43" s="697">
        <v>-1781</v>
      </c>
      <c r="F43" s="697">
        <v>-41</v>
      </c>
      <c r="G43" s="697">
        <v>-143</v>
      </c>
      <c r="H43" s="697" t="s">
        <v>1193</v>
      </c>
      <c r="I43" s="697" t="s">
        <v>1193</v>
      </c>
      <c r="J43" s="697" t="s">
        <v>1193</v>
      </c>
      <c r="K43" s="703">
        <v>-1972</v>
      </c>
      <c r="L43" s="234"/>
    </row>
    <row r="44" spans="2:12" ht="17.45" customHeight="1" x14ac:dyDescent="0.2">
      <c r="B44" s="659" t="s">
        <v>309</v>
      </c>
      <c r="C44" s="697" t="s">
        <v>1193</v>
      </c>
      <c r="D44" s="697">
        <v>-10</v>
      </c>
      <c r="E44" s="697" t="s">
        <v>1193</v>
      </c>
      <c r="F44" s="697" t="s">
        <v>1193</v>
      </c>
      <c r="G44" s="697" t="s">
        <v>1193</v>
      </c>
      <c r="H44" s="697" t="s">
        <v>1193</v>
      </c>
      <c r="I44" s="697" t="s">
        <v>1193</v>
      </c>
      <c r="J44" s="697" t="s">
        <v>1193</v>
      </c>
      <c r="K44" s="703">
        <v>-10</v>
      </c>
      <c r="L44" s="234"/>
    </row>
    <row r="45" spans="2:12" ht="17.45" customHeight="1" thickBot="1" x14ac:dyDescent="0.25">
      <c r="B45" s="740" t="s">
        <v>218</v>
      </c>
      <c r="C45" s="704" t="s">
        <v>1193</v>
      </c>
      <c r="D45" s="263" t="s">
        <v>1193</v>
      </c>
      <c r="E45" s="263">
        <v>331</v>
      </c>
      <c r="F45" s="263">
        <v>202</v>
      </c>
      <c r="G45" s="263">
        <v>9158</v>
      </c>
      <c r="H45" s="263">
        <v>450</v>
      </c>
      <c r="I45" s="263" t="s">
        <v>1193</v>
      </c>
      <c r="J45" s="263" t="s">
        <v>1193</v>
      </c>
      <c r="K45" s="430">
        <v>10141</v>
      </c>
      <c r="L45" s="234"/>
    </row>
    <row r="46" spans="2:12" ht="18" customHeight="1" thickBot="1" x14ac:dyDescent="0.25">
      <c r="B46" s="582" t="s">
        <v>1315</v>
      </c>
      <c r="C46" s="366" t="s">
        <v>1193</v>
      </c>
      <c r="D46" s="367">
        <v>58</v>
      </c>
      <c r="E46" s="367">
        <v>4547</v>
      </c>
      <c r="F46" s="367">
        <v>2390</v>
      </c>
      <c r="G46" s="367">
        <v>125859</v>
      </c>
      <c r="H46" s="367">
        <v>17758</v>
      </c>
      <c r="I46" s="367">
        <v>211</v>
      </c>
      <c r="J46" s="367" t="s">
        <v>1193</v>
      </c>
      <c r="K46" s="368">
        <v>150823</v>
      </c>
      <c r="L46" s="235"/>
    </row>
    <row r="47" spans="2:12" ht="17.45" customHeight="1" thickBot="1" x14ac:dyDescent="0.25">
      <c r="B47" s="582"/>
      <c r="C47" s="366"/>
      <c r="D47" s="367"/>
      <c r="E47" s="367"/>
      <c r="F47" s="367"/>
      <c r="G47" s="367"/>
      <c r="H47" s="367"/>
      <c r="I47" s="367"/>
      <c r="J47" s="367"/>
      <c r="K47" s="368"/>
      <c r="L47" s="235"/>
    </row>
    <row r="48" spans="2:12" ht="26.25" customHeight="1" thickBot="1" x14ac:dyDescent="0.25">
      <c r="B48" s="569" t="s">
        <v>1443</v>
      </c>
      <c r="C48" s="449">
        <v>8073</v>
      </c>
      <c r="D48" s="329">
        <v>1950</v>
      </c>
      <c r="E48" s="329">
        <v>473</v>
      </c>
      <c r="F48" s="329">
        <v>357</v>
      </c>
      <c r="G48" s="329" t="s">
        <v>1193</v>
      </c>
      <c r="H48" s="329" t="s">
        <v>1193</v>
      </c>
      <c r="I48" s="329">
        <v>6151</v>
      </c>
      <c r="J48" s="329">
        <v>2144</v>
      </c>
      <c r="K48" s="431">
        <v>19148</v>
      </c>
      <c r="L48" s="236"/>
    </row>
    <row r="49" spans="2:12" ht="26.25" customHeight="1" thickBot="1" x14ac:dyDescent="0.25">
      <c r="B49" s="353" t="s">
        <v>1440</v>
      </c>
      <c r="C49" s="329">
        <v>8441</v>
      </c>
      <c r="D49" s="329">
        <v>1600</v>
      </c>
      <c r="E49" s="329">
        <v>493</v>
      </c>
      <c r="F49" s="329">
        <v>414</v>
      </c>
      <c r="G49" s="329" t="s">
        <v>1193</v>
      </c>
      <c r="H49" s="329" t="s">
        <v>1193</v>
      </c>
      <c r="I49" s="329">
        <v>6071</v>
      </c>
      <c r="J49" s="329">
        <v>8744</v>
      </c>
      <c r="K49" s="431">
        <v>25763</v>
      </c>
      <c r="L49" s="235"/>
    </row>
  </sheetData>
  <mergeCells count="1">
    <mergeCell ref="B1:K1"/>
  </mergeCells>
  <pageMargins left="0.70866141732283472" right="0.70866141732283472" top="0.74803149606299213" bottom="0.74803149606299213" header="0.31496062992125984" footer="0.31496062992125984"/>
  <pageSetup paperSize="9" scale="57" fitToHeight="2"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6"/>
  <sheetViews>
    <sheetView workbookViewId="0">
      <selection activeCell="F22" sqref="F22"/>
    </sheetView>
  </sheetViews>
  <sheetFormatPr defaultRowHeight="14.25" x14ac:dyDescent="0.2"/>
  <cols>
    <col min="1" max="1" width="2.42578125" style="195" customWidth="1"/>
    <col min="2" max="2" width="38.28515625" style="195" customWidth="1"/>
    <col min="3" max="3" width="12.7109375" style="195" customWidth="1"/>
    <col min="4" max="4" width="13" style="195" customWidth="1"/>
    <col min="5" max="5" width="11.7109375" style="195" customWidth="1"/>
    <col min="6" max="16384" width="9.140625" style="195"/>
  </cols>
  <sheetData>
    <row r="1" spans="2:5" s="202" customFormat="1" ht="30" x14ac:dyDescent="0.4">
      <c r="B1" s="476" t="s">
        <v>1521</v>
      </c>
      <c r="C1" s="477"/>
      <c r="D1" s="477"/>
    </row>
    <row r="2" spans="2:5" s="202" customFormat="1" ht="12.75" customHeight="1" thickBot="1" x14ac:dyDescent="0.45">
      <c r="B2" s="307"/>
      <c r="C2" s="307"/>
      <c r="D2" s="307"/>
    </row>
    <row r="3" spans="2:5" ht="17.45" customHeight="1" x14ac:dyDescent="0.2">
      <c r="B3" s="491"/>
      <c r="C3" s="445">
        <v>2023</v>
      </c>
      <c r="D3" s="445">
        <v>2022</v>
      </c>
    </row>
    <row r="4" spans="2:5" ht="17.45" customHeight="1" thickBot="1" x14ac:dyDescent="0.25">
      <c r="B4" s="492"/>
      <c r="C4" s="338" t="s">
        <v>223</v>
      </c>
      <c r="D4" s="338" t="s">
        <v>223</v>
      </c>
    </row>
    <row r="5" spans="2:5" ht="17.45" customHeight="1" x14ac:dyDescent="0.2">
      <c r="B5" s="591" t="s">
        <v>241</v>
      </c>
      <c r="C5" s="747"/>
      <c r="D5" s="592"/>
      <c r="E5" s="199"/>
    </row>
    <row r="6" spans="2:5" ht="17.45" customHeight="1" x14ac:dyDescent="0.2">
      <c r="B6" s="567" t="s">
        <v>1444</v>
      </c>
      <c r="C6" s="656">
        <v>190</v>
      </c>
      <c r="D6" s="656">
        <v>191</v>
      </c>
      <c r="E6" s="199"/>
    </row>
    <row r="7" spans="2:5" ht="17.45" customHeight="1" x14ac:dyDescent="0.2">
      <c r="B7" s="567" t="s">
        <v>308</v>
      </c>
      <c r="C7" s="656">
        <v>-1</v>
      </c>
      <c r="D7" s="656">
        <v>-2</v>
      </c>
      <c r="E7" s="199"/>
    </row>
    <row r="8" spans="2:5" ht="17.45" customHeight="1" x14ac:dyDescent="0.2">
      <c r="B8" s="567" t="s">
        <v>1523</v>
      </c>
      <c r="C8" s="656">
        <v>57</v>
      </c>
      <c r="D8" s="656" t="s">
        <v>1193</v>
      </c>
      <c r="E8" s="199"/>
    </row>
    <row r="9" spans="2:5" ht="17.45" customHeight="1" x14ac:dyDescent="0.2">
      <c r="B9" s="567" t="s">
        <v>1439</v>
      </c>
      <c r="C9" s="656">
        <v>-330</v>
      </c>
      <c r="D9" s="656" t="s">
        <v>1193</v>
      </c>
      <c r="E9" s="199"/>
    </row>
    <row r="10" spans="2:5" ht="17.45" customHeight="1" thickBot="1" x14ac:dyDescent="0.25">
      <c r="B10" s="567" t="s">
        <v>309</v>
      </c>
      <c r="C10" s="272">
        <v>453</v>
      </c>
      <c r="D10" s="281">
        <v>1</v>
      </c>
      <c r="E10" s="199"/>
    </row>
    <row r="11" spans="2:5" ht="24.75" customHeight="1" thickBot="1" x14ac:dyDescent="0.25">
      <c r="B11" s="353" t="s">
        <v>1445</v>
      </c>
      <c r="C11" s="271">
        <v>369</v>
      </c>
      <c r="D11" s="271">
        <v>190</v>
      </c>
      <c r="E11" s="199"/>
    </row>
    <row r="12" spans="2:5" x14ac:dyDescent="0.2">
      <c r="C12" s="199"/>
      <c r="D12" s="199"/>
      <c r="E12" s="199"/>
    </row>
    <row r="13" spans="2:5" x14ac:dyDescent="0.2">
      <c r="C13" s="199"/>
      <c r="D13" s="199"/>
      <c r="E13" s="199"/>
    </row>
    <row r="14" spans="2:5" x14ac:dyDescent="0.2">
      <c r="C14" s="199"/>
      <c r="D14" s="199"/>
      <c r="E14" s="199"/>
    </row>
    <row r="15" spans="2:5" x14ac:dyDescent="0.2">
      <c r="C15" s="199"/>
      <c r="D15" s="199"/>
      <c r="E15" s="199"/>
    </row>
    <row r="16" spans="2:5" x14ac:dyDescent="0.2">
      <c r="C16" s="199"/>
      <c r="D16" s="199"/>
      <c r="E16" s="199"/>
    </row>
    <row r="17" spans="2:5" x14ac:dyDescent="0.2">
      <c r="C17" s="199"/>
      <c r="D17" s="199"/>
      <c r="E17" s="199"/>
    </row>
    <row r="18" spans="2:5" x14ac:dyDescent="0.2">
      <c r="C18" s="199"/>
      <c r="D18" s="199"/>
      <c r="E18" s="199"/>
    </row>
    <row r="19" spans="2:5" x14ac:dyDescent="0.2">
      <c r="C19" s="199"/>
      <c r="D19" s="199"/>
      <c r="E19" s="199"/>
    </row>
    <row r="20" spans="2:5" x14ac:dyDescent="0.2">
      <c r="C20" s="199"/>
      <c r="D20" s="199"/>
      <c r="E20" s="199"/>
    </row>
    <row r="21" spans="2:5" x14ac:dyDescent="0.2">
      <c r="C21" s="199"/>
      <c r="D21" s="199"/>
      <c r="E21" s="199"/>
    </row>
    <row r="22" spans="2:5" x14ac:dyDescent="0.2">
      <c r="C22" s="199"/>
      <c r="D22" s="199"/>
      <c r="E22" s="199"/>
    </row>
    <row r="23" spans="2:5" x14ac:dyDescent="0.2">
      <c r="C23" s="199"/>
      <c r="D23" s="199"/>
      <c r="E23" s="199"/>
    </row>
    <row r="24" spans="2:5" x14ac:dyDescent="0.2">
      <c r="C24" s="199"/>
      <c r="D24" s="199"/>
      <c r="E24" s="199"/>
    </row>
    <row r="25" spans="2:5" x14ac:dyDescent="0.2">
      <c r="C25" s="199"/>
      <c r="D25" s="199"/>
      <c r="E25" s="199"/>
    </row>
    <row r="26" spans="2:5" x14ac:dyDescent="0.2">
      <c r="C26" s="199"/>
      <c r="D26" s="199"/>
      <c r="E26" s="199"/>
    </row>
    <row r="27" spans="2:5" x14ac:dyDescent="0.2">
      <c r="B27" s="198"/>
      <c r="C27" s="198"/>
      <c r="D27" s="200"/>
      <c r="E27" s="200"/>
    </row>
    <row r="28" spans="2:5" x14ac:dyDescent="0.2">
      <c r="B28" s="211"/>
      <c r="C28" s="212"/>
      <c r="D28" s="213"/>
      <c r="E28" s="214"/>
    </row>
    <row r="29" spans="2:5" x14ac:dyDescent="0.2">
      <c r="B29" s="211"/>
      <c r="C29" s="212"/>
      <c r="D29" s="213"/>
      <c r="E29" s="214"/>
    </row>
    <row r="30" spans="2:5" x14ac:dyDescent="0.2">
      <c r="B30" s="215"/>
      <c r="C30" s="216"/>
      <c r="D30" s="217"/>
      <c r="E30" s="217"/>
    </row>
    <row r="31" spans="2:5" x14ac:dyDescent="0.2">
      <c r="B31" s="215"/>
      <c r="C31" s="216"/>
      <c r="D31" s="217"/>
      <c r="E31" s="217"/>
    </row>
    <row r="32" spans="2:5" x14ac:dyDescent="0.2">
      <c r="B32" s="218"/>
      <c r="C32" s="219"/>
      <c r="D32" s="220"/>
      <c r="E32" s="217"/>
    </row>
    <row r="33" spans="2:5" x14ac:dyDescent="0.2">
      <c r="B33" s="218"/>
      <c r="C33" s="219"/>
      <c r="D33" s="220"/>
      <c r="E33" s="217"/>
    </row>
    <row r="34" spans="2:5" x14ac:dyDescent="0.2">
      <c r="B34" s="215"/>
      <c r="C34" s="221"/>
      <c r="D34" s="221"/>
      <c r="E34" s="221"/>
    </row>
    <row r="35" spans="2:5" x14ac:dyDescent="0.2">
      <c r="B35" s="198"/>
      <c r="C35" s="198"/>
      <c r="D35" s="198"/>
      <c r="E35" s="198"/>
    </row>
    <row r="36" spans="2:5" x14ac:dyDescent="0.2">
      <c r="D36" s="526"/>
    </row>
  </sheetData>
  <mergeCells count="2">
    <mergeCell ref="B3:B4"/>
    <mergeCell ref="B1:D1"/>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1"/>
  <sheetViews>
    <sheetView topLeftCell="A14" workbookViewId="0">
      <selection activeCell="F45" sqref="F45"/>
    </sheetView>
  </sheetViews>
  <sheetFormatPr defaultRowHeight="14.25" x14ac:dyDescent="0.2"/>
  <cols>
    <col min="1" max="1" width="1.5703125" style="195" customWidth="1"/>
    <col min="2" max="2" width="34" style="324" customWidth="1"/>
    <col min="3" max="3" width="19.28515625" style="324" customWidth="1"/>
    <col min="4" max="4" width="18.140625" style="324" customWidth="1"/>
    <col min="5" max="5" width="15.7109375" style="324" customWidth="1"/>
    <col min="6" max="6" width="14.42578125" style="324" customWidth="1"/>
    <col min="7" max="16384" width="9.140625" style="195"/>
  </cols>
  <sheetData>
    <row r="1" spans="1:6" s="202" customFormat="1" ht="30" x14ac:dyDescent="0.4">
      <c r="B1" s="535" t="s">
        <v>1524</v>
      </c>
      <c r="C1" s="536"/>
      <c r="D1" s="536"/>
      <c r="E1" s="536"/>
      <c r="F1" s="536"/>
    </row>
    <row r="2" spans="1:6" s="202" customFormat="1" ht="15" customHeight="1" thickBot="1" x14ac:dyDescent="0.45">
      <c r="B2" s="534"/>
      <c r="C2" s="534"/>
      <c r="D2" s="534"/>
      <c r="E2" s="534"/>
      <c r="F2" s="534"/>
    </row>
    <row r="3" spans="1:6" ht="25.5" x14ac:dyDescent="0.2">
      <c r="A3" s="299"/>
      <c r="B3" s="447"/>
      <c r="C3" s="318" t="s">
        <v>1436</v>
      </c>
      <c r="D3" s="318" t="s">
        <v>1446</v>
      </c>
      <c r="E3" s="318" t="s">
        <v>674</v>
      </c>
      <c r="F3" s="330" t="s">
        <v>216</v>
      </c>
    </row>
    <row r="4" spans="1:6" ht="17.45" customHeight="1" thickBot="1" x14ac:dyDescent="0.25">
      <c r="A4" s="299"/>
      <c r="B4" s="353"/>
      <c r="C4" s="337" t="s">
        <v>223</v>
      </c>
      <c r="D4" s="337" t="s">
        <v>223</v>
      </c>
      <c r="E4" s="337" t="s">
        <v>223</v>
      </c>
      <c r="F4" s="338" t="s">
        <v>223</v>
      </c>
    </row>
    <row r="5" spans="1:6" ht="17.45" customHeight="1" x14ac:dyDescent="0.2">
      <c r="A5" s="299"/>
      <c r="B5" s="591" t="s">
        <v>84</v>
      </c>
      <c r="C5" s="748"/>
      <c r="D5" s="748"/>
      <c r="E5" s="748"/>
      <c r="F5" s="749"/>
    </row>
    <row r="6" spans="1:6" ht="17.45" customHeight="1" x14ac:dyDescent="0.2">
      <c r="A6" s="299"/>
      <c r="B6" s="567" t="s">
        <v>1331</v>
      </c>
      <c r="C6" s="697">
        <v>21975</v>
      </c>
      <c r="D6" s="753">
        <v>1479</v>
      </c>
      <c r="E6" s="697">
        <v>158</v>
      </c>
      <c r="F6" s="656">
        <v>23612</v>
      </c>
    </row>
    <row r="7" spans="1:6" ht="17.45" customHeight="1" x14ac:dyDescent="0.2">
      <c r="A7" s="299"/>
      <c r="B7" s="659" t="s">
        <v>307</v>
      </c>
      <c r="C7" s="750">
        <v>399</v>
      </c>
      <c r="D7" s="751">
        <v>2</v>
      </c>
      <c r="E7" s="752">
        <v>623</v>
      </c>
      <c r="F7" s="656">
        <v>1024</v>
      </c>
    </row>
    <row r="8" spans="1:6" ht="17.45" customHeight="1" x14ac:dyDescent="0.2">
      <c r="A8" s="299"/>
      <c r="B8" s="659" t="s">
        <v>308</v>
      </c>
      <c r="C8" s="750">
        <v>-507</v>
      </c>
      <c r="D8" s="751">
        <v>-21</v>
      </c>
      <c r="E8" s="752">
        <v>0</v>
      </c>
      <c r="F8" s="656">
        <v>-528</v>
      </c>
    </row>
    <row r="9" spans="1:6" ht="17.45" customHeight="1" thickBot="1" x14ac:dyDescent="0.25">
      <c r="A9" s="299"/>
      <c r="B9" s="740" t="s">
        <v>85</v>
      </c>
      <c r="C9" s="530">
        <v>140</v>
      </c>
      <c r="D9" s="532">
        <v>19</v>
      </c>
      <c r="E9" s="531">
        <v>-159</v>
      </c>
      <c r="F9" s="272">
        <v>0</v>
      </c>
    </row>
    <row r="10" spans="1:6" ht="17.45" customHeight="1" thickBot="1" x14ac:dyDescent="0.25">
      <c r="A10" s="299"/>
      <c r="B10" s="569" t="s">
        <v>1327</v>
      </c>
      <c r="C10" s="266">
        <v>22007</v>
      </c>
      <c r="D10" s="533">
        <v>1479</v>
      </c>
      <c r="E10" s="266">
        <v>622</v>
      </c>
      <c r="F10" s="271">
        <v>24108</v>
      </c>
    </row>
    <row r="11" spans="1:6" ht="17.45" customHeight="1" x14ac:dyDescent="0.2">
      <c r="A11" s="299"/>
      <c r="B11" s="571"/>
      <c r="C11" s="754"/>
      <c r="D11" s="755"/>
      <c r="E11" s="755"/>
      <c r="F11" s="686"/>
    </row>
    <row r="12" spans="1:6" ht="17.45" customHeight="1" x14ac:dyDescent="0.2">
      <c r="A12" s="299"/>
      <c r="B12" s="605" t="s">
        <v>244</v>
      </c>
      <c r="C12" s="697"/>
      <c r="D12" s="697"/>
      <c r="E12" s="697"/>
      <c r="F12" s="656"/>
    </row>
    <row r="13" spans="1:6" ht="17.45" customHeight="1" x14ac:dyDescent="0.2">
      <c r="A13" s="299"/>
      <c r="B13" s="567" t="s">
        <v>1331</v>
      </c>
      <c r="C13" s="714">
        <v>19983</v>
      </c>
      <c r="D13" s="756">
        <v>1436</v>
      </c>
      <c r="E13" s="697" t="s">
        <v>1193</v>
      </c>
      <c r="F13" s="656">
        <v>21419</v>
      </c>
    </row>
    <row r="14" spans="1:6" ht="17.45" customHeight="1" x14ac:dyDescent="0.2">
      <c r="A14" s="299"/>
      <c r="B14" s="659" t="s">
        <v>86</v>
      </c>
      <c r="C14" s="750">
        <v>766</v>
      </c>
      <c r="D14" s="752">
        <v>13</v>
      </c>
      <c r="E14" s="751">
        <v>0</v>
      </c>
      <c r="F14" s="656">
        <v>779</v>
      </c>
    </row>
    <row r="15" spans="1:6" ht="17.45" customHeight="1" x14ac:dyDescent="0.2">
      <c r="A15" s="299"/>
      <c r="B15" s="659" t="s">
        <v>308</v>
      </c>
      <c r="C15" s="750">
        <v>-507</v>
      </c>
      <c r="D15" s="752">
        <v>-21</v>
      </c>
      <c r="E15" s="752">
        <v>0</v>
      </c>
      <c r="F15" s="656">
        <v>-528</v>
      </c>
    </row>
    <row r="16" spans="1:6" ht="17.45" customHeight="1" thickBot="1" x14ac:dyDescent="0.25">
      <c r="A16" s="299"/>
      <c r="B16" s="659" t="s">
        <v>218</v>
      </c>
      <c r="C16" s="530">
        <v>39</v>
      </c>
      <c r="D16" s="531">
        <v>4</v>
      </c>
      <c r="E16" s="531">
        <v>0</v>
      </c>
      <c r="F16" s="272">
        <v>43</v>
      </c>
    </row>
    <row r="17" spans="1:6" ht="17.45" customHeight="1" thickBot="1" x14ac:dyDescent="0.25">
      <c r="A17" s="299"/>
      <c r="B17" s="569" t="s">
        <v>1327</v>
      </c>
      <c r="C17" s="266">
        <v>20281</v>
      </c>
      <c r="D17" s="266">
        <v>1432</v>
      </c>
      <c r="E17" s="266">
        <v>0</v>
      </c>
      <c r="F17" s="271">
        <v>21713</v>
      </c>
    </row>
    <row r="18" spans="1:6" ht="17.45" customHeight="1" thickBot="1" x14ac:dyDescent="0.25">
      <c r="A18" s="299"/>
      <c r="B18" s="391"/>
      <c r="C18" s="266"/>
      <c r="D18" s="266"/>
      <c r="E18" s="266"/>
      <c r="F18" s="271"/>
    </row>
    <row r="19" spans="1:6" ht="22.5" customHeight="1" thickBot="1" x14ac:dyDescent="0.25">
      <c r="A19" s="299"/>
      <c r="B19" s="569" t="s">
        <v>1440</v>
      </c>
      <c r="C19" s="266">
        <v>1992</v>
      </c>
      <c r="D19" s="266">
        <v>43</v>
      </c>
      <c r="E19" s="266">
        <v>158</v>
      </c>
      <c r="F19" s="271">
        <v>2193</v>
      </c>
    </row>
    <row r="20" spans="1:6" ht="22.5" customHeight="1" thickBot="1" x14ac:dyDescent="0.25">
      <c r="A20" s="299"/>
      <c r="B20" s="353" t="s">
        <v>1441</v>
      </c>
      <c r="C20" s="266">
        <v>1726</v>
      </c>
      <c r="D20" s="266">
        <v>47</v>
      </c>
      <c r="E20" s="266">
        <v>622</v>
      </c>
      <c r="F20" s="271">
        <v>2395</v>
      </c>
    </row>
    <row r="23" spans="1:6" ht="15" thickBot="1" x14ac:dyDescent="0.25">
      <c r="B23" s="344"/>
      <c r="C23" s="344"/>
      <c r="D23" s="344"/>
      <c r="E23" s="344"/>
      <c r="F23" s="344"/>
    </row>
    <row r="24" spans="1:6" ht="25.5" x14ac:dyDescent="0.2">
      <c r="A24" s="299"/>
      <c r="B24" s="491"/>
      <c r="C24" s="318" t="s">
        <v>1436</v>
      </c>
      <c r="D24" s="318" t="s">
        <v>1446</v>
      </c>
      <c r="E24" s="318" t="s">
        <v>674</v>
      </c>
      <c r="F24" s="350" t="s">
        <v>216</v>
      </c>
    </row>
    <row r="25" spans="1:6" ht="17.45" customHeight="1" thickBot="1" x14ac:dyDescent="0.25">
      <c r="A25" s="299"/>
      <c r="B25" s="492"/>
      <c r="C25" s="337" t="s">
        <v>223</v>
      </c>
      <c r="D25" s="337" t="s">
        <v>223</v>
      </c>
      <c r="E25" s="337" t="s">
        <v>223</v>
      </c>
      <c r="F25" s="355" t="s">
        <v>223</v>
      </c>
    </row>
    <row r="26" spans="1:6" ht="17.45" customHeight="1" x14ac:dyDescent="0.2">
      <c r="A26" s="299"/>
      <c r="B26" s="591" t="s">
        <v>84</v>
      </c>
      <c r="C26" s="720"/>
      <c r="D26" s="720"/>
      <c r="E26" s="720"/>
      <c r="F26" s="721"/>
    </row>
    <row r="27" spans="1:6" ht="17.45" customHeight="1" x14ac:dyDescent="0.2">
      <c r="A27" s="299"/>
      <c r="B27" s="567" t="s">
        <v>1447</v>
      </c>
      <c r="C27" s="697">
        <v>20050</v>
      </c>
      <c r="D27" s="697">
        <v>1405</v>
      </c>
      <c r="E27" s="697">
        <v>1098</v>
      </c>
      <c r="F27" s="703">
        <v>22553</v>
      </c>
    </row>
    <row r="28" spans="1:6" ht="17.45" customHeight="1" x14ac:dyDescent="0.2">
      <c r="A28" s="299"/>
      <c r="B28" s="659" t="s">
        <v>307</v>
      </c>
      <c r="C28" s="697">
        <v>985</v>
      </c>
      <c r="D28" s="697">
        <v>29</v>
      </c>
      <c r="E28" s="697">
        <v>144</v>
      </c>
      <c r="F28" s="703">
        <v>1158</v>
      </c>
    </row>
    <row r="29" spans="1:6" ht="17.45" customHeight="1" x14ac:dyDescent="0.2">
      <c r="A29" s="299"/>
      <c r="B29" s="659" t="s">
        <v>308</v>
      </c>
      <c r="C29" s="697">
        <v>-80</v>
      </c>
      <c r="D29" s="697">
        <v>-19</v>
      </c>
      <c r="E29" s="697" t="s">
        <v>1193</v>
      </c>
      <c r="F29" s="703">
        <v>-99</v>
      </c>
    </row>
    <row r="30" spans="1:6" ht="17.45" customHeight="1" thickBot="1" x14ac:dyDescent="0.25">
      <c r="A30" s="299"/>
      <c r="B30" s="740" t="s">
        <v>85</v>
      </c>
      <c r="C30" s="267">
        <v>1020</v>
      </c>
      <c r="D30" s="267">
        <v>64</v>
      </c>
      <c r="E30" s="267">
        <v>-1084</v>
      </c>
      <c r="F30" s="421" t="s">
        <v>1193</v>
      </c>
    </row>
    <row r="31" spans="1:6" ht="17.45" customHeight="1" thickBot="1" x14ac:dyDescent="0.25">
      <c r="A31" s="299"/>
      <c r="B31" s="569" t="s">
        <v>1315</v>
      </c>
      <c r="C31" s="266">
        <v>21975</v>
      </c>
      <c r="D31" s="266">
        <v>1479</v>
      </c>
      <c r="E31" s="266">
        <v>158</v>
      </c>
      <c r="F31" s="422">
        <v>23612</v>
      </c>
    </row>
    <row r="32" spans="1:6" ht="17.45" customHeight="1" x14ac:dyDescent="0.2">
      <c r="A32" s="299"/>
      <c r="B32" s="571"/>
      <c r="C32" s="754"/>
      <c r="D32" s="755"/>
      <c r="E32" s="755"/>
      <c r="F32" s="757"/>
    </row>
    <row r="33" spans="1:6" ht="17.45" customHeight="1" x14ac:dyDescent="0.2">
      <c r="A33" s="299"/>
      <c r="B33" s="605" t="s">
        <v>244</v>
      </c>
      <c r="C33" s="697"/>
      <c r="D33" s="697"/>
      <c r="E33" s="697"/>
      <c r="F33" s="703"/>
    </row>
    <row r="34" spans="1:6" ht="17.45" customHeight="1" x14ac:dyDescent="0.2">
      <c r="A34" s="299"/>
      <c r="B34" s="567" t="s">
        <v>1447</v>
      </c>
      <c r="C34" s="697">
        <v>18845</v>
      </c>
      <c r="D34" s="697">
        <v>1369</v>
      </c>
      <c r="E34" s="697" t="s">
        <v>1193</v>
      </c>
      <c r="F34" s="703">
        <v>20214</v>
      </c>
    </row>
    <row r="35" spans="1:6" ht="17.45" customHeight="1" x14ac:dyDescent="0.2">
      <c r="A35" s="299"/>
      <c r="B35" s="659" t="s">
        <v>86</v>
      </c>
      <c r="C35" s="697">
        <v>941</v>
      </c>
      <c r="D35" s="697">
        <v>15</v>
      </c>
      <c r="E35" s="697" t="s">
        <v>1193</v>
      </c>
      <c r="F35" s="703">
        <v>956</v>
      </c>
    </row>
    <row r="36" spans="1:6" ht="17.45" customHeight="1" x14ac:dyDescent="0.2">
      <c r="A36" s="299"/>
      <c r="B36" s="659" t="s">
        <v>308</v>
      </c>
      <c r="C36" s="697">
        <v>-80</v>
      </c>
      <c r="D36" s="697">
        <v>-19</v>
      </c>
      <c r="E36" s="697" t="s">
        <v>1193</v>
      </c>
      <c r="F36" s="703">
        <v>-99</v>
      </c>
    </row>
    <row r="37" spans="1:6" ht="17.45" customHeight="1" thickBot="1" x14ac:dyDescent="0.25">
      <c r="A37" s="299"/>
      <c r="B37" s="740" t="s">
        <v>218</v>
      </c>
      <c r="C37" s="267">
        <v>277</v>
      </c>
      <c r="D37" s="267">
        <v>71</v>
      </c>
      <c r="E37" s="267" t="s">
        <v>1193</v>
      </c>
      <c r="F37" s="421">
        <v>348</v>
      </c>
    </row>
    <row r="38" spans="1:6" ht="17.45" customHeight="1" thickBot="1" x14ac:dyDescent="0.25">
      <c r="A38" s="299"/>
      <c r="B38" s="569" t="s">
        <v>1315</v>
      </c>
      <c r="C38" s="266">
        <v>19983</v>
      </c>
      <c r="D38" s="266">
        <v>1436</v>
      </c>
      <c r="E38" s="266" t="s">
        <v>1193</v>
      </c>
      <c r="F38" s="422">
        <v>21419</v>
      </c>
    </row>
    <row r="39" spans="1:6" ht="17.45" customHeight="1" thickBot="1" x14ac:dyDescent="0.25">
      <c r="A39" s="299"/>
      <c r="B39" s="391"/>
      <c r="C39" s="266"/>
      <c r="D39" s="266"/>
      <c r="E39" s="266"/>
      <c r="F39" s="422"/>
    </row>
    <row r="40" spans="1:6" ht="24" customHeight="1" thickBot="1" x14ac:dyDescent="0.25">
      <c r="A40" s="299"/>
      <c r="B40" s="581" t="s">
        <v>1525</v>
      </c>
      <c r="C40" s="266">
        <v>1205</v>
      </c>
      <c r="D40" s="266">
        <v>36</v>
      </c>
      <c r="E40" s="266">
        <v>1098</v>
      </c>
      <c r="F40" s="422">
        <v>2339</v>
      </c>
    </row>
    <row r="41" spans="1:6" ht="24" customHeight="1" thickBot="1" x14ac:dyDescent="0.25">
      <c r="A41" s="299"/>
      <c r="B41" s="341" t="s">
        <v>1440</v>
      </c>
      <c r="C41" s="266">
        <v>1992</v>
      </c>
      <c r="D41" s="266">
        <v>43</v>
      </c>
      <c r="E41" s="266">
        <v>158</v>
      </c>
      <c r="F41" s="422">
        <v>2193</v>
      </c>
    </row>
  </sheetData>
  <mergeCells count="2">
    <mergeCell ref="B24:B25"/>
    <mergeCell ref="B1:F1"/>
  </mergeCells>
  <pageMargins left="0.70866141732283472" right="0.70866141732283472" top="0.74803149606299213" bottom="0.74803149606299213" header="0.31496062992125984" footer="0.31496062992125984"/>
  <pageSetup paperSize="9" scale="8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B3" sqref="B3:B4"/>
    </sheetView>
  </sheetViews>
  <sheetFormatPr defaultRowHeight="14.25" x14ac:dyDescent="0.2"/>
  <cols>
    <col min="1" max="1" width="1.140625" style="195" customWidth="1"/>
    <col min="2" max="2" width="40.5703125" style="324" customWidth="1"/>
    <col min="3" max="3" width="14.5703125" style="324" customWidth="1"/>
    <col min="4" max="4" width="13.7109375" style="324" customWidth="1"/>
    <col min="5" max="5" width="11.85546875" style="324" customWidth="1"/>
    <col min="6" max="16384" width="9.140625" style="195"/>
  </cols>
  <sheetData>
    <row r="1" spans="1:5" s="202" customFormat="1" ht="30" x14ac:dyDescent="0.4">
      <c r="B1" s="489" t="s">
        <v>1579</v>
      </c>
      <c r="C1" s="490"/>
      <c r="D1" s="490"/>
      <c r="E1" s="490"/>
    </row>
    <row r="2" spans="1:5" s="202" customFormat="1" ht="15.75" customHeight="1" thickBot="1" x14ac:dyDescent="0.45">
      <c r="B2" s="436"/>
      <c r="C2" s="436"/>
      <c r="D2" s="436"/>
      <c r="E2" s="436"/>
    </row>
    <row r="3" spans="1:5" ht="17.45" customHeight="1" x14ac:dyDescent="0.2">
      <c r="A3" s="299"/>
      <c r="B3" s="493"/>
      <c r="C3" s="450" t="s">
        <v>241</v>
      </c>
      <c r="D3" s="450" t="s">
        <v>87</v>
      </c>
      <c r="E3" s="451" t="s">
        <v>216</v>
      </c>
    </row>
    <row r="4" spans="1:5" ht="17.45" customHeight="1" thickBot="1" x14ac:dyDescent="0.25">
      <c r="A4" s="299"/>
      <c r="B4" s="492"/>
      <c r="C4" s="426" t="s">
        <v>223</v>
      </c>
      <c r="D4" s="337" t="s">
        <v>223</v>
      </c>
      <c r="E4" s="355" t="s">
        <v>223</v>
      </c>
    </row>
    <row r="5" spans="1:5" ht="17.45" customHeight="1" x14ac:dyDescent="0.2">
      <c r="A5" s="299"/>
      <c r="B5" s="563" t="s">
        <v>1526</v>
      </c>
      <c r="C5" s="758">
        <v>537</v>
      </c>
      <c r="D5" s="720">
        <v>235</v>
      </c>
      <c r="E5" s="721">
        <v>772</v>
      </c>
    </row>
    <row r="6" spans="1:5" ht="17.45" customHeight="1" x14ac:dyDescent="0.2">
      <c r="A6" s="299"/>
      <c r="B6" s="567" t="s">
        <v>1448</v>
      </c>
      <c r="C6" s="759">
        <v>-57</v>
      </c>
      <c r="D6" s="697">
        <v>0</v>
      </c>
      <c r="E6" s="703">
        <v>-57</v>
      </c>
    </row>
    <row r="7" spans="1:5" ht="17.45" customHeight="1" x14ac:dyDescent="0.2">
      <c r="A7" s="299"/>
      <c r="B7" s="567" t="s">
        <v>1449</v>
      </c>
      <c r="C7" s="759">
        <v>330</v>
      </c>
      <c r="D7" s="697">
        <v>0</v>
      </c>
      <c r="E7" s="703">
        <v>330</v>
      </c>
    </row>
    <row r="8" spans="1:5" ht="17.45" customHeight="1" thickBot="1" x14ac:dyDescent="0.25">
      <c r="A8" s="299"/>
      <c r="B8" s="420" t="s">
        <v>308</v>
      </c>
      <c r="C8" s="537">
        <v>-200</v>
      </c>
      <c r="D8" s="263">
        <v>0</v>
      </c>
      <c r="E8" s="430">
        <v>-200</v>
      </c>
    </row>
    <row r="9" spans="1:5" ht="21" customHeight="1" thickBot="1" x14ac:dyDescent="0.25">
      <c r="A9" s="299"/>
      <c r="B9" s="717" t="s">
        <v>1528</v>
      </c>
      <c r="C9" s="329">
        <v>610</v>
      </c>
      <c r="D9" s="452">
        <v>235</v>
      </c>
      <c r="E9" s="431">
        <v>845</v>
      </c>
    </row>
    <row r="10" spans="1:5" ht="17.45" customHeight="1" x14ac:dyDescent="0.2"/>
    <row r="11" spans="1:5" ht="17.45" customHeight="1" thickBot="1" x14ac:dyDescent="0.25">
      <c r="B11" s="344"/>
      <c r="C11" s="344"/>
      <c r="D11" s="344"/>
      <c r="E11" s="344"/>
    </row>
    <row r="12" spans="1:5" ht="17.45" customHeight="1" x14ac:dyDescent="0.2">
      <c r="A12" s="299"/>
      <c r="B12" s="500"/>
      <c r="C12" s="318" t="s">
        <v>241</v>
      </c>
      <c r="D12" s="318" t="s">
        <v>87</v>
      </c>
      <c r="E12" s="350" t="s">
        <v>216</v>
      </c>
    </row>
    <row r="13" spans="1:5" ht="17.45" customHeight="1" thickBot="1" x14ac:dyDescent="0.25">
      <c r="A13" s="299"/>
      <c r="B13" s="501"/>
      <c r="C13" s="337" t="s">
        <v>223</v>
      </c>
      <c r="D13" s="337" t="s">
        <v>223</v>
      </c>
      <c r="E13" s="355" t="s">
        <v>223</v>
      </c>
    </row>
    <row r="14" spans="1:5" ht="17.45" customHeight="1" x14ac:dyDescent="0.2">
      <c r="A14" s="299"/>
      <c r="B14" s="563" t="s">
        <v>1527</v>
      </c>
      <c r="C14" s="720">
        <v>537</v>
      </c>
      <c r="D14" s="720">
        <v>195</v>
      </c>
      <c r="E14" s="721">
        <v>732</v>
      </c>
    </row>
    <row r="15" spans="1:5" ht="17.45" customHeight="1" x14ac:dyDescent="0.2">
      <c r="A15" s="299"/>
      <c r="B15" s="567" t="s">
        <v>1530</v>
      </c>
      <c r="C15" s="697">
        <v>0</v>
      </c>
      <c r="D15" s="697">
        <v>235</v>
      </c>
      <c r="E15" s="703">
        <v>235</v>
      </c>
    </row>
    <row r="16" spans="1:5" ht="17.45" customHeight="1" thickBot="1" x14ac:dyDescent="0.25">
      <c r="A16" s="299"/>
      <c r="B16" s="567" t="s">
        <v>308</v>
      </c>
      <c r="C16" s="263">
        <v>0</v>
      </c>
      <c r="D16" s="263">
        <v>-195</v>
      </c>
      <c r="E16" s="430">
        <v>-195</v>
      </c>
    </row>
    <row r="17" spans="1:5" ht="23.25" customHeight="1" thickBot="1" x14ac:dyDescent="0.25">
      <c r="A17" s="299"/>
      <c r="B17" s="453" t="s">
        <v>1529</v>
      </c>
      <c r="C17" s="329">
        <v>537</v>
      </c>
      <c r="D17" s="329">
        <v>235</v>
      </c>
      <c r="E17" s="431">
        <v>772</v>
      </c>
    </row>
    <row r="36" spans="4:4" x14ac:dyDescent="0.2">
      <c r="D36" s="434"/>
    </row>
  </sheetData>
  <mergeCells count="3">
    <mergeCell ref="B3:B4"/>
    <mergeCell ref="B12:B13"/>
    <mergeCell ref="B1:E1"/>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workbookViewId="0">
      <selection activeCell="F18" sqref="F18"/>
    </sheetView>
  </sheetViews>
  <sheetFormatPr defaultRowHeight="14.25" x14ac:dyDescent="0.2"/>
  <cols>
    <col min="1" max="1" width="1.85546875" style="195" customWidth="1"/>
    <col min="2" max="2" width="31" style="324" customWidth="1"/>
    <col min="3" max="3" width="15.28515625" style="324" customWidth="1"/>
    <col min="4" max="4" width="13.28515625" style="324" customWidth="1"/>
    <col min="5" max="16384" width="9.140625" style="195"/>
  </cols>
  <sheetData>
    <row r="1" spans="1:5" s="202" customFormat="1" ht="59.25" customHeight="1" x14ac:dyDescent="0.4">
      <c r="B1" s="487" t="s">
        <v>1531</v>
      </c>
      <c r="C1" s="488"/>
      <c r="D1" s="488"/>
      <c r="E1" s="488"/>
    </row>
    <row r="2" spans="1:5" s="202" customFormat="1" ht="10.5" customHeight="1" x14ac:dyDescent="0.4">
      <c r="B2" s="289"/>
      <c r="C2" s="206"/>
      <c r="D2" s="206"/>
      <c r="E2" s="206"/>
    </row>
    <row r="3" spans="1:5" s="202" customFormat="1" ht="14.25" customHeight="1" x14ac:dyDescent="0.4">
      <c r="B3" s="538" t="s">
        <v>1581</v>
      </c>
      <c r="C3" s="206"/>
      <c r="D3" s="206"/>
      <c r="E3" s="206"/>
    </row>
    <row r="4" spans="1:5" s="202" customFormat="1" ht="14.25" customHeight="1" thickBot="1" x14ac:dyDescent="0.45">
      <c r="B4" s="436"/>
      <c r="C4" s="436"/>
      <c r="D4" s="436"/>
    </row>
    <row r="5" spans="1:5" ht="17.45" customHeight="1" x14ac:dyDescent="0.2">
      <c r="A5" s="299"/>
      <c r="B5" s="500"/>
      <c r="C5" s="458">
        <v>2023</v>
      </c>
      <c r="D5" s="445">
        <v>2022</v>
      </c>
    </row>
    <row r="6" spans="1:5" ht="17.45" customHeight="1" thickBot="1" x14ac:dyDescent="0.25">
      <c r="A6" s="299"/>
      <c r="B6" s="501"/>
      <c r="C6" s="322" t="s">
        <v>223</v>
      </c>
      <c r="D6" s="338" t="s">
        <v>223</v>
      </c>
    </row>
    <row r="7" spans="1:5" ht="17.45" customHeight="1" x14ac:dyDescent="0.2">
      <c r="A7" s="299"/>
      <c r="B7" s="563" t="s">
        <v>507</v>
      </c>
      <c r="C7" s="760">
        <v>771</v>
      </c>
      <c r="D7" s="676">
        <v>676</v>
      </c>
    </row>
    <row r="8" spans="1:5" ht="17.45" customHeight="1" x14ac:dyDescent="0.2">
      <c r="A8" s="299"/>
      <c r="B8" s="567" t="s">
        <v>314</v>
      </c>
      <c r="C8" s="761">
        <v>844</v>
      </c>
      <c r="D8" s="656">
        <v>1402</v>
      </c>
    </row>
    <row r="9" spans="1:5" ht="17.45" customHeight="1" x14ac:dyDescent="0.2">
      <c r="A9" s="299"/>
      <c r="B9" s="567" t="s">
        <v>1159</v>
      </c>
      <c r="C9" s="761">
        <v>1309</v>
      </c>
      <c r="D9" s="656">
        <v>1387</v>
      </c>
    </row>
    <row r="10" spans="1:5" ht="17.45" customHeight="1" x14ac:dyDescent="0.2">
      <c r="A10" s="299"/>
      <c r="B10" s="567" t="s">
        <v>1283</v>
      </c>
      <c r="C10" s="761">
        <v>1815</v>
      </c>
      <c r="D10" s="656">
        <v>1368</v>
      </c>
    </row>
    <row r="11" spans="1:5" ht="17.45" customHeight="1" thickBot="1" x14ac:dyDescent="0.25">
      <c r="A11" s="299"/>
      <c r="B11" s="762" t="s">
        <v>1297</v>
      </c>
      <c r="C11" s="454">
        <v>-787</v>
      </c>
      <c r="D11" s="270">
        <v>-131</v>
      </c>
    </row>
    <row r="12" spans="1:5" ht="27.75" customHeight="1" thickBot="1" x14ac:dyDescent="0.25">
      <c r="A12" s="299"/>
      <c r="B12" s="717" t="s">
        <v>1450</v>
      </c>
      <c r="C12" s="282">
        <v>3952</v>
      </c>
      <c r="D12" s="273">
        <v>4702</v>
      </c>
      <c r="E12" s="199"/>
    </row>
    <row r="38" spans="4:4" x14ac:dyDescent="0.2">
      <c r="D38" s="434"/>
    </row>
  </sheetData>
  <mergeCells count="2">
    <mergeCell ref="B5:B6"/>
    <mergeCell ref="B1:E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workbookViewId="0">
      <selection activeCell="F22" sqref="F22"/>
    </sheetView>
  </sheetViews>
  <sheetFormatPr defaultRowHeight="14.25" x14ac:dyDescent="0.2"/>
  <cols>
    <col min="1" max="1" width="1.7109375" style="195" customWidth="1"/>
    <col min="2" max="2" width="45.7109375" style="324" customWidth="1"/>
    <col min="3" max="3" width="12.5703125" style="324" customWidth="1"/>
    <col min="4" max="4" width="12.28515625" style="324" customWidth="1"/>
    <col min="5" max="5" width="2.42578125" style="195" customWidth="1"/>
    <col min="6" max="16384" width="9.140625" style="195"/>
  </cols>
  <sheetData>
    <row r="1" spans="1:5" s="202" customFormat="1" ht="30" x14ac:dyDescent="0.4">
      <c r="B1" s="502" t="s">
        <v>1532</v>
      </c>
      <c r="C1" s="503"/>
      <c r="D1" s="503"/>
      <c r="E1" s="503"/>
    </row>
    <row r="2" spans="1:5" s="202" customFormat="1" ht="12.75" customHeight="1" thickBot="1" x14ac:dyDescent="0.45">
      <c r="B2" s="436"/>
      <c r="C2" s="436"/>
      <c r="D2" s="436"/>
    </row>
    <row r="3" spans="1:5" ht="17.45" customHeight="1" x14ac:dyDescent="0.2">
      <c r="A3" s="299"/>
      <c r="B3" s="493"/>
      <c r="C3" s="359">
        <v>2023</v>
      </c>
      <c r="D3" s="445">
        <v>2022</v>
      </c>
    </row>
    <row r="4" spans="1:5" ht="17.45" customHeight="1" thickBot="1" x14ac:dyDescent="0.25">
      <c r="A4" s="299"/>
      <c r="B4" s="492"/>
      <c r="C4" s="426" t="s">
        <v>223</v>
      </c>
      <c r="D4" s="338" t="s">
        <v>223</v>
      </c>
    </row>
    <row r="5" spans="1:5" ht="17.45" customHeight="1" x14ac:dyDescent="0.2">
      <c r="A5" s="299"/>
      <c r="B5" s="563" t="s">
        <v>1451</v>
      </c>
      <c r="C5" s="763">
        <v>14335</v>
      </c>
      <c r="D5" s="676">
        <v>10834</v>
      </c>
    </row>
    <row r="6" spans="1:5" ht="17.45" customHeight="1" thickBot="1" x14ac:dyDescent="0.25">
      <c r="A6" s="299"/>
      <c r="B6" s="567" t="s">
        <v>437</v>
      </c>
      <c r="C6" s="537">
        <v>-1117</v>
      </c>
      <c r="D6" s="272">
        <v>3501</v>
      </c>
    </row>
    <row r="7" spans="1:5" ht="17.45" customHeight="1" thickBot="1" x14ac:dyDescent="0.25">
      <c r="A7" s="299"/>
      <c r="B7" s="391" t="s">
        <v>1450</v>
      </c>
      <c r="C7" s="266">
        <v>13218</v>
      </c>
      <c r="D7" s="271">
        <v>14335</v>
      </c>
    </row>
    <row r="8" spans="1:5" ht="17.45" customHeight="1" x14ac:dyDescent="0.2">
      <c r="A8" s="299"/>
      <c r="B8" s="764"/>
      <c r="C8" s="765"/>
      <c r="D8" s="766"/>
    </row>
    <row r="9" spans="1:5" ht="17.45" customHeight="1" x14ac:dyDescent="0.2">
      <c r="A9" s="299"/>
      <c r="B9" s="567" t="s">
        <v>438</v>
      </c>
      <c r="C9" s="710"/>
      <c r="D9" s="768"/>
    </row>
    <row r="10" spans="1:5" ht="17.45" customHeight="1" thickBot="1" x14ac:dyDescent="0.25">
      <c r="A10" s="299"/>
      <c r="B10" s="420" t="s">
        <v>1284</v>
      </c>
      <c r="C10" s="767">
        <v>13218</v>
      </c>
      <c r="D10" s="430">
        <v>14335</v>
      </c>
    </row>
    <row r="11" spans="1:5" ht="28.5" customHeight="1" thickBot="1" x14ac:dyDescent="0.25">
      <c r="A11" s="299"/>
      <c r="B11" s="717" t="s">
        <v>1450</v>
      </c>
      <c r="C11" s="329">
        <v>13218</v>
      </c>
      <c r="D11" s="273">
        <v>14335</v>
      </c>
    </row>
    <row r="36" spans="4:4" x14ac:dyDescent="0.2">
      <c r="D36" s="434"/>
    </row>
  </sheetData>
  <mergeCells count="2">
    <mergeCell ref="B3:B4"/>
    <mergeCell ref="B1:E1"/>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67"/>
  <sheetViews>
    <sheetView tabSelected="1" topLeftCell="A6" workbookViewId="0">
      <selection activeCell="J21" sqref="J21"/>
    </sheetView>
  </sheetViews>
  <sheetFormatPr defaultRowHeight="14.25" x14ac:dyDescent="0.2"/>
  <cols>
    <col min="1" max="1" width="1.7109375" style="195" customWidth="1"/>
    <col min="2" max="2" width="49" style="324" customWidth="1"/>
    <col min="3" max="3" width="9.140625" style="324"/>
    <col min="4" max="5" width="15.42578125" style="324" bestFit="1" customWidth="1"/>
    <col min="6" max="6" width="3.7109375" style="324" customWidth="1"/>
    <col min="7" max="7" width="9.140625" style="324"/>
    <col min="8" max="8" width="5" style="195" customWidth="1"/>
    <col min="9" max="9" width="12.140625" style="195" customWidth="1"/>
    <col min="10" max="16384" width="9.140625" style="195"/>
  </cols>
  <sheetData>
    <row r="1" spans="1:8" s="202" customFormat="1" ht="30" x14ac:dyDescent="0.4">
      <c r="B1" s="489" t="s">
        <v>1533</v>
      </c>
      <c r="C1" s="490"/>
      <c r="D1" s="490"/>
      <c r="E1" s="490"/>
      <c r="F1" s="490"/>
      <c r="G1" s="404"/>
    </row>
    <row r="2" spans="1:8" s="202" customFormat="1" ht="30" x14ac:dyDescent="0.4">
      <c r="B2" s="404"/>
      <c r="C2" s="404"/>
      <c r="D2" s="404"/>
      <c r="E2" s="404"/>
      <c r="F2" s="404"/>
      <c r="G2" s="404"/>
    </row>
    <row r="3" spans="1:8" ht="15" x14ac:dyDescent="0.25">
      <c r="B3" s="407" t="s">
        <v>1580</v>
      </c>
    </row>
    <row r="4" spans="1:8" ht="15" thickBot="1" x14ac:dyDescent="0.25">
      <c r="B4" s="344"/>
      <c r="C4" s="344"/>
      <c r="D4" s="344"/>
      <c r="E4" s="344"/>
    </row>
    <row r="5" spans="1:8" ht="17.45" customHeight="1" x14ac:dyDescent="0.2">
      <c r="A5" s="299"/>
      <c r="B5" s="500"/>
      <c r="C5" s="457"/>
      <c r="D5" s="458">
        <v>2023</v>
      </c>
      <c r="E5" s="445">
        <v>2022</v>
      </c>
    </row>
    <row r="6" spans="1:8" ht="17.45" customHeight="1" thickBot="1" x14ac:dyDescent="0.25">
      <c r="A6" s="299"/>
      <c r="B6" s="501"/>
      <c r="C6" s="336" t="s">
        <v>364</v>
      </c>
      <c r="D6" s="322" t="s">
        <v>223</v>
      </c>
      <c r="E6" s="338" t="s">
        <v>223</v>
      </c>
    </row>
    <row r="7" spans="1:8" ht="17.45" customHeight="1" x14ac:dyDescent="0.2">
      <c r="A7" s="299"/>
      <c r="B7" s="563" t="s">
        <v>439</v>
      </c>
      <c r="C7" s="687"/>
      <c r="D7" s="769">
        <v>785</v>
      </c>
      <c r="E7" s="676">
        <v>680</v>
      </c>
      <c r="H7" s="208"/>
    </row>
    <row r="8" spans="1:8" ht="17.45" customHeight="1" x14ac:dyDescent="0.2">
      <c r="A8" s="299"/>
      <c r="B8" s="567" t="s">
        <v>219</v>
      </c>
      <c r="C8" s="658"/>
      <c r="D8" s="770">
        <v>1142</v>
      </c>
      <c r="E8" s="656">
        <v>524</v>
      </c>
      <c r="H8" s="208"/>
    </row>
    <row r="9" spans="1:8" ht="17.45" customHeight="1" x14ac:dyDescent="0.2">
      <c r="A9" s="299"/>
      <c r="B9" s="567" t="s">
        <v>673</v>
      </c>
      <c r="C9" s="568">
        <v>12.3</v>
      </c>
      <c r="D9" s="770">
        <v>143</v>
      </c>
      <c r="E9" s="656">
        <v>143</v>
      </c>
      <c r="H9" s="208"/>
    </row>
    <row r="10" spans="1:8" ht="17.45" customHeight="1" x14ac:dyDescent="0.2">
      <c r="A10" s="299"/>
      <c r="B10" s="567" t="s">
        <v>1452</v>
      </c>
      <c r="C10" s="568">
        <v>12.4</v>
      </c>
      <c r="D10" s="770">
        <v>489</v>
      </c>
      <c r="E10" s="656">
        <v>235</v>
      </c>
      <c r="H10" s="208"/>
    </row>
    <row r="11" spans="1:8" ht="17.45" customHeight="1" x14ac:dyDescent="0.2">
      <c r="A11" s="299"/>
      <c r="B11" s="567" t="s">
        <v>1332</v>
      </c>
      <c r="C11" s="568">
        <v>14</v>
      </c>
      <c r="D11" s="770">
        <v>548</v>
      </c>
      <c r="E11" s="656">
        <v>332</v>
      </c>
      <c r="H11" s="208"/>
    </row>
    <row r="12" spans="1:8" ht="17.45" customHeight="1" x14ac:dyDescent="0.2">
      <c r="A12" s="299"/>
      <c r="B12" s="567" t="s">
        <v>1453</v>
      </c>
      <c r="C12" s="658"/>
      <c r="D12" s="761">
        <v>8</v>
      </c>
      <c r="E12" s="656">
        <v>13</v>
      </c>
      <c r="H12" s="208"/>
    </row>
    <row r="13" spans="1:8" ht="17.45" customHeight="1" x14ac:dyDescent="0.2">
      <c r="A13" s="299"/>
      <c r="B13" s="567" t="s">
        <v>1454</v>
      </c>
      <c r="C13" s="658"/>
      <c r="D13" s="770">
        <v>18520</v>
      </c>
      <c r="E13" s="656">
        <v>22662</v>
      </c>
      <c r="H13" s="208"/>
    </row>
    <row r="14" spans="1:8" ht="17.45" customHeight="1" thickBot="1" x14ac:dyDescent="0.25">
      <c r="A14" s="299"/>
      <c r="B14" s="567" t="s">
        <v>1269</v>
      </c>
      <c r="C14" s="658"/>
      <c r="D14" s="461">
        <v>199</v>
      </c>
      <c r="E14" s="270">
        <v>15</v>
      </c>
      <c r="H14" s="208"/>
    </row>
    <row r="15" spans="1:8" ht="27.75" customHeight="1" thickBot="1" x14ac:dyDescent="0.25">
      <c r="A15" s="299"/>
      <c r="B15" s="453" t="s">
        <v>1450</v>
      </c>
      <c r="C15" s="456"/>
      <c r="D15" s="282">
        <v>21834</v>
      </c>
      <c r="E15" s="273">
        <v>24604</v>
      </c>
      <c r="F15" s="325"/>
      <c r="H15" s="208"/>
    </row>
    <row r="16" spans="1:8" x14ac:dyDescent="0.2">
      <c r="H16" s="208"/>
    </row>
    <row r="17" spans="1:9" x14ac:dyDescent="0.2">
      <c r="H17" s="208"/>
    </row>
    <row r="18" spans="1:9" ht="15" x14ac:dyDescent="0.2">
      <c r="B18" s="455" t="s">
        <v>1455</v>
      </c>
      <c r="H18" s="208"/>
    </row>
    <row r="19" spans="1:9" ht="15" thickBot="1" x14ac:dyDescent="0.25">
      <c r="B19" s="344"/>
      <c r="C19" s="344"/>
      <c r="D19" s="344"/>
      <c r="E19" s="344"/>
      <c r="H19" s="208"/>
    </row>
    <row r="20" spans="1:9" ht="17.45" customHeight="1" x14ac:dyDescent="0.2">
      <c r="A20" s="299"/>
      <c r="B20" s="504"/>
      <c r="C20" s="319"/>
      <c r="D20" s="458">
        <v>2023</v>
      </c>
      <c r="E20" s="445">
        <v>2022</v>
      </c>
      <c r="H20" s="208"/>
    </row>
    <row r="21" spans="1:9" ht="17.45" customHeight="1" thickBot="1" x14ac:dyDescent="0.25">
      <c r="A21" s="299"/>
      <c r="B21" s="501"/>
      <c r="C21" s="459" t="s">
        <v>364</v>
      </c>
      <c r="D21" s="322" t="s">
        <v>223</v>
      </c>
      <c r="E21" s="338" t="s">
        <v>223</v>
      </c>
      <c r="H21" s="208"/>
      <c r="I21" s="209"/>
    </row>
    <row r="22" spans="1:9" ht="17.45" customHeight="1" x14ac:dyDescent="0.2">
      <c r="A22" s="299"/>
      <c r="B22" s="563" t="s">
        <v>1456</v>
      </c>
      <c r="C22" s="771">
        <v>12.3</v>
      </c>
      <c r="D22" s="772"/>
      <c r="E22" s="592"/>
      <c r="H22" s="208"/>
      <c r="I22" s="210"/>
    </row>
    <row r="23" spans="1:9" ht="17.45" customHeight="1" x14ac:dyDescent="0.2">
      <c r="A23" s="299"/>
      <c r="B23" s="567" t="s">
        <v>1457</v>
      </c>
      <c r="C23" s="691"/>
      <c r="D23" s="761">
        <v>410</v>
      </c>
      <c r="E23" s="656">
        <v>272</v>
      </c>
      <c r="H23" s="208"/>
      <c r="I23" s="209"/>
    </row>
    <row r="24" spans="1:9" ht="17.45" customHeight="1" x14ac:dyDescent="0.2">
      <c r="A24" s="299"/>
      <c r="B24" s="567" t="s">
        <v>1458</v>
      </c>
      <c r="C24" s="691"/>
      <c r="D24" s="761">
        <v>222</v>
      </c>
      <c r="E24" s="656">
        <v>112</v>
      </c>
      <c r="H24" s="208"/>
      <c r="I24" s="209"/>
    </row>
    <row r="25" spans="1:9" ht="17.45" customHeight="1" thickBot="1" x14ac:dyDescent="0.25">
      <c r="A25" s="299"/>
      <c r="B25" s="567" t="s">
        <v>1459</v>
      </c>
      <c r="C25" s="691"/>
      <c r="D25" s="773">
        <v>942</v>
      </c>
      <c r="E25" s="272">
        <v>1098</v>
      </c>
      <c r="H25" s="208"/>
      <c r="I25" s="209"/>
    </row>
    <row r="26" spans="1:9" ht="21.75" customHeight="1" x14ac:dyDescent="0.2">
      <c r="A26" s="299"/>
      <c r="B26" s="567"/>
      <c r="C26" s="691"/>
      <c r="D26" s="811">
        <v>1574</v>
      </c>
      <c r="E26" s="686">
        <v>1482</v>
      </c>
      <c r="H26" s="208"/>
      <c r="I26" s="209"/>
    </row>
    <row r="27" spans="1:9" ht="17.45" customHeight="1" x14ac:dyDescent="0.2">
      <c r="A27" s="299"/>
      <c r="B27" s="692" t="s">
        <v>1460</v>
      </c>
      <c r="C27" s="774">
        <v>12.4</v>
      </c>
      <c r="D27" s="573"/>
      <c r="E27" s="775"/>
      <c r="H27" s="208"/>
      <c r="I27" s="209"/>
    </row>
    <row r="28" spans="1:9" ht="17.45" customHeight="1" x14ac:dyDescent="0.2">
      <c r="A28" s="299"/>
      <c r="B28" s="567" t="s">
        <v>1457</v>
      </c>
      <c r="C28" s="691"/>
      <c r="D28" s="761">
        <v>178</v>
      </c>
      <c r="E28" s="656" t="s">
        <v>1193</v>
      </c>
      <c r="H28" s="208"/>
      <c r="I28" s="209"/>
    </row>
    <row r="29" spans="1:9" ht="17.45" customHeight="1" x14ac:dyDescent="0.2">
      <c r="A29" s="299"/>
      <c r="B29" s="567" t="s">
        <v>1458</v>
      </c>
      <c r="C29" s="691"/>
      <c r="D29" s="761">
        <v>891</v>
      </c>
      <c r="E29" s="656">
        <v>1323</v>
      </c>
      <c r="H29" s="208"/>
      <c r="I29" s="209"/>
    </row>
    <row r="30" spans="1:9" ht="17.45" customHeight="1" thickBot="1" x14ac:dyDescent="0.25">
      <c r="A30" s="299"/>
      <c r="B30" s="567" t="s">
        <v>1459</v>
      </c>
      <c r="C30" s="691"/>
      <c r="D30" s="454">
        <v>63</v>
      </c>
      <c r="E30" s="272">
        <v>63</v>
      </c>
      <c r="H30" s="208"/>
      <c r="I30" s="209"/>
    </row>
    <row r="31" spans="1:9" ht="25.5" customHeight="1" x14ac:dyDescent="0.2">
      <c r="A31" s="299"/>
      <c r="B31" s="567"/>
      <c r="C31" s="691"/>
      <c r="D31" s="394">
        <v>1132</v>
      </c>
      <c r="E31" s="679">
        <v>1386</v>
      </c>
      <c r="H31" s="208"/>
      <c r="I31" s="209"/>
    </row>
    <row r="32" spans="1:9" ht="26.25" customHeight="1" thickBot="1" x14ac:dyDescent="0.25">
      <c r="A32" s="299"/>
      <c r="B32" s="567" t="s">
        <v>1332</v>
      </c>
      <c r="C32" s="777">
        <v>14</v>
      </c>
      <c r="D32" s="462">
        <v>9977</v>
      </c>
      <c r="E32" s="271">
        <v>9884</v>
      </c>
      <c r="H32" s="208"/>
      <c r="I32" s="209"/>
    </row>
    <row r="33" spans="1:9" ht="25.5" customHeight="1" thickBot="1" x14ac:dyDescent="0.25">
      <c r="A33" s="299"/>
      <c r="B33" s="468" t="s">
        <v>1450</v>
      </c>
      <c r="C33" s="776"/>
      <c r="D33" s="423">
        <v>12683</v>
      </c>
      <c r="E33" s="271">
        <v>12752</v>
      </c>
      <c r="F33" s="325"/>
      <c r="H33" s="208"/>
      <c r="I33" s="209"/>
    </row>
    <row r="34" spans="1:9" x14ac:dyDescent="0.2">
      <c r="H34" s="208"/>
      <c r="I34" s="209"/>
    </row>
    <row r="35" spans="1:9" x14ac:dyDescent="0.2">
      <c r="H35" s="208"/>
    </row>
    <row r="36" spans="1:9" ht="15" x14ac:dyDescent="0.2">
      <c r="B36" s="455" t="s">
        <v>1461</v>
      </c>
      <c r="D36" s="434"/>
      <c r="H36" s="208"/>
    </row>
    <row r="37" spans="1:9" ht="15" thickBot="1" x14ac:dyDescent="0.25">
      <c r="B37" s="344"/>
      <c r="C37" s="344"/>
      <c r="D37" s="344"/>
      <c r="E37" s="344"/>
      <c r="H37" s="208"/>
    </row>
    <row r="38" spans="1:9" ht="17.45" customHeight="1" x14ac:dyDescent="0.2">
      <c r="A38" s="299"/>
      <c r="B38" s="550"/>
      <c r="C38" s="330"/>
      <c r="D38" s="445">
        <v>2023</v>
      </c>
      <c r="E38" s="445">
        <v>2022</v>
      </c>
      <c r="H38" s="208"/>
    </row>
    <row r="39" spans="1:9" ht="17.45" customHeight="1" thickBot="1" x14ac:dyDescent="0.25">
      <c r="A39" s="299"/>
      <c r="B39" s="551"/>
      <c r="C39" s="549"/>
      <c r="D39" s="338" t="s">
        <v>223</v>
      </c>
      <c r="E39" s="338" t="s">
        <v>223</v>
      </c>
      <c r="H39" s="208"/>
    </row>
    <row r="40" spans="1:9" ht="17.45" customHeight="1" x14ac:dyDescent="0.2">
      <c r="A40" s="299"/>
      <c r="B40" s="673" t="s">
        <v>1462</v>
      </c>
      <c r="C40" s="778"/>
      <c r="D40" s="779">
        <v>143</v>
      </c>
      <c r="E40" s="676">
        <v>143</v>
      </c>
      <c r="H40" s="208"/>
    </row>
    <row r="41" spans="1:9" ht="17.45" customHeight="1" thickBot="1" x14ac:dyDescent="0.25">
      <c r="A41" s="299"/>
      <c r="B41" s="625" t="s">
        <v>1463</v>
      </c>
      <c r="C41" s="624"/>
      <c r="D41" s="454">
        <v>1482</v>
      </c>
      <c r="E41" s="270">
        <v>1448</v>
      </c>
      <c r="H41" s="208"/>
    </row>
    <row r="42" spans="1:9" ht="24" customHeight="1" x14ac:dyDescent="0.2">
      <c r="A42" s="299"/>
      <c r="B42" s="669" t="s">
        <v>1464</v>
      </c>
      <c r="C42" s="780"/>
      <c r="D42" s="664">
        <v>1625</v>
      </c>
      <c r="E42" s="790">
        <v>1591</v>
      </c>
      <c r="H42" s="208"/>
    </row>
    <row r="43" spans="1:9" ht="17.45" customHeight="1" x14ac:dyDescent="0.2">
      <c r="A43" s="299"/>
      <c r="B43" s="722" t="s">
        <v>1465</v>
      </c>
      <c r="C43" s="660"/>
      <c r="D43" s="781">
        <v>77</v>
      </c>
      <c r="E43" s="682">
        <v>76</v>
      </c>
      <c r="H43" s="208"/>
    </row>
    <row r="44" spans="1:9" ht="17.45" customHeight="1" x14ac:dyDescent="0.2">
      <c r="A44" s="299"/>
      <c r="B44" s="625" t="s">
        <v>287</v>
      </c>
      <c r="C44" s="624"/>
      <c r="D44" s="761">
        <v>31</v>
      </c>
      <c r="E44" s="656">
        <v>3</v>
      </c>
      <c r="H44" s="208"/>
    </row>
    <row r="45" spans="1:9" ht="17.45" customHeight="1" thickBot="1" x14ac:dyDescent="0.25">
      <c r="A45" s="299"/>
      <c r="B45" s="625" t="s">
        <v>1466</v>
      </c>
      <c r="C45" s="624"/>
      <c r="D45" s="454">
        <v>-16</v>
      </c>
      <c r="E45" s="270">
        <v>-45</v>
      </c>
      <c r="H45" s="208"/>
    </row>
    <row r="46" spans="1:9" ht="23.25" customHeight="1" x14ac:dyDescent="0.2">
      <c r="A46" s="299"/>
      <c r="B46" s="669" t="s">
        <v>1367</v>
      </c>
      <c r="C46" s="780"/>
      <c r="D46" s="664">
        <v>92</v>
      </c>
      <c r="E46" s="790">
        <v>34</v>
      </c>
      <c r="H46" s="208"/>
    </row>
    <row r="47" spans="1:9" ht="17.45" customHeight="1" x14ac:dyDescent="0.2">
      <c r="A47" s="299"/>
      <c r="B47" s="722" t="s">
        <v>1467</v>
      </c>
      <c r="C47" s="660"/>
      <c r="D47" s="781">
        <v>143</v>
      </c>
      <c r="E47" s="682">
        <v>143</v>
      </c>
      <c r="H47" s="208"/>
    </row>
    <row r="48" spans="1:9" ht="17.45" customHeight="1" thickBot="1" x14ac:dyDescent="0.25">
      <c r="A48" s="299"/>
      <c r="B48" s="625" t="s">
        <v>1468</v>
      </c>
      <c r="C48" s="624"/>
      <c r="D48" s="454">
        <v>1574</v>
      </c>
      <c r="E48" s="270">
        <v>1482</v>
      </c>
      <c r="H48" s="208"/>
    </row>
    <row r="49" spans="1:8" ht="24.75" customHeight="1" thickBot="1" x14ac:dyDescent="0.25">
      <c r="A49" s="299"/>
      <c r="B49" s="726" t="s">
        <v>377</v>
      </c>
      <c r="C49" s="468"/>
      <c r="D49" s="273">
        <v>1717</v>
      </c>
      <c r="E49" s="273">
        <v>1625</v>
      </c>
      <c r="H49" s="208"/>
    </row>
    <row r="50" spans="1:8" x14ac:dyDescent="0.2">
      <c r="H50" s="208"/>
    </row>
    <row r="51" spans="1:8" x14ac:dyDescent="0.2">
      <c r="H51" s="208"/>
    </row>
    <row r="52" spans="1:8" ht="15" x14ac:dyDescent="0.2">
      <c r="B52" s="455" t="s">
        <v>1469</v>
      </c>
      <c r="H52" s="208"/>
    </row>
    <row r="53" spans="1:8" ht="15" thickBot="1" x14ac:dyDescent="0.25">
      <c r="B53" s="344"/>
      <c r="C53" s="344"/>
      <c r="D53" s="344"/>
      <c r="E53" s="344"/>
      <c r="H53" s="208"/>
    </row>
    <row r="54" spans="1:8" ht="17.45" customHeight="1" x14ac:dyDescent="0.2">
      <c r="A54" s="299"/>
      <c r="B54" s="550"/>
      <c r="C54" s="330"/>
      <c r="D54" s="445">
        <v>2023</v>
      </c>
      <c r="E54" s="445">
        <v>2022</v>
      </c>
      <c r="H54" s="208"/>
    </row>
    <row r="55" spans="1:8" ht="17.45" customHeight="1" thickBot="1" x14ac:dyDescent="0.25">
      <c r="A55" s="299"/>
      <c r="B55" s="551"/>
      <c r="C55" s="549"/>
      <c r="D55" s="338" t="s">
        <v>223</v>
      </c>
      <c r="E55" s="338" t="s">
        <v>223</v>
      </c>
      <c r="H55" s="208"/>
    </row>
    <row r="56" spans="1:8" ht="17.45" customHeight="1" x14ac:dyDescent="0.2">
      <c r="A56" s="299"/>
      <c r="B56" s="673" t="s">
        <v>1462</v>
      </c>
      <c r="C56" s="778"/>
      <c r="D56" s="760">
        <v>235</v>
      </c>
      <c r="E56" s="676">
        <v>484</v>
      </c>
      <c r="H56" s="208"/>
    </row>
    <row r="57" spans="1:8" ht="17.45" customHeight="1" thickBot="1" x14ac:dyDescent="0.25">
      <c r="A57" s="299"/>
      <c r="B57" s="625" t="s">
        <v>1463</v>
      </c>
      <c r="C57" s="624"/>
      <c r="D57" s="454">
        <v>1386</v>
      </c>
      <c r="E57" s="270">
        <v>2261</v>
      </c>
    </row>
    <row r="58" spans="1:8" ht="24.75" customHeight="1" x14ac:dyDescent="0.2">
      <c r="A58" s="299"/>
      <c r="B58" s="669" t="s">
        <v>1464</v>
      </c>
      <c r="C58" s="780"/>
      <c r="D58" s="664">
        <v>1621</v>
      </c>
      <c r="E58" s="790">
        <v>2745</v>
      </c>
    </row>
    <row r="59" spans="1:8" ht="17.45" customHeight="1" x14ac:dyDescent="0.2">
      <c r="A59" s="299"/>
      <c r="B59" s="722" t="s">
        <v>1465</v>
      </c>
      <c r="C59" s="660"/>
      <c r="D59" s="682"/>
      <c r="E59" s="682" t="s">
        <v>1193</v>
      </c>
    </row>
    <row r="60" spans="1:8" ht="17.45" customHeight="1" x14ac:dyDescent="0.2">
      <c r="A60" s="299"/>
      <c r="B60" s="625" t="s">
        <v>1470</v>
      </c>
      <c r="C60" s="624"/>
      <c r="D60" s="656" t="s">
        <v>1193</v>
      </c>
      <c r="E60" s="656">
        <v>-14</v>
      </c>
    </row>
    <row r="61" spans="1:8" ht="17.45" customHeight="1" x14ac:dyDescent="0.2">
      <c r="A61" s="299"/>
      <c r="B61" s="625" t="s">
        <v>1352</v>
      </c>
      <c r="C61" s="624"/>
      <c r="D61" s="656" t="s">
        <v>1193</v>
      </c>
      <c r="E61" s="656">
        <v>-290</v>
      </c>
    </row>
    <row r="62" spans="1:8" ht="17.45" customHeight="1" thickBot="1" x14ac:dyDescent="0.25">
      <c r="A62" s="299"/>
      <c r="B62" s="625" t="s">
        <v>1466</v>
      </c>
      <c r="C62" s="624"/>
      <c r="D62" s="280" t="s">
        <v>1193</v>
      </c>
      <c r="E62" s="270">
        <v>-820</v>
      </c>
    </row>
    <row r="63" spans="1:8" ht="24.75" customHeight="1" x14ac:dyDescent="0.2">
      <c r="A63" s="299"/>
      <c r="B63" s="669" t="s">
        <v>1367</v>
      </c>
      <c r="C63" s="780"/>
      <c r="D63" s="664">
        <v>0</v>
      </c>
      <c r="E63" s="790">
        <v>-1124</v>
      </c>
    </row>
    <row r="64" spans="1:8" ht="17.45" customHeight="1" x14ac:dyDescent="0.2">
      <c r="A64" s="299"/>
      <c r="B64" s="722" t="s">
        <v>1467</v>
      </c>
      <c r="C64" s="660"/>
      <c r="D64" s="781">
        <v>489</v>
      </c>
      <c r="E64" s="682">
        <v>235</v>
      </c>
    </row>
    <row r="65" spans="1:5" ht="17.45" customHeight="1" thickBot="1" x14ac:dyDescent="0.25">
      <c r="A65" s="299"/>
      <c r="B65" s="625" t="s">
        <v>1468</v>
      </c>
      <c r="C65" s="624"/>
      <c r="D65" s="454">
        <v>1132</v>
      </c>
      <c r="E65" s="270">
        <v>1386</v>
      </c>
    </row>
    <row r="66" spans="1:5" ht="25.5" customHeight="1" thickBot="1" x14ac:dyDescent="0.25">
      <c r="A66" s="299"/>
      <c r="B66" s="726" t="s">
        <v>377</v>
      </c>
      <c r="C66" s="468"/>
      <c r="D66" s="273">
        <v>1621</v>
      </c>
      <c r="E66" s="273">
        <v>1621</v>
      </c>
    </row>
    <row r="67" spans="1:5" x14ac:dyDescent="0.2">
      <c r="D67" s="325"/>
      <c r="E67" s="325"/>
    </row>
  </sheetData>
  <mergeCells count="5">
    <mergeCell ref="B5:B6"/>
    <mergeCell ref="B20:B21"/>
    <mergeCell ref="B38:B39"/>
    <mergeCell ref="B54:B55"/>
    <mergeCell ref="B1:F1"/>
  </mergeCells>
  <pageMargins left="0.70866141732283472" right="0.70866141732283472" top="0.74803149606299213" bottom="0.74803149606299213" header="0.31496062992125984" footer="0.31496062992125984"/>
  <pageSetup paperSize="9" scale="94" fitToHeight="2" orientation="portrait" r:id="rId1"/>
  <rowBreaks count="1" manualBreakCount="1">
    <brk id="3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6"/>
  <sheetViews>
    <sheetView workbookViewId="0">
      <selection activeCell="F22" sqref="F22"/>
    </sheetView>
  </sheetViews>
  <sheetFormatPr defaultRowHeight="14.25" x14ac:dyDescent="0.2"/>
  <cols>
    <col min="1" max="1" width="1.5703125" style="195" customWidth="1"/>
    <col min="2" max="2" width="57" style="195" customWidth="1"/>
    <col min="3" max="3" width="5.140625" style="195" bestFit="1" customWidth="1"/>
    <col min="4" max="4" width="19.85546875" style="195" customWidth="1"/>
    <col min="5" max="5" width="19" style="195" customWidth="1"/>
    <col min="6" max="6" width="2.5703125" style="195" customWidth="1"/>
    <col min="7" max="7" width="11.5703125" style="195" customWidth="1"/>
    <col min="8" max="8" width="3.5703125" style="195" customWidth="1"/>
    <col min="9" max="9" width="11.7109375" style="195" bestFit="1" customWidth="1"/>
    <col min="10" max="16384" width="9.140625" style="195"/>
  </cols>
  <sheetData>
    <row r="1" spans="2:9" ht="60" customHeight="1" x14ac:dyDescent="0.4">
      <c r="B1" s="476" t="s">
        <v>1563</v>
      </c>
      <c r="C1" s="477"/>
      <c r="D1" s="477"/>
      <c r="E1" s="477"/>
    </row>
    <row r="2" spans="2:9" ht="17.25" customHeight="1" thickBot="1" x14ac:dyDescent="0.45">
      <c r="B2" s="306" t="s">
        <v>1538</v>
      </c>
      <c r="C2" s="307"/>
      <c r="D2" s="197"/>
      <c r="E2" s="197"/>
    </row>
    <row r="3" spans="2:9" ht="21.75" customHeight="1" x14ac:dyDescent="0.2">
      <c r="B3" s="474"/>
      <c r="C3" s="339"/>
      <c r="D3" s="275" t="s">
        <v>1328</v>
      </c>
      <c r="E3" s="278" t="s">
        <v>1194</v>
      </c>
    </row>
    <row r="4" spans="2:9" ht="23.25" customHeight="1" thickBot="1" x14ac:dyDescent="0.3">
      <c r="B4" s="475"/>
      <c r="C4" s="340" t="s">
        <v>364</v>
      </c>
      <c r="D4" s="276" t="s">
        <v>223</v>
      </c>
      <c r="E4" s="279" t="s">
        <v>223</v>
      </c>
      <c r="G4" s="196"/>
    </row>
    <row r="5" spans="2:9" ht="15.95" customHeight="1" x14ac:dyDescent="0.2">
      <c r="B5" s="563" t="s">
        <v>1270</v>
      </c>
      <c r="C5" s="564">
        <v>4.0999999999999996</v>
      </c>
      <c r="D5" s="565">
        <v>16324</v>
      </c>
      <c r="E5" s="566">
        <v>17110</v>
      </c>
      <c r="G5" s="199"/>
      <c r="I5" s="199"/>
    </row>
    <row r="6" spans="2:9" ht="15.95" customHeight="1" x14ac:dyDescent="0.2">
      <c r="B6" s="567" t="s">
        <v>1240</v>
      </c>
      <c r="C6" s="568">
        <v>4.2</v>
      </c>
      <c r="D6" s="284">
        <v>1958</v>
      </c>
      <c r="E6" s="285">
        <v>2936</v>
      </c>
      <c r="G6" s="199"/>
      <c r="I6" s="199"/>
    </row>
    <row r="7" spans="2:9" ht="15.95" customHeight="1" x14ac:dyDescent="0.2">
      <c r="B7" s="569" t="s">
        <v>1241</v>
      </c>
      <c r="C7" s="570"/>
      <c r="D7" s="395">
        <v>18282</v>
      </c>
      <c r="E7" s="288">
        <v>20046</v>
      </c>
      <c r="I7" s="199"/>
    </row>
    <row r="8" spans="2:9" ht="15.95" customHeight="1" x14ac:dyDescent="0.2">
      <c r="B8" s="571"/>
      <c r="C8" s="572"/>
      <c r="D8" s="394"/>
      <c r="E8" s="394"/>
      <c r="I8" s="199"/>
    </row>
    <row r="9" spans="2:9" ht="15.95" customHeight="1" x14ac:dyDescent="0.2">
      <c r="B9" s="567" t="s">
        <v>243</v>
      </c>
      <c r="C9" s="570">
        <v>3</v>
      </c>
      <c r="D9" s="574">
        <v>-19865</v>
      </c>
      <c r="E9" s="290">
        <v>-17754</v>
      </c>
      <c r="G9" s="199"/>
      <c r="I9" s="199"/>
    </row>
    <row r="10" spans="2:9" ht="15.95" customHeight="1" x14ac:dyDescent="0.2">
      <c r="B10" s="567" t="s">
        <v>1242</v>
      </c>
      <c r="C10" s="570">
        <v>3</v>
      </c>
      <c r="D10" s="290">
        <v>-10658</v>
      </c>
      <c r="E10" s="290">
        <v>-9061</v>
      </c>
      <c r="G10" s="199"/>
      <c r="I10" s="199"/>
    </row>
    <row r="11" spans="2:9" ht="15.95" customHeight="1" x14ac:dyDescent="0.2">
      <c r="B11" s="567" t="s">
        <v>1243</v>
      </c>
      <c r="C11" s="570">
        <v>3</v>
      </c>
      <c r="D11" s="284">
        <v>-22196</v>
      </c>
      <c r="E11" s="285">
        <v>-12022</v>
      </c>
      <c r="G11" s="199"/>
      <c r="I11" s="199"/>
    </row>
    <row r="12" spans="2:9" ht="15.95" customHeight="1" x14ac:dyDescent="0.2">
      <c r="B12" s="571" t="s">
        <v>1244</v>
      </c>
      <c r="C12" s="576"/>
      <c r="D12" s="577">
        <v>-52719</v>
      </c>
      <c r="E12" s="394">
        <v>-38837</v>
      </c>
      <c r="I12" s="199"/>
    </row>
    <row r="13" spans="2:9" ht="15.95" customHeight="1" x14ac:dyDescent="0.2">
      <c r="B13" s="569"/>
      <c r="C13" s="580"/>
      <c r="D13" s="575"/>
      <c r="E13" s="394"/>
      <c r="I13" s="199"/>
    </row>
    <row r="14" spans="2:9" ht="15.95" customHeight="1" x14ac:dyDescent="0.2">
      <c r="B14" s="567" t="s">
        <v>1374</v>
      </c>
      <c r="C14" s="570">
        <v>3</v>
      </c>
      <c r="D14" s="284">
        <v>3381698</v>
      </c>
      <c r="E14" s="285">
        <v>-3130333</v>
      </c>
      <c r="G14" s="199"/>
      <c r="I14" s="199"/>
    </row>
    <row r="15" spans="2:9" ht="15.95" customHeight="1" x14ac:dyDescent="0.2">
      <c r="B15" s="569" t="s">
        <v>1375</v>
      </c>
      <c r="C15" s="579">
        <v>3</v>
      </c>
      <c r="D15" s="395">
        <v>3328979</v>
      </c>
      <c r="E15" s="288">
        <v>-3169170</v>
      </c>
      <c r="G15" s="199"/>
      <c r="I15" s="199"/>
    </row>
    <row r="16" spans="2:9" ht="15.95" customHeight="1" x14ac:dyDescent="0.2">
      <c r="B16" s="391"/>
      <c r="C16" s="585"/>
      <c r="D16" s="286"/>
      <c r="E16" s="286"/>
      <c r="G16" s="199"/>
      <c r="I16" s="199"/>
    </row>
    <row r="17" spans="2:9" ht="15.95" customHeight="1" x14ac:dyDescent="0.2">
      <c r="B17" s="582" t="s">
        <v>1376</v>
      </c>
      <c r="C17" s="586"/>
      <c r="D17" s="291">
        <v>3347261</v>
      </c>
      <c r="E17" s="291">
        <v>-3149124</v>
      </c>
      <c r="I17" s="199"/>
    </row>
    <row r="18" spans="2:9" ht="15.95" customHeight="1" x14ac:dyDescent="0.2">
      <c r="B18" s="582"/>
      <c r="C18" s="586"/>
      <c r="D18" s="292"/>
      <c r="E18" s="293"/>
      <c r="I18" s="199"/>
    </row>
    <row r="19" spans="2:9" ht="15.95" customHeight="1" x14ac:dyDescent="0.2">
      <c r="B19" s="583" t="s">
        <v>1245</v>
      </c>
      <c r="C19" s="586"/>
      <c r="D19" s="294">
        <v>-82</v>
      </c>
      <c r="E19" s="290">
        <v>-112</v>
      </c>
      <c r="I19" s="199"/>
    </row>
    <row r="20" spans="2:9" ht="15.95" customHeight="1" x14ac:dyDescent="0.2">
      <c r="B20" s="582" t="s">
        <v>1377</v>
      </c>
      <c r="C20" s="586"/>
      <c r="D20" s="288">
        <v>3347179</v>
      </c>
      <c r="E20" s="288">
        <v>-3149236</v>
      </c>
      <c r="I20" s="199"/>
    </row>
    <row r="21" spans="2:9" ht="15.95" customHeight="1" x14ac:dyDescent="0.2">
      <c r="B21" s="582"/>
      <c r="C21" s="586"/>
      <c r="D21" s="588"/>
      <c r="E21" s="291"/>
      <c r="I21" s="199"/>
    </row>
    <row r="22" spans="2:9" ht="15.95" customHeight="1" x14ac:dyDescent="0.2">
      <c r="B22" s="567" t="s">
        <v>1540</v>
      </c>
      <c r="C22" s="587"/>
      <c r="D22" s="589"/>
      <c r="E22" s="589"/>
      <c r="F22" s="198"/>
      <c r="I22" s="199"/>
    </row>
    <row r="23" spans="2:9" ht="15.95" customHeight="1" x14ac:dyDescent="0.2">
      <c r="B23" s="567" t="s">
        <v>1539</v>
      </c>
      <c r="C23" s="585"/>
      <c r="D23" s="590">
        <v>283</v>
      </c>
      <c r="E23" s="590">
        <v>6</v>
      </c>
      <c r="I23" s="199"/>
    </row>
    <row r="24" spans="2:9" ht="29.25" customHeight="1" thickBot="1" x14ac:dyDescent="0.25">
      <c r="B24" s="353" t="s">
        <v>1378</v>
      </c>
      <c r="C24" s="584"/>
      <c r="D24" s="277">
        <v>3347462</v>
      </c>
      <c r="E24" s="282">
        <v>-3149230</v>
      </c>
      <c r="I24" s="199"/>
    </row>
    <row r="25" spans="2:9" x14ac:dyDescent="0.2">
      <c r="C25" s="199"/>
      <c r="D25" s="268"/>
      <c r="E25" s="268"/>
      <c r="I25" s="201"/>
    </row>
    <row r="26" spans="2:9" x14ac:dyDescent="0.2">
      <c r="C26" s="199"/>
      <c r="D26" s="199"/>
      <c r="E26" s="199"/>
      <c r="I26" s="201"/>
    </row>
    <row r="27" spans="2:9" x14ac:dyDescent="0.2">
      <c r="C27" s="199"/>
      <c r="D27" s="199"/>
      <c r="E27" s="199"/>
      <c r="I27" s="201"/>
    </row>
    <row r="28" spans="2:9" x14ac:dyDescent="0.2">
      <c r="C28" s="199"/>
      <c r="D28" s="199"/>
      <c r="E28" s="199"/>
    </row>
    <row r="29" spans="2:9" x14ac:dyDescent="0.2">
      <c r="C29" s="199"/>
      <c r="D29" s="199"/>
      <c r="E29" s="199"/>
    </row>
    <row r="30" spans="2:9" x14ac:dyDescent="0.2">
      <c r="C30" s="199"/>
      <c r="D30" s="199"/>
      <c r="E30" s="199"/>
    </row>
    <row r="31" spans="2:9" x14ac:dyDescent="0.2">
      <c r="C31" s="199"/>
      <c r="D31" s="199"/>
      <c r="E31" s="199"/>
    </row>
    <row r="32" spans="2:9" x14ac:dyDescent="0.2">
      <c r="D32" s="199"/>
      <c r="E32" s="199"/>
    </row>
    <row r="33" spans="4:5" x14ac:dyDescent="0.2">
      <c r="D33" s="199"/>
      <c r="E33" s="199"/>
    </row>
    <row r="34" spans="4:5" x14ac:dyDescent="0.2">
      <c r="D34" s="199"/>
      <c r="E34" s="199"/>
    </row>
    <row r="35" spans="4:5" x14ac:dyDescent="0.2">
      <c r="D35" s="199"/>
      <c r="E35" s="199"/>
    </row>
    <row r="36" spans="4:5" x14ac:dyDescent="0.2">
      <c r="D36" s="526"/>
    </row>
  </sheetData>
  <mergeCells count="2">
    <mergeCell ref="B3:B4"/>
    <mergeCell ref="B1:E1"/>
  </mergeCells>
  <pageMargins left="0.70866141732283472" right="0.70866141732283472" top="0.74803149606299213" bottom="0.74803149606299213" header="0.31496062992125984" footer="0.31496062992125984"/>
  <pageSetup paperSize="9" scale="8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workbookViewId="0">
      <selection activeCell="J19" sqref="J19"/>
    </sheetView>
  </sheetViews>
  <sheetFormatPr defaultRowHeight="14.25" x14ac:dyDescent="0.2"/>
  <cols>
    <col min="1" max="1" width="2" style="195" customWidth="1"/>
    <col min="2" max="2" width="32.5703125" style="324" customWidth="1"/>
    <col min="3" max="3" width="17.28515625" style="324" customWidth="1"/>
    <col min="4" max="8" width="13.85546875" style="324" customWidth="1"/>
    <col min="9" max="16384" width="9.140625" style="195"/>
  </cols>
  <sheetData>
    <row r="1" spans="1:10" s="202" customFormat="1" ht="30" x14ac:dyDescent="0.4">
      <c r="B1" s="489" t="s">
        <v>1534</v>
      </c>
      <c r="C1" s="490"/>
      <c r="D1" s="490"/>
      <c r="E1" s="490"/>
      <c r="F1" s="490"/>
      <c r="G1" s="490"/>
      <c r="H1" s="490"/>
    </row>
    <row r="2" spans="1:10" s="202" customFormat="1" ht="9.75" customHeight="1" x14ac:dyDescent="0.4">
      <c r="B2" s="396"/>
      <c r="C2" s="406"/>
      <c r="D2" s="406"/>
      <c r="E2" s="406"/>
      <c r="F2" s="406"/>
      <c r="G2" s="406"/>
      <c r="H2" s="406"/>
    </row>
    <row r="3" spans="1:10" s="202" customFormat="1" ht="14.25" customHeight="1" x14ac:dyDescent="0.4">
      <c r="B3" s="539" t="s">
        <v>1582</v>
      </c>
      <c r="C3" s="406"/>
      <c r="D3" s="406"/>
      <c r="E3" s="406"/>
      <c r="F3" s="406"/>
      <c r="G3" s="406"/>
      <c r="H3" s="406"/>
    </row>
    <row r="4" spans="1:10" s="202" customFormat="1" ht="14.25" customHeight="1" thickBot="1" x14ac:dyDescent="0.45">
      <c r="B4" s="436"/>
      <c r="C4" s="436"/>
      <c r="D4" s="436"/>
      <c r="E4" s="436"/>
      <c r="F4" s="436"/>
      <c r="G4" s="436"/>
      <c r="H4" s="436"/>
    </row>
    <row r="5" spans="1:10" ht="51" x14ac:dyDescent="0.2">
      <c r="A5" s="299"/>
      <c r="B5" s="429"/>
      <c r="C5" s="318" t="s">
        <v>1437</v>
      </c>
      <c r="D5" s="318" t="s">
        <v>1471</v>
      </c>
      <c r="E5" s="318" t="s">
        <v>1434</v>
      </c>
      <c r="F5" s="433" t="s">
        <v>1472</v>
      </c>
      <c r="G5" s="451" t="s">
        <v>1473</v>
      </c>
      <c r="H5" s="330" t="s">
        <v>1474</v>
      </c>
    </row>
    <row r="6" spans="1:10" ht="17.45" customHeight="1" thickBot="1" x14ac:dyDescent="0.25">
      <c r="A6" s="299"/>
      <c r="B6" s="392"/>
      <c r="C6" s="337" t="s">
        <v>223</v>
      </c>
      <c r="D6" s="337" t="s">
        <v>223</v>
      </c>
      <c r="E6" s="337" t="s">
        <v>223</v>
      </c>
      <c r="F6" s="337" t="s">
        <v>223</v>
      </c>
      <c r="G6" s="355" t="s">
        <v>223</v>
      </c>
      <c r="H6" s="338" t="s">
        <v>223</v>
      </c>
    </row>
    <row r="7" spans="1:10" ht="17.45" customHeight="1" x14ac:dyDescent="0.2">
      <c r="A7" s="299"/>
      <c r="B7" s="563" t="s">
        <v>1475</v>
      </c>
      <c r="C7" s="720">
        <v>4539000</v>
      </c>
      <c r="D7" s="720">
        <v>488000</v>
      </c>
      <c r="E7" s="720">
        <v>352000</v>
      </c>
      <c r="F7" s="720">
        <v>239000</v>
      </c>
      <c r="G7" s="721">
        <v>5618000</v>
      </c>
      <c r="H7" s="676">
        <v>2516000</v>
      </c>
      <c r="I7" s="227"/>
      <c r="J7" s="198"/>
    </row>
    <row r="8" spans="1:10" ht="17.45" customHeight="1" x14ac:dyDescent="0.2">
      <c r="A8" s="299"/>
      <c r="B8" s="567" t="s">
        <v>1476</v>
      </c>
      <c r="C8" s="697">
        <v>-12962</v>
      </c>
      <c r="D8" s="697">
        <v>-9688</v>
      </c>
      <c r="E8" s="697">
        <v>-1019</v>
      </c>
      <c r="F8" s="697">
        <v>-1633</v>
      </c>
      <c r="G8" s="703">
        <v>-25302</v>
      </c>
      <c r="H8" s="656">
        <v>-28333</v>
      </c>
      <c r="I8" s="205"/>
    </row>
    <row r="9" spans="1:10" ht="17.45" customHeight="1" x14ac:dyDescent="0.2">
      <c r="A9" s="299"/>
      <c r="B9" s="567" t="s">
        <v>146</v>
      </c>
      <c r="C9" s="697">
        <v>-16197</v>
      </c>
      <c r="D9" s="697">
        <v>0</v>
      </c>
      <c r="E9" s="697">
        <v>-1225</v>
      </c>
      <c r="F9" s="697">
        <v>0</v>
      </c>
      <c r="G9" s="703">
        <v>-17422</v>
      </c>
      <c r="H9" s="656">
        <v>-17362</v>
      </c>
      <c r="I9" s="205"/>
    </row>
    <row r="10" spans="1:10" ht="17.45" customHeight="1" x14ac:dyDescent="0.2">
      <c r="A10" s="299"/>
      <c r="B10" s="567" t="s">
        <v>1477</v>
      </c>
      <c r="C10" s="697">
        <v>935041</v>
      </c>
      <c r="D10" s="697">
        <v>38712</v>
      </c>
      <c r="E10" s="697">
        <v>57745</v>
      </c>
      <c r="F10" s="697">
        <v>30915</v>
      </c>
      <c r="G10" s="703">
        <v>1062413</v>
      </c>
      <c r="H10" s="656">
        <v>346353</v>
      </c>
      <c r="I10" s="205"/>
    </row>
    <row r="11" spans="1:10" ht="25.5" customHeight="1" x14ac:dyDescent="0.2">
      <c r="A11" s="299"/>
      <c r="B11" s="567" t="s">
        <v>1419</v>
      </c>
      <c r="C11" s="697">
        <v>32118</v>
      </c>
      <c r="D11" s="697">
        <v>3976</v>
      </c>
      <c r="E11" s="697">
        <v>2499</v>
      </c>
      <c r="F11" s="697">
        <v>1718</v>
      </c>
      <c r="G11" s="703">
        <v>40311</v>
      </c>
      <c r="H11" s="656">
        <v>42342</v>
      </c>
      <c r="I11" s="205"/>
    </row>
    <row r="12" spans="1:10" ht="17.45" customHeight="1" x14ac:dyDescent="0.2">
      <c r="A12" s="299"/>
      <c r="B12" s="567" t="s">
        <v>1420</v>
      </c>
      <c r="C12" s="697">
        <v>-3756000</v>
      </c>
      <c r="D12" s="697">
        <v>-238000</v>
      </c>
      <c r="E12" s="697">
        <v>-287000</v>
      </c>
      <c r="F12" s="697">
        <v>-186000</v>
      </c>
      <c r="G12" s="703">
        <v>-4467000</v>
      </c>
      <c r="H12" s="656">
        <v>2759000</v>
      </c>
      <c r="I12" s="205"/>
    </row>
    <row r="13" spans="1:10" ht="17.45" customHeight="1" thickBot="1" x14ac:dyDescent="0.25">
      <c r="A13" s="299"/>
      <c r="B13" s="420"/>
      <c r="C13" s="704"/>
      <c r="D13" s="263"/>
      <c r="E13" s="263"/>
      <c r="F13" s="263"/>
      <c r="G13" s="430"/>
      <c r="H13" s="270"/>
    </row>
    <row r="14" spans="1:10" ht="23.25" customHeight="1" thickBot="1" x14ac:dyDescent="0.25">
      <c r="A14" s="299"/>
      <c r="B14" s="717" t="s">
        <v>377</v>
      </c>
      <c r="C14" s="329">
        <v>1721000</v>
      </c>
      <c r="D14" s="329">
        <v>283000</v>
      </c>
      <c r="E14" s="329">
        <v>123000</v>
      </c>
      <c r="F14" s="329">
        <v>84000</v>
      </c>
      <c r="G14" s="431">
        <v>2211000</v>
      </c>
      <c r="H14" s="273">
        <v>5618000</v>
      </c>
    </row>
    <row r="15" spans="1:10" x14ac:dyDescent="0.2">
      <c r="C15" s="328"/>
      <c r="D15" s="328"/>
      <c r="E15" s="328"/>
      <c r="F15" s="328"/>
      <c r="G15" s="328"/>
      <c r="H15" s="328"/>
    </row>
    <row r="17" spans="1:7" ht="15" x14ac:dyDescent="0.2">
      <c r="B17" s="455" t="s">
        <v>1478</v>
      </c>
    </row>
    <row r="18" spans="1:7" ht="15" thickBot="1" x14ac:dyDescent="0.25">
      <c r="B18" s="344"/>
      <c r="C18" s="344"/>
      <c r="D18" s="344"/>
      <c r="E18" s="344"/>
      <c r="F18" s="344"/>
      <c r="G18" s="344"/>
    </row>
    <row r="19" spans="1:7" ht="51" x14ac:dyDescent="0.2">
      <c r="A19" s="299"/>
      <c r="B19" s="463"/>
      <c r="C19" s="427" t="s">
        <v>1437</v>
      </c>
      <c r="D19" s="318" t="s">
        <v>1471</v>
      </c>
      <c r="E19" s="318" t="s">
        <v>1434</v>
      </c>
      <c r="F19" s="350" t="s">
        <v>1472</v>
      </c>
      <c r="G19" s="321" t="s">
        <v>1473</v>
      </c>
    </row>
    <row r="20" spans="1:7" ht="17.45" customHeight="1" thickBot="1" x14ac:dyDescent="0.25">
      <c r="A20" s="299"/>
      <c r="B20" s="464"/>
      <c r="C20" s="337" t="s">
        <v>223</v>
      </c>
      <c r="D20" s="337" t="s">
        <v>223</v>
      </c>
      <c r="E20" s="337" t="s">
        <v>223</v>
      </c>
      <c r="F20" s="355" t="s">
        <v>223</v>
      </c>
      <c r="G20" s="338" t="s">
        <v>223</v>
      </c>
    </row>
    <row r="21" spans="1:7" ht="17.45" customHeight="1" x14ac:dyDescent="0.2">
      <c r="A21" s="299"/>
      <c r="B21" s="563" t="s">
        <v>1479</v>
      </c>
      <c r="C21" s="720">
        <v>37788.967145841765</v>
      </c>
      <c r="D21" s="720">
        <v>7716.7425196087952</v>
      </c>
      <c r="E21" s="720">
        <v>2621</v>
      </c>
      <c r="F21" s="721">
        <v>1214.1341721700401</v>
      </c>
      <c r="G21" s="676">
        <v>49340.624315978297</v>
      </c>
    </row>
    <row r="22" spans="1:7" ht="17.45" customHeight="1" x14ac:dyDescent="0.2">
      <c r="A22" s="299"/>
      <c r="B22" s="762" t="s">
        <v>1480</v>
      </c>
      <c r="C22" s="708">
        <v>165607.65633421578</v>
      </c>
      <c r="D22" s="697">
        <v>30354.213893708828</v>
      </c>
      <c r="E22" s="697">
        <v>8346</v>
      </c>
      <c r="F22" s="703">
        <v>5207.8221182096095</v>
      </c>
      <c r="G22" s="656">
        <v>209515.61386393866</v>
      </c>
    </row>
    <row r="23" spans="1:7" ht="17.45" customHeight="1" x14ac:dyDescent="0.2">
      <c r="A23" s="299"/>
      <c r="B23" s="583" t="s">
        <v>1481</v>
      </c>
      <c r="C23" s="708">
        <v>384270.06864827359</v>
      </c>
      <c r="D23" s="697">
        <v>96425.177302289667</v>
      </c>
      <c r="E23" s="697">
        <v>25587</v>
      </c>
      <c r="F23" s="703">
        <v>22812</v>
      </c>
      <c r="G23" s="656">
        <v>529094.31667293608</v>
      </c>
    </row>
    <row r="24" spans="1:7" ht="17.45" customHeight="1" thickBot="1" x14ac:dyDescent="0.25">
      <c r="A24" s="299"/>
      <c r="B24" s="583" t="s">
        <v>1482</v>
      </c>
      <c r="C24" s="364">
        <v>1133333</v>
      </c>
      <c r="D24" s="364">
        <v>148504</v>
      </c>
      <c r="E24" s="364">
        <v>86446</v>
      </c>
      <c r="F24" s="365">
        <v>54766</v>
      </c>
      <c r="G24" s="342">
        <v>1423049.4451471469</v>
      </c>
    </row>
    <row r="25" spans="1:7" ht="25.5" customHeight="1" thickBot="1" x14ac:dyDescent="0.25">
      <c r="A25" s="299"/>
      <c r="B25" s="717" t="s">
        <v>216</v>
      </c>
      <c r="C25" s="366">
        <v>1721000</v>
      </c>
      <c r="D25" s="367">
        <v>283000</v>
      </c>
      <c r="E25" s="367">
        <v>123000</v>
      </c>
      <c r="F25" s="368">
        <v>84000</v>
      </c>
      <c r="G25" s="360">
        <v>2211000</v>
      </c>
    </row>
    <row r="27" spans="1:7" x14ac:dyDescent="0.2">
      <c r="C27" s="325"/>
      <c r="D27" s="325"/>
      <c r="E27" s="325"/>
      <c r="F27" s="325"/>
      <c r="G27" s="325"/>
    </row>
    <row r="38" spans="4:4" x14ac:dyDescent="0.2">
      <c r="D38" s="434"/>
    </row>
  </sheetData>
  <mergeCells count="1">
    <mergeCell ref="B1:H1"/>
  </mergeCells>
  <pageMargins left="0.70866141732283472" right="0.70866141732283472" top="0.74803149606299213" bottom="0.74803149606299213" header="0.31496062992125984" footer="0.31496062992125984"/>
  <pageSetup paperSize="9" scale="73"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workbookViewId="0">
      <selection activeCell="H14" sqref="H14"/>
    </sheetView>
  </sheetViews>
  <sheetFormatPr defaultRowHeight="14.25" x14ac:dyDescent="0.2"/>
  <cols>
    <col min="1" max="1" width="2.42578125" style="195" customWidth="1"/>
    <col min="2" max="2" width="63.85546875" style="324" customWidth="1"/>
    <col min="3" max="6" width="11.140625" style="324" customWidth="1"/>
    <col min="7" max="10" width="9.140625" style="195"/>
    <col min="11" max="11" width="12.28515625" style="195" bestFit="1" customWidth="1"/>
    <col min="12" max="16384" width="9.140625" style="195"/>
  </cols>
  <sheetData>
    <row r="1" spans="1:6" s="202" customFormat="1" ht="30" x14ac:dyDescent="0.4">
      <c r="B1" s="465" t="s">
        <v>1535</v>
      </c>
      <c r="C1" s="404"/>
      <c r="D1" s="404"/>
      <c r="E1" s="404"/>
      <c r="F1" s="404"/>
    </row>
    <row r="2" spans="1:6" s="202" customFormat="1" ht="12" customHeight="1" x14ac:dyDescent="0.4">
      <c r="B2" s="404"/>
      <c r="C2" s="404"/>
      <c r="D2" s="404"/>
      <c r="E2" s="404"/>
      <c r="F2" s="404"/>
    </row>
    <row r="3" spans="1:6" ht="15" x14ac:dyDescent="0.2">
      <c r="B3" s="455" t="s">
        <v>1583</v>
      </c>
    </row>
    <row r="4" spans="1:6" ht="15" thickBot="1" x14ac:dyDescent="0.25">
      <c r="B4" s="344"/>
      <c r="C4" s="344"/>
      <c r="D4" s="344"/>
      <c r="E4" s="344"/>
      <c r="F4" s="344"/>
    </row>
    <row r="5" spans="1:6" ht="17.45" customHeight="1" x14ac:dyDescent="0.2">
      <c r="A5" s="299"/>
      <c r="B5" s="491"/>
      <c r="C5" s="450" t="s">
        <v>241</v>
      </c>
      <c r="D5" s="466" t="s">
        <v>87</v>
      </c>
      <c r="E5" s="796" t="s">
        <v>1321</v>
      </c>
      <c r="F5" s="467" t="s">
        <v>216</v>
      </c>
    </row>
    <row r="6" spans="1:6" ht="17.45" customHeight="1" thickBot="1" x14ac:dyDescent="0.25">
      <c r="A6" s="299"/>
      <c r="B6" s="492"/>
      <c r="C6" s="337" t="s">
        <v>223</v>
      </c>
      <c r="D6" s="337" t="s">
        <v>223</v>
      </c>
      <c r="E6" s="337" t="s">
        <v>223</v>
      </c>
      <c r="F6" s="338" t="s">
        <v>223</v>
      </c>
    </row>
    <row r="7" spans="1:6" ht="17.45" customHeight="1" x14ac:dyDescent="0.2">
      <c r="A7" s="299"/>
      <c r="B7" s="782" t="s">
        <v>84</v>
      </c>
      <c r="C7" s="783"/>
      <c r="D7" s="784"/>
      <c r="E7" s="794"/>
      <c r="F7" s="785"/>
    </row>
    <row r="8" spans="1:6" ht="17.45" customHeight="1" x14ac:dyDescent="0.2">
      <c r="A8" s="299"/>
      <c r="B8" s="569" t="s">
        <v>1438</v>
      </c>
      <c r="C8" s="697">
        <v>6067</v>
      </c>
      <c r="D8" s="786">
        <v>34</v>
      </c>
      <c r="E8" s="795">
        <v>181</v>
      </c>
      <c r="F8" s="656">
        <v>6282</v>
      </c>
    </row>
    <row r="9" spans="1:6" ht="17.45" customHeight="1" x14ac:dyDescent="0.2">
      <c r="A9" s="299"/>
      <c r="B9" s="567" t="s">
        <v>307</v>
      </c>
      <c r="C9" s="697">
        <v>300</v>
      </c>
      <c r="D9" s="697">
        <v>0</v>
      </c>
      <c r="E9" s="753">
        <v>109</v>
      </c>
      <c r="F9" s="656">
        <v>409</v>
      </c>
    </row>
    <row r="10" spans="1:6" ht="17.45" customHeight="1" x14ac:dyDescent="0.2">
      <c r="A10" s="299"/>
      <c r="B10" s="567" t="s">
        <v>1351</v>
      </c>
      <c r="C10" s="697">
        <v>368</v>
      </c>
      <c r="D10" s="697">
        <v>17</v>
      </c>
      <c r="E10" s="697">
        <v>18</v>
      </c>
      <c r="F10" s="656">
        <v>403</v>
      </c>
    </row>
    <row r="11" spans="1:6" ht="17.45" customHeight="1" thickBot="1" x14ac:dyDescent="0.25">
      <c r="A11" s="299"/>
      <c r="B11" s="567" t="s">
        <v>1248</v>
      </c>
      <c r="C11" s="704"/>
      <c r="D11" s="787"/>
      <c r="E11" s="797">
        <v>-47</v>
      </c>
      <c r="F11" s="270">
        <v>-47</v>
      </c>
    </row>
    <row r="12" spans="1:6" ht="17.45" customHeight="1" thickBot="1" x14ac:dyDescent="0.25">
      <c r="A12" s="299"/>
      <c r="B12" s="569" t="s">
        <v>1327</v>
      </c>
      <c r="C12" s="366">
        <v>6735</v>
      </c>
      <c r="D12" s="367">
        <v>51</v>
      </c>
      <c r="E12" s="367">
        <v>261</v>
      </c>
      <c r="F12" s="360">
        <v>7047</v>
      </c>
    </row>
    <row r="13" spans="1:6" ht="17.45" customHeight="1" x14ac:dyDescent="0.2">
      <c r="A13" s="299"/>
      <c r="B13" s="667"/>
      <c r="C13" s="788"/>
      <c r="D13" s="789"/>
      <c r="E13" s="789"/>
      <c r="F13" s="790"/>
    </row>
    <row r="14" spans="1:6" ht="17.45" customHeight="1" x14ac:dyDescent="0.2">
      <c r="A14" s="299"/>
      <c r="B14" s="666" t="s">
        <v>77</v>
      </c>
      <c r="C14" s="791"/>
      <c r="D14" s="792"/>
      <c r="E14" s="792"/>
      <c r="F14" s="793"/>
    </row>
    <row r="15" spans="1:6" ht="17.45" customHeight="1" x14ac:dyDescent="0.2">
      <c r="A15" s="299"/>
      <c r="B15" s="569" t="s">
        <v>1331</v>
      </c>
      <c r="C15" s="697">
        <v>117</v>
      </c>
      <c r="D15" s="786">
        <v>16</v>
      </c>
      <c r="E15" s="795">
        <v>78</v>
      </c>
      <c r="F15" s="656">
        <v>211</v>
      </c>
    </row>
    <row r="16" spans="1:6" ht="17.45" customHeight="1" x14ac:dyDescent="0.2">
      <c r="A16" s="299"/>
      <c r="B16" s="567" t="s">
        <v>86</v>
      </c>
      <c r="C16" s="697">
        <v>169</v>
      </c>
      <c r="D16" s="697">
        <v>17</v>
      </c>
      <c r="E16" s="697">
        <v>98</v>
      </c>
      <c r="F16" s="656">
        <v>284</v>
      </c>
    </row>
    <row r="17" spans="1:6" ht="17.45" customHeight="1" thickBot="1" x14ac:dyDescent="0.25">
      <c r="A17" s="299"/>
      <c r="B17" s="420" t="s">
        <v>1248</v>
      </c>
      <c r="C17" s="704"/>
      <c r="D17" s="787"/>
      <c r="E17" s="797">
        <v>-47</v>
      </c>
      <c r="F17" s="270">
        <v>-47</v>
      </c>
    </row>
    <row r="18" spans="1:6" ht="17.45" customHeight="1" thickBot="1" x14ac:dyDescent="0.25">
      <c r="A18" s="299"/>
      <c r="B18" s="582" t="s">
        <v>1327</v>
      </c>
      <c r="C18" s="366">
        <v>286</v>
      </c>
      <c r="D18" s="367">
        <v>33</v>
      </c>
      <c r="E18" s="367">
        <v>129</v>
      </c>
      <c r="F18" s="360">
        <v>448</v>
      </c>
    </row>
    <row r="19" spans="1:6" ht="17.45" customHeight="1" thickBot="1" x14ac:dyDescent="0.25">
      <c r="A19" s="299"/>
      <c r="B19" s="569"/>
      <c r="C19" s="542"/>
      <c r="D19" s="544"/>
      <c r="E19" s="547"/>
      <c r="F19" s="360"/>
    </row>
    <row r="20" spans="1:6" ht="21" customHeight="1" thickBot="1" x14ac:dyDescent="0.25">
      <c r="A20" s="299"/>
      <c r="B20" s="391" t="s">
        <v>1440</v>
      </c>
      <c r="C20" s="543">
        <v>5950</v>
      </c>
      <c r="D20" s="545">
        <v>18</v>
      </c>
      <c r="E20" s="548">
        <v>103</v>
      </c>
      <c r="F20" s="385">
        <v>6071</v>
      </c>
    </row>
    <row r="21" spans="1:6" ht="21" customHeight="1" thickBot="1" x14ac:dyDescent="0.25">
      <c r="A21" s="299"/>
      <c r="B21" s="717" t="s">
        <v>1441</v>
      </c>
      <c r="C21" s="449">
        <v>6449</v>
      </c>
      <c r="D21" s="546">
        <v>18</v>
      </c>
      <c r="E21" s="329">
        <v>132</v>
      </c>
      <c r="F21" s="273">
        <v>6599</v>
      </c>
    </row>
    <row r="24" spans="1:6" ht="15" customHeight="1" x14ac:dyDescent="0.2">
      <c r="B24" s="455" t="s">
        <v>1483</v>
      </c>
    </row>
    <row r="25" spans="1:6" ht="15" thickBot="1" x14ac:dyDescent="0.25">
      <c r="B25" s="344"/>
      <c r="C25" s="344"/>
      <c r="D25" s="344"/>
    </row>
    <row r="26" spans="1:6" ht="17.45" customHeight="1" x14ac:dyDescent="0.2">
      <c r="A26" s="299"/>
      <c r="B26" s="505" t="s">
        <v>1569</v>
      </c>
      <c r="C26" s="359">
        <v>2023</v>
      </c>
      <c r="D26" s="444">
        <v>2022</v>
      </c>
    </row>
    <row r="27" spans="1:6" ht="17.45" customHeight="1" thickBot="1" x14ac:dyDescent="0.25">
      <c r="A27" s="299"/>
      <c r="B27" s="506"/>
      <c r="C27" s="337" t="s">
        <v>223</v>
      </c>
      <c r="D27" s="355" t="s">
        <v>223</v>
      </c>
    </row>
    <row r="28" spans="1:6" ht="17.45" customHeight="1" x14ac:dyDescent="0.2">
      <c r="A28" s="299"/>
      <c r="B28" s="591" t="s">
        <v>241</v>
      </c>
      <c r="C28" s="798"/>
      <c r="D28" s="799"/>
    </row>
    <row r="29" spans="1:6" ht="17.45" customHeight="1" x14ac:dyDescent="0.2">
      <c r="A29" s="299"/>
      <c r="B29" s="567" t="s">
        <v>552</v>
      </c>
      <c r="C29" s="697">
        <v>387</v>
      </c>
      <c r="D29" s="703">
        <v>384</v>
      </c>
    </row>
    <row r="30" spans="1:6" ht="17.45" customHeight="1" x14ac:dyDescent="0.2">
      <c r="A30" s="299"/>
      <c r="B30" s="567" t="s">
        <v>1192</v>
      </c>
      <c r="C30" s="697">
        <v>1989</v>
      </c>
      <c r="D30" s="703">
        <v>1524</v>
      </c>
    </row>
    <row r="31" spans="1:6" ht="17.45" customHeight="1" thickBot="1" x14ac:dyDescent="0.25">
      <c r="A31" s="299"/>
      <c r="B31" s="762" t="s">
        <v>1191</v>
      </c>
      <c r="C31" s="704">
        <v>11052</v>
      </c>
      <c r="D31" s="430">
        <v>12971</v>
      </c>
    </row>
    <row r="32" spans="1:6" ht="17.45" customHeight="1" x14ac:dyDescent="0.2">
      <c r="A32" s="299"/>
      <c r="B32" s="569" t="s">
        <v>1333</v>
      </c>
      <c r="C32" s="707">
        <v>13428</v>
      </c>
      <c r="D32" s="701">
        <v>14879</v>
      </c>
    </row>
    <row r="33" spans="1:4" ht="17.45" customHeight="1" thickBot="1" x14ac:dyDescent="0.25">
      <c r="A33" s="299"/>
      <c r="B33" s="762" t="s">
        <v>1484</v>
      </c>
      <c r="C33" s="704">
        <v>-3011</v>
      </c>
      <c r="D33" s="430">
        <v>-4747</v>
      </c>
    </row>
    <row r="34" spans="1:4" ht="22.5" customHeight="1" thickBot="1" x14ac:dyDescent="0.25">
      <c r="A34" s="299"/>
      <c r="B34" s="569" t="s">
        <v>1334</v>
      </c>
      <c r="C34" s="366">
        <v>10417</v>
      </c>
      <c r="D34" s="368">
        <v>10132</v>
      </c>
    </row>
    <row r="35" spans="1:4" ht="17.45" customHeight="1" x14ac:dyDescent="0.2">
      <c r="A35" s="299"/>
      <c r="B35" s="571"/>
      <c r="C35" s="707"/>
      <c r="D35" s="701"/>
    </row>
    <row r="36" spans="1:4" ht="17.45" customHeight="1" x14ac:dyDescent="0.2">
      <c r="A36" s="299"/>
      <c r="B36" s="605" t="s">
        <v>215</v>
      </c>
      <c r="C36" s="708"/>
      <c r="D36" s="800"/>
    </row>
    <row r="37" spans="1:4" ht="17.45" customHeight="1" x14ac:dyDescent="0.2">
      <c r="A37" s="299"/>
      <c r="B37" s="567" t="s">
        <v>552</v>
      </c>
      <c r="C37" s="697">
        <v>66</v>
      </c>
      <c r="D37" s="703">
        <v>60</v>
      </c>
    </row>
    <row r="38" spans="1:4" ht="17.45" customHeight="1" x14ac:dyDescent="0.2">
      <c r="A38" s="299"/>
      <c r="B38" s="567" t="s">
        <v>1192</v>
      </c>
      <c r="C38" s="697">
        <v>44</v>
      </c>
      <c r="D38" s="703">
        <v>25</v>
      </c>
    </row>
    <row r="39" spans="1:4" ht="17.45" customHeight="1" thickBot="1" x14ac:dyDescent="0.25">
      <c r="A39" s="299"/>
      <c r="B39" s="567" t="s">
        <v>1191</v>
      </c>
      <c r="C39" s="704">
        <v>0</v>
      </c>
      <c r="D39" s="430" t="s">
        <v>1193</v>
      </c>
    </row>
    <row r="40" spans="1:4" ht="17.45" customHeight="1" x14ac:dyDescent="0.2">
      <c r="A40" s="299"/>
      <c r="B40" s="571" t="s">
        <v>1333</v>
      </c>
      <c r="C40" s="707">
        <v>110</v>
      </c>
      <c r="D40" s="701">
        <v>85</v>
      </c>
    </row>
    <row r="41" spans="1:4" ht="17.45" customHeight="1" thickBot="1" x14ac:dyDescent="0.25">
      <c r="A41" s="299"/>
      <c r="B41" s="567" t="s">
        <v>1484</v>
      </c>
      <c r="C41" s="704">
        <v>-2</v>
      </c>
      <c r="D41" s="430">
        <v>-1</v>
      </c>
    </row>
    <row r="42" spans="1:4" ht="21.75" customHeight="1" thickBot="1" x14ac:dyDescent="0.25">
      <c r="A42" s="299"/>
      <c r="B42" s="471" t="s">
        <v>1334</v>
      </c>
      <c r="C42" s="366">
        <v>108</v>
      </c>
      <c r="D42" s="368">
        <v>84</v>
      </c>
    </row>
    <row r="43" spans="1:4" ht="24.75" customHeight="1" thickBot="1" x14ac:dyDescent="0.25">
      <c r="A43" s="299"/>
      <c r="B43" s="582" t="s">
        <v>216</v>
      </c>
      <c r="C43" s="366">
        <v>10525</v>
      </c>
      <c r="D43" s="368">
        <v>10216</v>
      </c>
    </row>
    <row r="44" spans="1:4" ht="17.45" customHeight="1" x14ac:dyDescent="0.2">
      <c r="A44" s="299"/>
      <c r="B44" s="569"/>
      <c r="C44" s="801"/>
      <c r="D44" s="701"/>
    </row>
    <row r="45" spans="1:4" ht="17.45" customHeight="1" x14ac:dyDescent="0.2">
      <c r="A45" s="299"/>
      <c r="B45" s="567" t="s">
        <v>1485</v>
      </c>
      <c r="C45" s="697"/>
      <c r="D45" s="800"/>
    </row>
    <row r="46" spans="1:4" ht="17.45" customHeight="1" x14ac:dyDescent="0.2">
      <c r="A46" s="299"/>
      <c r="B46" s="567" t="s">
        <v>1486</v>
      </c>
      <c r="C46" s="697">
        <v>548</v>
      </c>
      <c r="D46" s="703">
        <v>332</v>
      </c>
    </row>
    <row r="47" spans="1:4" ht="17.45" customHeight="1" thickBot="1" x14ac:dyDescent="0.25">
      <c r="A47" s="299"/>
      <c r="B47" s="414" t="s">
        <v>1487</v>
      </c>
      <c r="C47" s="263">
        <v>9977</v>
      </c>
      <c r="D47" s="430">
        <v>9884</v>
      </c>
    </row>
    <row r="48" spans="1:4" x14ac:dyDescent="0.2">
      <c r="C48" s="328"/>
      <c r="D48" s="328"/>
    </row>
    <row r="50" spans="1:4" ht="15" x14ac:dyDescent="0.2">
      <c r="B50" s="455" t="s">
        <v>1564</v>
      </c>
    </row>
    <row r="51" spans="1:4" ht="15" thickBot="1" x14ac:dyDescent="0.25">
      <c r="B51" s="469"/>
      <c r="C51" s="344"/>
      <c r="D51" s="344"/>
    </row>
    <row r="52" spans="1:4" ht="17.45" customHeight="1" x14ac:dyDescent="0.2">
      <c r="A52" s="299"/>
      <c r="B52" s="541"/>
      <c r="C52" s="458">
        <v>2023</v>
      </c>
      <c r="D52" s="458">
        <v>2022</v>
      </c>
    </row>
    <row r="53" spans="1:4" ht="17.45" customHeight="1" thickBot="1" x14ac:dyDescent="0.25">
      <c r="A53" s="299"/>
      <c r="B53" s="470"/>
      <c r="C53" s="322" t="s">
        <v>223</v>
      </c>
      <c r="D53" s="322" t="s">
        <v>223</v>
      </c>
    </row>
    <row r="54" spans="1:4" ht="17.45" customHeight="1" x14ac:dyDescent="0.2">
      <c r="A54" s="299"/>
      <c r="B54" s="802" t="s">
        <v>1570</v>
      </c>
      <c r="C54" s="803"/>
      <c r="D54" s="803"/>
    </row>
    <row r="55" spans="1:4" ht="17.45" customHeight="1" x14ac:dyDescent="0.2">
      <c r="A55" s="299"/>
      <c r="B55" s="567" t="s">
        <v>1571</v>
      </c>
      <c r="C55" s="290">
        <v>80</v>
      </c>
      <c r="D55" s="290">
        <v>109</v>
      </c>
    </row>
    <row r="56" spans="1:4" ht="17.45" customHeight="1" x14ac:dyDescent="0.2">
      <c r="A56" s="299"/>
      <c r="B56" s="567" t="s">
        <v>1572</v>
      </c>
      <c r="C56" s="290">
        <v>65</v>
      </c>
      <c r="D56" s="290">
        <v>23</v>
      </c>
    </row>
    <row r="57" spans="1:4" ht="17.45" customHeight="1" thickBot="1" x14ac:dyDescent="0.25">
      <c r="A57" s="299"/>
      <c r="B57" s="392" t="s">
        <v>1573</v>
      </c>
      <c r="C57" s="280">
        <v>186</v>
      </c>
      <c r="D57" s="280">
        <v>173</v>
      </c>
    </row>
    <row r="58" spans="1:4" ht="17.45" customHeight="1" x14ac:dyDescent="0.2">
      <c r="C58" s="325"/>
      <c r="D58" s="325"/>
    </row>
    <row r="59" spans="1:4" ht="17.45" customHeight="1" x14ac:dyDescent="0.2">
      <c r="C59" s="325"/>
      <c r="D59" s="325"/>
    </row>
    <row r="60" spans="1:4" ht="17.45" customHeight="1" x14ac:dyDescent="0.2">
      <c r="B60" s="455" t="s">
        <v>1488</v>
      </c>
      <c r="C60" s="325"/>
      <c r="D60" s="325"/>
    </row>
    <row r="61" spans="1:4" ht="17.45" customHeight="1" thickBot="1" x14ac:dyDescent="0.25">
      <c r="B61" s="344"/>
      <c r="C61" s="416"/>
      <c r="D61" s="416"/>
    </row>
    <row r="62" spans="1:4" ht="17.45" customHeight="1" x14ac:dyDescent="0.2">
      <c r="A62" s="299"/>
      <c r="B62" s="540"/>
      <c r="C62" s="445">
        <v>2023</v>
      </c>
      <c r="D62" s="445">
        <v>2022</v>
      </c>
    </row>
    <row r="63" spans="1:4" ht="17.45" customHeight="1" thickBot="1" x14ac:dyDescent="0.25">
      <c r="A63" s="299"/>
      <c r="B63" s="470"/>
      <c r="C63" s="338" t="s">
        <v>223</v>
      </c>
      <c r="D63" s="338" t="s">
        <v>223</v>
      </c>
    </row>
    <row r="64" spans="1:4" ht="17.45" customHeight="1" x14ac:dyDescent="0.2">
      <c r="A64" s="299"/>
      <c r="B64" s="563" t="s">
        <v>1489</v>
      </c>
      <c r="C64" s="676">
        <v>554</v>
      </c>
      <c r="D64" s="676">
        <v>485</v>
      </c>
    </row>
    <row r="65" spans="1:4" ht="17.45" customHeight="1" thickBot="1" x14ac:dyDescent="0.25">
      <c r="A65" s="299"/>
      <c r="B65" s="762" t="s">
        <v>1490</v>
      </c>
      <c r="C65" s="270">
        <v>145</v>
      </c>
      <c r="D65" s="272">
        <v>132</v>
      </c>
    </row>
    <row r="66" spans="1:4" ht="27" customHeight="1" thickBot="1" x14ac:dyDescent="0.25">
      <c r="A66" s="299"/>
      <c r="B66" s="717" t="s">
        <v>1491</v>
      </c>
      <c r="C66" s="271">
        <v>699</v>
      </c>
      <c r="D66" s="271">
        <v>617</v>
      </c>
    </row>
    <row r="67" spans="1:4" x14ac:dyDescent="0.2">
      <c r="B67" s="419"/>
    </row>
  </sheetData>
  <mergeCells count="2">
    <mergeCell ref="B5:B6"/>
    <mergeCell ref="B26:B27"/>
  </mergeCells>
  <pageMargins left="0.70866141732283472" right="0.70866141732283472" top="0.74803149606299213" bottom="0.74803149606299213" header="0.31496062992125984" footer="0.31496062992125984"/>
  <pageSetup paperSize="9" scale="80" fitToHeight="2" orientation="portrait" r:id="rId1"/>
  <rowBreaks count="1" manualBreakCount="1">
    <brk id="48"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workbookViewId="0">
      <selection activeCell="F22" sqref="F22"/>
    </sheetView>
  </sheetViews>
  <sheetFormatPr defaultRowHeight="14.25" x14ac:dyDescent="0.2"/>
  <cols>
    <col min="1" max="1" width="2.28515625" style="195" customWidth="1"/>
    <col min="2" max="2" width="42.28515625" style="324" customWidth="1"/>
    <col min="3" max="4" width="12.5703125" style="324" customWidth="1"/>
    <col min="5" max="5" width="12.5703125" style="195" customWidth="1"/>
    <col min="6" max="6" width="9.140625" style="195"/>
    <col min="7" max="7" width="14.140625" style="195" customWidth="1"/>
    <col min="8" max="8" width="15.7109375" style="195" customWidth="1"/>
    <col min="9" max="11" width="9.5703125" style="195" bestFit="1" customWidth="1"/>
    <col min="12" max="16384" width="9.140625" style="195"/>
  </cols>
  <sheetData>
    <row r="1" spans="1:13" s="202" customFormat="1" ht="30" x14ac:dyDescent="0.4">
      <c r="B1" s="489" t="s">
        <v>1536</v>
      </c>
      <c r="C1" s="490"/>
      <c r="D1" s="490"/>
    </row>
    <row r="2" spans="1:13" s="202" customFormat="1" ht="11.25" customHeight="1" thickBot="1" x14ac:dyDescent="0.45">
      <c r="B2" s="436"/>
      <c r="C2" s="436"/>
      <c r="D2" s="436"/>
    </row>
    <row r="3" spans="1:13" ht="17.45" customHeight="1" x14ac:dyDescent="0.2">
      <c r="A3" s="299"/>
      <c r="B3" s="507"/>
      <c r="C3" s="473">
        <v>2023</v>
      </c>
      <c r="D3" s="472">
        <v>2022</v>
      </c>
    </row>
    <row r="4" spans="1:13" ht="17.45" customHeight="1" thickBot="1" x14ac:dyDescent="0.25">
      <c r="A4" s="299"/>
      <c r="B4" s="508"/>
      <c r="C4" s="322" t="s">
        <v>223</v>
      </c>
      <c r="D4" s="338" t="s">
        <v>223</v>
      </c>
    </row>
    <row r="5" spans="1:13" ht="17.45" customHeight="1" x14ac:dyDescent="0.2">
      <c r="A5" s="299"/>
      <c r="B5" s="782" t="s">
        <v>310</v>
      </c>
      <c r="C5" s="566"/>
      <c r="D5" s="676"/>
      <c r="F5" s="198"/>
      <c r="G5" s="198"/>
      <c r="H5" s="198"/>
      <c r="I5" s="203"/>
      <c r="J5" s="198"/>
      <c r="K5" s="198"/>
      <c r="L5" s="198"/>
      <c r="M5" s="198"/>
    </row>
    <row r="6" spans="1:13" ht="17.45" customHeight="1" x14ac:dyDescent="0.2">
      <c r="A6" s="299"/>
      <c r="B6" s="625" t="s">
        <v>1492</v>
      </c>
      <c r="C6" s="290">
        <v>34</v>
      </c>
      <c r="D6" s="656">
        <v>22</v>
      </c>
      <c r="F6" s="198"/>
      <c r="G6" s="198"/>
      <c r="H6" s="198"/>
      <c r="I6" s="203"/>
      <c r="J6" s="203"/>
      <c r="K6" s="198"/>
      <c r="L6" s="198"/>
      <c r="M6" s="198"/>
    </row>
    <row r="7" spans="1:13" ht="17.45" customHeight="1" x14ac:dyDescent="0.2">
      <c r="A7" s="299"/>
      <c r="B7" s="625" t="s">
        <v>1436</v>
      </c>
      <c r="C7" s="290">
        <v>32</v>
      </c>
      <c r="D7" s="290">
        <v>15</v>
      </c>
      <c r="F7" s="198"/>
      <c r="G7" s="198"/>
      <c r="H7" s="198"/>
      <c r="I7" s="203"/>
      <c r="J7" s="198"/>
      <c r="K7" s="198"/>
      <c r="L7" s="198"/>
      <c r="M7" s="198"/>
    </row>
    <row r="8" spans="1:13" ht="17.45" customHeight="1" thickBot="1" x14ac:dyDescent="0.25">
      <c r="A8" s="299"/>
      <c r="B8" s="567" t="s">
        <v>311</v>
      </c>
      <c r="C8" s="280">
        <v>24</v>
      </c>
      <c r="D8" s="281">
        <v>82</v>
      </c>
      <c r="F8" s="198"/>
      <c r="G8" s="198"/>
      <c r="H8" s="198"/>
      <c r="I8" s="203"/>
      <c r="J8" s="203"/>
      <c r="K8" s="203"/>
      <c r="L8" s="198"/>
      <c r="M8" s="198"/>
    </row>
    <row r="9" spans="1:13" ht="24" customHeight="1" thickBot="1" x14ac:dyDescent="0.25">
      <c r="A9" s="299"/>
      <c r="B9" s="804" t="s">
        <v>216</v>
      </c>
      <c r="C9" s="282">
        <v>90</v>
      </c>
      <c r="D9" s="271">
        <v>119</v>
      </c>
      <c r="F9" s="198"/>
      <c r="G9" s="198"/>
      <c r="H9" s="198"/>
      <c r="I9" s="203"/>
      <c r="J9" s="198"/>
      <c r="K9" s="198"/>
      <c r="L9" s="198"/>
      <c r="M9" s="198"/>
    </row>
    <row r="10" spans="1:13" x14ac:dyDescent="0.2">
      <c r="C10" s="328"/>
      <c r="D10" s="328"/>
      <c r="F10" s="198"/>
      <c r="G10" s="198"/>
      <c r="H10" s="198"/>
      <c r="I10" s="203"/>
      <c r="J10" s="198"/>
      <c r="K10" s="198"/>
      <c r="L10" s="198"/>
      <c r="M10" s="198"/>
    </row>
    <row r="11" spans="1:13" ht="15" x14ac:dyDescent="0.25">
      <c r="C11" s="325"/>
      <c r="D11" s="325"/>
      <c r="F11" s="198"/>
      <c r="G11" s="198"/>
      <c r="H11" s="198"/>
      <c r="I11" s="204"/>
      <c r="J11" s="198"/>
      <c r="K11" s="198"/>
      <c r="L11" s="198"/>
      <c r="M11" s="198"/>
    </row>
    <row r="12" spans="1:13" x14ac:dyDescent="0.2">
      <c r="C12" s="325"/>
      <c r="D12" s="325"/>
      <c r="F12" s="198"/>
      <c r="G12" s="198"/>
      <c r="H12" s="198"/>
      <c r="I12" s="203"/>
      <c r="J12" s="198"/>
      <c r="K12" s="198"/>
      <c r="L12" s="198"/>
      <c r="M12" s="198"/>
    </row>
    <row r="13" spans="1:13" x14ac:dyDescent="0.2">
      <c r="C13" s="325"/>
      <c r="D13" s="325"/>
      <c r="F13" s="198"/>
      <c r="G13" s="198"/>
      <c r="H13" s="198"/>
      <c r="I13" s="203"/>
      <c r="J13" s="198"/>
      <c r="K13" s="198"/>
      <c r="L13" s="198"/>
      <c r="M13" s="198"/>
    </row>
    <row r="14" spans="1:13" x14ac:dyDescent="0.2">
      <c r="C14" s="325"/>
      <c r="D14" s="325"/>
      <c r="F14" s="198"/>
      <c r="G14" s="198"/>
      <c r="H14" s="198"/>
      <c r="I14" s="198"/>
      <c r="J14" s="198"/>
      <c r="K14" s="198"/>
      <c r="L14" s="198"/>
      <c r="M14" s="198"/>
    </row>
    <row r="15" spans="1:13" x14ac:dyDescent="0.2">
      <c r="C15" s="325"/>
      <c r="D15" s="325"/>
      <c r="F15" s="198"/>
      <c r="G15" s="198"/>
      <c r="H15" s="198"/>
      <c r="I15" s="198"/>
      <c r="J15" s="198"/>
      <c r="K15" s="198"/>
      <c r="L15" s="198"/>
      <c r="M15" s="198"/>
    </row>
    <row r="16" spans="1:13" x14ac:dyDescent="0.2">
      <c r="C16" s="325"/>
      <c r="D16" s="325"/>
      <c r="F16" s="198"/>
      <c r="G16" s="198"/>
      <c r="H16" s="198"/>
      <c r="I16" s="198"/>
      <c r="J16" s="198"/>
      <c r="K16" s="198"/>
      <c r="L16" s="198"/>
      <c r="M16" s="198"/>
    </row>
    <row r="17" spans="3:4" x14ac:dyDescent="0.2">
      <c r="C17" s="325"/>
      <c r="D17" s="325"/>
    </row>
    <row r="18" spans="3:4" x14ac:dyDescent="0.2">
      <c r="C18" s="325"/>
      <c r="D18" s="325"/>
    </row>
    <row r="19" spans="3:4" x14ac:dyDescent="0.2">
      <c r="C19" s="325"/>
      <c r="D19" s="325"/>
    </row>
    <row r="20" spans="3:4" x14ac:dyDescent="0.2">
      <c r="C20" s="325"/>
      <c r="D20" s="325"/>
    </row>
    <row r="21" spans="3:4" x14ac:dyDescent="0.2">
      <c r="C21" s="325"/>
      <c r="D21" s="325"/>
    </row>
    <row r="22" spans="3:4" x14ac:dyDescent="0.2">
      <c r="C22" s="325"/>
      <c r="D22" s="325"/>
    </row>
    <row r="23" spans="3:4" x14ac:dyDescent="0.2">
      <c r="C23" s="325"/>
      <c r="D23" s="325"/>
    </row>
    <row r="24" spans="3:4" x14ac:dyDescent="0.2">
      <c r="C24" s="325"/>
      <c r="D24" s="325"/>
    </row>
    <row r="25" spans="3:4" x14ac:dyDescent="0.2">
      <c r="D25" s="325"/>
    </row>
    <row r="26" spans="3:4" x14ac:dyDescent="0.2">
      <c r="D26" s="325"/>
    </row>
    <row r="27" spans="3:4" x14ac:dyDescent="0.2">
      <c r="D27" s="325"/>
    </row>
    <row r="28" spans="3:4" x14ac:dyDescent="0.2">
      <c r="D28" s="325"/>
    </row>
    <row r="36" spans="4:4" x14ac:dyDescent="0.2">
      <c r="D36" s="434"/>
    </row>
  </sheetData>
  <mergeCells count="2">
    <mergeCell ref="B3:B4"/>
    <mergeCell ref="B1:D1"/>
  </mergeCell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107"/>
  <sheetViews>
    <sheetView workbookViewId="0"/>
  </sheetViews>
  <sheetFormatPr defaultRowHeight="12.75" x14ac:dyDescent="0.2"/>
  <sheetData>
    <row r="1" spans="1:3" ht="409.5" x14ac:dyDescent="0.2">
      <c r="A1" t="s">
        <v>380</v>
      </c>
      <c r="B1" t="s">
        <v>381</v>
      </c>
      <c r="C1" s="1" t="s">
        <v>685</v>
      </c>
    </row>
    <row r="2" spans="1:3" ht="409.5" x14ac:dyDescent="0.2">
      <c r="A2" t="s">
        <v>88</v>
      </c>
      <c r="B2" t="s">
        <v>89</v>
      </c>
      <c r="C2" s="1" t="s">
        <v>686</v>
      </c>
    </row>
    <row r="3" spans="1:3" ht="409.5" x14ac:dyDescent="0.2">
      <c r="A3" t="s">
        <v>2</v>
      </c>
      <c r="B3" t="s">
        <v>89</v>
      </c>
      <c r="C3" s="1" t="s">
        <v>687</v>
      </c>
    </row>
    <row r="4" spans="1:3" ht="409.5" x14ac:dyDescent="0.2">
      <c r="A4" t="s">
        <v>496</v>
      </c>
      <c r="B4" t="s">
        <v>381</v>
      </c>
      <c r="C4" s="1" t="s">
        <v>688</v>
      </c>
    </row>
    <row r="5" spans="1:3" ht="409.5" x14ac:dyDescent="0.2">
      <c r="A5" t="s">
        <v>16</v>
      </c>
      <c r="B5" t="s">
        <v>89</v>
      </c>
      <c r="C5" s="1" t="s">
        <v>689</v>
      </c>
    </row>
    <row r="6" spans="1:3" ht="409.5" x14ac:dyDescent="0.2">
      <c r="A6" t="s">
        <v>225</v>
      </c>
      <c r="B6" t="s">
        <v>89</v>
      </c>
      <c r="C6" s="1" t="s">
        <v>690</v>
      </c>
    </row>
    <row r="7" spans="1:3" ht="409.5" x14ac:dyDescent="0.2">
      <c r="A7" t="s">
        <v>240</v>
      </c>
      <c r="B7" t="s">
        <v>89</v>
      </c>
      <c r="C7" s="1" t="s">
        <v>691</v>
      </c>
    </row>
    <row r="8" spans="1:3" ht="409.5" x14ac:dyDescent="0.2">
      <c r="A8" t="s">
        <v>379</v>
      </c>
      <c r="B8" t="s">
        <v>89</v>
      </c>
      <c r="C8" s="1" t="s">
        <v>692</v>
      </c>
    </row>
    <row r="9" spans="1:3" ht="409.5" x14ac:dyDescent="0.2">
      <c r="A9" t="s">
        <v>224</v>
      </c>
      <c r="B9" t="s">
        <v>89</v>
      </c>
      <c r="C9" s="1" t="s">
        <v>693</v>
      </c>
    </row>
    <row r="10" spans="1:3" ht="409.5" x14ac:dyDescent="0.2">
      <c r="A10" t="s">
        <v>274</v>
      </c>
      <c r="B10" t="s">
        <v>89</v>
      </c>
      <c r="C10" s="1" t="s">
        <v>694</v>
      </c>
    </row>
    <row r="11" spans="1:3" ht="409.5" x14ac:dyDescent="0.2">
      <c r="A11" t="s">
        <v>463</v>
      </c>
      <c r="B11" t="s">
        <v>89</v>
      </c>
      <c r="C11" s="1" t="s">
        <v>695</v>
      </c>
    </row>
    <row r="12" spans="1:3" ht="409.5" x14ac:dyDescent="0.2">
      <c r="A12" t="s">
        <v>239</v>
      </c>
      <c r="B12" t="s">
        <v>381</v>
      </c>
      <c r="C12" s="1" t="s">
        <v>696</v>
      </c>
    </row>
    <row r="13" spans="1:3" ht="409.5" x14ac:dyDescent="0.2">
      <c r="A13" t="s">
        <v>214</v>
      </c>
      <c r="B13" t="s">
        <v>381</v>
      </c>
      <c r="C13" s="1" t="s">
        <v>697</v>
      </c>
    </row>
    <row r="14" spans="1:3" ht="409.5" x14ac:dyDescent="0.2">
      <c r="A14" t="s">
        <v>318</v>
      </c>
      <c r="B14" t="s">
        <v>89</v>
      </c>
      <c r="C14" s="1" t="s">
        <v>698</v>
      </c>
    </row>
    <row r="15" spans="1:3" ht="409.5" x14ac:dyDescent="0.2">
      <c r="A15" t="s">
        <v>280</v>
      </c>
      <c r="B15" t="s">
        <v>89</v>
      </c>
      <c r="C15" s="1" t="s">
        <v>699</v>
      </c>
    </row>
    <row r="16" spans="1:3" ht="409.5" x14ac:dyDescent="0.2">
      <c r="A16" t="s">
        <v>235</v>
      </c>
      <c r="B16" t="s">
        <v>381</v>
      </c>
      <c r="C16" s="1" t="s">
        <v>700</v>
      </c>
    </row>
    <row r="17" spans="1:3" ht="409.5" x14ac:dyDescent="0.2">
      <c r="A17" t="s">
        <v>460</v>
      </c>
      <c r="B17" t="s">
        <v>89</v>
      </c>
      <c r="C17" s="1" t="s">
        <v>701</v>
      </c>
    </row>
    <row r="18" spans="1:3" ht="409.5" x14ac:dyDescent="0.2">
      <c r="A18" t="s">
        <v>273</v>
      </c>
      <c r="B18" t="s">
        <v>381</v>
      </c>
      <c r="C18" s="1" t="s">
        <v>702</v>
      </c>
    </row>
    <row r="19" spans="1:3" ht="409.5" x14ac:dyDescent="0.2">
      <c r="A19" t="s">
        <v>459</v>
      </c>
      <c r="B19" t="s">
        <v>89</v>
      </c>
      <c r="C19" s="1" t="s">
        <v>703</v>
      </c>
    </row>
    <row r="20" spans="1:3" ht="409.5" x14ac:dyDescent="0.2">
      <c r="A20" t="s">
        <v>499</v>
      </c>
      <c r="B20" t="s">
        <v>381</v>
      </c>
      <c r="C20" s="1" t="s">
        <v>704</v>
      </c>
    </row>
    <row r="21" spans="1:3" ht="409.5" x14ac:dyDescent="0.2">
      <c r="A21" t="s">
        <v>501</v>
      </c>
      <c r="B21" t="s">
        <v>381</v>
      </c>
      <c r="C21" s="1" t="s">
        <v>705</v>
      </c>
    </row>
    <row r="22" spans="1:3" ht="409.5" x14ac:dyDescent="0.2">
      <c r="A22" t="s">
        <v>328</v>
      </c>
      <c r="B22" t="s">
        <v>381</v>
      </c>
      <c r="C22" s="1" t="s">
        <v>706</v>
      </c>
    </row>
    <row r="23" spans="1:3" ht="409.5" x14ac:dyDescent="0.2">
      <c r="A23" t="s">
        <v>497</v>
      </c>
      <c r="B23" t="s">
        <v>89</v>
      </c>
      <c r="C23" s="1" t="s">
        <v>707</v>
      </c>
    </row>
    <row r="24" spans="1:3" ht="409.5" x14ac:dyDescent="0.2">
      <c r="A24" t="s">
        <v>456</v>
      </c>
      <c r="B24" t="s">
        <v>381</v>
      </c>
      <c r="C24" s="1" t="s">
        <v>708</v>
      </c>
    </row>
    <row r="25" spans="1:3" ht="409.5" x14ac:dyDescent="0.2">
      <c r="A25" t="s">
        <v>226</v>
      </c>
      <c r="B25" t="s">
        <v>89</v>
      </c>
      <c r="C25" s="1" t="s">
        <v>709</v>
      </c>
    </row>
    <row r="26" spans="1:3" ht="409.5" x14ac:dyDescent="0.2">
      <c r="A26" t="s">
        <v>445</v>
      </c>
      <c r="B26" t="s">
        <v>89</v>
      </c>
      <c r="C26" s="1" t="s">
        <v>710</v>
      </c>
    </row>
    <row r="27" spans="1:3" ht="409.5" x14ac:dyDescent="0.2">
      <c r="A27" t="s">
        <v>429</v>
      </c>
      <c r="B27" t="s">
        <v>381</v>
      </c>
      <c r="C27" s="1" t="s">
        <v>711</v>
      </c>
    </row>
    <row r="28" spans="1:3" ht="409.5" x14ac:dyDescent="0.2">
      <c r="A28" t="s">
        <v>18</v>
      </c>
      <c r="B28" t="s">
        <v>89</v>
      </c>
      <c r="C28" s="1" t="s">
        <v>712</v>
      </c>
    </row>
    <row r="29" spans="1:3" ht="409.5" x14ac:dyDescent="0.2">
      <c r="A29" t="s">
        <v>189</v>
      </c>
      <c r="B29" t="s">
        <v>89</v>
      </c>
      <c r="C29" s="1" t="s">
        <v>713</v>
      </c>
    </row>
    <row r="30" spans="1:3" ht="409.5" x14ac:dyDescent="0.2">
      <c r="A30" t="s">
        <v>444</v>
      </c>
      <c r="B30" t="s">
        <v>89</v>
      </c>
      <c r="C30" s="1" t="s">
        <v>714</v>
      </c>
    </row>
    <row r="31" spans="1:3" ht="409.5" x14ac:dyDescent="0.2">
      <c r="A31" t="s">
        <v>220</v>
      </c>
      <c r="B31" t="s">
        <v>381</v>
      </c>
      <c r="C31" s="1" t="s">
        <v>715</v>
      </c>
    </row>
    <row r="32" spans="1:3" ht="409.5" x14ac:dyDescent="0.2">
      <c r="A32" t="s">
        <v>76</v>
      </c>
      <c r="B32" t="s">
        <v>381</v>
      </c>
      <c r="C32" s="1" t="s">
        <v>716</v>
      </c>
    </row>
    <row r="33" spans="1:3" ht="409.5" x14ac:dyDescent="0.2">
      <c r="A33" t="s">
        <v>362</v>
      </c>
      <c r="B33" t="s">
        <v>381</v>
      </c>
      <c r="C33" s="1" t="s">
        <v>717</v>
      </c>
    </row>
    <row r="34" spans="1:3" ht="409.5" x14ac:dyDescent="0.2">
      <c r="A34" t="s">
        <v>326</v>
      </c>
      <c r="B34" t="s">
        <v>89</v>
      </c>
      <c r="C34" s="1" t="s">
        <v>718</v>
      </c>
    </row>
    <row r="35" spans="1:3" ht="409.5" x14ac:dyDescent="0.2">
      <c r="A35" t="s">
        <v>147</v>
      </c>
      <c r="B35" t="s">
        <v>89</v>
      </c>
      <c r="C35" s="1" t="s">
        <v>719</v>
      </c>
    </row>
    <row r="36" spans="1:3" ht="409.5" x14ac:dyDescent="0.2">
      <c r="A36" t="s">
        <v>50</v>
      </c>
      <c r="B36" t="s">
        <v>89</v>
      </c>
      <c r="C36" s="1" t="s">
        <v>720</v>
      </c>
    </row>
    <row r="37" spans="1:3" ht="409.5" x14ac:dyDescent="0.2">
      <c r="A37" t="s">
        <v>257</v>
      </c>
      <c r="B37" t="s">
        <v>89</v>
      </c>
      <c r="C37" s="1" t="s">
        <v>721</v>
      </c>
    </row>
    <row r="38" spans="1:3" ht="409.5" x14ac:dyDescent="0.2">
      <c r="A38" t="s">
        <v>186</v>
      </c>
      <c r="B38" t="s">
        <v>89</v>
      </c>
      <c r="C38" s="1" t="s">
        <v>722</v>
      </c>
    </row>
    <row r="39" spans="1:3" ht="409.5" x14ac:dyDescent="0.2">
      <c r="A39" t="s">
        <v>494</v>
      </c>
      <c r="B39" t="s">
        <v>89</v>
      </c>
      <c r="C39" s="1" t="s">
        <v>723</v>
      </c>
    </row>
    <row r="40" spans="1:3" ht="409.5" x14ac:dyDescent="0.2">
      <c r="A40" t="s">
        <v>102</v>
      </c>
      <c r="B40" t="s">
        <v>89</v>
      </c>
      <c r="C40" s="1" t="s">
        <v>724</v>
      </c>
    </row>
    <row r="41" spans="1:3" ht="409.5" x14ac:dyDescent="0.2">
      <c r="A41" t="s">
        <v>101</v>
      </c>
      <c r="B41" t="s">
        <v>89</v>
      </c>
      <c r="C41" s="1" t="s">
        <v>725</v>
      </c>
    </row>
    <row r="42" spans="1:3" ht="409.5" x14ac:dyDescent="0.2">
      <c r="A42" t="s">
        <v>442</v>
      </c>
      <c r="B42" t="s">
        <v>89</v>
      </c>
      <c r="C42" s="1" t="s">
        <v>726</v>
      </c>
    </row>
    <row r="43" spans="1:3" ht="409.5" x14ac:dyDescent="0.2">
      <c r="A43" t="s">
        <v>441</v>
      </c>
      <c r="B43" t="s">
        <v>89</v>
      </c>
      <c r="C43" s="1" t="s">
        <v>727</v>
      </c>
    </row>
    <row r="44" spans="1:3" ht="409.5" x14ac:dyDescent="0.2">
      <c r="A44" t="s">
        <v>502</v>
      </c>
      <c r="B44" t="s">
        <v>89</v>
      </c>
      <c r="C44" s="1" t="s">
        <v>728</v>
      </c>
    </row>
    <row r="45" spans="1:3" ht="409.5" x14ac:dyDescent="0.2">
      <c r="A45" t="s">
        <v>143</v>
      </c>
      <c r="B45" t="s">
        <v>89</v>
      </c>
      <c r="C45" s="1" t="s">
        <v>729</v>
      </c>
    </row>
    <row r="46" spans="1:3" ht="409.5" x14ac:dyDescent="0.2">
      <c r="A46" t="s">
        <v>242</v>
      </c>
      <c r="B46" t="s">
        <v>89</v>
      </c>
      <c r="C46" s="1" t="s">
        <v>730</v>
      </c>
    </row>
    <row r="47" spans="1:3" ht="409.5" x14ac:dyDescent="0.2">
      <c r="A47" t="s">
        <v>553</v>
      </c>
      <c r="B47" t="s">
        <v>89</v>
      </c>
      <c r="C47" s="1" t="s">
        <v>731</v>
      </c>
    </row>
    <row r="48" spans="1:3" ht="409.5" x14ac:dyDescent="0.2">
      <c r="A48" t="s">
        <v>554</v>
      </c>
      <c r="B48" t="s">
        <v>89</v>
      </c>
      <c r="C48" s="1" t="s">
        <v>732</v>
      </c>
    </row>
    <row r="49" spans="1:3" ht="409.5" x14ac:dyDescent="0.2">
      <c r="A49" t="s">
        <v>555</v>
      </c>
      <c r="B49" t="s">
        <v>381</v>
      </c>
      <c r="C49" s="1" t="s">
        <v>733</v>
      </c>
    </row>
    <row r="50" spans="1:3" ht="409.5" x14ac:dyDescent="0.2">
      <c r="A50" t="s">
        <v>556</v>
      </c>
      <c r="B50" t="s">
        <v>381</v>
      </c>
      <c r="C50" s="1" t="s">
        <v>734</v>
      </c>
    </row>
    <row r="51" spans="1:3" ht="409.5" x14ac:dyDescent="0.2">
      <c r="A51" t="s">
        <v>566</v>
      </c>
      <c r="B51" t="s">
        <v>89</v>
      </c>
      <c r="C51" s="1" t="s">
        <v>735</v>
      </c>
    </row>
    <row r="52" spans="1:3" ht="409.5" x14ac:dyDescent="0.2">
      <c r="A52" t="s">
        <v>581</v>
      </c>
      <c r="B52" t="s">
        <v>89</v>
      </c>
      <c r="C52" s="1" t="s">
        <v>1238</v>
      </c>
    </row>
    <row r="53" spans="1:3" ht="409.5" x14ac:dyDescent="0.2">
      <c r="A53" t="s">
        <v>582</v>
      </c>
      <c r="B53" t="s">
        <v>89</v>
      </c>
      <c r="C53" s="1" t="s">
        <v>736</v>
      </c>
    </row>
    <row r="54" spans="1:3" ht="409.5" x14ac:dyDescent="0.2">
      <c r="A54" t="s">
        <v>584</v>
      </c>
      <c r="B54" t="s">
        <v>89</v>
      </c>
      <c r="C54" s="1" t="s">
        <v>1239</v>
      </c>
    </row>
    <row r="55" spans="1:3" ht="409.5" x14ac:dyDescent="0.2">
      <c r="A55" t="s">
        <v>585</v>
      </c>
      <c r="B55" t="s">
        <v>89</v>
      </c>
      <c r="C55" s="1" t="s">
        <v>737</v>
      </c>
    </row>
    <row r="56" spans="1:3" ht="409.5" x14ac:dyDescent="0.2">
      <c r="A56" t="s">
        <v>586</v>
      </c>
      <c r="B56" t="s">
        <v>381</v>
      </c>
      <c r="C56" s="1" t="s">
        <v>738</v>
      </c>
    </row>
    <row r="57" spans="1:3" ht="409.5" x14ac:dyDescent="0.2">
      <c r="A57" t="s">
        <v>587</v>
      </c>
      <c r="B57" t="s">
        <v>89</v>
      </c>
      <c r="C57" s="1" t="s">
        <v>739</v>
      </c>
    </row>
    <row r="58" spans="1:3" ht="409.5" x14ac:dyDescent="0.2">
      <c r="A58" t="s">
        <v>589</v>
      </c>
      <c r="B58" t="s">
        <v>89</v>
      </c>
      <c r="C58" s="1" t="s">
        <v>740</v>
      </c>
    </row>
    <row r="59" spans="1:3" ht="409.5" x14ac:dyDescent="0.2">
      <c r="A59" t="s">
        <v>590</v>
      </c>
      <c r="B59" t="s">
        <v>381</v>
      </c>
      <c r="C59" s="1" t="s">
        <v>741</v>
      </c>
    </row>
    <row r="60" spans="1:3" ht="409.5" x14ac:dyDescent="0.2">
      <c r="A60" t="s">
        <v>591</v>
      </c>
      <c r="B60" t="s">
        <v>381</v>
      </c>
      <c r="C60" s="1" t="s">
        <v>742</v>
      </c>
    </row>
    <row r="61" spans="1:3" ht="409.5" x14ac:dyDescent="0.2">
      <c r="A61" t="s">
        <v>592</v>
      </c>
      <c r="B61" t="s">
        <v>381</v>
      </c>
      <c r="C61" s="1" t="s">
        <v>743</v>
      </c>
    </row>
    <row r="62" spans="1:3" ht="409.5" x14ac:dyDescent="0.2">
      <c r="A62" t="s">
        <v>593</v>
      </c>
      <c r="B62" t="s">
        <v>381</v>
      </c>
      <c r="C62" s="1" t="s">
        <v>744</v>
      </c>
    </row>
    <row r="63" spans="1:3" ht="409.5" x14ac:dyDescent="0.2">
      <c r="A63" t="s">
        <v>596</v>
      </c>
      <c r="B63" t="s">
        <v>89</v>
      </c>
      <c r="C63" s="1" t="s">
        <v>745</v>
      </c>
    </row>
    <row r="64" spans="1:3" ht="409.5" x14ac:dyDescent="0.2">
      <c r="A64" t="s">
        <v>662</v>
      </c>
      <c r="B64" t="s">
        <v>89</v>
      </c>
      <c r="C64" s="1" t="s">
        <v>746</v>
      </c>
    </row>
    <row r="65" spans="1:3" ht="409.5" x14ac:dyDescent="0.2">
      <c r="A65" t="s">
        <v>663</v>
      </c>
      <c r="B65" t="s">
        <v>89</v>
      </c>
      <c r="C65" s="1" t="s">
        <v>747</v>
      </c>
    </row>
    <row r="66" spans="1:3" ht="409.5" x14ac:dyDescent="0.2">
      <c r="A66" t="s">
        <v>664</v>
      </c>
      <c r="B66" t="s">
        <v>89</v>
      </c>
      <c r="C66" s="1" t="s">
        <v>748</v>
      </c>
    </row>
    <row r="67" spans="1:3" ht="409.5" x14ac:dyDescent="0.2">
      <c r="A67" t="s">
        <v>665</v>
      </c>
      <c r="B67" t="s">
        <v>89</v>
      </c>
      <c r="C67" s="1" t="s">
        <v>749</v>
      </c>
    </row>
    <row r="68" spans="1:3" ht="409.5" x14ac:dyDescent="0.2">
      <c r="A68" t="s">
        <v>666</v>
      </c>
      <c r="B68" t="s">
        <v>381</v>
      </c>
      <c r="C68" s="1" t="s">
        <v>750</v>
      </c>
    </row>
    <row r="69" spans="1:3" ht="409.5" x14ac:dyDescent="0.2">
      <c r="A69" t="s">
        <v>667</v>
      </c>
      <c r="B69" t="s">
        <v>89</v>
      </c>
      <c r="C69" s="1" t="s">
        <v>751</v>
      </c>
    </row>
    <row r="70" spans="1:3" ht="409.5" x14ac:dyDescent="0.2">
      <c r="A70" t="s">
        <v>668</v>
      </c>
      <c r="B70" t="s">
        <v>89</v>
      </c>
      <c r="C70" s="1" t="s">
        <v>752</v>
      </c>
    </row>
    <row r="71" spans="1:3" ht="409.5" x14ac:dyDescent="0.2">
      <c r="A71" t="s">
        <v>669</v>
      </c>
      <c r="B71" t="s">
        <v>89</v>
      </c>
      <c r="C71" s="1" t="s">
        <v>753</v>
      </c>
    </row>
    <row r="72" spans="1:3" ht="409.5" x14ac:dyDescent="0.2">
      <c r="A72" t="s">
        <v>670</v>
      </c>
      <c r="B72" t="s">
        <v>89</v>
      </c>
      <c r="C72" s="1" t="s">
        <v>754</v>
      </c>
    </row>
    <row r="73" spans="1:3" ht="409.5" x14ac:dyDescent="0.2">
      <c r="A73" t="s">
        <v>675</v>
      </c>
      <c r="B73" t="s">
        <v>89</v>
      </c>
      <c r="C73" s="1" t="s">
        <v>755</v>
      </c>
    </row>
    <row r="74" spans="1:3" ht="409.5" x14ac:dyDescent="0.2">
      <c r="A74" t="s">
        <v>676</v>
      </c>
      <c r="B74" t="s">
        <v>89</v>
      </c>
      <c r="C74" s="1" t="s">
        <v>756</v>
      </c>
    </row>
    <row r="75" spans="1:3" ht="409.5" x14ac:dyDescent="0.2">
      <c r="A75" t="s">
        <v>677</v>
      </c>
      <c r="B75" t="s">
        <v>89</v>
      </c>
      <c r="C75" s="1" t="s">
        <v>757</v>
      </c>
    </row>
    <row r="76" spans="1:3" ht="409.5" x14ac:dyDescent="0.2">
      <c r="A76" t="s">
        <v>678</v>
      </c>
      <c r="B76" t="s">
        <v>381</v>
      </c>
      <c r="C76" s="1" t="s">
        <v>758</v>
      </c>
    </row>
    <row r="77" spans="1:3" ht="409.5" x14ac:dyDescent="0.2">
      <c r="A77" t="s">
        <v>679</v>
      </c>
      <c r="B77" t="s">
        <v>89</v>
      </c>
      <c r="C77" s="1" t="s">
        <v>759</v>
      </c>
    </row>
    <row r="78" spans="1:3" ht="409.5" x14ac:dyDescent="0.2">
      <c r="A78" t="s">
        <v>680</v>
      </c>
      <c r="B78" t="s">
        <v>89</v>
      </c>
      <c r="C78" s="1" t="s">
        <v>760</v>
      </c>
    </row>
    <row r="79" spans="1:3" ht="409.5" x14ac:dyDescent="0.2">
      <c r="A79" t="s">
        <v>681</v>
      </c>
      <c r="B79" t="s">
        <v>381</v>
      </c>
      <c r="C79" s="1" t="s">
        <v>761</v>
      </c>
    </row>
    <row r="80" spans="1:3" ht="409.5" x14ac:dyDescent="0.2">
      <c r="A80" t="s">
        <v>682</v>
      </c>
      <c r="B80" t="s">
        <v>381</v>
      </c>
      <c r="C80" s="1" t="s">
        <v>762</v>
      </c>
    </row>
    <row r="81" spans="1:3" ht="409.5" x14ac:dyDescent="0.2">
      <c r="A81" t="s">
        <v>683</v>
      </c>
      <c r="B81" t="s">
        <v>89</v>
      </c>
      <c r="C81" s="1" t="s">
        <v>763</v>
      </c>
    </row>
    <row r="82" spans="1:3" ht="409.5" x14ac:dyDescent="0.2">
      <c r="A82" t="s">
        <v>684</v>
      </c>
      <c r="B82" t="s">
        <v>381</v>
      </c>
      <c r="C82" s="1" t="s">
        <v>764</v>
      </c>
    </row>
    <row r="83" spans="1:3" ht="409.5" x14ac:dyDescent="0.2">
      <c r="A83" t="s">
        <v>767</v>
      </c>
      <c r="B83" t="s">
        <v>381</v>
      </c>
      <c r="C83" s="1" t="s">
        <v>1236</v>
      </c>
    </row>
    <row r="84" spans="1:3" ht="409.5" x14ac:dyDescent="0.2">
      <c r="A84" t="s">
        <v>768</v>
      </c>
      <c r="B84" t="s">
        <v>381</v>
      </c>
      <c r="C84" s="1" t="s">
        <v>1348</v>
      </c>
    </row>
    <row r="85" spans="1:3" ht="409.5" x14ac:dyDescent="0.2">
      <c r="A85" t="s">
        <v>770</v>
      </c>
      <c r="B85" t="s">
        <v>381</v>
      </c>
      <c r="C85" s="1" t="s">
        <v>771</v>
      </c>
    </row>
    <row r="86" spans="1:3" ht="409.5" x14ac:dyDescent="0.2">
      <c r="A86" t="s">
        <v>772</v>
      </c>
      <c r="B86" t="s">
        <v>89</v>
      </c>
      <c r="C86" s="1" t="s">
        <v>1337</v>
      </c>
    </row>
    <row r="87" spans="1:3" ht="409.5" x14ac:dyDescent="0.2">
      <c r="A87" t="s">
        <v>1160</v>
      </c>
      <c r="B87" t="s">
        <v>89</v>
      </c>
      <c r="C87" s="1" t="s">
        <v>1161</v>
      </c>
    </row>
    <row r="88" spans="1:3" ht="409.5" x14ac:dyDescent="0.2">
      <c r="A88" t="s">
        <v>1162</v>
      </c>
      <c r="B88" t="s">
        <v>89</v>
      </c>
      <c r="C88" s="1" t="s">
        <v>1163</v>
      </c>
    </row>
    <row r="89" spans="1:3" ht="409.5" x14ac:dyDescent="0.2">
      <c r="A89" t="s">
        <v>1168</v>
      </c>
      <c r="B89" t="s">
        <v>381</v>
      </c>
      <c r="C89" s="1" t="s">
        <v>1169</v>
      </c>
    </row>
    <row r="90" spans="1:3" ht="409.5" x14ac:dyDescent="0.2">
      <c r="A90" t="s">
        <v>1185</v>
      </c>
      <c r="B90" t="s">
        <v>381</v>
      </c>
      <c r="C90" s="1" t="s">
        <v>1186</v>
      </c>
    </row>
    <row r="91" spans="1:3" ht="409.5" x14ac:dyDescent="0.2">
      <c r="A91" t="s">
        <v>1187</v>
      </c>
      <c r="B91" t="s">
        <v>381</v>
      </c>
      <c r="C91" s="1" t="s">
        <v>1188</v>
      </c>
    </row>
    <row r="92" spans="1:3" ht="409.5" x14ac:dyDescent="0.2">
      <c r="A92" t="s">
        <v>1189</v>
      </c>
      <c r="B92" t="s">
        <v>381</v>
      </c>
      <c r="C92" s="1" t="s">
        <v>1190</v>
      </c>
    </row>
    <row r="93" spans="1:3" ht="409.5" x14ac:dyDescent="0.2">
      <c r="A93" t="s">
        <v>1225</v>
      </c>
      <c r="B93" t="s">
        <v>89</v>
      </c>
      <c r="C93" s="1" t="s">
        <v>1338</v>
      </c>
    </row>
    <row r="94" spans="1:3" ht="409.5" x14ac:dyDescent="0.2">
      <c r="A94" t="s">
        <v>1229</v>
      </c>
      <c r="B94" t="s">
        <v>381</v>
      </c>
      <c r="C94" s="1" t="s">
        <v>1230</v>
      </c>
    </row>
    <row r="95" spans="1:3" ht="409.5" x14ac:dyDescent="0.2">
      <c r="A95" t="s">
        <v>1259</v>
      </c>
      <c r="B95" t="s">
        <v>381</v>
      </c>
      <c r="C95" s="1" t="s">
        <v>1260</v>
      </c>
    </row>
    <row r="96" spans="1:3" ht="409.5" x14ac:dyDescent="0.2">
      <c r="A96" t="s">
        <v>1261</v>
      </c>
      <c r="B96" t="s">
        <v>89</v>
      </c>
      <c r="C96" s="1" t="s">
        <v>1262</v>
      </c>
    </row>
    <row r="97" spans="1:3" ht="409.5" x14ac:dyDescent="0.2">
      <c r="A97" t="s">
        <v>1289</v>
      </c>
      <c r="B97" t="s">
        <v>89</v>
      </c>
      <c r="C97" s="188" t="s">
        <v>1290</v>
      </c>
    </row>
    <row r="98" spans="1:3" ht="409.5" x14ac:dyDescent="0.2">
      <c r="A98" t="s">
        <v>1296</v>
      </c>
      <c r="B98" t="s">
        <v>381</v>
      </c>
      <c r="C98" s="188" t="s">
        <v>1347</v>
      </c>
    </row>
    <row r="99" spans="1:3" ht="409.5" x14ac:dyDescent="0.2">
      <c r="A99" t="s">
        <v>1301</v>
      </c>
      <c r="B99" t="s">
        <v>89</v>
      </c>
      <c r="C99" s="188" t="s">
        <v>1302</v>
      </c>
    </row>
    <row r="100" spans="1:3" ht="409.5" x14ac:dyDescent="0.2">
      <c r="A100" t="s">
        <v>1320</v>
      </c>
      <c r="B100" t="s">
        <v>381</v>
      </c>
      <c r="C100" s="188" t="s">
        <v>1350</v>
      </c>
    </row>
    <row r="101" spans="1:3" ht="409.5" x14ac:dyDescent="0.2">
      <c r="A101" t="s">
        <v>1330</v>
      </c>
      <c r="B101" t="s">
        <v>381</v>
      </c>
      <c r="C101" s="188" t="s">
        <v>1349</v>
      </c>
    </row>
    <row r="102" spans="1:3" ht="409.5" x14ac:dyDescent="0.2">
      <c r="A102" t="s">
        <v>1339</v>
      </c>
      <c r="B102" t="s">
        <v>89</v>
      </c>
      <c r="C102" s="188" t="s">
        <v>1340</v>
      </c>
    </row>
    <row r="103" spans="1:3" ht="409.5" x14ac:dyDescent="0.2">
      <c r="A103" t="s">
        <v>1341</v>
      </c>
      <c r="B103" t="s">
        <v>89</v>
      </c>
      <c r="C103" s="188" t="s">
        <v>1342</v>
      </c>
    </row>
    <row r="104" spans="1:3" ht="409.5" x14ac:dyDescent="0.2">
      <c r="A104" t="s">
        <v>1363</v>
      </c>
      <c r="B104" t="s">
        <v>381</v>
      </c>
      <c r="C104" s="188" t="s">
        <v>1364</v>
      </c>
    </row>
    <row r="105" spans="1:3" ht="409.5" x14ac:dyDescent="0.2">
      <c r="A105" t="s">
        <v>1365</v>
      </c>
      <c r="B105" t="s">
        <v>89</v>
      </c>
      <c r="C105" s="188" t="s">
        <v>1366</v>
      </c>
    </row>
    <row r="106" spans="1:3" ht="409.5" x14ac:dyDescent="0.2">
      <c r="A106" t="s">
        <v>1368</v>
      </c>
      <c r="B106" t="s">
        <v>89</v>
      </c>
      <c r="C106" s="188" t="s">
        <v>1369</v>
      </c>
    </row>
    <row r="107" spans="1:3" ht="409.5" x14ac:dyDescent="0.2">
      <c r="A107" t="s">
        <v>1370</v>
      </c>
      <c r="B107" t="s">
        <v>381</v>
      </c>
      <c r="C107" s="188" t="s">
        <v>1371</v>
      </c>
    </row>
  </sheetData>
  <phoneticPr fontId="37"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X39"/>
  <sheetViews>
    <sheetView workbookViewId="0">
      <selection activeCell="D28" sqref="D28"/>
    </sheetView>
  </sheetViews>
  <sheetFormatPr defaultRowHeight="14.25" x14ac:dyDescent="0.2"/>
  <cols>
    <col min="1" max="1" width="1.42578125" style="295" customWidth="1"/>
    <col min="2" max="2" width="45.28515625" style="295" customWidth="1"/>
    <col min="3" max="3" width="7.28515625" style="295" customWidth="1"/>
    <col min="4" max="4" width="13.85546875" style="295" customWidth="1"/>
    <col min="5" max="7" width="12.85546875" style="295" customWidth="1"/>
    <col min="8" max="8" width="4.7109375" style="295" customWidth="1"/>
    <col min="9" max="9" width="12.140625" style="295" customWidth="1"/>
    <col min="10" max="10" width="9.140625" style="295"/>
    <col min="11" max="11" width="10.28515625" style="295" bestFit="1" customWidth="1"/>
    <col min="12" max="13" width="9.140625" style="295"/>
    <col min="14" max="14" width="16.140625" style="295" customWidth="1"/>
    <col min="15" max="15" width="9.140625" style="295"/>
    <col min="16" max="16" width="16.5703125" style="510" bestFit="1" customWidth="1"/>
    <col min="17" max="17" width="11.85546875" style="510" customWidth="1"/>
    <col min="18" max="18" width="9.140625" style="510"/>
    <col min="19" max="20" width="9.140625" style="295"/>
    <col min="21" max="21" width="11.28515625" style="295" customWidth="1"/>
    <col min="22" max="22" width="14.28515625" style="295" customWidth="1"/>
    <col min="23" max="23" width="12.7109375" style="295" bestFit="1" customWidth="1"/>
    <col min="24" max="16384" width="9.140625" style="295"/>
  </cols>
  <sheetData>
    <row r="1" spans="2:24" ht="30" x14ac:dyDescent="0.4">
      <c r="B1" s="476" t="s">
        <v>1505</v>
      </c>
      <c r="C1" s="509"/>
      <c r="D1" s="509"/>
      <c r="E1" s="509"/>
      <c r="F1" s="509"/>
      <c r="G1" s="509"/>
    </row>
    <row r="2" spans="2:24" s="513" customFormat="1" ht="17.25" customHeight="1" thickBot="1" x14ac:dyDescent="0.25">
      <c r="B2" s="511" t="s">
        <v>1541</v>
      </c>
      <c r="C2" s="512"/>
      <c r="D2" s="512"/>
      <c r="E2" s="512"/>
      <c r="F2" s="512"/>
      <c r="G2" s="512"/>
      <c r="P2" s="514"/>
      <c r="Q2" s="514"/>
      <c r="R2" s="514"/>
    </row>
    <row r="3" spans="2:24" ht="30" customHeight="1" x14ac:dyDescent="0.2">
      <c r="B3" s="491"/>
      <c r="C3" s="515"/>
      <c r="D3" s="516" t="s">
        <v>1493</v>
      </c>
      <c r="E3" s="517" t="s">
        <v>1493</v>
      </c>
      <c r="F3" s="516" t="s">
        <v>1494</v>
      </c>
      <c r="G3" s="517" t="s">
        <v>1494</v>
      </c>
    </row>
    <row r="4" spans="2:24" ht="17.100000000000001" customHeight="1" thickBot="1" x14ac:dyDescent="0.25">
      <c r="B4" s="492"/>
      <c r="C4" s="518" t="s">
        <v>364</v>
      </c>
      <c r="D4" s="519" t="s">
        <v>223</v>
      </c>
      <c r="E4" s="520" t="s">
        <v>223</v>
      </c>
      <c r="F4" s="519" t="s">
        <v>223</v>
      </c>
      <c r="G4" s="520" t="s">
        <v>223</v>
      </c>
    </row>
    <row r="5" spans="2:24" ht="17.100000000000001" customHeight="1" x14ac:dyDescent="0.2">
      <c r="B5" s="591" t="s">
        <v>149</v>
      </c>
      <c r="C5" s="592"/>
      <c r="D5" s="593"/>
      <c r="E5" s="594"/>
      <c r="F5" s="593"/>
      <c r="G5" s="594"/>
    </row>
    <row r="6" spans="2:24" ht="17.100000000000001" customHeight="1" x14ac:dyDescent="0.2">
      <c r="B6" s="567" t="s">
        <v>310</v>
      </c>
      <c r="C6" s="570">
        <v>6</v>
      </c>
      <c r="D6" s="595">
        <v>22837</v>
      </c>
      <c r="E6" s="596"/>
      <c r="F6" s="294">
        <v>25763</v>
      </c>
      <c r="G6" s="596"/>
      <c r="I6" s="521"/>
      <c r="N6" s="257"/>
      <c r="O6" s="258"/>
      <c r="P6" s="259"/>
      <c r="Q6" s="521"/>
      <c r="T6" s="260"/>
      <c r="U6" s="218"/>
      <c r="V6" s="220"/>
    </row>
    <row r="7" spans="2:24" ht="17.100000000000001" customHeight="1" x14ac:dyDescent="0.2">
      <c r="B7" s="567" t="s">
        <v>151</v>
      </c>
      <c r="C7" s="570">
        <v>7</v>
      </c>
      <c r="D7" s="595">
        <v>369</v>
      </c>
      <c r="E7" s="596"/>
      <c r="F7" s="294">
        <v>190</v>
      </c>
      <c r="G7" s="596"/>
      <c r="I7" s="521"/>
      <c r="N7" s="257"/>
      <c r="Q7" s="521"/>
      <c r="T7" s="260"/>
      <c r="U7" s="218"/>
      <c r="V7" s="220"/>
    </row>
    <row r="8" spans="2:24" ht="17.100000000000001" customHeight="1" x14ac:dyDescent="0.2">
      <c r="B8" s="567" t="s">
        <v>311</v>
      </c>
      <c r="C8" s="570">
        <v>8</v>
      </c>
      <c r="D8" s="597">
        <v>2395</v>
      </c>
      <c r="E8" s="600"/>
      <c r="F8" s="284">
        <v>2193</v>
      </c>
      <c r="G8" s="600"/>
      <c r="I8" s="521"/>
      <c r="N8" s="257"/>
      <c r="Q8" s="521"/>
      <c r="T8" s="260"/>
      <c r="U8" s="218"/>
      <c r="V8" s="220"/>
    </row>
    <row r="9" spans="2:24" ht="17.100000000000001" customHeight="1" x14ac:dyDescent="0.2">
      <c r="B9" s="571" t="s">
        <v>312</v>
      </c>
      <c r="C9" s="576"/>
      <c r="D9" s="598"/>
      <c r="E9" s="602">
        <v>25601</v>
      </c>
      <c r="F9" s="599"/>
      <c r="G9" s="601">
        <v>28146</v>
      </c>
      <c r="N9" s="258"/>
      <c r="Q9" s="521"/>
      <c r="T9" s="260"/>
      <c r="U9" s="218"/>
      <c r="V9" s="220"/>
    </row>
    <row r="10" spans="2:24" ht="17.100000000000001" customHeight="1" x14ac:dyDescent="0.2">
      <c r="B10" s="569"/>
      <c r="C10" s="580"/>
      <c r="D10" s="603"/>
      <c r="E10" s="602"/>
      <c r="F10" s="604"/>
      <c r="G10" s="601"/>
      <c r="N10" s="258"/>
      <c r="Q10" s="521"/>
      <c r="T10" s="260"/>
      <c r="U10" s="218"/>
      <c r="V10" s="220"/>
    </row>
    <row r="11" spans="2:24" ht="17.100000000000001" customHeight="1" x14ac:dyDescent="0.2">
      <c r="B11" s="605" t="s">
        <v>313</v>
      </c>
      <c r="C11" s="580"/>
      <c r="D11" s="603"/>
      <c r="E11" s="606"/>
      <c r="F11" s="607"/>
      <c r="G11" s="608"/>
      <c r="T11" s="260"/>
      <c r="U11" s="218"/>
      <c r="V11" s="220"/>
      <c r="W11" s="522"/>
      <c r="X11" s="521"/>
    </row>
    <row r="12" spans="2:24" ht="17.100000000000001" customHeight="1" x14ac:dyDescent="0.2">
      <c r="B12" s="567" t="s">
        <v>1415</v>
      </c>
      <c r="C12" s="570">
        <v>9</v>
      </c>
      <c r="D12" s="595">
        <v>845</v>
      </c>
      <c r="E12" s="596"/>
      <c r="F12" s="294">
        <v>772</v>
      </c>
      <c r="G12" s="596"/>
      <c r="I12" s="521"/>
      <c r="N12" s="257"/>
      <c r="Q12" s="521"/>
    </row>
    <row r="13" spans="2:24" ht="17.100000000000001" customHeight="1" x14ac:dyDescent="0.2">
      <c r="B13" s="567" t="s">
        <v>314</v>
      </c>
      <c r="C13" s="570">
        <v>10</v>
      </c>
      <c r="D13" s="595">
        <v>3952</v>
      </c>
      <c r="E13" s="596"/>
      <c r="F13" s="294">
        <v>4702</v>
      </c>
      <c r="G13" s="596"/>
      <c r="I13" s="521"/>
      <c r="K13" s="521"/>
      <c r="N13" s="261"/>
      <c r="Q13" s="521"/>
      <c r="W13" s="523"/>
      <c r="X13" s="521"/>
    </row>
    <row r="14" spans="2:24" ht="17.100000000000001" customHeight="1" x14ac:dyDescent="0.2">
      <c r="B14" s="567" t="s">
        <v>315</v>
      </c>
      <c r="C14" s="570">
        <v>11</v>
      </c>
      <c r="D14" s="597">
        <v>13218</v>
      </c>
      <c r="E14" s="596"/>
      <c r="F14" s="284">
        <v>14335</v>
      </c>
      <c r="G14" s="600"/>
      <c r="I14" s="521"/>
      <c r="N14" s="261"/>
      <c r="Q14" s="521"/>
    </row>
    <row r="15" spans="2:24" ht="17.100000000000001" customHeight="1" x14ac:dyDescent="0.2">
      <c r="B15" s="571" t="s">
        <v>316</v>
      </c>
      <c r="C15" s="576"/>
      <c r="D15" s="609"/>
      <c r="E15" s="301">
        <v>18015</v>
      </c>
      <c r="F15" s="619"/>
      <c r="G15" s="612">
        <v>19809</v>
      </c>
      <c r="N15" s="261"/>
      <c r="Q15" s="521"/>
    </row>
    <row r="16" spans="2:24" ht="17.100000000000001" customHeight="1" x14ac:dyDescent="0.2">
      <c r="B16" s="571" t="s">
        <v>317</v>
      </c>
      <c r="C16" s="576"/>
      <c r="D16" s="598"/>
      <c r="E16" s="610">
        <v>43616</v>
      </c>
      <c r="F16" s="618"/>
      <c r="G16" s="611">
        <v>47955</v>
      </c>
      <c r="H16" s="256"/>
      <c r="N16" s="257"/>
      <c r="Q16" s="521"/>
    </row>
    <row r="17" spans="2:17" ht="17.100000000000001" customHeight="1" x14ac:dyDescent="0.2">
      <c r="B17" s="569"/>
      <c r="C17" s="580"/>
      <c r="D17" s="603"/>
      <c r="E17" s="602"/>
      <c r="F17" s="604"/>
      <c r="G17" s="601"/>
      <c r="H17" s="256"/>
      <c r="N17" s="257"/>
      <c r="Q17" s="521"/>
    </row>
    <row r="18" spans="2:17" ht="17.100000000000001" customHeight="1" x14ac:dyDescent="0.2">
      <c r="B18" s="605" t="s">
        <v>436</v>
      </c>
      <c r="C18" s="580"/>
      <c r="D18" s="603"/>
      <c r="E18" s="606"/>
      <c r="F18" s="595"/>
      <c r="G18" s="606"/>
    </row>
    <row r="19" spans="2:17" ht="17.100000000000001" customHeight="1" x14ac:dyDescent="0.2">
      <c r="B19" s="567" t="s">
        <v>219</v>
      </c>
      <c r="C19" s="613">
        <v>12.1</v>
      </c>
      <c r="D19" s="595">
        <v>-21834</v>
      </c>
      <c r="E19" s="596"/>
      <c r="F19" s="294">
        <v>-24604</v>
      </c>
      <c r="G19" s="596"/>
      <c r="I19" s="521"/>
      <c r="K19" s="521"/>
      <c r="N19" s="257"/>
      <c r="Q19" s="521"/>
    </row>
    <row r="20" spans="2:17" ht="17.100000000000001" customHeight="1" x14ac:dyDescent="0.2">
      <c r="B20" s="567" t="s">
        <v>153</v>
      </c>
      <c r="C20" s="613">
        <v>13.5</v>
      </c>
      <c r="D20" s="597">
        <v>-49341</v>
      </c>
      <c r="E20" s="600"/>
      <c r="F20" s="284">
        <v>-44234</v>
      </c>
      <c r="G20" s="600"/>
      <c r="I20" s="521"/>
      <c r="N20" s="257"/>
      <c r="Q20" s="521"/>
    </row>
    <row r="21" spans="2:17" ht="17.100000000000001" customHeight="1" x14ac:dyDescent="0.2">
      <c r="B21" s="571" t="s">
        <v>49</v>
      </c>
      <c r="C21" s="576"/>
      <c r="D21" s="609"/>
      <c r="E21" s="615">
        <v>-71175</v>
      </c>
      <c r="F21" s="619"/>
      <c r="G21" s="612">
        <v>-68838</v>
      </c>
      <c r="N21" s="257"/>
      <c r="Q21" s="521"/>
    </row>
    <row r="22" spans="2:17" ht="23.25" customHeight="1" x14ac:dyDescent="0.2">
      <c r="B22" s="614" t="s">
        <v>1246</v>
      </c>
      <c r="C22" s="576"/>
      <c r="D22" s="598"/>
      <c r="E22" s="610">
        <v>-27559</v>
      </c>
      <c r="F22" s="618"/>
      <c r="G22" s="611">
        <v>-20883</v>
      </c>
      <c r="N22" s="257"/>
      <c r="Q22" s="521"/>
    </row>
    <row r="23" spans="2:17" ht="17.100000000000001" customHeight="1" x14ac:dyDescent="0.2">
      <c r="B23" s="605"/>
      <c r="C23" s="580"/>
      <c r="D23" s="603"/>
      <c r="E23" s="602"/>
      <c r="F23" s="604"/>
      <c r="G23" s="601"/>
      <c r="N23" s="257"/>
      <c r="Q23" s="521"/>
    </row>
    <row r="24" spans="2:17" ht="17.100000000000001" customHeight="1" x14ac:dyDescent="0.2">
      <c r="B24" s="605" t="s">
        <v>0</v>
      </c>
      <c r="C24" s="580"/>
      <c r="D24" s="603"/>
      <c r="E24" s="606"/>
      <c r="F24" s="595"/>
      <c r="G24" s="606"/>
      <c r="N24" s="257"/>
      <c r="Q24" s="521"/>
    </row>
    <row r="25" spans="2:17" ht="17.100000000000001" customHeight="1" x14ac:dyDescent="0.2">
      <c r="B25" s="567" t="s">
        <v>440</v>
      </c>
      <c r="C25" s="613">
        <v>12.2</v>
      </c>
      <c r="D25" s="595">
        <v>-12683</v>
      </c>
      <c r="E25" s="596"/>
      <c r="F25" s="294">
        <v>-12752</v>
      </c>
      <c r="G25" s="596"/>
      <c r="I25" s="521"/>
      <c r="N25" s="257"/>
      <c r="Q25" s="521"/>
    </row>
    <row r="26" spans="2:17" ht="17.100000000000001" customHeight="1" x14ac:dyDescent="0.2">
      <c r="B26" s="567" t="s">
        <v>153</v>
      </c>
      <c r="C26" s="613">
        <v>13.5</v>
      </c>
      <c r="D26" s="597">
        <v>-2161659</v>
      </c>
      <c r="E26" s="600"/>
      <c r="F26" s="617">
        <v>-5573766</v>
      </c>
      <c r="G26" s="596"/>
      <c r="I26" s="521"/>
      <c r="K26" s="521"/>
    </row>
    <row r="27" spans="2:17" ht="17.100000000000001" customHeight="1" x14ac:dyDescent="0.2">
      <c r="B27" s="571" t="s">
        <v>1</v>
      </c>
      <c r="C27" s="576"/>
      <c r="D27" s="609"/>
      <c r="E27" s="615">
        <v>-2174342</v>
      </c>
      <c r="F27" s="618"/>
      <c r="G27" s="620">
        <v>-5586518</v>
      </c>
      <c r="N27" s="261"/>
      <c r="Q27" s="521"/>
    </row>
    <row r="28" spans="2:17" ht="30" customHeight="1" x14ac:dyDescent="0.2">
      <c r="B28" s="605" t="s">
        <v>1247</v>
      </c>
      <c r="C28" s="580"/>
      <c r="D28" s="616"/>
      <c r="E28" s="302">
        <v>-2201901</v>
      </c>
      <c r="F28" s="623"/>
      <c r="G28" s="304">
        <v>-5607401</v>
      </c>
      <c r="N28" s="257"/>
      <c r="Q28" s="521"/>
    </row>
    <row r="29" spans="2:17" ht="17.100000000000001" customHeight="1" x14ac:dyDescent="0.2">
      <c r="B29" s="391"/>
      <c r="C29" s="587"/>
      <c r="D29" s="598"/>
      <c r="E29" s="621"/>
      <c r="F29" s="618"/>
      <c r="G29" s="622"/>
      <c r="N29" s="257"/>
      <c r="Q29" s="521"/>
    </row>
    <row r="30" spans="2:17" ht="17.100000000000001" customHeight="1" x14ac:dyDescent="0.2">
      <c r="B30" s="605" t="s">
        <v>1379</v>
      </c>
      <c r="C30" s="624"/>
      <c r="D30" s="625"/>
      <c r="E30" s="606"/>
      <c r="F30" s="595"/>
      <c r="G30" s="606"/>
    </row>
    <row r="31" spans="2:17" ht="17.100000000000001" customHeight="1" x14ac:dyDescent="0.2">
      <c r="B31" s="567" t="s">
        <v>1495</v>
      </c>
      <c r="C31" s="624"/>
      <c r="D31" s="625"/>
      <c r="E31" s="606">
        <v>-2202219</v>
      </c>
      <c r="F31" s="595"/>
      <c r="G31" s="628">
        <v>-5607436</v>
      </c>
      <c r="I31" s="521"/>
    </row>
    <row r="32" spans="2:17" ht="17.100000000000001" customHeight="1" x14ac:dyDescent="0.2">
      <c r="B32" s="567" t="s">
        <v>212</v>
      </c>
      <c r="C32" s="624"/>
      <c r="D32" s="629"/>
      <c r="E32" s="626">
        <v>318</v>
      </c>
      <c r="F32" s="630"/>
      <c r="G32" s="627">
        <v>35</v>
      </c>
      <c r="I32" s="521"/>
    </row>
    <row r="33" spans="2:9" ht="33" customHeight="1" thickBot="1" x14ac:dyDescent="0.25">
      <c r="B33" s="347" t="s">
        <v>1380</v>
      </c>
      <c r="C33" s="464"/>
      <c r="D33" s="343"/>
      <c r="E33" s="303">
        <v>-2201901</v>
      </c>
      <c r="F33" s="631"/>
      <c r="G33" s="305">
        <v>-5607401</v>
      </c>
    </row>
    <row r="35" spans="2:9" x14ac:dyDescent="0.2">
      <c r="B35" s="524"/>
      <c r="C35" s="524"/>
      <c r="D35" s="524"/>
      <c r="E35" s="525"/>
      <c r="F35" s="525"/>
    </row>
    <row r="36" spans="2:9" x14ac:dyDescent="0.2">
      <c r="D36" s="526"/>
    </row>
    <row r="39" spans="2:9" x14ac:dyDescent="0.2">
      <c r="E39" s="521"/>
      <c r="F39" s="521"/>
      <c r="G39" s="521"/>
      <c r="I39" s="521"/>
    </row>
  </sheetData>
  <mergeCells count="2">
    <mergeCell ref="B3:B4"/>
    <mergeCell ref="B1:G1"/>
  </mergeCells>
  <dataValidations count="6">
    <dataValidation type="textLength" errorStyle="information" allowBlank="1" showInputMessage="1" showErrorMessage="1" error="XLBVal:6=330000_x000d__x000a_" sqref="V11">
      <formula1>0</formula1>
      <formula2>300</formula2>
    </dataValidation>
    <dataValidation type="textLength" errorStyle="information" allowBlank="1" showInputMessage="1" showErrorMessage="1" error="XLBVal:6=-57200_x000d__x000a_" sqref="V9:V10">
      <formula1>0</formula1>
      <formula2>300</formula2>
    </dataValidation>
    <dataValidation type="textLength" errorStyle="information" allowBlank="1" showInputMessage="1" showErrorMessage="1" error="XLBVal:6=-200000_x000d__x000a_" sqref="V8">
      <formula1>0</formula1>
      <formula2>300</formula2>
    </dataValidation>
    <dataValidation type="textLength" errorStyle="information" allowBlank="1" showInputMessage="1" showErrorMessage="1" error="XLBVal:6=772609.3_x000d__x000a_" sqref="V6">
      <formula1>0</formula1>
      <formula2>300</formula2>
    </dataValidation>
    <dataValidation type="textLength" errorStyle="information" allowBlank="1" showInputMessage="1" showErrorMessage="1" error="XLBVal:6=0_x000d__x000a_" sqref="V7">
      <formula1>0</formula1>
      <formula2>300</formula2>
    </dataValidation>
    <dataValidation type="textLength" errorStyle="information" allowBlank="1" showInputMessage="1" showErrorMessage="1" error="XLBVal:2=0_x000d__x000a_" sqref="P6">
      <formula1>0</formula1>
      <formula2>300</formula2>
    </dataValidation>
  </dataValidations>
  <pageMargins left="0.70866141732283472" right="0.70866141732283472" top="0.74803149606299213" bottom="0.74803149606299213"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9"/>
  <sheetViews>
    <sheetView topLeftCell="A7" workbookViewId="0">
      <selection activeCell="B27" sqref="B27"/>
    </sheetView>
  </sheetViews>
  <sheetFormatPr defaultRowHeight="14.25" x14ac:dyDescent="0.2"/>
  <cols>
    <col min="1" max="1" width="1.85546875" style="195" customWidth="1"/>
    <col min="2" max="2" width="67.5703125" style="195" customWidth="1"/>
    <col min="3" max="3" width="6.5703125" style="195" customWidth="1"/>
    <col min="4" max="4" width="15.28515625" style="195" customWidth="1"/>
    <col min="5" max="5" width="15.7109375" style="195" customWidth="1"/>
    <col min="6" max="6" width="5" style="195" customWidth="1"/>
    <col min="7" max="7" width="9.5703125" style="195" bestFit="1" customWidth="1"/>
    <col min="8" max="16384" width="9.140625" style="195"/>
  </cols>
  <sheetData>
    <row r="1" spans="2:10" ht="30" x14ac:dyDescent="0.4">
      <c r="B1" s="476" t="s">
        <v>1506</v>
      </c>
      <c r="C1" s="477"/>
      <c r="D1" s="477"/>
      <c r="E1" s="477"/>
    </row>
    <row r="2" spans="2:10" ht="17.25" customHeight="1" thickBot="1" x14ac:dyDescent="0.45">
      <c r="B2" s="296" t="s">
        <v>1538</v>
      </c>
      <c r="C2" s="307"/>
      <c r="D2" s="307"/>
      <c r="E2" s="307"/>
    </row>
    <row r="3" spans="2:10" ht="17.100000000000001" customHeight="1" x14ac:dyDescent="0.2">
      <c r="B3" s="478"/>
      <c r="C3" s="297"/>
      <c r="D3" s="278" t="s">
        <v>1328</v>
      </c>
      <c r="E3" s="278" t="s">
        <v>1194</v>
      </c>
      <c r="F3" s="198"/>
    </row>
    <row r="4" spans="2:10" ht="17.100000000000001" customHeight="1" thickBot="1" x14ac:dyDescent="0.25">
      <c r="B4" s="479"/>
      <c r="C4" s="298" t="s">
        <v>364</v>
      </c>
      <c r="D4" s="279" t="s">
        <v>223</v>
      </c>
      <c r="E4" s="274" t="s">
        <v>223</v>
      </c>
      <c r="F4" s="210"/>
      <c r="G4" s="205"/>
      <c r="H4" s="205"/>
      <c r="I4" s="205"/>
      <c r="J4" s="205"/>
    </row>
    <row r="5" spans="2:10" ht="17.45" customHeight="1" x14ac:dyDescent="0.2">
      <c r="B5" s="632" t="s">
        <v>1381</v>
      </c>
      <c r="C5" s="633"/>
      <c r="D5" s="634"/>
      <c r="E5" s="633"/>
      <c r="F5" s="210"/>
      <c r="G5" s="205"/>
      <c r="H5" s="205"/>
      <c r="I5" s="205"/>
      <c r="J5" s="205"/>
    </row>
    <row r="6" spans="2:10" ht="17.45" customHeight="1" x14ac:dyDescent="0.2">
      <c r="B6" s="635" t="s">
        <v>1377</v>
      </c>
      <c r="C6" s="636"/>
      <c r="D6" s="637">
        <v>3347179</v>
      </c>
      <c r="E6" s="638">
        <v>-3149236</v>
      </c>
      <c r="F6" s="210"/>
      <c r="G6" s="207"/>
      <c r="H6" s="205"/>
      <c r="I6" s="205"/>
      <c r="J6" s="205"/>
    </row>
    <row r="7" spans="2:10" ht="17.45" customHeight="1" x14ac:dyDescent="0.2">
      <c r="B7" s="635" t="s">
        <v>1382</v>
      </c>
      <c r="C7" s="636"/>
      <c r="D7" s="637"/>
      <c r="E7" s="639"/>
      <c r="F7" s="210"/>
      <c r="G7" s="205"/>
      <c r="H7" s="205"/>
      <c r="I7" s="205"/>
      <c r="J7" s="205"/>
    </row>
    <row r="8" spans="2:10" ht="17.45" customHeight="1" x14ac:dyDescent="0.2">
      <c r="B8" s="640" t="s">
        <v>1383</v>
      </c>
      <c r="C8" s="641">
        <v>3</v>
      </c>
      <c r="D8" s="637">
        <v>22196</v>
      </c>
      <c r="E8" s="638">
        <v>12021</v>
      </c>
      <c r="F8" s="210"/>
      <c r="G8" s="205"/>
      <c r="H8" s="255"/>
      <c r="I8" s="205"/>
      <c r="J8" s="205"/>
    </row>
    <row r="9" spans="2:10" ht="17.45" customHeight="1" x14ac:dyDescent="0.2">
      <c r="B9" s="640" t="s">
        <v>1497</v>
      </c>
      <c r="C9" s="642">
        <v>4.2</v>
      </c>
      <c r="D9" s="637">
        <v>-1689</v>
      </c>
      <c r="E9" s="643">
        <v>-2666</v>
      </c>
      <c r="F9" s="210"/>
      <c r="G9" s="207"/>
      <c r="H9" s="205"/>
      <c r="I9" s="205"/>
      <c r="J9" s="205"/>
    </row>
    <row r="10" spans="2:10" ht="17.45" customHeight="1" x14ac:dyDescent="0.2">
      <c r="B10" s="640" t="s">
        <v>1496</v>
      </c>
      <c r="C10" s="641">
        <v>3</v>
      </c>
      <c r="D10" s="637">
        <v>0</v>
      </c>
      <c r="E10" s="638">
        <v>1</v>
      </c>
      <c r="F10" s="210"/>
      <c r="G10" s="207"/>
      <c r="H10" s="205"/>
      <c r="I10" s="205"/>
      <c r="J10" s="205"/>
    </row>
    <row r="11" spans="2:10" ht="17.45" customHeight="1" x14ac:dyDescent="0.2">
      <c r="B11" s="640" t="s">
        <v>1498</v>
      </c>
      <c r="C11" s="636"/>
      <c r="D11" s="637">
        <v>1244</v>
      </c>
      <c r="E11" s="638">
        <v>-1105</v>
      </c>
      <c r="F11" s="210"/>
      <c r="G11" s="207"/>
      <c r="H11" s="205"/>
      <c r="I11" s="205"/>
      <c r="J11" s="205"/>
    </row>
    <row r="12" spans="2:10" ht="17.45" customHeight="1" x14ac:dyDescent="0.2">
      <c r="B12" s="640" t="s">
        <v>1499</v>
      </c>
      <c r="C12" s="636"/>
      <c r="D12" s="637">
        <v>-1852</v>
      </c>
      <c r="E12" s="638">
        <v>3250</v>
      </c>
      <c r="F12" s="210"/>
      <c r="G12" s="207"/>
      <c r="H12" s="205"/>
      <c r="I12" s="205"/>
      <c r="J12" s="205"/>
    </row>
    <row r="13" spans="2:10" ht="17.45" customHeight="1" x14ac:dyDescent="0.2">
      <c r="B13" s="640" t="s">
        <v>1362</v>
      </c>
      <c r="C13" s="641">
        <v>3</v>
      </c>
      <c r="D13" s="644">
        <v>-3407000</v>
      </c>
      <c r="E13" s="645">
        <v>3102000</v>
      </c>
      <c r="F13" s="210"/>
      <c r="G13" s="207"/>
      <c r="H13" s="205"/>
      <c r="I13" s="205"/>
      <c r="J13" s="205"/>
    </row>
    <row r="14" spans="2:10" ht="17.45" customHeight="1" x14ac:dyDescent="0.2">
      <c r="B14" s="646" t="s">
        <v>1353</v>
      </c>
      <c r="C14" s="647"/>
      <c r="D14" s="446">
        <v>-39922</v>
      </c>
      <c r="E14" s="805">
        <v>-35735</v>
      </c>
      <c r="F14" s="806"/>
      <c r="G14" s="205"/>
      <c r="H14" s="205"/>
      <c r="I14" s="205"/>
      <c r="J14" s="205"/>
    </row>
    <row r="15" spans="2:10" ht="17.45" customHeight="1" x14ac:dyDescent="0.2">
      <c r="B15" s="648"/>
      <c r="C15" s="649"/>
      <c r="D15" s="650"/>
      <c r="E15" s="651"/>
      <c r="F15" s="210"/>
      <c r="G15" s="205"/>
      <c r="H15" s="205"/>
      <c r="I15" s="205"/>
      <c r="J15" s="205"/>
    </row>
    <row r="16" spans="2:10" ht="17.45" customHeight="1" x14ac:dyDescent="0.2">
      <c r="B16" s="652" t="s">
        <v>1384</v>
      </c>
      <c r="C16" s="636"/>
      <c r="D16" s="637"/>
      <c r="E16" s="639"/>
      <c r="F16" s="210"/>
      <c r="G16" s="205"/>
      <c r="H16" s="205"/>
      <c r="I16" s="205"/>
      <c r="J16" s="205"/>
    </row>
    <row r="17" spans="2:10" ht="17.45" customHeight="1" x14ac:dyDescent="0.2">
      <c r="B17" s="635" t="s">
        <v>1385</v>
      </c>
      <c r="C17" s="636"/>
      <c r="D17" s="637"/>
      <c r="E17" s="639"/>
      <c r="F17" s="210"/>
      <c r="G17" s="205"/>
      <c r="H17" s="205"/>
      <c r="I17" s="205"/>
      <c r="J17" s="205"/>
    </row>
    <row r="18" spans="2:10" ht="17.45" customHeight="1" x14ac:dyDescent="0.2">
      <c r="B18" s="640" t="s">
        <v>1354</v>
      </c>
      <c r="C18" s="636"/>
      <c r="D18" s="637">
        <v>-19006</v>
      </c>
      <c r="E18" s="638">
        <v>-15393</v>
      </c>
      <c r="F18" s="210"/>
      <c r="G18" s="207"/>
      <c r="H18" s="205"/>
      <c r="I18" s="205"/>
      <c r="J18" s="205"/>
    </row>
    <row r="19" spans="2:10" ht="17.45" customHeight="1" x14ac:dyDescent="0.2">
      <c r="B19" s="640" t="s">
        <v>1355</v>
      </c>
      <c r="C19" s="636"/>
      <c r="D19" s="637">
        <v>-1072</v>
      </c>
      <c r="E19" s="638">
        <v>-1144</v>
      </c>
      <c r="F19" s="210"/>
      <c r="G19" s="207"/>
      <c r="H19" s="205"/>
      <c r="I19" s="205"/>
      <c r="J19" s="205"/>
    </row>
    <row r="20" spans="2:10" ht="17.45" customHeight="1" x14ac:dyDescent="0.2">
      <c r="B20" s="635" t="s">
        <v>1386</v>
      </c>
      <c r="C20" s="636"/>
      <c r="D20" s="637"/>
      <c r="E20" s="639"/>
      <c r="F20" s="210"/>
      <c r="G20" s="205"/>
      <c r="H20" s="205"/>
      <c r="I20" s="205"/>
      <c r="J20" s="205"/>
    </row>
    <row r="21" spans="2:10" ht="17.45" customHeight="1" x14ac:dyDescent="0.2">
      <c r="B21" s="653" t="s">
        <v>1356</v>
      </c>
      <c r="C21" s="641"/>
      <c r="D21" s="644">
        <v>1397</v>
      </c>
      <c r="E21" s="645">
        <v>3033</v>
      </c>
      <c r="F21" s="210"/>
      <c r="G21" s="207"/>
      <c r="H21" s="205"/>
      <c r="I21" s="205"/>
      <c r="J21" s="205"/>
    </row>
    <row r="22" spans="2:10" ht="17.45" customHeight="1" x14ac:dyDescent="0.2">
      <c r="B22" s="646" t="s">
        <v>1357</v>
      </c>
      <c r="C22" s="636"/>
      <c r="D22" s="311">
        <v>-18681</v>
      </c>
      <c r="E22" s="312">
        <v>-13504</v>
      </c>
      <c r="F22" s="210"/>
      <c r="G22" s="207"/>
      <c r="H22" s="205"/>
      <c r="I22" s="205"/>
      <c r="J22" s="205"/>
    </row>
    <row r="23" spans="2:10" ht="26.25" customHeight="1" x14ac:dyDescent="0.2">
      <c r="B23" s="652" t="s">
        <v>1387</v>
      </c>
      <c r="C23" s="636"/>
      <c r="D23" s="311">
        <v>-58603</v>
      </c>
      <c r="E23" s="312">
        <v>-49239</v>
      </c>
      <c r="F23" s="210"/>
      <c r="G23" s="205"/>
      <c r="H23" s="205"/>
      <c r="I23" s="205"/>
      <c r="J23" s="205"/>
    </row>
    <row r="24" spans="2:10" ht="17.45" customHeight="1" x14ac:dyDescent="0.2">
      <c r="B24" s="648"/>
      <c r="C24" s="649"/>
      <c r="D24" s="650"/>
      <c r="E24" s="651"/>
      <c r="F24" s="210"/>
      <c r="G24" s="205"/>
      <c r="H24" s="205"/>
      <c r="I24" s="205"/>
      <c r="J24" s="205"/>
    </row>
    <row r="25" spans="2:10" ht="17.45" customHeight="1" x14ac:dyDescent="0.2">
      <c r="B25" s="605" t="s">
        <v>1388</v>
      </c>
      <c r="C25" s="580"/>
      <c r="D25" s="654"/>
      <c r="E25" s="655"/>
      <c r="F25" s="210"/>
      <c r="G25" s="205"/>
      <c r="H25" s="205"/>
      <c r="I25" s="205"/>
      <c r="J25" s="205"/>
    </row>
    <row r="26" spans="2:10" ht="17.45" customHeight="1" x14ac:dyDescent="0.2">
      <c r="B26" s="567" t="s">
        <v>1574</v>
      </c>
      <c r="C26" s="580"/>
      <c r="D26" s="654">
        <v>58040</v>
      </c>
      <c r="E26" s="656">
        <v>53225</v>
      </c>
      <c r="F26" s="210"/>
      <c r="G26" s="207"/>
      <c r="H26" s="205"/>
      <c r="I26" s="205"/>
      <c r="J26" s="205"/>
    </row>
    <row r="27" spans="2:10" ht="17.45" customHeight="1" x14ac:dyDescent="0.2">
      <c r="B27" s="567" t="s">
        <v>1372</v>
      </c>
      <c r="C27" s="658"/>
      <c r="D27" s="654">
        <v>-554</v>
      </c>
      <c r="E27" s="656">
        <v>-485</v>
      </c>
      <c r="F27" s="210"/>
      <c r="G27" s="205"/>
      <c r="H27" s="205"/>
      <c r="I27" s="205"/>
      <c r="J27" s="205"/>
    </row>
    <row r="28" spans="2:10" ht="17.45" customHeight="1" x14ac:dyDescent="0.2">
      <c r="B28" s="659"/>
      <c r="C28" s="658"/>
      <c r="D28" s="657"/>
      <c r="E28" s="578"/>
      <c r="F28" s="210"/>
      <c r="G28" s="207"/>
      <c r="H28" s="205"/>
      <c r="I28" s="205"/>
      <c r="J28" s="205"/>
    </row>
    <row r="29" spans="2:10" ht="22.5" customHeight="1" x14ac:dyDescent="0.2">
      <c r="B29" s="605" t="s">
        <v>1358</v>
      </c>
      <c r="C29" s="624"/>
      <c r="D29" s="313">
        <v>57486</v>
      </c>
      <c r="E29" s="300">
        <v>52740</v>
      </c>
      <c r="F29" s="210"/>
      <c r="G29" s="205"/>
      <c r="H29" s="205"/>
      <c r="I29" s="205"/>
      <c r="J29" s="205"/>
    </row>
    <row r="30" spans="2:10" ht="17.45" customHeight="1" x14ac:dyDescent="0.2">
      <c r="B30" s="571"/>
      <c r="C30" s="660"/>
      <c r="D30" s="661"/>
      <c r="E30" s="662"/>
      <c r="F30" s="210"/>
      <c r="G30" s="205"/>
      <c r="H30" s="205"/>
      <c r="I30" s="205"/>
      <c r="J30" s="205"/>
    </row>
    <row r="31" spans="2:10" ht="30" customHeight="1" x14ac:dyDescent="0.2">
      <c r="B31" s="569" t="s">
        <v>1359</v>
      </c>
      <c r="C31" s="624"/>
      <c r="D31" s="393">
        <v>-1117</v>
      </c>
      <c r="E31" s="283">
        <v>3501</v>
      </c>
      <c r="F31" s="309"/>
    </row>
    <row r="32" spans="2:10" ht="22.5" customHeight="1" x14ac:dyDescent="0.2">
      <c r="B32" s="569" t="s">
        <v>1360</v>
      </c>
      <c r="C32" s="567"/>
      <c r="D32" s="316">
        <v>14335</v>
      </c>
      <c r="E32" s="317">
        <v>10834</v>
      </c>
      <c r="F32" s="198"/>
    </row>
    <row r="33" spans="2:7" ht="29.25" customHeight="1" thickBot="1" x14ac:dyDescent="0.25">
      <c r="B33" s="346" t="s">
        <v>1361</v>
      </c>
      <c r="C33" s="464"/>
      <c r="D33" s="315">
        <v>13218</v>
      </c>
      <c r="E33" s="273">
        <v>14335</v>
      </c>
      <c r="F33" s="198"/>
      <c r="G33" s="205"/>
    </row>
    <row r="34" spans="2:7" x14ac:dyDescent="0.2">
      <c r="B34" s="310"/>
      <c r="C34" s="310"/>
      <c r="D34" s="268"/>
      <c r="E34" s="310"/>
      <c r="F34" s="198"/>
      <c r="G34" s="205"/>
    </row>
    <row r="35" spans="2:7" x14ac:dyDescent="0.2">
      <c r="G35" s="205"/>
    </row>
    <row r="36" spans="2:7" x14ac:dyDescent="0.2">
      <c r="D36" s="526"/>
      <c r="G36" s="205"/>
    </row>
    <row r="37" spans="2:7" x14ac:dyDescent="0.2">
      <c r="G37" s="205"/>
    </row>
    <row r="38" spans="2:7" x14ac:dyDescent="0.2">
      <c r="G38" s="205"/>
    </row>
    <row r="39" spans="2:7" x14ac:dyDescent="0.2">
      <c r="G39" s="205"/>
    </row>
  </sheetData>
  <mergeCells count="2">
    <mergeCell ref="B3:B4"/>
    <mergeCell ref="B1:E1"/>
  </mergeCells>
  <pageMargins left="0.70866141732283472" right="0.70866141732283472" top="0.74803149606299213" bottom="0.74803149606299213" header="0.31496062992125984" footer="0.31496062992125984"/>
  <pageSetup paperSize="9" scale="7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6"/>
  <sheetViews>
    <sheetView workbookViewId="0">
      <selection activeCell="I13" sqref="I13"/>
    </sheetView>
  </sheetViews>
  <sheetFormatPr defaultRowHeight="14.25" x14ac:dyDescent="0.2"/>
  <cols>
    <col min="1" max="1" width="1.7109375" style="195" customWidth="1"/>
    <col min="2" max="2" width="65.140625" style="195" customWidth="1"/>
    <col min="3" max="3" width="13.7109375" style="195" customWidth="1"/>
    <col min="4" max="5" width="14.5703125" style="195" customWidth="1"/>
    <col min="6" max="6" width="2.5703125" style="195" customWidth="1"/>
    <col min="7" max="16384" width="9.140625" style="195"/>
  </cols>
  <sheetData>
    <row r="1" spans="2:5" ht="30" x14ac:dyDescent="0.4">
      <c r="B1" s="476" t="s">
        <v>1507</v>
      </c>
      <c r="C1" s="477"/>
      <c r="D1" s="477"/>
      <c r="E1" s="477"/>
    </row>
    <row r="2" spans="2:5" ht="15" customHeight="1" thickBot="1" x14ac:dyDescent="0.45">
      <c r="B2" s="308" t="s">
        <v>1538</v>
      </c>
      <c r="C2" s="307"/>
      <c r="D2" s="307"/>
      <c r="E2" s="307"/>
    </row>
    <row r="3" spans="2:5" ht="31.5" customHeight="1" x14ac:dyDescent="0.2">
      <c r="B3" s="480"/>
      <c r="C3" s="319" t="s">
        <v>1495</v>
      </c>
      <c r="D3" s="319" t="s">
        <v>212</v>
      </c>
      <c r="E3" s="320" t="s">
        <v>1508</v>
      </c>
    </row>
    <row r="4" spans="2:5" ht="17.45" customHeight="1" thickBot="1" x14ac:dyDescent="0.25">
      <c r="B4" s="481"/>
      <c r="C4" s="322" t="s">
        <v>223</v>
      </c>
      <c r="D4" s="322" t="s">
        <v>223</v>
      </c>
      <c r="E4" s="322" t="s">
        <v>223</v>
      </c>
    </row>
    <row r="5" spans="2:5" ht="24.75" customHeight="1" x14ac:dyDescent="0.2">
      <c r="B5" s="663" t="s">
        <v>1389</v>
      </c>
      <c r="C5" s="664">
        <v>-2511463</v>
      </c>
      <c r="D5" s="665">
        <v>67</v>
      </c>
      <c r="E5" s="664">
        <v>-2511396</v>
      </c>
    </row>
    <row r="6" spans="2:5" ht="17.45" customHeight="1" x14ac:dyDescent="0.2">
      <c r="B6" s="666" t="s">
        <v>1390</v>
      </c>
      <c r="C6" s="290"/>
      <c r="D6" s="574"/>
      <c r="E6" s="290"/>
    </row>
    <row r="7" spans="2:5" ht="17.45" customHeight="1" x14ac:dyDescent="0.2">
      <c r="B7" s="625" t="s">
        <v>1391</v>
      </c>
      <c r="C7" s="290">
        <v>18741</v>
      </c>
      <c r="D7" s="574" t="s">
        <v>1193</v>
      </c>
      <c r="E7" s="290">
        <v>18741</v>
      </c>
    </row>
    <row r="8" spans="2:5" ht="17.45" customHeight="1" x14ac:dyDescent="0.2">
      <c r="B8" s="625" t="s">
        <v>1392</v>
      </c>
      <c r="C8" s="290">
        <v>34484</v>
      </c>
      <c r="D8" s="574" t="s">
        <v>1193</v>
      </c>
      <c r="E8" s="290">
        <v>34484</v>
      </c>
    </row>
    <row r="9" spans="2:5" ht="17.45" customHeight="1" x14ac:dyDescent="0.2">
      <c r="B9" s="625" t="s">
        <v>1393</v>
      </c>
      <c r="C9" s="290">
        <v>1</v>
      </c>
      <c r="D9" s="574">
        <v>-1</v>
      </c>
      <c r="E9" s="290" t="s">
        <v>1193</v>
      </c>
    </row>
    <row r="10" spans="2:5" ht="17.45" customHeight="1" x14ac:dyDescent="0.2">
      <c r="B10" s="625" t="s">
        <v>1396</v>
      </c>
      <c r="C10" s="290" t="s">
        <v>1193</v>
      </c>
      <c r="D10" s="574">
        <v>6</v>
      </c>
      <c r="E10" s="290">
        <v>6</v>
      </c>
    </row>
    <row r="11" spans="2:5" ht="17.45" customHeight="1" x14ac:dyDescent="0.2">
      <c r="B11" s="625" t="s">
        <v>1500</v>
      </c>
      <c r="C11" s="290">
        <v>37</v>
      </c>
      <c r="D11" s="574">
        <v>-37</v>
      </c>
      <c r="E11" s="290" t="s">
        <v>1193</v>
      </c>
    </row>
    <row r="12" spans="2:5" ht="17.45" customHeight="1" thickBot="1" x14ac:dyDescent="0.25">
      <c r="B12" s="567" t="s">
        <v>1501</v>
      </c>
      <c r="C12" s="287">
        <v>-3149236</v>
      </c>
      <c r="D12" s="265" t="s">
        <v>1193</v>
      </c>
      <c r="E12" s="287">
        <v>-3149236</v>
      </c>
    </row>
    <row r="13" spans="2:5" ht="23.25" customHeight="1" x14ac:dyDescent="0.2">
      <c r="B13" s="667" t="s">
        <v>1319</v>
      </c>
      <c r="C13" s="664">
        <v>-5607436</v>
      </c>
      <c r="D13" s="664">
        <v>35</v>
      </c>
      <c r="E13" s="664">
        <v>-5607401</v>
      </c>
    </row>
    <row r="14" spans="2:5" ht="17.45" customHeight="1" x14ac:dyDescent="0.2">
      <c r="B14" s="669"/>
      <c r="C14" s="670"/>
      <c r="D14" s="671"/>
      <c r="E14" s="670"/>
    </row>
    <row r="15" spans="2:5" ht="17.45" customHeight="1" x14ac:dyDescent="0.2">
      <c r="B15" s="666" t="s">
        <v>1395</v>
      </c>
      <c r="C15" s="290"/>
      <c r="D15" s="574"/>
      <c r="E15" s="290"/>
    </row>
    <row r="16" spans="2:5" ht="17.45" customHeight="1" x14ac:dyDescent="0.2">
      <c r="B16" s="625" t="s">
        <v>1502</v>
      </c>
      <c r="C16" s="290">
        <v>18833</v>
      </c>
      <c r="D16" s="574"/>
      <c r="E16" s="290">
        <v>18833</v>
      </c>
    </row>
    <row r="17" spans="2:7" ht="32.25" customHeight="1" x14ac:dyDescent="0.2">
      <c r="B17" s="625" t="s">
        <v>1503</v>
      </c>
      <c r="C17" s="290">
        <v>39207</v>
      </c>
      <c r="D17" s="574"/>
      <c r="E17" s="290">
        <v>39207</v>
      </c>
    </row>
    <row r="18" spans="2:7" ht="17.45" customHeight="1" x14ac:dyDescent="0.2">
      <c r="B18" s="625" t="s">
        <v>1396</v>
      </c>
      <c r="C18" s="290"/>
      <c r="D18" s="574">
        <v>283</v>
      </c>
      <c r="E18" s="290">
        <v>283</v>
      </c>
      <c r="G18" s="207"/>
    </row>
    <row r="19" spans="2:7" ht="17.45" customHeight="1" x14ac:dyDescent="0.2">
      <c r="B19" s="625" t="s">
        <v>1394</v>
      </c>
      <c r="C19" s="290">
        <v>-2</v>
      </c>
      <c r="D19" s="574"/>
      <c r="E19" s="290">
        <v>-2</v>
      </c>
    </row>
    <row r="20" spans="2:7" ht="17.45" customHeight="1" thickBot="1" x14ac:dyDescent="0.25">
      <c r="B20" s="333" t="s">
        <v>1504</v>
      </c>
      <c r="C20" s="287">
        <v>3347179</v>
      </c>
      <c r="D20" s="807"/>
      <c r="E20" s="807">
        <v>3347179</v>
      </c>
      <c r="G20" s="207"/>
    </row>
    <row r="21" spans="2:7" ht="30.75" customHeight="1" thickBot="1" x14ac:dyDescent="0.25">
      <c r="B21" s="672" t="s">
        <v>1329</v>
      </c>
      <c r="C21" s="460">
        <v>-2202219</v>
      </c>
      <c r="D21" s="323">
        <v>318</v>
      </c>
      <c r="E21" s="282">
        <v>-2201901</v>
      </c>
    </row>
    <row r="22" spans="2:7" x14ac:dyDescent="0.2">
      <c r="C22" s="199"/>
      <c r="D22" s="199"/>
      <c r="E22" s="199"/>
    </row>
    <row r="23" spans="2:7" x14ac:dyDescent="0.2">
      <c r="C23" s="199"/>
      <c r="D23" s="199"/>
      <c r="E23" s="199"/>
    </row>
    <row r="24" spans="2:7" x14ac:dyDescent="0.2">
      <c r="D24" s="199"/>
      <c r="E24" s="199"/>
    </row>
    <row r="25" spans="2:7" x14ac:dyDescent="0.2">
      <c r="D25" s="199"/>
      <c r="E25" s="199"/>
    </row>
    <row r="26" spans="2:7" x14ac:dyDescent="0.2">
      <c r="D26" s="199"/>
      <c r="E26" s="199"/>
    </row>
    <row r="27" spans="2:7" x14ac:dyDescent="0.2">
      <c r="D27" s="199"/>
      <c r="E27" s="199"/>
    </row>
    <row r="36" spans="4:4" x14ac:dyDescent="0.2">
      <c r="D36" s="526"/>
    </row>
  </sheetData>
  <mergeCells count="2">
    <mergeCell ref="B3:B4"/>
    <mergeCell ref="B1:E1"/>
  </mergeCells>
  <pageMargins left="0.70866141732283472" right="0.70866141732283472" top="0.74803149606299213" bottom="0.74803149606299213" header="0.31496062992125984" footer="0.31496062992125984"/>
  <pageSetup paperSize="9" scale="81"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1"/>
  <sheetViews>
    <sheetView workbookViewId="0"/>
  </sheetViews>
  <sheetFormatPr defaultColWidth="9" defaultRowHeight="12.75" x14ac:dyDescent="0.2"/>
  <cols>
    <col min="1" max="1" width="39.7109375" style="9" bestFit="1" customWidth="1"/>
    <col min="2" max="2" width="13.7109375" style="9" bestFit="1" customWidth="1"/>
    <col min="3" max="3" width="13.28515625" style="9" bestFit="1" customWidth="1"/>
    <col min="4" max="4" width="17" style="9" bestFit="1" customWidth="1"/>
    <col min="5" max="5" width="15.28515625" style="9" bestFit="1" customWidth="1"/>
    <col min="6" max="6" width="8.7109375" style="9" bestFit="1" customWidth="1"/>
    <col min="7" max="16384" width="9" style="9"/>
  </cols>
  <sheetData>
    <row r="1" spans="1:6" ht="15.75" x14ac:dyDescent="0.25">
      <c r="A1" s="109" t="s">
        <v>45</v>
      </c>
      <c r="B1" s="110"/>
      <c r="C1" s="110"/>
      <c r="D1" s="110"/>
      <c r="E1" s="110"/>
      <c r="F1" s="110"/>
    </row>
    <row r="2" spans="1:6" ht="15.75" x14ac:dyDescent="0.25">
      <c r="A2" s="109" t="s">
        <v>91</v>
      </c>
      <c r="B2" s="110"/>
      <c r="C2" s="110"/>
      <c r="D2" s="110"/>
      <c r="E2" s="110"/>
      <c r="F2" s="110"/>
    </row>
    <row r="3" spans="1:6" ht="15.75" x14ac:dyDescent="0.25">
      <c r="A3" s="110"/>
      <c r="B3" s="110"/>
      <c r="C3" s="110"/>
      <c r="D3" s="110"/>
      <c r="E3" s="110"/>
      <c r="F3" s="110"/>
    </row>
    <row r="4" spans="1:6" ht="15.75" x14ac:dyDescent="0.25">
      <c r="A4" s="111"/>
      <c r="B4" s="112"/>
      <c r="C4" s="112"/>
      <c r="D4" s="112"/>
      <c r="E4" s="112"/>
      <c r="F4" s="112"/>
    </row>
    <row r="5" spans="1:6" ht="15.75" x14ac:dyDescent="0.25">
      <c r="A5" s="111"/>
      <c r="B5" s="113" t="s">
        <v>93</v>
      </c>
      <c r="C5" s="113" t="s">
        <v>95</v>
      </c>
      <c r="D5" s="113" t="s">
        <v>97</v>
      </c>
      <c r="E5" s="113" t="s">
        <v>98</v>
      </c>
      <c r="F5" s="113" t="s">
        <v>216</v>
      </c>
    </row>
    <row r="6" spans="1:6" ht="15.75" x14ac:dyDescent="0.25">
      <c r="A6" s="111"/>
      <c r="B6" s="113" t="s">
        <v>254</v>
      </c>
      <c r="C6" s="113" t="s">
        <v>96</v>
      </c>
      <c r="D6" s="113" t="s">
        <v>252</v>
      </c>
      <c r="E6" s="113" t="s">
        <v>99</v>
      </c>
      <c r="F6" s="113"/>
    </row>
    <row r="7" spans="1:6" ht="15.75" x14ac:dyDescent="0.25">
      <c r="A7" s="111"/>
      <c r="B7" s="113" t="s">
        <v>94</v>
      </c>
      <c r="C7" s="113" t="s">
        <v>306</v>
      </c>
      <c r="D7" s="113"/>
      <c r="E7" s="113"/>
      <c r="F7" s="113"/>
    </row>
    <row r="8" spans="1:6" ht="15.75" x14ac:dyDescent="0.25">
      <c r="A8" s="111"/>
      <c r="B8" s="114"/>
      <c r="C8" s="114"/>
      <c r="D8" s="114"/>
      <c r="E8" s="114"/>
      <c r="F8" s="114"/>
    </row>
    <row r="9" spans="1:6" ht="15.75" x14ac:dyDescent="0.25">
      <c r="A9" s="115" t="s">
        <v>144</v>
      </c>
      <c r="B9" s="32"/>
      <c r="C9" s="32"/>
      <c r="D9" s="32"/>
      <c r="E9" s="32"/>
      <c r="F9" s="116"/>
    </row>
    <row r="10" spans="1:6" ht="15.75" x14ac:dyDescent="0.25">
      <c r="A10" s="111"/>
      <c r="B10" s="32"/>
      <c r="C10" s="32"/>
      <c r="D10" s="32"/>
      <c r="E10" s="32"/>
      <c r="F10" s="116"/>
    </row>
    <row r="11" spans="1:6" ht="31.5" x14ac:dyDescent="0.25">
      <c r="A11" s="117" t="s">
        <v>145</v>
      </c>
      <c r="B11" s="32"/>
      <c r="C11" s="32"/>
      <c r="D11" s="32"/>
      <c r="E11" s="32"/>
      <c r="F11" s="116"/>
    </row>
    <row r="12" spans="1:6" ht="15.75" x14ac:dyDescent="0.25">
      <c r="A12" s="111"/>
      <c r="B12" s="32"/>
      <c r="C12" s="32"/>
      <c r="D12" s="32"/>
      <c r="E12" s="32"/>
      <c r="F12" s="116"/>
    </row>
    <row r="13" spans="1:6" ht="15.75" x14ac:dyDescent="0.25">
      <c r="A13" s="115" t="s">
        <v>17</v>
      </c>
      <c r="B13" s="118">
        <f>SUM(B9:B12)</f>
        <v>0</v>
      </c>
      <c r="C13" s="118">
        <f>SUM(C9:C12)</f>
        <v>0</v>
      </c>
      <c r="D13" s="118">
        <f>SUM(D9:D12)</f>
        <v>0</v>
      </c>
      <c r="E13" s="118">
        <f>SUM(E9:E12)</f>
        <v>0</v>
      </c>
      <c r="F13" s="118">
        <f>SUM(B13:E13)</f>
        <v>0</v>
      </c>
    </row>
    <row r="14" spans="1:6" ht="15.75" x14ac:dyDescent="0.25">
      <c r="A14" s="115"/>
      <c r="B14" s="119"/>
      <c r="C14" s="119"/>
      <c r="D14" s="119"/>
      <c r="E14" s="119"/>
      <c r="F14" s="119"/>
    </row>
    <row r="15" spans="1:6" ht="15.75" x14ac:dyDescent="0.25">
      <c r="A15" s="115" t="s">
        <v>323</v>
      </c>
      <c r="B15" s="32"/>
      <c r="C15" s="32"/>
      <c r="D15" s="32"/>
      <c r="E15" s="32"/>
      <c r="F15" s="116"/>
    </row>
    <row r="16" spans="1:6" ht="15.75" x14ac:dyDescent="0.25">
      <c r="A16" s="115"/>
      <c r="B16" s="120"/>
      <c r="C16" s="120"/>
      <c r="D16" s="120"/>
      <c r="E16" s="120"/>
      <c r="F16" s="119"/>
    </row>
    <row r="17" spans="1:6" ht="16.5" thickBot="1" x14ac:dyDescent="0.3">
      <c r="A17" s="121" t="s">
        <v>245</v>
      </c>
      <c r="B17" s="122">
        <f>B13+B15</f>
        <v>0</v>
      </c>
      <c r="C17" s="122">
        <f>C13+C15</f>
        <v>0</v>
      </c>
      <c r="D17" s="122">
        <f>D13+D15</f>
        <v>0</v>
      </c>
      <c r="E17" s="122">
        <f>E13+E15</f>
        <v>0</v>
      </c>
      <c r="F17" s="122">
        <f>F13+F15</f>
        <v>0</v>
      </c>
    </row>
    <row r="18" spans="1:6" ht="16.5" thickTop="1" x14ac:dyDescent="0.25">
      <c r="A18" s="121"/>
      <c r="B18" s="120"/>
      <c r="C18" s="120"/>
      <c r="D18" s="120"/>
      <c r="E18" s="120"/>
      <c r="F18" s="119"/>
    </row>
    <row r="19" spans="1:6" ht="15.75" x14ac:dyDescent="0.25">
      <c r="A19" s="121"/>
      <c r="B19" s="120"/>
      <c r="C19" s="120"/>
      <c r="D19" s="120"/>
      <c r="E19" s="120"/>
      <c r="F19" s="119"/>
    </row>
    <row r="20" spans="1:6" ht="16.5" thickBot="1" x14ac:dyDescent="0.3">
      <c r="A20" s="115" t="s">
        <v>472</v>
      </c>
      <c r="B20" s="123"/>
      <c r="C20" s="123"/>
      <c r="D20" s="123"/>
      <c r="E20" s="123"/>
      <c r="F20" s="123"/>
    </row>
    <row r="21" spans="1:6" ht="13.5" thickTop="1" x14ac:dyDescent="0.2"/>
  </sheetData>
  <phoneticPr fontId="37" type="noConversion"/>
  <dataValidations count="553">
    <dataValidation type="textLength" errorStyle="information" allowBlank="1" showInputMessage="1" showErrorMessage="1" error="XLBVal:6=-1252431.48_x000d__x000a_" sqref="F8:F12">
      <formula1>0</formula1>
      <formula2>300</formula2>
    </dataValidation>
    <dataValidation type="textLength" errorStyle="information" allowBlank="1" showInputMessage="1" showErrorMessage="1" error="XLBVal:6=-10000000_x000d__x000a_" sqref="E74">
      <formula1>0</formula1>
      <formula2>300</formula2>
    </dataValidation>
    <dataValidation type="textLength" errorStyle="information" allowBlank="1" showInputMessage="1" showErrorMessage="1" error="XLBVal:6=0_x000d__x000a_" sqref="F190">
      <formula1>0</formula1>
      <formula2>300</formula2>
    </dataValidation>
    <dataValidation type="textLength" errorStyle="information" allowBlank="1" showInputMessage="1" showErrorMessage="1" error="XLBVal:6=0_x000d__x000a_" sqref="F57">
      <formula1>0</formula1>
      <formula2>300</formula2>
    </dataValidation>
    <dataValidation type="textLength" errorStyle="information" allowBlank="1" showInputMessage="1" showErrorMessage="1" error="XLBVal:6=-1635675.8_x000d__x000a_" sqref="E279">
      <formula1>0</formula1>
      <formula2>300</formula2>
    </dataValidation>
    <dataValidation type="textLength" errorStyle="information" allowBlank="1" showInputMessage="1" showErrorMessage="1" error="XLBVal:6=-4643148.55_x000d__x000a_" sqref="F270">
      <formula1>0</formula1>
      <formula2>300</formula2>
    </dataValidation>
    <dataValidation type="textLength" errorStyle="information" allowBlank="1" showInputMessage="1" showErrorMessage="1" error="XLBVal:6=-258756.27_x000d__x000a_" sqref="E198">
      <formula1>0</formula1>
      <formula2>300</formula2>
    </dataValidation>
    <dataValidation type="textLength" errorStyle="information" allowBlank="1" showInputMessage="1" showErrorMessage="1" error="XLBVal:6=-531437.4_x000d__x000a_" sqref="E110">
      <formula1>0</formula1>
      <formula2>300</formula2>
    </dataValidation>
    <dataValidation type="textLength" errorStyle="information" allowBlank="1" showInputMessage="1" showErrorMessage="1" error="XLBVal:6=0_x000d__x000a_" sqref="E218">
      <formula1>0</formula1>
      <formula2>300</formula2>
    </dataValidation>
    <dataValidation type="textLength" errorStyle="information" allowBlank="1" showInputMessage="1" showErrorMessage="1" error="XLBVal:6=-640920.58_x000d__x000a_" sqref="E86">
      <formula1>0</formula1>
      <formula2>300</formula2>
    </dataValidation>
    <dataValidation type="textLength" errorStyle="information" allowBlank="1" showInputMessage="1" showErrorMessage="1" error="XLBVal:6=0_x000d__x000a_" sqref="E231">
      <formula1>0</formula1>
      <formula2>300</formula2>
    </dataValidation>
    <dataValidation type="textLength" errorStyle="information" allowBlank="1" showInputMessage="1" showErrorMessage="1" error="XLBVal:6=-537269.9_x000d__x000a_" sqref="F116">
      <formula1>0</formula1>
      <formula2>300</formula2>
    </dataValidation>
    <dataValidation type="textLength" errorStyle="information" allowBlank="1" showInputMessage="1" showErrorMessage="1" error="XLBVal:6=0_x000d__x000a_" sqref="E154">
      <formula1>0</formula1>
      <formula2>300</formula2>
    </dataValidation>
    <dataValidation type="textLength" errorStyle="information" allowBlank="1" showInputMessage="1" showErrorMessage="1" error="XLBVal:6=0_x000d__x000a_" sqref="F141">
      <formula1>0</formula1>
      <formula2>300</formula2>
    </dataValidation>
    <dataValidation type="textLength" errorStyle="information" allowBlank="1" showInputMessage="1" showErrorMessage="1" error="XLBVal:6=0_x000d__x000a_" sqref="F150">
      <formula1>0</formula1>
      <formula2>300</formula2>
    </dataValidation>
    <dataValidation type="textLength" errorStyle="information" allowBlank="1" showInputMessage="1" showErrorMessage="1" error="XLBVal:6=0_x000d__x000a_" sqref="E53">
      <formula1>0</formula1>
      <formula2>300</formula2>
    </dataValidation>
    <dataValidation type="textLength" errorStyle="information" allowBlank="1" showInputMessage="1" showErrorMessage="1" error="XLBVal:6=-33608738.02_x000d__x000a_" sqref="F283">
      <formula1>0</formula1>
      <formula2>300</formula2>
    </dataValidation>
    <dataValidation type="textLength" errorStyle="information" allowBlank="1" showInputMessage="1" showErrorMessage="1" error="XLBVal:6=0_x000d__x000a_" sqref="E91">
      <formula1>0</formula1>
      <formula2>300</formula2>
    </dataValidation>
    <dataValidation type="textLength" errorStyle="information" allowBlank="1" showInputMessage="1" showErrorMessage="1" error="XLBVal:6=5550.77_x000d__x000a_" sqref="E149">
      <formula1>0</formula1>
      <formula2>300</formula2>
    </dataValidation>
    <dataValidation type="textLength" errorStyle="information" allowBlank="1" showInputMessage="1" showErrorMessage="1" error="XLBVal:6=503760.02_x000d__x000a_" sqref="E22">
      <formula1>0</formula1>
      <formula2>300</formula2>
    </dataValidation>
    <dataValidation type="textLength" errorStyle="information" allowBlank="1" showInputMessage="1" showErrorMessage="1" error="XLBVal:6=-994704_x000d__x000a_" sqref="E291">
      <formula1>0</formula1>
      <formula2>300</formula2>
    </dataValidation>
    <dataValidation type="textLength" errorStyle="information" allowBlank="1" showInputMessage="1" showErrorMessage="1" error="XLBVal:6=0_x000d__x000a_" sqref="F185">
      <formula1>0</formula1>
      <formula2>300</formula2>
    </dataValidation>
    <dataValidation type="textLength" errorStyle="information" allowBlank="1" showInputMessage="1" showErrorMessage="1" error="XLBVal:6=-233845.87_x000d__x000a_" sqref="F94">
      <formula1>0</formula1>
      <formula2>300</formula2>
    </dataValidation>
    <dataValidation type="textLength" errorStyle="information" allowBlank="1" showInputMessage="1" showErrorMessage="1" error="XLBVal:6=0_x000d__x000a_" sqref="F75">
      <formula1>0</formula1>
      <formula2>300</formula2>
    </dataValidation>
    <dataValidation type="textLength" errorStyle="information" allowBlank="1" showInputMessage="1" showErrorMessage="1" error="XLBVal:6=6664.38_x000d__x000a_" sqref="E120">
      <formula1>0</formula1>
      <formula2>300</formula2>
    </dataValidation>
    <dataValidation type="textLength" errorStyle="information" allowBlank="1" showInputMessage="1" showErrorMessage="1" error="XLBVal:6=0_x000d__x000a_" sqref="E263">
      <formula1>0</formula1>
      <formula2>300</formula2>
    </dataValidation>
    <dataValidation type="textLength" errorStyle="information" allowBlank="1" showInputMessage="1" showErrorMessage="1" error="XLBVal:6=669443.45_x000d__x000a_" sqref="E133">
      <formula1>0</formula1>
      <formula2>300</formula2>
    </dataValidation>
    <dataValidation type="textLength" errorStyle="information" allowBlank="1" showInputMessage="1" showErrorMessage="1" error="XLBVal:6=-18210.52_x000d__x000a_" sqref="E125">
      <formula1>0</formula1>
      <formula2>300</formula2>
    </dataValidation>
    <dataValidation type="textLength" errorStyle="information" allowBlank="1" showInputMessage="1" showErrorMessage="1" error="XLBVal:6=0_x000d__x000a_" sqref="E241">
      <formula1>0</formula1>
      <formula2>300</formula2>
    </dataValidation>
    <dataValidation type="textLength" errorStyle="information" allowBlank="1" showInputMessage="1" showErrorMessage="1" error="XLBVal:6=910281857.01_x000d__x000a_" sqref="E302">
      <formula1>0</formula1>
      <formula2>300</formula2>
    </dataValidation>
    <dataValidation type="textLength" errorStyle="information" allowBlank="1" showInputMessage="1" showErrorMessage="1" error="XLBVal:6=-74981511.98_x000d__x000a_" sqref="F281">
      <formula1>0</formula1>
      <formula2>300</formula2>
    </dataValidation>
    <dataValidation type="textLength" errorStyle="information" allowBlank="1" showInputMessage="1" showErrorMessage="1" error="XLBVal:6=1363870.96_x000d__x000a_" sqref="F269">
      <formula1>0</formula1>
      <formula2>300</formula2>
    </dataValidation>
    <dataValidation type="textLength" errorStyle="information" allowBlank="1" showInputMessage="1" showErrorMessage="1" error="XLBVal:6=0_x000d__x000a_" sqref="E180">
      <formula1>0</formula1>
      <formula2>300</formula2>
    </dataValidation>
    <dataValidation type="textLength" errorStyle="information" allowBlank="1" showInputMessage="1" showErrorMessage="1" error="XLBVal:6=0_x000d__x000a_" sqref="F85">
      <formula1>0</formula1>
      <formula2>300</formula2>
    </dataValidation>
    <dataValidation type="textLength" errorStyle="information" allowBlank="1" showInputMessage="1" showErrorMessage="1" error="XLBVal:6=0_x000d__x000a_" sqref="F67">
      <formula1>0</formula1>
      <formula2>300</formula2>
    </dataValidation>
    <dataValidation type="textLength" errorStyle="information" allowBlank="1" showInputMessage="1" showErrorMessage="1" error="XLBVal:6=6297683.66_x000d__x000a_" sqref="E32">
      <formula1>0</formula1>
      <formula2>300</formula2>
    </dataValidation>
    <dataValidation type="textLength" errorStyle="information" allowBlank="1" showInputMessage="1" showErrorMessage="1" error="XLBVal:6=0_x000d__x000a_" sqref="F63">
      <formula1>0</formula1>
      <formula2>300</formula2>
    </dataValidation>
    <dataValidation type="textLength" errorStyle="information" allowBlank="1" showInputMessage="1" showErrorMessage="1" error="XLBVal:2=0_x000d__x000a_" sqref="E129">
      <formula1>0</formula1>
      <formula2>300</formula2>
    </dataValidation>
    <dataValidation type="textLength" errorStyle="information" allowBlank="1" showInputMessage="1" showErrorMessage="1" error="XLBVal:6=0_x000d__x000a_" sqref="E87">
      <formula1>0</formula1>
      <formula2>300</formula2>
    </dataValidation>
    <dataValidation type="textLength" errorStyle="information" allowBlank="1" showInputMessage="1" showErrorMessage="1" error="XLBVal:6=-339613.37_x000d__x000a_" sqref="F71">
      <formula1>0</formula1>
      <formula2>300</formula2>
    </dataValidation>
    <dataValidation type="textLength" errorStyle="information" allowBlank="1" showInputMessage="1" showErrorMessage="1" error="XLBVal:6=0_x000d__x000a_" sqref="E43">
      <formula1>0</formula1>
      <formula2>300</formula2>
    </dataValidation>
    <dataValidation type="textLength" errorStyle="information" allowBlank="1" showInputMessage="1" showErrorMessage="1" error="XLBVal:6=-15090.77_x000d__x000a_" sqref="F221">
      <formula1>0</formula1>
      <formula2>300</formula2>
    </dataValidation>
    <dataValidation type="textLength" errorStyle="information" allowBlank="1" showInputMessage="1" showErrorMessage="1" error="XLBVal:6=-13000_x000d__x000a_" sqref="F227">
      <formula1>0</formula1>
      <formula2>300</formula2>
    </dataValidation>
    <dataValidation type="textLength" errorStyle="information" allowBlank="1" showInputMessage="1" showErrorMessage="1" error="XLBVal:6=0_x000d__x000a_" sqref="F300">
      <formula1>0</formula1>
      <formula2>300</formula2>
    </dataValidation>
    <dataValidation type="textLength" errorStyle="information" allowBlank="1" showInputMessage="1" showErrorMessage="1" error="XLBVal:6=0_x000d__x000a_" sqref="F251">
      <formula1>0</formula1>
      <formula2>300</formula2>
    </dataValidation>
    <dataValidation type="textLength" errorStyle="information" allowBlank="1" showInputMessage="1" showErrorMessage="1" error="XLBVal:6=-141675.55_x000d__x000a_" sqref="F124">
      <formula1>0</formula1>
      <formula2>300</formula2>
    </dataValidation>
    <dataValidation type="textLength" errorStyle="information" allowBlank="1" showInputMessage="1" showErrorMessage="1" error="XLBVal:6=0_x000d__x000a_" sqref="F30">
      <formula1>0</formula1>
      <formula2>300</formula2>
    </dataValidation>
    <dataValidation type="textLength" errorStyle="information" allowBlank="1" showInputMessage="1" showErrorMessage="1" error="XLBVal:6=0_x000d__x000a_" sqref="F245">
      <formula1>0</formula1>
      <formula2>300</formula2>
    </dataValidation>
    <dataValidation type="textLength" errorStyle="information" allowBlank="1" showInputMessage="1" showErrorMessage="1" error="XLBVal:6=0_x000d__x000a_" sqref="E175">
      <formula1>0</formula1>
      <formula2>300</formula2>
    </dataValidation>
    <dataValidation type="textLength" errorStyle="information" allowBlank="1" showInputMessage="1" showErrorMessage="1" error="XLBVal:6=0_x000d__x000a_" sqref="F225">
      <formula1>0</formula1>
      <formula2>300</formula2>
    </dataValidation>
    <dataValidation type="textLength" errorStyle="information" allowBlank="1" showInputMessage="1" showErrorMessage="1" error="XLBVal:6=0_x000d__x000a_" sqref="F38">
      <formula1>0</formula1>
      <formula2>300</formula2>
    </dataValidation>
    <dataValidation type="textLength" errorStyle="information" allowBlank="1" showInputMessage="1" showErrorMessage="1" error="XLBVal:6=-113235.02_x000d__x000a_" sqref="F171">
      <formula1>0</formula1>
      <formula2>300</formula2>
    </dataValidation>
    <dataValidation type="textLength" errorStyle="information" allowBlank="1" showInputMessage="1" showErrorMessage="1" error="XLBVal:6=-8137.19_x000d__x000a_" sqref="E213">
      <formula1>0</formula1>
      <formula2>300</formula2>
    </dataValidation>
    <dataValidation type="textLength" errorStyle="information" allowBlank="1" showInputMessage="1" showErrorMessage="1" error="XLBVal:6=0_x000d__x000a_" sqref="E54">
      <formula1>0</formula1>
      <formula2>300</formula2>
    </dataValidation>
    <dataValidation type="textLength" errorStyle="information" allowBlank="1" showInputMessage="1" showErrorMessage="1" error="XLBVal:6=229.54_x000d__x000a_" sqref="E195">
      <formula1>0</formula1>
      <formula2>300</formula2>
    </dataValidation>
    <dataValidation type="textLength" errorStyle="information" allowBlank="1" showInputMessage="1" showErrorMessage="1" error="XLBVal:6=-6306750_x000d__x000a_" sqref="E284">
      <formula1>0</formula1>
      <formula2>300</formula2>
    </dataValidation>
    <dataValidation type="textLength" errorStyle="information" allowBlank="1" showInputMessage="1" showErrorMessage="1" error="XLBVal:6=-1184_x000d__x000a_" sqref="E104">
      <formula1>0</formula1>
      <formula2>300</formula2>
    </dataValidation>
    <dataValidation type="textLength" errorStyle="information" allowBlank="1" showInputMessage="1" showErrorMessage="1" error="XLBVal:6=0_x000d__x000a_" sqref="E203">
      <formula1>0</formula1>
      <formula2>300</formula2>
    </dataValidation>
    <dataValidation type="textLength" errorStyle="information" allowBlank="1" showInputMessage="1" showErrorMessage="1" error="XLBVal:6=-543058.04_x000d__x000a_" sqref="F240">
      <formula1>0</formula1>
      <formula2>300</formula2>
    </dataValidation>
    <dataValidation type="textLength" errorStyle="information" allowBlank="1" showInputMessage="1" showErrorMessage="1" error="XLBVal:6=2000000_x000d__x000a_" sqref="F131">
      <formula1>0</formula1>
      <formula2>300</formula2>
    </dataValidation>
    <dataValidation type="textLength" errorStyle="information" allowBlank="1" showInputMessage="1" showErrorMessage="1" error="XLBVal:6=-111111.42_x000d__x000a_" sqref="E169">
      <formula1>0</formula1>
      <formula2>300</formula2>
    </dataValidation>
    <dataValidation type="textLength" errorStyle="information" allowBlank="1" showInputMessage="1" showErrorMessage="1" error="XLBVal:6=0_x000d__x000a_" sqref="E172">
      <formula1>0</formula1>
      <formula2>300</formula2>
    </dataValidation>
    <dataValidation type="textLength" errorStyle="information" allowBlank="1" showInputMessage="1" showErrorMessage="1" error="XLBVal:6=-8359.06_x000d__x000a_" sqref="F238">
      <formula1>0</formula1>
      <formula2>300</formula2>
    </dataValidation>
    <dataValidation type="textLength" errorStyle="information" allowBlank="1" showInputMessage="1" showErrorMessage="1" error="XLBVal:6=0_x000d__x000a_" sqref="F139">
      <formula1>0</formula1>
      <formula2>300</formula2>
    </dataValidation>
    <dataValidation type="textLength" errorStyle="information" allowBlank="1" showInputMessage="1" showErrorMessage="1" error="XLBVal:6=0_x000d__x000a_" sqref="E147">
      <formula1>0</formula1>
      <formula2>300</formula2>
    </dataValidation>
    <dataValidation type="textLength" errorStyle="information" allowBlank="1" showInputMessage="1" showErrorMessage="1" error="XLBVal:6=0_x000d__x000a_" sqref="F145">
      <formula1>0</formula1>
      <formula2>300</formula2>
    </dataValidation>
    <dataValidation type="textLength" errorStyle="information" allowBlank="1" showInputMessage="1" showErrorMessage="1" error="XLBVal:6=0_x000d__x000a_" sqref="E232">
      <formula1>0</formula1>
      <formula2>300</formula2>
    </dataValidation>
    <dataValidation type="textLength" errorStyle="information" allowBlank="1" showInputMessage="1" showErrorMessage="1" error="XLBVal:6=0_x000d__x000a_" sqref="F140">
      <formula1>0</formula1>
      <formula2>300</formula2>
    </dataValidation>
    <dataValidation type="textLength" errorStyle="information" allowBlank="1" showInputMessage="1" showErrorMessage="1" error="XLBVal:6=-14406512.33_x000d__x000a_" sqref="F266">
      <formula1>0</formula1>
      <formula2>300</formula2>
    </dataValidation>
    <dataValidation type="textLength" errorStyle="information" allowBlank="1" showInputMessage="1" showErrorMessage="1" error="XLBVal:6=0_x000d__x000a_" sqref="E186">
      <formula1>0</formula1>
      <formula2>300</formula2>
    </dataValidation>
    <dataValidation type="textLength" errorStyle="information" allowBlank="1" showInputMessage="1" showErrorMessage="1" error="XLBVal:6=-207148.66_x000d__x000a_" sqref="E277">
      <formula1>0</formula1>
      <formula2>300</formula2>
    </dataValidation>
    <dataValidation type="textLength" errorStyle="information" allowBlank="1" showInputMessage="1" showErrorMessage="1" error="XLBVal:6=0_x000d__x000a_" sqref="E135">
      <formula1>0</formula1>
      <formula2>300</formula2>
    </dataValidation>
    <dataValidation type="textLength" errorStyle="information" allowBlank="1" showInputMessage="1" showErrorMessage="1" error="XLBVal:6=0_x000d__x000a_" sqref="E139">
      <formula1>0</formula1>
      <formula2>300</formula2>
    </dataValidation>
    <dataValidation type="textLength" errorStyle="information" allowBlank="1" showInputMessage="1" showErrorMessage="1" error="XLBVal:6=0_x000d__x000a_" sqref="F215">
      <formula1>0</formula1>
      <formula2>300</formula2>
    </dataValidation>
    <dataValidation type="textLength" errorStyle="information" allowBlank="1" showInputMessage="1" showErrorMessage="1" error="XLBVal:6=0_x000d__x000a_" sqref="F49">
      <formula1>0</formula1>
      <formula2>300</formula2>
    </dataValidation>
    <dataValidation type="textLength" errorStyle="information" allowBlank="1" showInputMessage="1" showErrorMessage="1" error="XLBVal:6=0_x000d__x000a_" sqref="E229">
      <formula1>0</formula1>
      <formula2>300</formula2>
    </dataValidation>
    <dataValidation type="textLength" errorStyle="information" allowBlank="1" showInputMessage="1" showErrorMessage="1" error="XLBVal:6=0_x000d__x000a_" sqref="F301">
      <formula1>0</formula1>
      <formula2>300</formula2>
    </dataValidation>
    <dataValidation type="textLength" errorStyle="information" allowBlank="1" showInputMessage="1" showErrorMessage="1" error="XLBVal:6=-987200_x000d__x000a_" sqref="F204">
      <formula1>0</formula1>
      <formula2>300</formula2>
    </dataValidation>
    <dataValidation type="textLength" errorStyle="information" allowBlank="1" showInputMessage="1" showErrorMessage="1" error="XLBVal:6=50000_x000d__x000a_" sqref="E153">
      <formula1>0</formula1>
      <formula2>300</formula2>
    </dataValidation>
    <dataValidation type="textLength" errorStyle="information" allowBlank="1" showInputMessage="1" showErrorMessage="1" error="XLBVal:6=0_x000d__x000a_" sqref="F182">
      <formula1>0</formula1>
      <formula2>300</formula2>
    </dataValidation>
    <dataValidation type="textLength" errorStyle="information" allowBlank="1" showInputMessage="1" showErrorMessage="1" error="XLBVal:6=-374923.7_x000d__x000a_" sqref="E116">
      <formula1>0</formula1>
      <formula2>300</formula2>
    </dataValidation>
    <dataValidation type="textLength" errorStyle="information" allowBlank="1" showInputMessage="1" showErrorMessage="1" error="XLBVal:6=0_x000d__x000a_" sqref="E23">
      <formula1>0</formula1>
      <formula2>300</formula2>
    </dataValidation>
    <dataValidation type="textLength" errorStyle="information" allowBlank="1" showInputMessage="1" showErrorMessage="1" error="XLBVal:6=-3500_x000d__x000a_" sqref="E210">
      <formula1>0</formula1>
      <formula2>300</formula2>
    </dataValidation>
    <dataValidation type="textLength" errorStyle="information" allowBlank="1" showInputMessage="1" showErrorMessage="1" error="XLBVal:6=-137100_x000d__x000a_" sqref="F209">
      <formula1>0</formula1>
      <formula2>300</formula2>
    </dataValidation>
    <dataValidation type="textLength" errorStyle="information" allowBlank="1" showInputMessage="1" showErrorMessage="1" error="XLBVal:6=-133816_x000d__x000a_" sqref="E37">
      <formula1>0</formula1>
      <formula2>300</formula2>
    </dataValidation>
    <dataValidation type="textLength" errorStyle="information" allowBlank="1" showInputMessage="1" showErrorMessage="1" error="XLBVal:6=1151187.86_x000d__x000a_" sqref="E123">
      <formula1>0</formula1>
      <formula2>300</formula2>
    </dataValidation>
    <dataValidation type="textLength" errorStyle="information" allowBlank="1" showInputMessage="1" showErrorMessage="1" error="XLBVal:6=5527580.14_x000d__x000a_" sqref="E20">
      <formula1>0</formula1>
      <formula2>300</formula2>
    </dataValidation>
    <dataValidation type="textLength" errorStyle="information" allowBlank="1" showInputMessage="1" showErrorMessage="1" error="XLBVal:6=0_x000d__x000a_" sqref="F15">
      <formula1>0</formula1>
      <formula2>300</formula2>
    </dataValidation>
    <dataValidation type="textLength" errorStyle="information" allowBlank="1" showInputMessage="1" showErrorMessage="1" error="XLBVal:6=0_x000d__x000a_" sqref="E160">
      <formula1>0</formula1>
      <formula2>300</formula2>
    </dataValidation>
    <dataValidation type="textLength" errorStyle="information" allowBlank="1" showInputMessage="1" showErrorMessage="1" error="XLBVal:6=0_x000d__x000a_" sqref="F248">
      <formula1>0</formula1>
      <formula2>300</formula2>
    </dataValidation>
    <dataValidation type="textLength" errorStyle="information" allowBlank="1" showInputMessage="1" showErrorMessage="1" error="XLBVal:6=-132046.82_x000d__x000a_" sqref="E124">
      <formula1>0</formula1>
      <formula2>300</formula2>
    </dataValidation>
    <dataValidation type="textLength" errorStyle="information" allowBlank="1" showInputMessage="1" showErrorMessage="1" error="XLBVal:6=0_x000d__x000a_" sqref="E247">
      <formula1>0</formula1>
      <formula2>300</formula2>
    </dataValidation>
    <dataValidation type="textLength" errorStyle="information" allowBlank="1" showInputMessage="1" showErrorMessage="1" error="XLBVal:6=-500_x000d__x000a_" sqref="E238">
      <formula1>0</formula1>
      <formula2>300</formula2>
    </dataValidation>
    <dataValidation type="textLength" errorStyle="information" allowBlank="1" showInputMessage="1" showErrorMessage="1" error="XLBVal:6=860682.18_x000d__x000a_" sqref="F123">
      <formula1>0</formula1>
      <formula2>300</formula2>
    </dataValidation>
    <dataValidation type="textLength" errorStyle="information" allowBlank="1" showInputMessage="1" showErrorMessage="1" error="XLBVal:6=-2100884.57_x000d__x000a_" sqref="F298">
      <formula1>0</formula1>
      <formula2>300</formula2>
    </dataValidation>
    <dataValidation type="textLength" errorStyle="information" allowBlank="1" showInputMessage="1" showErrorMessage="1" error="XLBVal:6=0_x000d__x000a_" sqref="E197">
      <formula1>0</formula1>
      <formula2>300</formula2>
    </dataValidation>
    <dataValidation type="textLength" errorStyle="information" allowBlank="1" showInputMessage="1" showErrorMessage="1" error="XLBVal:6=0_x000d__x000a_" sqref="F193">
      <formula1>0</formula1>
      <formula2>300</formula2>
    </dataValidation>
    <dataValidation type="textLength" errorStyle="information" allowBlank="1" showInputMessage="1" showErrorMessage="1" error="XLBVal:6=0_x000d__x000a_" sqref="F46">
      <formula1>0</formula1>
      <formula2>300</formula2>
    </dataValidation>
    <dataValidation type="textLength" errorStyle="information" allowBlank="1" showInputMessage="1" showErrorMessage="1" error="XLBVal:6=-26987.18_x000d__x000a_" sqref="E240">
      <formula1>0</formula1>
      <formula2>300</formula2>
    </dataValidation>
    <dataValidation type="textLength" errorStyle="information" allowBlank="1" showInputMessage="1" showErrorMessage="1" error="XLBVal:6=-49920.35_x000d__x000a_" sqref="E88">
      <formula1>0</formula1>
      <formula2>300</formula2>
    </dataValidation>
    <dataValidation type="textLength" errorStyle="information" allowBlank="1" showInputMessage="1" showErrorMessage="1" error="XLBVal:6=0_x000d__x000a_" sqref="E181">
      <formula1>0</formula1>
      <formula2>300</formula2>
    </dataValidation>
    <dataValidation type="textLength" errorStyle="information" allowBlank="1" showInputMessage="1" showErrorMessage="1" error="XLBVal:6=34170.35_x000d__x000a_" sqref="E271">
      <formula1>0</formula1>
      <formula2>300</formula2>
    </dataValidation>
    <dataValidation type="textLength" errorStyle="information" allowBlank="1" showInputMessage="1" showErrorMessage="1" error="XLBVal:6=0_x000d__x000a_" sqref="E216">
      <formula1>0</formula1>
      <formula2>300</formula2>
    </dataValidation>
    <dataValidation type="textLength" errorStyle="information" allowBlank="1" showInputMessage="1" showErrorMessage="1" error="XLBVal:6=0_x000d__x000a_" sqref="E251">
      <formula1>0</formula1>
      <formula2>300</formula2>
    </dataValidation>
    <dataValidation type="textLength" errorStyle="information" allowBlank="1" showInputMessage="1" showErrorMessage="1" error="XLBVal:6=0_x000d__x000a_" sqref="E187">
      <formula1>0</formula1>
      <formula2>300</formula2>
    </dataValidation>
    <dataValidation type="textLength" errorStyle="information" allowBlank="1" showInputMessage="1" showErrorMessage="1" error="XLBVal:6=-149123.34_x000d__x000a_" sqref="E158">
      <formula1>0</formula1>
      <formula2>300</formula2>
    </dataValidation>
    <dataValidation type="textLength" errorStyle="information" allowBlank="1" showInputMessage="1" showErrorMessage="1" error="XLBVal:6=0_x000d__x000a_" sqref="E185">
      <formula1>0</formula1>
      <formula2>300</formula2>
    </dataValidation>
    <dataValidation type="textLength" errorStyle="information" allowBlank="1" showInputMessage="1" showErrorMessage="1" error="XLBVal:6=0_x000d__x000a_" sqref="F195">
      <formula1>0</formula1>
      <formula2>300</formula2>
    </dataValidation>
    <dataValidation type="textLength" errorStyle="information" allowBlank="1" showInputMessage="1" showErrorMessage="1" error="XLBVal:6=-44852.34_x000d__x000a_" sqref="F56">
      <formula1>0</formula1>
      <formula2>300</formula2>
    </dataValidation>
    <dataValidation type="textLength" errorStyle="information" allowBlank="1" showInputMessage="1" showErrorMessage="1" error="XLBVal:6=-1326704_x000d__x000a_" sqref="F291">
      <formula1>0</formula1>
      <formula2>300</formula2>
    </dataValidation>
    <dataValidation type="textLength" errorStyle="information" allowBlank="1" showInputMessage="1" showErrorMessage="1" error="XLBVal:6=-326407.53_x000d__x000a_" sqref="F158">
      <formula1>0</formula1>
      <formula2>300</formula2>
    </dataValidation>
    <dataValidation type="textLength" errorStyle="information" allowBlank="1" showInputMessage="1" showErrorMessage="1" error="XLBVal:6=-45561.04_x000d__x000a_" sqref="F280">
      <formula1>0</formula1>
      <formula2>300</formula2>
    </dataValidation>
    <dataValidation type="textLength" errorStyle="information" allowBlank="1" showInputMessage="1" showErrorMessage="1" error="XLBVal:6=0_x000d__x000a_" sqref="F39">
      <formula1>0</formula1>
      <formula2>300</formula2>
    </dataValidation>
    <dataValidation type="textLength" errorStyle="information" allowBlank="1" showInputMessage="1" showErrorMessage="1" error="XLBVal:6=-1805962.6_x000d__x000a_" sqref="E93">
      <formula1>0</formula1>
      <formula2>300</formula2>
    </dataValidation>
    <dataValidation type="textLength" errorStyle="information" allowBlank="1" showInputMessage="1" showErrorMessage="1" error="XLBVal:6=-1338994.88_x000d__x000a_" sqref="F274">
      <formula1>0</formula1>
      <formula2>300</formula2>
    </dataValidation>
    <dataValidation type="textLength" errorStyle="information" allowBlank="1" showInputMessage="1" showErrorMessage="1" error="XLBVal:6=0_x000d__x000a_" sqref="E41">
      <formula1>0</formula1>
      <formula2>300</formula2>
    </dataValidation>
    <dataValidation type="textLength" errorStyle="information" allowBlank="1" showInputMessage="1" showErrorMessage="1" error="XLBVal:6=-16000_x000d__x000a_" sqref="E227">
      <formula1>0</formula1>
      <formula2>300</formula2>
    </dataValidation>
    <dataValidation type="textLength" errorStyle="information" allowBlank="1" showInputMessage="1" showErrorMessage="1" error="XLBVal:6=34170.35_x000d__x000a_" sqref="F271">
      <formula1>0</formula1>
      <formula2>300</formula2>
    </dataValidation>
    <dataValidation type="textLength" errorStyle="information" allowBlank="1" showInputMessage="1" showErrorMessage="1" error="XLBVal:6=0_x000d__x000a_" sqref="E194">
      <formula1>0</formula1>
      <formula2>300</formula2>
    </dataValidation>
    <dataValidation type="textLength" errorStyle="information" allowBlank="1" showInputMessage="1" showErrorMessage="1" error="XLBVal:6=-837561.39_x000d__x000a_" sqref="E171">
      <formula1>0</formula1>
      <formula2>300</formula2>
    </dataValidation>
    <dataValidation type="textLength" errorStyle="information" allowBlank="1" showInputMessage="1" showErrorMessage="1" error="XLBVal:6=-712851_x000d__x000a_" sqref="F256">
      <formula1>0</formula1>
      <formula2>300</formula2>
    </dataValidation>
    <dataValidation type="textLength" errorStyle="information" allowBlank="1" showInputMessage="1" showErrorMessage="1" error="XLBVal:6=0_x000d__x000a_" sqref="F258">
      <formula1>0</formula1>
      <formula2>300</formula2>
    </dataValidation>
    <dataValidation type="textLength" errorStyle="information" allowBlank="1" showInputMessage="1" showErrorMessage="1" error="XLBVal:6=0_x000d__x000a_" sqref="F233">
      <formula1>0</formula1>
      <formula2>300</formula2>
    </dataValidation>
    <dataValidation type="textLength" errorStyle="information" allowBlank="1" showInputMessage="1" showErrorMessage="1" error="XLBVal:6=0_x000d__x000a_" sqref="F177">
      <formula1>0</formula1>
      <formula2>300</formula2>
    </dataValidation>
    <dataValidation type="textLength" errorStyle="information" allowBlank="1" showInputMessage="1" showErrorMessage="1" error="XLBVal:6=-138385045.34_x000d__x000a_" sqref="F299">
      <formula1>0</formula1>
      <formula2>300</formula2>
    </dataValidation>
    <dataValidation type="textLength" errorStyle="information" allowBlank="1" showInputMessage="1" showErrorMessage="1" error="XLBVal:6=-10000000_x000d__x000a_" sqref="F74">
      <formula1>0</formula1>
      <formula2>300</formula2>
    </dataValidation>
    <dataValidation type="textLength" errorStyle="information" allowBlank="1" showInputMessage="1" showErrorMessage="1" error="XLBVal:6=-2363870.96_x000d__x000a_" sqref="F268">
      <formula1>0</formula1>
      <formula2>300</formula2>
    </dataValidation>
    <dataValidation type="textLength" errorStyle="information" allowBlank="1" showInputMessage="1" showErrorMessage="1" error="XLBVal:6=1882.41_x000d__x000a_" sqref="E117">
      <formula1>0</formula1>
      <formula2>300</formula2>
    </dataValidation>
    <dataValidation type="textLength" errorStyle="information" allowBlank="1" showInputMessage="1" showErrorMessage="1" error="XLBVal:6=6250_x000d__x000a_" sqref="E27">
      <formula1>0</formula1>
      <formula2>300</formula2>
    </dataValidation>
    <dataValidation type="textLength" errorStyle="information" allowBlank="1" showInputMessage="1" showErrorMessage="1" error="XLBVal:6=0_x000d__x000a_" sqref="F229">
      <formula1>0</formula1>
      <formula2>300</formula2>
    </dataValidation>
    <dataValidation type="textLength" errorStyle="information" allowBlank="1" showInputMessage="1" showErrorMessage="1" error="XLBVal:6=0_x000d__x000a_" sqref="E167">
      <formula1>0</formula1>
      <formula2>300</formula2>
    </dataValidation>
    <dataValidation type="textLength" errorStyle="information" allowBlank="1" showInputMessage="1" showErrorMessage="1" error="XLBVal:6=0_x000d__x000a_" sqref="F53">
      <formula1>0</formula1>
      <formula2>300</formula2>
    </dataValidation>
    <dataValidation type="textLength" errorStyle="information" allowBlank="1" showInputMessage="1" showErrorMessage="1" error="XLBVal:6=0_x000d__x000a_" sqref="E230">
      <formula1>0</formula1>
      <formula2>300</formula2>
    </dataValidation>
    <dataValidation type="textLength" errorStyle="information" allowBlank="1" showInputMessage="1" showErrorMessage="1" error="XLBVal:6=0_x000d__x000a_" sqref="E190">
      <formula1>0</formula1>
      <formula2>300</formula2>
    </dataValidation>
    <dataValidation type="textLength" errorStyle="information" allowBlank="1" showInputMessage="1" showErrorMessage="1" error="XLBVal:6=0_x000d__x000a_" sqref="F239">
      <formula1>0</formula1>
      <formula2>300</formula2>
    </dataValidation>
    <dataValidation type="textLength" errorStyle="information" allowBlank="1" showInputMessage="1" showErrorMessage="1" error="XLBVal:6=0_x000d__x000a_" sqref="F196">
      <formula1>0</formula1>
      <formula2>300</formula2>
    </dataValidation>
    <dataValidation type="textLength" errorStyle="information" allowBlank="1" showInputMessage="1" showErrorMessage="1" error="XLBVal:6=-10.8_x000d__x000a_" sqref="E188">
      <formula1>0</formula1>
      <formula2>300</formula2>
    </dataValidation>
    <dataValidation type="textLength" errorStyle="information" allowBlank="1" showInputMessage="1" showErrorMessage="1" error="XLBVal:6=440588.46_x000d__x000a_" sqref="E51">
      <formula1>0</formula1>
      <formula2>300</formula2>
    </dataValidation>
    <dataValidation type="textLength" errorStyle="information" allowBlank="1" showInputMessage="1" showErrorMessage="1" error="XLBVal:6=-206566.49_x000d__x000a_" sqref="E168">
      <formula1>0</formula1>
      <formula2>300</formula2>
    </dataValidation>
    <dataValidation type="textLength" errorStyle="information" allowBlank="1" showInputMessage="1" showErrorMessage="1" error="XLBVal:6=0_x000d__x000a_" sqref="F262">
      <formula1>0</formula1>
      <formula2>300</formula2>
    </dataValidation>
    <dataValidation type="textLength" errorStyle="information" allowBlank="1" showInputMessage="1" showErrorMessage="1" error="XLBVal:6=0_x000d__x000a_" sqref="F187">
      <formula1>0</formula1>
      <formula2>300</formula2>
    </dataValidation>
    <dataValidation type="textLength" errorStyle="information" allowBlank="1" showInputMessage="1" showErrorMessage="1" error="XLBVal:6=0_x000d__x000a_" sqref="E85">
      <formula1>0</formula1>
      <formula2>300</formula2>
    </dataValidation>
    <dataValidation type="textLength" errorStyle="information" allowBlank="1" showInputMessage="1" showErrorMessage="1" error="XLBVal:6=-185.62_x000d__x000a_" sqref="F121">
      <formula1>0</formula1>
      <formula2>300</formula2>
    </dataValidation>
    <dataValidation type="textLength" errorStyle="information" allowBlank="1" showInputMessage="1" showErrorMessage="1" error="XLBVal:6=0.02_x000d__x000a_" sqref="F250">
      <formula1>0</formula1>
      <formula2>300</formula2>
    </dataValidation>
    <dataValidation type="textLength" errorStyle="information" allowBlank="1" showInputMessage="1" showErrorMessage="1" error="XLBVal:6=-63201_x000d__x000a_" sqref="F62">
      <formula1>0</formula1>
      <formula2>300</formula2>
    </dataValidation>
    <dataValidation type="textLength" errorStyle="information" allowBlank="1" showInputMessage="1" showErrorMessage="1" error="XLBVal:6=14350.87_x000d__x000a_" sqref="F101">
      <formula1>0</formula1>
      <formula2>300</formula2>
    </dataValidation>
    <dataValidation type="textLength" errorStyle="information" allowBlank="1" showInputMessage="1" showErrorMessage="1" error="XLBVal:6=74325.19_x000d__x000a_" sqref="E109">
      <formula1>0</formula1>
      <formula2>300</formula2>
    </dataValidation>
    <dataValidation type="textLength" errorStyle="information" allowBlank="1" showInputMessage="1" showErrorMessage="1" error="XLBVal:6=0_x000d__x000a_" sqref="F197">
      <formula1>0</formula1>
      <formula2>300</formula2>
    </dataValidation>
    <dataValidation type="textLength" errorStyle="information" allowBlank="1" showInputMessage="1" showErrorMessage="1" error="XLBVal:6=0_x000d__x000a_" sqref="E182">
      <formula1>0</formula1>
      <formula2>300</formula2>
    </dataValidation>
    <dataValidation type="textLength" errorStyle="information" allowBlank="1" showInputMessage="1" showErrorMessage="1" error="XLBVal:6=6694676.02_x000d__x000a_" sqref="F24">
      <formula1>0</formula1>
      <formula2>300</formula2>
    </dataValidation>
    <dataValidation type="textLength" errorStyle="information" allowBlank="1" showInputMessage="1" showErrorMessage="1" error="XLBVal:6=616201.98_x000d__x000a_" sqref="F113">
      <formula1>0</formula1>
      <formula2>300</formula2>
    </dataValidation>
    <dataValidation type="textLength" errorStyle="information" allowBlank="1" showInputMessage="1" showErrorMessage="1" error="XLBVal:6=-3488885.87_x000d__x000a_" sqref="E73">
      <formula1>0</formula1>
      <formula2>300</formula2>
    </dataValidation>
    <dataValidation type="textLength" errorStyle="information" allowBlank="1" showInputMessage="1" showErrorMessage="1" error="XLBVal:6=0_x000d__x000a_" sqref="E260">
      <formula1>0</formula1>
      <formula2>300</formula2>
    </dataValidation>
    <dataValidation type="textLength" errorStyle="information" allowBlank="1" showInputMessage="1" showErrorMessage="1" error="XLBVal:6=0_x000d__x000a_" sqref="E128">
      <formula1>0</formula1>
      <formula2>300</formula2>
    </dataValidation>
    <dataValidation type="textLength" errorStyle="information" allowBlank="1" showInputMessage="1" showErrorMessage="1" error="XLBVal:6=0_x000d__x000a_" sqref="F241">
      <formula1>0</formula1>
      <formula2>300</formula2>
    </dataValidation>
    <dataValidation type="textLength" errorStyle="information" allowBlank="1" showInputMessage="1" showErrorMessage="1" error="XLBVal:6=794907.26_x000d__x000a_" sqref="E148">
      <formula1>0</formula1>
      <formula2>300</formula2>
    </dataValidation>
    <dataValidation type="textLength" errorStyle="information" allowBlank="1" showInputMessage="1" showErrorMessage="1" error="XLBVal:6=-100373.03_x000d__x000a_" sqref="E90">
      <formula1>0</formula1>
      <formula2>300</formula2>
    </dataValidation>
    <dataValidation type="textLength" errorStyle="information" allowBlank="1" showInputMessage="1" showErrorMessage="1" error="XLBVal:6=0_x000d__x000a_" sqref="E141">
      <formula1>0</formula1>
      <formula2>300</formula2>
    </dataValidation>
    <dataValidation type="textLength" errorStyle="information" allowBlank="1" showInputMessage="1" showErrorMessage="1" error="XLBVal:2=0_x000d__x000a_" sqref="F130">
      <formula1>0</formula1>
      <formula2>300</formula2>
    </dataValidation>
    <dataValidation type="textLength" errorStyle="information" allowBlank="1" showInputMessage="1" showErrorMessage="1" error="XLBVal:6=-9331018_x000d__x000a_" sqref="F267">
      <formula1>0</formula1>
      <formula2>300</formula2>
    </dataValidation>
    <dataValidation type="textLength" errorStyle="information" allowBlank="1" showInputMessage="1" showErrorMessage="1" error="XLBVal:2=0_x000d__x000a_" sqref="E131">
      <formula1>0</formula1>
      <formula2>300</formula2>
    </dataValidation>
    <dataValidation type="textLength" errorStyle="information" allowBlank="1" showInputMessage="1" showErrorMessage="1" error="XLBVal:6=0_x000d__x000a_" sqref="E15">
      <formula1>0</formula1>
      <formula2>300</formula2>
    </dataValidation>
    <dataValidation type="textLength" errorStyle="information" allowBlank="1" showInputMessage="1" showErrorMessage="1" error="XLBVal:6=0_x000d__x000a_" sqref="E142">
      <formula1>0</formula1>
      <formula2>300</formula2>
    </dataValidation>
    <dataValidation type="textLength" errorStyle="information" allowBlank="1" showInputMessage="1" showErrorMessage="1" error="XLBVal:6=0_x000d__x000a_" sqref="F230">
      <formula1>0</formula1>
      <formula2>300</formula2>
    </dataValidation>
    <dataValidation type="textLength" errorStyle="information" allowBlank="1" showInputMessage="1" showErrorMessage="1" error="XLBVal:6=0_x000d__x000a_" sqref="E105">
      <formula1>0</formula1>
      <formula2>300</formula2>
    </dataValidation>
    <dataValidation type="textLength" errorStyle="information" allowBlank="1" showInputMessage="1" showErrorMessage="1" error="XLBVal:6=-1050019_x000d__x000a_" sqref="F211">
      <formula1>0</formula1>
      <formula2>300</formula2>
    </dataValidation>
    <dataValidation type="textLength" errorStyle="information" allowBlank="1" showInputMessage="1" showErrorMessage="1" error="XLBVal:6=-17153.15_x000d__x000a_" sqref="E63">
      <formula1>0</formula1>
      <formula2>300</formula2>
    </dataValidation>
    <dataValidation type="textLength" errorStyle="information" allowBlank="1" showInputMessage="1" showErrorMessage="1" error="XLBVal:6=0_x000d__x000a_" sqref="E212">
      <formula1>0</formula1>
      <formula2>300</formula2>
    </dataValidation>
    <dataValidation type="textLength" errorStyle="information" allowBlank="1" showInputMessage="1" showErrorMessage="1" error="XLBVal:6=590054.78_x000d__x000a_" sqref="F115">
      <formula1>0</formula1>
      <formula2>300</formula2>
    </dataValidation>
    <dataValidation type="textLength" errorStyle="information" allowBlank="1" showInputMessage="1" showErrorMessage="1" error="XLBVal:6=1858.32_x000d__x000a_" sqref="E122">
      <formula1>0</formula1>
      <formula2>300</formula2>
    </dataValidation>
    <dataValidation type="textLength" errorStyle="information" allowBlank="1" showInputMessage="1" showErrorMessage="1" error="XLBVal:6=430974.67_x000d__x000a_" sqref="E254">
      <formula1>0</formula1>
      <formula2>300</formula2>
    </dataValidation>
    <dataValidation type="textLength" errorStyle="information" allowBlank="1" showInputMessage="1" showErrorMessage="1" error="XLBVal:6=-25621402.2_x000d__x000a_" sqref="E292">
      <formula1>0</formula1>
      <formula2>300</formula2>
    </dataValidation>
    <dataValidation type="textLength" errorStyle="information" allowBlank="1" showInputMessage="1" showErrorMessage="1" error="XLBVal:6=-3998.01_x000d__x000a_" sqref="F228">
      <formula1>0</formula1>
      <formula2>300</formula2>
    </dataValidation>
    <dataValidation type="textLength" errorStyle="information" allowBlank="1" showInputMessage="1" showErrorMessage="1" error="XLBVal:6=-17091_x000d__x000a_" sqref="F64">
      <formula1>0</formula1>
      <formula2>300</formula2>
    </dataValidation>
    <dataValidation type="textLength" errorStyle="information" allowBlank="1" showInputMessage="1" showErrorMessage="1" error="XLBVal:6=116366_x000d__x000a_" sqref="F106">
      <formula1>0</formula1>
      <formula2>300</formula2>
    </dataValidation>
    <dataValidation type="textLength" errorStyle="information" allowBlank="1" showInputMessage="1" showErrorMessage="1" error="XLBVal:6=1375_x000d__x000a_" sqref="E95">
      <formula1>0</formula1>
      <formula2>300</formula2>
    </dataValidation>
    <dataValidation type="textLength" errorStyle="information" allowBlank="1" showInputMessage="1" showErrorMessage="1" error="XLBVal:6=8724.14_x000d__x000a_" sqref="F112">
      <formula1>0</formula1>
      <formula2>300</formula2>
    </dataValidation>
    <dataValidation type="textLength" errorStyle="information" allowBlank="1" showInputMessage="1" showErrorMessage="1" error="XLBVal:6=-1283753_x000d__x000a_" sqref="E287">
      <formula1>0</formula1>
      <formula2>300</formula2>
    </dataValidation>
    <dataValidation type="textLength" errorStyle="information" allowBlank="1" showInputMessage="1" showErrorMessage="1" error="XLBVal:6=0_x000d__x000a_" sqref="F34">
      <formula1>0</formula1>
      <formula2>300</formula2>
    </dataValidation>
    <dataValidation type="textLength" errorStyle="information" allowBlank="1" showInputMessage="1" showErrorMessage="1" error="XLBVal:6=0_x000d__x000a_" sqref="F55">
      <formula1>0</formula1>
      <formula2>300</formula2>
    </dataValidation>
    <dataValidation type="textLength" errorStyle="information" allowBlank="1" showInputMessage="1" showErrorMessage="1" error="XLBVal:6=0_x000d__x000a_" sqref="F237">
      <formula1>0</formula1>
      <formula2>300</formula2>
    </dataValidation>
    <dataValidation type="textLength" errorStyle="information" allowBlank="1" showInputMessage="1" showErrorMessage="1" error="XLBVal:6=0_x000d__x000a_" sqref="F189">
      <formula1>0</formula1>
      <formula2>300</formula2>
    </dataValidation>
    <dataValidation type="textLength" errorStyle="information" allowBlank="1" showInputMessage="1" showErrorMessage="1" error="XLBVal:6=-182078.57_x000d__x000a_" sqref="F205">
      <formula1>0</formula1>
      <formula2>300</formula2>
    </dataValidation>
    <dataValidation type="textLength" errorStyle="information" allowBlank="1" showInputMessage="1" showErrorMessage="1" error="XLBVal:6=0_x000d__x000a_" sqref="F151">
      <formula1>0</formula1>
      <formula2>300</formula2>
    </dataValidation>
    <dataValidation type="textLength" errorStyle="information" allowBlank="1" showInputMessage="1" showErrorMessage="1" error="XLBVal:6=-8409750_x000d__x000a_" sqref="F284">
      <formula1>0</formula1>
      <formula2>300</formula2>
    </dataValidation>
    <dataValidation type="textLength" errorStyle="information" allowBlank="1" showInputMessage="1" showErrorMessage="1" error="XLBVal:6=0_x000d__x000a_" sqref="E144">
      <formula1>0</formula1>
      <formula2>300</formula2>
    </dataValidation>
    <dataValidation type="textLength" errorStyle="information" allowBlank="1" showInputMessage="1" showErrorMessage="1" error="XLBVal:6=-13300_x000d__x000a_" sqref="F210">
      <formula1>0</formula1>
      <formula2>300</formula2>
    </dataValidation>
    <dataValidation type="textLength" errorStyle="information" allowBlank="1" showInputMessage="1" showErrorMessage="1" error="XLBVal:6=4070336.84_x000d__x000a_" sqref="F13">
      <formula1>0</formula1>
      <formula2>300</formula2>
    </dataValidation>
    <dataValidation type="textLength" errorStyle="information" allowBlank="1" showInputMessage="1" showErrorMessage="1" error="XLBVal:6=-291791.14_x000d__x000a_" sqref="F296">
      <formula1>0</formula1>
      <formula2>300</formula2>
    </dataValidation>
    <dataValidation type="textLength" errorStyle="information" allowBlank="1" showInputMessage="1" showErrorMessage="1" error="XLBVal:6=0_x000d__x000a_" sqref="F194">
      <formula1>0</formula1>
      <formula2>300</formula2>
    </dataValidation>
    <dataValidation type="textLength" errorStyle="information" allowBlank="1" showInputMessage="1" showErrorMessage="1" error="XLBVal:6=0_x000d__x000a_" sqref="E52">
      <formula1>0</formula1>
      <formula2>300</formula2>
    </dataValidation>
    <dataValidation type="textLength" errorStyle="information" allowBlank="1" showInputMessage="1" showErrorMessage="1" error="XLBVal:6=0_x000d__x000a_" sqref="F48">
      <formula1>0</formula1>
      <formula2>300</formula2>
    </dataValidation>
    <dataValidation type="textLength" errorStyle="information" allowBlank="1" showInputMessage="1" showErrorMessage="1" error="XLBVal:6=0_x000d__x000a_" sqref="F97">
      <formula1>0</formula1>
      <formula2>300</formula2>
    </dataValidation>
    <dataValidation type="textLength" errorStyle="information" allowBlank="1" showInputMessage="1" showErrorMessage="1" error="XLBVal:6=0_x000d__x000a_" sqref="E199">
      <formula1>0</formula1>
      <formula2>300</formula2>
    </dataValidation>
    <dataValidation type="textLength" errorStyle="information" allowBlank="1" showInputMessage="1" showErrorMessage="1" error="XLBVal:6=0_x000d__x000a_" sqref="F179">
      <formula1>0</formula1>
      <formula2>300</formula2>
    </dataValidation>
    <dataValidation type="textLength" errorStyle="information" allowBlank="1" showInputMessage="1" showErrorMessage="1" error="XLBVal:6=0_x000d__x000a_" sqref="E282">
      <formula1>0</formula1>
      <formula2>300</formula2>
    </dataValidation>
    <dataValidation type="textLength" errorStyle="information" allowBlank="1" showInputMessage="1" showErrorMessage="1" error="XLBVal:6=87978.57_x000d__x000a_" sqref="E96">
      <formula1>0</formula1>
      <formula2>300</formula2>
    </dataValidation>
    <dataValidation type="textLength" errorStyle="information" allowBlank="1" showInputMessage="1" showErrorMessage="1" error="XLBVal:6=0_x000d__x000a_" sqref="F47">
      <formula1>0</formula1>
      <formula2>300</formula2>
    </dataValidation>
    <dataValidation type="textLength" errorStyle="information" allowBlank="1" showInputMessage="1" showErrorMessage="1" error="XLBVal:6=-6827.04_x000d__x000a_" sqref="E280">
      <formula1>0</formula1>
      <formula2>300</formula2>
    </dataValidation>
    <dataValidation type="textLength" errorStyle="information" allowBlank="1" showInputMessage="1" showErrorMessage="1" error="XLBVal:6=515054.65_x000d__x000a_" sqref="E40">
      <formula1>0</formula1>
      <formula2>300</formula2>
    </dataValidation>
    <dataValidation type="textLength" errorStyle="information" allowBlank="1" showInputMessage="1" showErrorMessage="1" error="XLBVal:6=0_x000d__x000a_" sqref="F180">
      <formula1>0</formula1>
      <formula2>300</formula2>
    </dataValidation>
    <dataValidation type="textLength" errorStyle="information" allowBlank="1" showInputMessage="1" showErrorMessage="1" error="XLBVal:6=0_x000d__x000a_" sqref="F19">
      <formula1>0</formula1>
      <formula2>300</formula2>
    </dataValidation>
    <dataValidation type="textLength" errorStyle="information" allowBlank="1" showInputMessage="1" showErrorMessage="1" error="XLBVal:6=-14000_x000d__x000a_" sqref="F61">
      <formula1>0</formula1>
      <formula2>300</formula2>
    </dataValidation>
    <dataValidation type="textLength" errorStyle="information" allowBlank="1" showInputMessage="1" showErrorMessage="1" error="XLBVal:6=0_x000d__x000a_" sqref="E18">
      <formula1>0</formula1>
      <formula2>300</formula2>
    </dataValidation>
    <dataValidation type="textLength" errorStyle="information" allowBlank="1" showInputMessage="1" showErrorMessage="1" error="XLBVal:6=-231845.23_x000d__x000a_" sqref="F249">
      <formula1>0</formula1>
      <formula2>300</formula2>
    </dataValidation>
    <dataValidation type="textLength" errorStyle="information" allowBlank="1" showInputMessage="1" showErrorMessage="1" error="XLBVal:6=-254905.56_x000d__x000a_" sqref="F168">
      <formula1>0</formula1>
      <formula2>300</formula2>
    </dataValidation>
    <dataValidation type="textLength" errorStyle="information" allowBlank="1" showInputMessage="1" showErrorMessage="1" error="XLBVal:6=0_x000d__x000a_" sqref="E258">
      <formula1>0</formula1>
      <formula2>300</formula2>
    </dataValidation>
    <dataValidation type="textLength" errorStyle="information" allowBlank="1" showInputMessage="1" showErrorMessage="1" error="XLBVal:6=0_x000d__x000a_" sqref="F156">
      <formula1>0</formula1>
      <formula2>300</formula2>
    </dataValidation>
    <dataValidation type="textLength" errorStyle="information" allowBlank="1" showInputMessage="1" showErrorMessage="1" error="XLBVal:6=1107600.08_x000d__x000a_" sqref="E111">
      <formula1>0</formula1>
      <formula2>300</formula2>
    </dataValidation>
    <dataValidation type="textLength" errorStyle="information" allowBlank="1" showInputMessage="1" showErrorMessage="1" error="XLBVal:6=10670_x000d__x000a_" sqref="F107">
      <formula1>0</formula1>
      <formula2>300</formula2>
    </dataValidation>
    <dataValidation type="textLength" errorStyle="information" allowBlank="1" showInputMessage="1" showErrorMessage="1" error="XLBVal:6=0_x000d__x000a_" sqref="E33">
      <formula1>0</formula1>
      <formula2>300</formula2>
    </dataValidation>
    <dataValidation type="textLength" errorStyle="information" allowBlank="1" showInputMessage="1" showErrorMessage="1" error="XLBVal:6=-251113.25_x000d__x000a_" sqref="E296">
      <formula1>0</formula1>
      <formula2>300</formula2>
    </dataValidation>
    <dataValidation type="textLength" errorStyle="information" allowBlank="1" showInputMessage="1" showErrorMessage="1" error="XLBVal:6=1868544.1_x000d__x000a_" sqref="F111">
      <formula1>0</formula1>
      <formula2>300</formula2>
    </dataValidation>
    <dataValidation type="textLength" errorStyle="information" allowBlank="1" showInputMessage="1" showErrorMessage="1" error="XLBVal:6=399496.27_x000d__x000a_" sqref="E293">
      <formula1>0</formula1>
      <formula2>300</formula2>
    </dataValidation>
    <dataValidation type="textLength" errorStyle="information" allowBlank="1" showInputMessage="1" showErrorMessage="1" error="XLBVal:6=17153.15_x000d__x000a_" sqref="E100">
      <formula1>0</formula1>
      <formula2>300</formula2>
    </dataValidation>
    <dataValidation type="textLength" errorStyle="information" allowBlank="1" showInputMessage="1" showErrorMessage="1" error="XLBVal:6=0_x000d__x000a_" sqref="E222">
      <formula1>0</formula1>
      <formula2>300</formula2>
    </dataValidation>
    <dataValidation type="textLength" errorStyle="information" allowBlank="1" showInputMessage="1" showErrorMessage="1" error="XLBVal:6=-314038.2_x000d__x000a_" sqref="E273">
      <formula1>0</formula1>
      <formula2>300</formula2>
    </dataValidation>
    <dataValidation type="textLength" errorStyle="information" allowBlank="1" showInputMessage="1" showErrorMessage="1" error="XLBVal:6=4977491.92_x000d__x000a_" sqref="E286">
      <formula1>0</formula1>
      <formula2>300</formula2>
    </dataValidation>
    <dataValidation type="textLength" errorStyle="information" allowBlank="1" showInputMessage="1" showErrorMessage="1" error="XLBVal:6=0_x000d__x000a_" sqref="E143">
      <formula1>0</formula1>
      <formula2>300</formula2>
    </dataValidation>
    <dataValidation type="textLength" errorStyle="information" allowBlank="1" showInputMessage="1" showErrorMessage="1" error="XLBVal:6=634201.61_x000d__x000a_" sqref="F293">
      <formula1>0</formula1>
      <formula2>300</formula2>
    </dataValidation>
    <dataValidation type="textLength" errorStyle="information" allowBlank="1" showInputMessage="1" showErrorMessage="1" error="XLBVal:6=0_x000d__x000a_" sqref="F176">
      <formula1>0</formula1>
      <formula2>300</formula2>
    </dataValidation>
    <dataValidation type="textLength" errorStyle="information" allowBlank="1" showInputMessage="1" showErrorMessage="1" error="XLBVal:6=-149750.41_x000d__x000a_" sqref="E249">
      <formula1>0</formula1>
      <formula2>300</formula2>
    </dataValidation>
    <dataValidation type="textLength" errorStyle="information" allowBlank="1" showInputMessage="1" showErrorMessage="1" error="XLBVal:6=0_x000d__x000a_" sqref="E66">
      <formula1>0</formula1>
      <formula2>300</formula2>
    </dataValidation>
    <dataValidation type="textLength" errorStyle="information" allowBlank="1" showInputMessage="1" showErrorMessage="1" error="XLBVal:6=295923.54_x000d__x000a_" sqref="E113">
      <formula1>0</formula1>
      <formula2>300</formula2>
    </dataValidation>
    <dataValidation type="textLength" errorStyle="information" allowBlank="1" showInputMessage="1" showErrorMessage="1" error="XLBVal:6=389334.23_x000d__x000a_" sqref="E119">
      <formula1>0</formula1>
      <formula2>300</formula2>
    </dataValidation>
    <dataValidation type="textLength" errorStyle="information" allowBlank="1" showInputMessage="1" showErrorMessage="1" error="XLBVal:6=-788112.08_x000d__x000a_" sqref="E166">
      <formula1>0</formula1>
      <formula2>300</formula2>
    </dataValidation>
    <dataValidation type="textLength" errorStyle="information" allowBlank="1" showInputMessage="1" showErrorMessage="1" error="XLBVal:6=0_x000d__x000a_" sqref="F98">
      <formula1>0</formula1>
      <formula2>300</formula2>
    </dataValidation>
    <dataValidation type="textLength" errorStyle="information" allowBlank="1" showInputMessage="1" showErrorMessage="1" error="XLBVal:6=-12322717.35_x000d__x000a_" sqref="E289">
      <formula1>0</formula1>
      <formula2>300</formula2>
    </dataValidation>
    <dataValidation type="textLength" errorStyle="information" allowBlank="1" showInputMessage="1" showErrorMessage="1" error="XLBVal:6=-14245.1_x000d__x000a_" sqref="F117">
      <formula1>0</formula1>
      <formula2>300</formula2>
    </dataValidation>
    <dataValidation type="textLength" errorStyle="information" allowBlank="1" showInputMessage="1" showErrorMessage="1" error="XLBVal:6=10000000_x000d__x000a_" sqref="F25">
      <formula1>0</formula1>
      <formula2>300</formula2>
    </dataValidation>
    <dataValidation type="textLength" errorStyle="information" allowBlank="1" showInputMessage="1" showErrorMessage="1" error="XLBVal:6=0_x000d__x000a_" sqref="F42">
      <formula1>0</formula1>
      <formula2>300</formula2>
    </dataValidation>
    <dataValidation type="textLength" errorStyle="information" allowBlank="1" showInputMessage="1" showErrorMessage="1" error="XLBVal:6=0_x000d__x000a_" sqref="F174">
      <formula1>0</formula1>
      <formula2>300</formula2>
    </dataValidation>
    <dataValidation type="textLength" errorStyle="information" allowBlank="1" showInputMessage="1" showErrorMessage="1" error="XLBVal:6=0_x000d__x000a_" sqref="E58">
      <formula1>0</formula1>
      <formula2>300</formula2>
    </dataValidation>
    <dataValidation type="textLength" errorStyle="information" allowBlank="1" showInputMessage="1" showErrorMessage="1" error="XLBVal:6=-406124_x000d__x000a_" sqref="E217">
      <formula1>0</formula1>
      <formula2>300</formula2>
    </dataValidation>
    <dataValidation type="textLength" errorStyle="information" allowBlank="1" showInputMessage="1" showErrorMessage="1" error="XLBVal:6=-3589258.9_x000d__x000a_" sqref="F73">
      <formula1>0</formula1>
      <formula2>300</formula2>
    </dataValidation>
    <dataValidation type="textLength" errorStyle="information" allowBlank="1" showInputMessage="1" showErrorMessage="1" error="XLBVal:6=0_x000d__x000a_" sqref="F153">
      <formula1>0</formula1>
      <formula2>300</formula2>
    </dataValidation>
    <dataValidation type="textLength" errorStyle="information" allowBlank="1" showInputMessage="1" showErrorMessage="1" error="XLBVal:6=-6000_x000d__x000a_" sqref="F234">
      <formula1>0</formula1>
      <formula2>300</formula2>
    </dataValidation>
    <dataValidation type="textLength" errorStyle="information" allowBlank="1" showInputMessage="1" showErrorMessage="1" error="XLBVal:6=890.93_x000d__x000a_" sqref="E159">
      <formula1>0</formula1>
      <formula2>300</formula2>
    </dataValidation>
    <dataValidation type="textLength" errorStyle="information" allowBlank="1" showInputMessage="1" showErrorMessage="1" error="XLBVal:6=-93452273.36_x000d__x000a_" sqref="E264">
      <formula1>0</formula1>
      <formula2>300</formula2>
    </dataValidation>
    <dataValidation type="textLength" errorStyle="information" allowBlank="1" showInputMessage="1" showErrorMessage="1" error="XLBVal:6=-10.8_x000d__x000a_" sqref="F188">
      <formula1>0</formula1>
      <formula2>300</formula2>
    </dataValidation>
    <dataValidation type="textLength" errorStyle="information" allowBlank="1" showInputMessage="1" showErrorMessage="1" error="XLBVal:6=0_x000d__x000a_" sqref="E224">
      <formula1>0</formula1>
      <formula2>300</formula2>
    </dataValidation>
    <dataValidation type="textLength" errorStyle="information" allowBlank="1" showInputMessage="1" showErrorMessage="1" error="XLBVal:6=-576274034.31_x000d__x000a_" sqref="E285">
      <formula1>0</formula1>
      <formula2>300</formula2>
    </dataValidation>
    <dataValidation type="textLength" errorStyle="information" allowBlank="1" showInputMessage="1" showErrorMessage="1" error="XLBVal:6=0_x000d__x000a_" sqref="E89">
      <formula1>0</formula1>
      <formula2>300</formula2>
    </dataValidation>
    <dataValidation type="textLength" errorStyle="information" allowBlank="1" showInputMessage="1" showErrorMessage="1" error="XLBVal:6=3749046.3_x000d__x000a_" sqref="F157">
      <formula1>0</formula1>
      <formula2>300</formula2>
    </dataValidation>
    <dataValidation type="textLength" errorStyle="information" allowBlank="1" showInputMessage="1" showErrorMessage="1" error="XLBVal:6=0_x000d__x000a_" sqref="E136">
      <formula1>0</formula1>
      <formula2>300</formula2>
    </dataValidation>
    <dataValidation type="textLength" errorStyle="information" allowBlank="1" showInputMessage="1" showErrorMessage="1" error="XLBVal:6=0_x000d__x000a_" sqref="F100">
      <formula1>0</formula1>
      <formula2>300</formula2>
    </dataValidation>
    <dataValidation type="textLength" errorStyle="information" allowBlank="1" showInputMessage="1" showErrorMessage="1" error="XLBVal:6=-507297.13_x000d__x000a_" sqref="F77">
      <formula1>0</formula1>
      <formula2>300</formula2>
    </dataValidation>
    <dataValidation type="textLength" errorStyle="information" allowBlank="1" showInputMessage="1" showErrorMessage="1" error="XLBVal:6=-11850_x000d__x000a_" sqref="E221">
      <formula1>0</formula1>
      <formula2>300</formula2>
    </dataValidation>
    <dataValidation type="textLength" errorStyle="information" allowBlank="1" showInputMessage="1" showErrorMessage="1" error="XLBVal:6=10000000_x000d__x000a_" sqref="E25">
      <formula1>0</formula1>
      <formula2>300</formula2>
    </dataValidation>
    <dataValidation type="textLength" errorStyle="information" allowBlank="1" showInputMessage="1" showErrorMessage="1" error="XLBVal:6=0_x000d__x000a_" sqref="F33">
      <formula1>0</formula1>
      <formula2>300</formula2>
    </dataValidation>
    <dataValidation type="textLength" errorStyle="information" allowBlank="1" showInputMessage="1" showErrorMessage="1" error="XLBVal:6=-347551.07_x000d__x000a_" sqref="F166">
      <formula1>0</formula1>
      <formula2>300</formula2>
    </dataValidation>
    <dataValidation type="textLength" errorStyle="information" allowBlank="1" showInputMessage="1" showErrorMessage="1" error="XLBVal:6=-6000_x000d__x000a_" sqref="E183">
      <formula1>0</formula1>
      <formula2>300</formula2>
    </dataValidation>
    <dataValidation type="textLength" errorStyle="information" allowBlank="1" showInputMessage="1" showErrorMessage="1" error="XLBVal:6=0_x000d__x000a_" sqref="F154">
      <formula1>0</formula1>
      <formula2>300</formula2>
    </dataValidation>
    <dataValidation type="textLength" errorStyle="information" allowBlank="1" showInputMessage="1" showErrorMessage="1" error="XLBVal:6=0_x000d__x000a_" sqref="F186">
      <formula1>0</formula1>
      <formula2>300</formula2>
    </dataValidation>
    <dataValidation type="textLength" errorStyle="information" allowBlank="1" showInputMessage="1" showErrorMessage="1" error="XLBVal:6=430974.67_x000d__x000a_" sqref="F254">
      <formula1>0</formula1>
      <formula2>300</formula2>
    </dataValidation>
    <dataValidation type="textLength" errorStyle="information" allowBlank="1" showInputMessage="1" showErrorMessage="1" error="XLBVal:6=0_x000d__x000a_" sqref="E48">
      <formula1>0</formula1>
      <formula2>300</formula2>
    </dataValidation>
    <dataValidation type="textLength" errorStyle="information" allowBlank="1" showInputMessage="1" showErrorMessage="1" error="XLBVal:6=0_x000d__x000a_" sqref="F99">
      <formula1>0</formula1>
      <formula2>300</formula2>
    </dataValidation>
    <dataValidation type="textLength" errorStyle="information" allowBlank="1" showInputMessage="1" showErrorMessage="1" error="XLBVal:6=-1753841_x000d__x000a_" sqref="E290">
      <formula1>0</formula1>
      <formula2>300</formula2>
    </dataValidation>
    <dataValidation type="textLength" errorStyle="information" allowBlank="1" showInputMessage="1" showErrorMessage="1" error="XLBVal:6=0_x000d__x000a_" sqref="E202">
      <formula1>0</formula1>
      <formula2>300</formula2>
    </dataValidation>
    <dataValidation type="textLength" errorStyle="information" allowBlank="1" showInputMessage="1" showErrorMessage="1" error="XLBVal:6=311900.69_x000d__x000a_" sqref="F51">
      <formula1>0</formula1>
      <formula2>300</formula2>
    </dataValidation>
    <dataValidation type="textLength" errorStyle="information" allowBlank="1" showInputMessage="1" showErrorMessage="1" error="XLBVal:6=0_x000d__x000a_" sqref="F191">
      <formula1>0</formula1>
      <formula2>300</formula2>
    </dataValidation>
    <dataValidation type="textLength" errorStyle="information" allowBlank="1" showInputMessage="1" showErrorMessage="1" error="XLBVal:6=0_x000d__x000a_" sqref="E174">
      <formula1>0</formula1>
      <formula2>300</formula2>
    </dataValidation>
    <dataValidation type="textLength" errorStyle="information" allowBlank="1" showInputMessage="1" showErrorMessage="1" error="XLBVal:6=0_x000d__x000a_" sqref="E225">
      <formula1>0</formula1>
      <formula2>300</formula2>
    </dataValidation>
    <dataValidation type="textLength" errorStyle="information" allowBlank="1" showInputMessage="1" showErrorMessage="1" error="XLBVal:6=-287165.33_x000d__x000a_" sqref="F198">
      <formula1>0</formula1>
      <formula2>300</formula2>
    </dataValidation>
    <dataValidation type="textLength" errorStyle="information" allowBlank="1" showInputMessage="1" showErrorMessage="1" error="XLBVal:6=-1569190.51_x000d__x000a_" sqref="F170">
      <formula1>0</formula1>
      <formula2>300</formula2>
    </dataValidation>
    <dataValidation type="textLength" errorStyle="information" allowBlank="1" showInputMessage="1" showErrorMessage="1" error="XLBVal:6=-568663608.48_x000d__x000a_" sqref="F285">
      <formula1>0</formula1>
      <formula2>300</formula2>
    </dataValidation>
    <dataValidation type="textLength" errorStyle="information" allowBlank="1" showInputMessage="1" showErrorMessage="1" error="XLBVal:6=-63699753.43_x000d__x000a_" sqref="F294">
      <formula1>0</formula1>
      <formula2>300</formula2>
    </dataValidation>
    <dataValidation type="textLength" errorStyle="information" allowBlank="1" showInputMessage="1" showErrorMessage="1" error="XLBVal:6=0_x000d__x000a_" sqref="E72">
      <formula1>0</formula1>
      <formula2>300</formula2>
    </dataValidation>
    <dataValidation type="textLength" errorStyle="information" allowBlank="1" showInputMessage="1" showErrorMessage="1" error="XLBVal:6=0_x000d__x000a_" sqref="F219">
      <formula1>0</formula1>
      <formula2>300</formula2>
    </dataValidation>
    <dataValidation type="textLength" errorStyle="information" allowBlank="1" showInputMessage="1" showErrorMessage="1" error="XLBVal:6=0_x000d__x000a_" sqref="F222">
      <formula1>0</formula1>
      <formula2>300</formula2>
    </dataValidation>
    <dataValidation type="textLength" errorStyle="information" allowBlank="1" showInputMessage="1" showErrorMessage="1" error="XLBVal:6=0_x000d__x000a_" sqref="F104">
      <formula1>0</formula1>
      <formula2>300</formula2>
    </dataValidation>
    <dataValidation type="textLength" errorStyle="information" allowBlank="1" showInputMessage="1" showErrorMessage="1" error="XLBVal:6=0_x000d__x000a_" sqref="F167">
      <formula1>0</formula1>
      <formula2>300</formula2>
    </dataValidation>
    <dataValidation type="textLength" errorStyle="information" allowBlank="1" showInputMessage="1" showErrorMessage="1" error="XLBVal:6=0_x000d__x000a_" sqref="E177">
      <formula1>0</formula1>
      <formula2>300</formula2>
    </dataValidation>
    <dataValidation type="textLength" errorStyle="information" allowBlank="1" showInputMessage="1" showErrorMessage="1" error="XLBVal:6=-5738.63_x000d__x000a_" sqref="F125">
      <formula1>0</formula1>
      <formula2>300</formula2>
    </dataValidation>
    <dataValidation type="textLength" errorStyle="information" allowBlank="1" showInputMessage="1" showErrorMessage="1" error="XLBVal:6=0_x000d__x000a_" sqref="F202">
      <formula1>0</formula1>
      <formula2>300</formula2>
    </dataValidation>
    <dataValidation type="textLength" errorStyle="information" allowBlank="1" showInputMessage="1" showErrorMessage="1" error="XLBVal:6=0_x000d__x000a_" sqref="F54">
      <formula1>0</formula1>
      <formula2>300</formula2>
    </dataValidation>
    <dataValidation type="textLength" errorStyle="information" allowBlank="1" showInputMessage="1" showErrorMessage="1" error="XLBVal:6=168.22_x000d__x000a_" sqref="F159">
      <formula1>0</formula1>
      <formula2>300</formula2>
    </dataValidation>
    <dataValidation type="textLength" errorStyle="information" allowBlank="1" showInputMessage="1" showErrorMessage="1" error="XLBVal:6=0_x000d__x000a_" sqref="F18">
      <formula1>0</formula1>
      <formula2>300</formula2>
    </dataValidation>
    <dataValidation type="textLength" errorStyle="information" allowBlank="1" showInputMessage="1" showErrorMessage="1" error="XLBVal:6=-777973.02_x000d__x000a_" sqref="F108">
      <formula1>0</formula1>
      <formula2>300</formula2>
    </dataValidation>
    <dataValidation type="textLength" errorStyle="information" allowBlank="1" showInputMessage="1" showErrorMessage="1" error="XLBVal:6=0_x000d__x000a_" sqref="E67">
      <formula1>0</formula1>
      <formula2>300</formula2>
    </dataValidation>
    <dataValidation type="textLength" errorStyle="information" allowBlank="1" showInputMessage="1" showErrorMessage="1" error="XLBVal:6=0_x000d__x000a_" sqref="E173">
      <formula1>0</formula1>
      <formula2>300</formula2>
    </dataValidation>
    <dataValidation type="textLength" errorStyle="information" allowBlank="1" showInputMessage="1" showErrorMessage="1" error="XLBVal:6=0_x000d__x000a_" sqref="E237">
      <formula1>0</formula1>
      <formula2>300</formula2>
    </dataValidation>
    <dataValidation type="textLength" errorStyle="information" allowBlank="1" showInputMessage="1" showErrorMessage="1" error="XLBVal:6=-207148.66_x000d__x000a_" sqref="F277">
      <formula1>0</formula1>
      <formula2>300</formula2>
    </dataValidation>
    <dataValidation type="textLength" errorStyle="information" allowBlank="1" showInputMessage="1" showErrorMessage="1" error="XLBVal:6=0_x000d__x000a_" sqref="E150">
      <formula1>0</formula1>
      <formula2>300</formula2>
    </dataValidation>
    <dataValidation type="textLength" errorStyle="information" allowBlank="1" showInputMessage="1" showErrorMessage="1" error="XLBVal:6=0_x000d__x000a_" sqref="F135">
      <formula1>0</formula1>
      <formula2>300</formula2>
    </dataValidation>
    <dataValidation type="textLength" errorStyle="information" allowBlank="1" showInputMessage="1" showErrorMessage="1" error="XLBVal:6=-420289.2_x000d__x000a_" sqref="F273">
      <formula1>0</formula1>
      <formula2>300</formula2>
    </dataValidation>
    <dataValidation type="textLength" errorStyle="information" allowBlank="1" showInputMessage="1" showErrorMessage="1" error="XLBVal:6=-105367582.34_x000d__x000a_" sqref="E299">
      <formula1>0</formula1>
      <formula2>300</formula2>
    </dataValidation>
    <dataValidation type="textLength" errorStyle="information" allowBlank="1" showInputMessage="1" showErrorMessage="1" error="XLBVal:6=49076_x000d__x000a_" sqref="E107">
      <formula1>0</formula1>
      <formula2>300</formula2>
    </dataValidation>
    <dataValidation type="textLength" errorStyle="information" allowBlank="1" showInputMessage="1" showErrorMessage="1" error="XLBVal:6=0_x000d__x000a_" sqref="F144">
      <formula1>0</formula1>
      <formula2>300</formula2>
    </dataValidation>
    <dataValidation type="textLength" errorStyle="information" allowBlank="1" showInputMessage="1" showErrorMessage="1" error="XLBVal:6=0_x000d__x000a_" sqref="E83">
      <formula1>0</formula1>
      <formula2>300</formula2>
    </dataValidation>
    <dataValidation type="textLength" errorStyle="information" allowBlank="1" showInputMessage="1" showErrorMessage="1" error="XLBVal:6=-12259.42_x000d__x000a_" sqref="E219">
      <formula1>0</formula1>
      <formula2>300</formula2>
    </dataValidation>
    <dataValidation type="textLength" errorStyle="information" allowBlank="1" showInputMessage="1" showErrorMessage="1" error="XLBVal:6=-49920_x000d__x000a_" sqref="F88">
      <formula1>0</formula1>
      <formula2>300</formula2>
    </dataValidation>
    <dataValidation type="textLength" errorStyle="information" allowBlank="1" showInputMessage="1" showErrorMessage="1" error="XLBVal:6=0_x000d__x000a_" sqref="F128">
      <formula1>0</formula1>
      <formula2>300</formula2>
    </dataValidation>
    <dataValidation type="textLength" errorStyle="information" allowBlank="1" showInputMessage="1" showErrorMessage="1" error="XLBVal:6=0_x000d__x000a_" sqref="F282">
      <formula1>0</formula1>
      <formula2>300</formula2>
    </dataValidation>
    <dataValidation type="textLength" errorStyle="information" allowBlank="1" showInputMessage="1" showErrorMessage="1" error="XLBVal:6=5952534.62_x000d__x000a_" sqref="F20">
      <formula1>0</formula1>
      <formula2>300</formula2>
    </dataValidation>
    <dataValidation type="textLength" errorStyle="information" allowBlank="1" showInputMessage="1" showErrorMessage="1" error="XLBVal:6=0_x000d__x000a_" sqref="E103">
      <formula1>0</formula1>
      <formula2>300</formula2>
    </dataValidation>
    <dataValidation type="textLength" errorStyle="information" allowBlank="1" showInputMessage="1" showErrorMessage="1" error="XLBVal:6=0_x000d__x000a_" sqref="F181">
      <formula1>0</formula1>
      <formula2>300</formula2>
    </dataValidation>
    <dataValidation type="textLength" errorStyle="information" allowBlank="1" showInputMessage="1" showErrorMessage="1" error="XLBVal:6=0_x000d__x000a_" sqref="E127">
      <formula1>0</formula1>
      <formula2>300</formula2>
    </dataValidation>
    <dataValidation type="textLength" errorStyle="information" allowBlank="1" showInputMessage="1" showErrorMessage="1" error="XLBVal:6=88988.5_x000d__x000a_" sqref="F278">
      <formula1>0</formula1>
      <formula2>300</formula2>
    </dataValidation>
    <dataValidation type="textLength" errorStyle="information" allowBlank="1" showInputMessage="1" showErrorMessage="1" error="XLBVal:6=0_x000d__x000a_" sqref="F297">
      <formula1>0</formula1>
      <formula2>300</formula2>
    </dataValidation>
    <dataValidation type="textLength" errorStyle="information" allowBlank="1" showInputMessage="1" showErrorMessage="1" error="XLBVal:6=-14849.58_x000d__x000a_" sqref="E220">
      <formula1>0</formula1>
      <formula2>300</formula2>
    </dataValidation>
    <dataValidation type="textLength" errorStyle="information" allowBlank="1" showInputMessage="1" showErrorMessage="1" error="XLBVal:6=5290464.51_x000d__x000a_" sqref="F50">
      <formula1>0</formula1>
      <formula2>300</formula2>
    </dataValidation>
    <dataValidation type="textLength" errorStyle="information" allowBlank="1" showInputMessage="1" showErrorMessage="1" error="XLBVal:6=0_x000d__x000a_" sqref="F23">
      <formula1>0</formula1>
      <formula2>300</formula2>
    </dataValidation>
    <dataValidation type="textLength" errorStyle="information" allowBlank="1" showInputMessage="1" showErrorMessage="1" error="XLBVal:6=0_x000d__x000a_" sqref="F173">
      <formula1>0</formula1>
      <formula2>300</formula2>
    </dataValidation>
    <dataValidation type="textLength" errorStyle="information" allowBlank="1" showInputMessage="1" showErrorMessage="1" error="XLBVal:2=0_x000d__x000a_" sqref="E193">
      <formula1>0</formula1>
      <formula2>300</formula2>
    </dataValidation>
    <dataValidation type="textLength" errorStyle="information" allowBlank="1" showInputMessage="1" showErrorMessage="1" error="XLBVal:6=-275000_x000d__x000a_" sqref="F214">
      <formula1>0</formula1>
      <formula2>300</formula2>
    </dataValidation>
    <dataValidation type="textLength" errorStyle="information" allowBlank="1" showInputMessage="1" showErrorMessage="1" error="XLBVal:6=0_x000d__x000a_" sqref="E42">
      <formula1>0</formula1>
      <formula2>300</formula2>
    </dataValidation>
    <dataValidation type="textLength" errorStyle="information" allowBlank="1" showInputMessage="1" showErrorMessage="1" error="XLBVal:2=0_x000d__x000a_" sqref="F129">
      <formula1>0</formula1>
      <formula2>300</formula2>
    </dataValidation>
    <dataValidation type="textLength" errorStyle="information" allowBlank="1" showInputMessage="1" showErrorMessage="1" error="XLBVal:6=-1020990.51_x000d__x000a_" sqref="E170">
      <formula1>0</formula1>
      <formula2>300</formula2>
    </dataValidation>
    <dataValidation type="textLength" errorStyle="information" allowBlank="1" showInputMessage="1" showErrorMessage="1" error="XLBVal:6=0_x000d__x000a_" sqref="E248">
      <formula1>0</formula1>
      <formula2>300</formula2>
    </dataValidation>
    <dataValidation type="textLength" errorStyle="information" allowBlank="1" showInputMessage="1" showErrorMessage="1" error="XLBVal:6=0_x000d__x000a_" sqref="E49">
      <formula1>0</formula1>
      <formula2>300</formula2>
    </dataValidation>
    <dataValidation type="textLength" errorStyle="information" allowBlank="1" showInputMessage="1" showErrorMessage="1" error="XLBVal:6=3278982.95_x000d__x000a_" sqref="F44">
      <formula1>0</formula1>
      <formula2>300</formula2>
    </dataValidation>
    <dataValidation type="textLength" errorStyle="information" allowBlank="1" showInputMessage="1" showErrorMessage="1" error="XLBVal:6=-332899.7_x000d__x000a_" sqref="E77">
      <formula1>0</formula1>
      <formula2>300</formula2>
    </dataValidation>
    <dataValidation type="textLength" errorStyle="information" allowBlank="1" showInputMessage="1" showErrorMessage="1" error="XLBVal:6=0_x000d__x000a_" sqref="E176">
      <formula1>0</formula1>
      <formula2>300</formula2>
    </dataValidation>
    <dataValidation type="textLength" errorStyle="information" allowBlank="1" showInputMessage="1" showErrorMessage="1" error="XLBVal:6=0_x000d__x000a_" sqref="E92">
      <formula1>0</formula1>
      <formula2>300</formula2>
    </dataValidation>
    <dataValidation type="textLength" errorStyle="information" allowBlank="1" showInputMessage="1" showErrorMessage="1" error="XLBVal:6=0_x000d__x000a_" sqref="F84">
      <formula1>0</formula1>
      <formula2>300</formula2>
    </dataValidation>
    <dataValidation type="textLength" errorStyle="information" allowBlank="1" showInputMessage="1" showErrorMessage="1" error="XLBVal:6=-7814711.47_x000d__x000a_" sqref="E253">
      <formula1>0</formula1>
      <formula2>300</formula2>
    </dataValidation>
    <dataValidation type="textLength" errorStyle="information" allowBlank="1" showInputMessage="1" showErrorMessage="1" error="XLBVal:6=0_x000d__x000a_" sqref="E151">
      <formula1>0</formula1>
      <formula2>300</formula2>
    </dataValidation>
    <dataValidation type="textLength" errorStyle="information" allowBlank="1" showInputMessage="1" showErrorMessage="1" error="XLBVal:6=-8671499.85_x000d__x000a_" sqref="E156">
      <formula1>0</formula1>
      <formula2>300</formula2>
    </dataValidation>
    <dataValidation type="textLength" errorStyle="information" allowBlank="1" showInputMessage="1" showErrorMessage="1" error="XLBVal:6=0_x000d__x000a_" sqref="E191">
      <formula1>0</formula1>
      <formula2>300</formula2>
    </dataValidation>
    <dataValidation type="textLength" errorStyle="information" allowBlank="1" showInputMessage="1" showErrorMessage="1" error="XLBVal:6=0_x000d__x000a_" sqref="F14">
      <formula1>0</formula1>
      <formula2>300</formula2>
    </dataValidation>
    <dataValidation type="textLength" errorStyle="information" allowBlank="1" showInputMessage="1" showErrorMessage="1" error="XLBVal:6=0_x000d__x000a_" sqref="F172">
      <formula1>0</formula1>
      <formula2>300</formula2>
    </dataValidation>
    <dataValidation type="textLength" errorStyle="information" allowBlank="1" showInputMessage="1" showErrorMessage="1" error="XLBVal:6=-10991369.7_x000d__x000a_" sqref="E283">
      <formula1>0</formula1>
      <formula2>300</formula2>
    </dataValidation>
    <dataValidation type="textLength" errorStyle="information" allowBlank="1" showInputMessage="1" showErrorMessage="1" error="XLBVal:6=0_x000d__x000a_" sqref="F91">
      <formula1>0</formula1>
      <formula2>300</formula2>
    </dataValidation>
    <dataValidation type="textLength" errorStyle="information" allowBlank="1" showInputMessage="1" showErrorMessage="1" error="XLBVal:6=-0.42_x000d__x000a_" sqref="E250">
      <formula1>0</formula1>
      <formula2>300</formula2>
    </dataValidation>
    <dataValidation type="textLength" errorStyle="information" allowBlank="1" showInputMessage="1" showErrorMessage="1" error="XLBVal:6=0_x000d__x000a_" sqref="E262">
      <formula1>0</formula1>
      <formula2>300</formula2>
    </dataValidation>
    <dataValidation type="textLength" errorStyle="information" allowBlank="1" showInputMessage="1" showErrorMessage="1" error="XLBVal:6=-1287.19_x000d__x000a_" sqref="F223">
      <formula1>0</formula1>
      <formula2>300</formula2>
    </dataValidation>
    <dataValidation type="textLength" errorStyle="information" allowBlank="1" showInputMessage="1" showErrorMessage="1" error="XLBVal:6=-94216.81_x000d__x000a_" sqref="E205">
      <formula1>0</formula1>
      <formula2>300</formula2>
    </dataValidation>
    <dataValidation type="textLength" errorStyle="information" allowBlank="1" showInputMessage="1" showErrorMessage="1" error="XLBVal:6=0_x000d__x000a_" sqref="F226">
      <formula1>0</formula1>
      <formula2>300</formula2>
    </dataValidation>
    <dataValidation type="textLength" errorStyle="information" allowBlank="1" showInputMessage="1" showErrorMessage="1" error="XLBVal:6=0_x000d__x000a_" sqref="E297">
      <formula1>0</formula1>
      <formula2>300</formula2>
    </dataValidation>
    <dataValidation type="textLength" errorStyle="information" allowBlank="1" showInputMessage="1" showErrorMessage="1" error="XLBVal:6=841244.84_x000d__x000a_" sqref="F148">
      <formula1>0</formula1>
      <formula2>300</formula2>
    </dataValidation>
    <dataValidation type="textLength" errorStyle="information" allowBlank="1" showInputMessage="1" showErrorMessage="1" error="XLBVal:6=0_x000d__x000a_" sqref="F199">
      <formula1>0</formula1>
      <formula2>300</formula2>
    </dataValidation>
    <dataValidation type="textLength" errorStyle="information" allowBlank="1" showInputMessage="1" showErrorMessage="1" error="XLBVal:6=801771.98_x000d__x000a_" sqref="F133">
      <formula1>0</formula1>
      <formula2>300</formula2>
    </dataValidation>
    <dataValidation type="textLength" errorStyle="information" allowBlank="1" showInputMessage="1" showErrorMessage="1" error="XLBVal:6=-1394427.4_x000d__x000a_" sqref="E274">
      <formula1>0</formula1>
      <formula2>300</formula2>
    </dataValidation>
    <dataValidation type="textLength" errorStyle="information" allowBlank="1" showInputMessage="1" showErrorMessage="1" error="XLBVal:6=9995429_x000d__x000a_" sqref="E157">
      <formula1>0</formula1>
      <formula2>300</formula2>
    </dataValidation>
    <dataValidation type="textLength" errorStyle="information" allowBlank="1" showInputMessage="1" showErrorMessage="1" error="XLBVal:6=0_x000d__x000a_" sqref="F58">
      <formula1>0</formula1>
      <formula2>300</formula2>
    </dataValidation>
    <dataValidation type="textLength" errorStyle="information" allowBlank="1" showInputMessage="1" showErrorMessage="1" error="XLBVal:6=-202820.08_x000d__x000a_" sqref="E276">
      <formula1>0</formula1>
      <formula2>300</formula2>
    </dataValidation>
    <dataValidation type="textLength" errorStyle="information" allowBlank="1" showInputMessage="1" showErrorMessage="1" error="XLBVal:6=0_x000d__x000a_" sqref="F35">
      <formula1>0</formula1>
      <formula2>300</formula2>
    </dataValidation>
    <dataValidation type="textLength" errorStyle="information" allowBlank="1" showInputMessage="1" showErrorMessage="1" error="XLBVal:6=0_x000d__x000a_" sqref="F155">
      <formula1>0</formula1>
      <formula2>300</formula2>
    </dataValidation>
    <dataValidation type="textLength" errorStyle="information" allowBlank="1" showInputMessage="1" showErrorMessage="1" error="XLBVal:6=0_x000d__x000a_" sqref="E16">
      <formula1>0</formula1>
      <formula2>300</formula2>
    </dataValidation>
    <dataValidation type="textLength" errorStyle="information" allowBlank="1" showInputMessage="1" showErrorMessage="1" error="XLBVal:6=-78771.49_x000d__x000a_" sqref="F207">
      <formula1>0</formula1>
      <formula2>300</formula2>
    </dataValidation>
    <dataValidation type="textLength" errorStyle="information" allowBlank="1" showInputMessage="1" showErrorMessage="1" error="XLBVal:6=-6854287.08_x000d__x000a_" sqref="F290">
      <formula1>0</formula1>
      <formula2>300</formula2>
    </dataValidation>
    <dataValidation type="textLength" errorStyle="information" allowBlank="1" showInputMessage="1" showErrorMessage="1" error="XLBVal:6=0_x000d__x000a_" sqref="F160">
      <formula1>0</formula1>
      <formula2>300</formula2>
    </dataValidation>
    <dataValidation type="textLength" errorStyle="information" allowBlank="1" showInputMessage="1" showErrorMessage="1" error="XLBVal:6=-69113.95_x000d__x000a_" sqref="F235">
      <formula1>0</formula1>
      <formula2>300</formula2>
    </dataValidation>
    <dataValidation type="textLength" errorStyle="information" allowBlank="1" showInputMessage="1" showErrorMessage="1" error="XLBVal:6=-1375_x000d__x000a_" sqref="E68">
      <formula1>0</formula1>
      <formula2>300</formula2>
    </dataValidation>
    <dataValidation type="textLength" errorStyle="information" allowBlank="1" showInputMessage="1" showErrorMessage="1" error="XLBVal:6=4023220.66_x000d__x000a_" sqref="E24">
      <formula1>0</formula1>
      <formula2>300</formula2>
    </dataValidation>
    <dataValidation type="textLength" errorStyle="information" allowBlank="1" showInputMessage="1" showErrorMessage="1" error="XLBVal:6=-5199_x000d__x000a_" sqref="F70">
      <formula1>0</formula1>
      <formula2>300</formula2>
    </dataValidation>
    <dataValidation type="textLength" errorStyle="information" allowBlank="1" showInputMessage="1" showErrorMessage="1" error="XLBVal:6=-571057_x000d__x000a_" sqref="E256">
      <formula1>0</formula1>
      <formula2>300</formula2>
    </dataValidation>
    <dataValidation type="textLength" errorStyle="information" allowBlank="1" showInputMessage="1" showErrorMessage="1" error="XLBVal:6=18011_x000d__x000a_" sqref="E106">
      <formula1>0</formula1>
      <formula2>300</formula2>
    </dataValidation>
    <dataValidation type="textLength" errorStyle="information" allowBlank="1" showInputMessage="1" showErrorMessage="1" error="XLBVal:6=0_x000d__x000a_" sqref="F149">
      <formula1>0</formula1>
      <formula2>300</formula2>
    </dataValidation>
    <dataValidation type="textLength" errorStyle="information" allowBlank="1" showInputMessage="1" showErrorMessage="1" error="XLBVal:6=0_x000d__x000a_" sqref="E14">
      <formula1>0</formula1>
      <formula2>300</formula2>
    </dataValidation>
    <dataValidation type="textLength" errorStyle="information" allowBlank="1" showInputMessage="1" showErrorMessage="1" error="XLBVal:6=0_x000d__x000a_" sqref="E138">
      <formula1>0</formula1>
      <formula2>300</formula2>
    </dataValidation>
    <dataValidation type="textLength" errorStyle="information" allowBlank="1" showInputMessage="1" showErrorMessage="1" error="XLBVal:6=-2365_x000d__x000a_" sqref="F218">
      <formula1>0</formula1>
      <formula2>300</formula2>
    </dataValidation>
    <dataValidation type="textLength" errorStyle="information" allowBlank="1" showInputMessage="1" showErrorMessage="1" error="XLBVal:6=1452325.55_x000d__x000a_" sqref="F265">
      <formula1>0</formula1>
      <formula2>300</formula2>
    </dataValidation>
    <dataValidation type="textLength" errorStyle="information" allowBlank="1" showInputMessage="1" showErrorMessage="1" error="XLBVal:6=-1018528.61_x000d__x000a_" sqref="E200">
      <formula1>0</formula1>
      <formula2>300</formula2>
    </dataValidation>
    <dataValidation type="textLength" errorStyle="information" allowBlank="1" showInputMessage="1" showErrorMessage="1" error="XLBVal:6=0_x000d__x000a_" sqref="F89">
      <formula1>0</formula1>
      <formula2>300</formula2>
    </dataValidation>
    <dataValidation type="textLength" errorStyle="information" allowBlank="1" showInputMessage="1" showErrorMessage="1" error="XLBVal:6=-2383735.76_x000d__x000a_" sqref="E268">
      <formula1>0</formula1>
      <formula2>300</formula2>
    </dataValidation>
    <dataValidation type="textLength" errorStyle="information" allowBlank="1" showInputMessage="1" showErrorMessage="1" error="XLBVal:2=0_x000d__x000a_" sqref="E130">
      <formula1>0</formula1>
      <formula2>300</formula2>
    </dataValidation>
    <dataValidation type="textLength" errorStyle="information" allowBlank="1" showInputMessage="1" showErrorMessage="1" error="XLBVal:6=-90100.17_x000d__x000a_" sqref="E56">
      <formula1>0</formula1>
      <formula2>300</formula2>
    </dataValidation>
    <dataValidation type="textLength" errorStyle="information" allowBlank="1" showInputMessage="1" showErrorMessage="1" error="XLBVal:6=57658734.62_x000d__x000a_" sqref="E31">
      <formula1>0</formula1>
      <formula2>300</formula2>
    </dataValidation>
    <dataValidation type="textLength" errorStyle="information" allowBlank="1" showInputMessage="1" showErrorMessage="1" error="XLBVal:6=0_x000d__x000a_" sqref="F83">
      <formula1>0</formula1>
      <formula2>300</formula2>
    </dataValidation>
    <dataValidation type="textLength" errorStyle="information" allowBlank="1" showInputMessage="1" showErrorMessage="1" error="XLBVal:6=-1634669.56_x000d__x000a_" sqref="E298">
      <formula1>0</formula1>
      <formula2>300</formula2>
    </dataValidation>
    <dataValidation type="textLength" errorStyle="information" allowBlank="1" showInputMessage="1" showErrorMessage="1" error="XLBVal:6=0_x000d__x000a_" sqref="E140">
      <formula1>0</formula1>
      <formula2>300</formula2>
    </dataValidation>
    <dataValidation type="textLength" errorStyle="information" allowBlank="1" showInputMessage="1" showErrorMessage="1" error="XLBVal:6=88988.5_x000d__x000a_" sqref="E278">
      <formula1>0</formula1>
      <formula2>300</formula2>
    </dataValidation>
    <dataValidation type="textLength" errorStyle="information" allowBlank="1" showInputMessage="1" showErrorMessage="1" error="XLBVal:6=51130108.64_x000d__x000a_" sqref="F287">
      <formula1>0</formula1>
      <formula2>300</formula2>
    </dataValidation>
    <dataValidation type="textLength" errorStyle="information" allowBlank="1" showInputMessage="1" showErrorMessage="1" error="XLBVal:6=0_x000d__x000a_" sqref="E300">
      <formula1>0</formula1>
      <formula2>300</formula2>
    </dataValidation>
    <dataValidation type="textLength" errorStyle="information" allowBlank="1" showInputMessage="1" showErrorMessage="1" error="XLBVal:6=0_x000d__x000a_" sqref="E47">
      <formula1>0</formula1>
      <formula2>300</formula2>
    </dataValidation>
    <dataValidation type="textLength" errorStyle="information" allowBlank="1" showInputMessage="1" showErrorMessage="1" error="XLBVal:6=0_x000d__x000a_" sqref="E61">
      <formula1>0</formula1>
      <formula2>300</formula2>
    </dataValidation>
    <dataValidation type="textLength" errorStyle="information" allowBlank="1" showInputMessage="1" showErrorMessage="1" error="XLBVal:6=0_x000d__x000a_" sqref="F146">
      <formula1>0</formula1>
      <formula2>300</formula2>
    </dataValidation>
    <dataValidation type="textLength" errorStyle="information" allowBlank="1" showInputMessage="1" showErrorMessage="1" error="XLBVal:6=0_x000d__x000a_" sqref="F72">
      <formula1>0</formula1>
      <formula2>300</formula2>
    </dataValidation>
    <dataValidation type="textLength" errorStyle="information" allowBlank="1" showInputMessage="1" showErrorMessage="1" error="XLBVal:6=0_x000d__x000a_" sqref="E179">
      <formula1>0</formula1>
      <formula2>300</formula2>
    </dataValidation>
    <dataValidation type="textLength" errorStyle="information" allowBlank="1" showInputMessage="1" showErrorMessage="1" error="XLBVal:6=-56488.61_x000d__x000a_" sqref="E206">
      <formula1>0</formula1>
      <formula2>300</formula2>
    </dataValidation>
    <dataValidation type="textLength" errorStyle="information" allowBlank="1" showInputMessage="1" showErrorMessage="1" error="XLBVal:6=-12605.7_x000d__x000a_" sqref="F220">
      <formula1>0</formula1>
      <formula2>300</formula2>
    </dataValidation>
    <dataValidation type="textLength" errorStyle="information" allowBlank="1" showInputMessage="1" showErrorMessage="1" error="XLBVal:6=487275.11_x000d__x000a_" sqref="F119">
      <formula1>0</formula1>
      <formula2>300</formula2>
    </dataValidation>
    <dataValidation type="textLength" errorStyle="information" allowBlank="1" showInputMessage="1" showErrorMessage="1" error="XLBVal:6=-50013.44_x000d__x000a_" sqref="E114">
      <formula1>0</formula1>
      <formula2>300</formula2>
    </dataValidation>
    <dataValidation type="textLength" errorStyle="information" allowBlank="1" showInputMessage="1" showErrorMessage="1" error="XLBVal:6=-89714795.22_x000d__x000a_" sqref="F264">
      <formula1>0</formula1>
      <formula2>300</formula2>
    </dataValidation>
    <dataValidation type="textLength" errorStyle="information" allowBlank="1" showInputMessage="1" showErrorMessage="1" error="XLBVal:6=-1836278.8_x000d__x000a_" sqref="F279">
      <formula1>0</formula1>
      <formula2>300</formula2>
    </dataValidation>
    <dataValidation type="textLength" errorStyle="information" allowBlank="1" showInputMessage="1" showErrorMessage="1" error="XLBVal:6=0_x000d__x000a_" sqref="F66">
      <formula1>0</formula1>
      <formula2>300</formula2>
    </dataValidation>
    <dataValidation type="textLength" errorStyle="information" allowBlank="1" showInputMessage="1" showErrorMessage="1" error="XLBVal:6=63162918.05_x000d__x000a_" sqref="F31">
      <formula1>0</formula1>
      <formula2>300</formula2>
    </dataValidation>
    <dataValidation type="textLength" errorStyle="information" allowBlank="1" showInputMessage="1" showErrorMessage="1" error="XLBVal:6=887727.91_x000d__x000a_" sqref="F40">
      <formula1>0</formula1>
      <formula2>300</formula2>
    </dataValidation>
    <dataValidation type="textLength" errorStyle="information" allowBlank="1" showInputMessage="1" showErrorMessage="1" error="XLBVal:6=587604_x000d__x000a_" sqref="F29">
      <formula1>0</formula1>
      <formula2>300</formula2>
    </dataValidation>
    <dataValidation type="textLength" errorStyle="information" allowBlank="1" showInputMessage="1" showErrorMessage="1" error="XLBVal:6=-7010018_x000d__x000a_" sqref="E267">
      <formula1>0</formula1>
      <formula2>300</formula2>
    </dataValidation>
    <dataValidation type="textLength" errorStyle="information" allowBlank="1" showInputMessage="1" showErrorMessage="1" error="XLBVal:6=0_x000d__x000a_" sqref="F92">
      <formula1>0</formula1>
      <formula2>300</formula2>
    </dataValidation>
    <dataValidation type="textLength" errorStyle="information" allowBlank="1" showInputMessage="1" showErrorMessage="1" error="XLBVal:6=0_x000d__x000a_" sqref="F263">
      <formula1>0</formula1>
      <formula2>300</formula2>
    </dataValidation>
    <dataValidation type="textLength" errorStyle="information" allowBlank="1" showInputMessage="1" showErrorMessage="1" error="XLBVal:6=-1951380.44_x000d__x000a_" sqref="F93">
      <formula1>0</formula1>
      <formula2>300</formula2>
    </dataValidation>
    <dataValidation type="textLength" errorStyle="information" allowBlank="1" showInputMessage="1" showErrorMessage="1" error="XLBVal:6=0_x000d__x000a_" sqref="E155">
      <formula1>0</formula1>
      <formula2>300</formula2>
    </dataValidation>
    <dataValidation type="textLength" errorStyle="information" allowBlank="1" showInputMessage="1" showErrorMessage="1" error="XLBVal:6=0_x000d__x000a_" sqref="E239">
      <formula1>0</formula1>
      <formula2>300</formula2>
    </dataValidation>
    <dataValidation type="textLength" errorStyle="information" allowBlank="1" showInputMessage="1" showErrorMessage="1" error="XLBVal:6=2671455.36_x000d__x000a_" sqref="E44">
      <formula1>0</formula1>
      <formula2>300</formula2>
    </dataValidation>
    <dataValidation type="textLength" errorStyle="information" allowBlank="1" showInputMessage="1" showErrorMessage="1" error="XLBVal:6=-7612352.71_x000d__x000a_" sqref="F253">
      <formula1>0</formula1>
      <formula2>300</formula2>
    </dataValidation>
    <dataValidation type="textLength" errorStyle="information" allowBlank="1" showInputMessage="1" showErrorMessage="1" error="XLBVal:6=-711336.48_x000d__x000a_" sqref="E272">
      <formula1>0</formula1>
      <formula2>300</formula2>
    </dataValidation>
    <dataValidation type="textLength" errorStyle="information" allowBlank="1" showInputMessage="1" showErrorMessage="1" error="XLBVal:6=978084960.06_x000d__x000a_" sqref="F302">
      <formula1>0</formula1>
      <formula2>300</formula2>
    </dataValidation>
    <dataValidation type="textLength" errorStyle="information" allowBlank="1" showInputMessage="1" showErrorMessage="1" error="XLBVal:6=0_x000d__x000a_" sqref="E178">
      <formula1>0</formula1>
      <formula2>300</formula2>
    </dataValidation>
    <dataValidation type="textLength" errorStyle="information" allowBlank="1" showInputMessage="1" showErrorMessage="1" error="XLBVal:6=-141938.5_x000d__x000a_" sqref="E209">
      <formula1>0</formula1>
      <formula2>300</formula2>
    </dataValidation>
    <dataValidation type="textLength" errorStyle="information" allowBlank="1" showInputMessage="1" showErrorMessage="1" error="XLBVal:6=543528_x000d__x000a_" sqref="E29">
      <formula1>0</formula1>
      <formula2>300</formula2>
    </dataValidation>
    <dataValidation type="textLength" errorStyle="information" allowBlank="1" showInputMessage="1" showErrorMessage="1" error="XLBVal:6=0_x000d__x000a_" sqref="F178">
      <formula1>0</formula1>
      <formula2>300</formula2>
    </dataValidation>
    <dataValidation type="textLength" errorStyle="information" allowBlank="1" showInputMessage="1" showErrorMessage="1" error="XLBVal:6=80243.05_x000d__x000a_" sqref="F109">
      <formula1>0</formula1>
      <formula2>300</formula2>
    </dataValidation>
    <dataValidation type="textLength" errorStyle="information" allowBlank="1" showInputMessage="1" showErrorMessage="1" error="XLBVal:6=5504183.43_x000d__x000a_" sqref="E50">
      <formula1>0</formula1>
      <formula2>300</formula2>
    </dataValidation>
    <dataValidation type="textLength" errorStyle="information" allowBlank="1" showInputMessage="1" showErrorMessage="1" error="XLBVal:6=4070336.84_x000d__x000a_" sqref="E13">
      <formula1>0</formula1>
      <formula2>300</formula2>
    </dataValidation>
    <dataValidation type="textLength" errorStyle="information" allowBlank="1" showInputMessage="1" showErrorMessage="1" error="XLBVal:6=156778.91_x000d__x000a_" sqref="E275">
      <formula1>0</formula1>
      <formula2>300</formula2>
    </dataValidation>
    <dataValidation type="textLength" errorStyle="information" allowBlank="1" showInputMessage="1" showErrorMessage="1" error="XLBVal:6=0_x000d__x000a_" sqref="F126">
      <formula1>0</formula1>
      <formula2>300</formula2>
    </dataValidation>
    <dataValidation type="textLength" errorStyle="information" allowBlank="1" showInputMessage="1" showErrorMessage="1" error="XLBVal:6=0_x000d__x000a_" sqref="F261">
      <formula1>0</formula1>
      <formula2>300</formula2>
    </dataValidation>
    <dataValidation type="textLength" errorStyle="information" allowBlank="1" showInputMessage="1" showErrorMessage="1" error="XLBVal:6=-388915_x000d__x000a_" sqref="F201">
      <formula1>0</formula1>
      <formula2>300</formula2>
    </dataValidation>
    <dataValidation type="textLength" errorStyle="information" allowBlank="1" showInputMessage="1" showErrorMessage="1" error="XLBVal:6=-81606.78_x000d__x000a_" sqref="F78">
      <formula1>0</formula1>
      <formula2>300</formula2>
    </dataValidation>
    <dataValidation type="textLength" errorStyle="information" allowBlank="1" showInputMessage="1" showErrorMessage="1" error="XLBVal:6=-4764.5_x000d__x000a_" sqref="F231">
      <formula1>0</formula1>
      <formula2>300</formula2>
    </dataValidation>
    <dataValidation type="textLength" errorStyle="information" allowBlank="1" showInputMessage="1" showErrorMessage="1" error="XLBVal:6=0_x000d__x000a_" sqref="F59">
      <formula1>0</formula1>
      <formula2>300</formula2>
    </dataValidation>
    <dataValidation type="textLength" errorStyle="information" allowBlank="1" showInputMessage="1" showErrorMessage="1" error="XLBVal:6=-970732.6_x000d__x000a_" sqref="F272">
      <formula1>0</formula1>
      <formula2>300</formula2>
    </dataValidation>
    <dataValidation type="textLength" errorStyle="information" allowBlank="1" showInputMessage="1" showErrorMessage="1" error="XLBVal:6=0_x000d__x000a_" sqref="F212">
      <formula1>0</formula1>
      <formula2>300</formula2>
    </dataValidation>
    <dataValidation type="textLength" errorStyle="information" allowBlank="1" showInputMessage="1" showErrorMessage="1" error="XLBVal:6=-49417300_x000d__x000a_" sqref="F288">
      <formula1>0</formula1>
      <formula2>300</formula2>
    </dataValidation>
    <dataValidation type="textLength" errorStyle="information" allowBlank="1" showInputMessage="1" showErrorMessage="1" error="XLBVal:6=-5990_x000d__x000a_" sqref="E228">
      <formula1>0</formula1>
      <formula2>300</formula2>
    </dataValidation>
    <dataValidation type="textLength" errorStyle="information" allowBlank="1" showInputMessage="1" showErrorMessage="1" error="XLBVal:6=0_x000d__x000a_" sqref="E34">
      <formula1>0</formula1>
      <formula2>300</formula2>
    </dataValidation>
    <dataValidation type="textLength" errorStyle="information" allowBlank="1" showInputMessage="1" showErrorMessage="1" error="XLBVal:6=1375_x000d__x000a_" sqref="E19">
      <formula1>0</formula1>
      <formula2>300</formula2>
    </dataValidation>
    <dataValidation type="textLength" errorStyle="information" allowBlank="1" showInputMessage="1" showErrorMessage="1" error="XLBVal:6=0_x000d__x000a_" sqref="E39">
      <formula1>0</formula1>
      <formula2>300</formula2>
    </dataValidation>
    <dataValidation type="textLength" errorStyle="information" allowBlank="1" showInputMessage="1" showErrorMessage="1" error="XLBVal:6=-616409.33_x000d__x000a_" sqref="F65">
      <formula1>0</formula1>
      <formula2>300</formula2>
    </dataValidation>
    <dataValidation type="textLength" errorStyle="information" allowBlank="1" showInputMessage="1" showErrorMessage="1" error="XLBVal:6=0_x000d__x000a_" sqref="E99">
      <formula1>0</formula1>
      <formula2>300</formula2>
    </dataValidation>
    <dataValidation type="textLength" errorStyle="information" allowBlank="1" showInputMessage="1" showErrorMessage="1" error="XLBVal:6=17153.15_x000d__x000a_" sqref="E30">
      <formula1>0</formula1>
      <formula2>300</formula2>
    </dataValidation>
    <dataValidation type="textLength" errorStyle="information" allowBlank="1" showInputMessage="1" showErrorMessage="1" error="XLBVal:6=547678.39_x000d__x000a_" sqref="E115">
      <formula1>0</formula1>
      <formula2>300</formula2>
    </dataValidation>
    <dataValidation type="textLength" errorStyle="information" allowBlank="1" showInputMessage="1" showErrorMessage="1" error="XLBVal:6=-300161.8_x000d__x000a_" sqref="E108">
      <formula1>0</formula1>
      <formula2>300</formula2>
    </dataValidation>
    <dataValidation type="textLength" errorStyle="information" allowBlank="1" showInputMessage="1" showErrorMessage="1" error="XLBVal:6=-3244381.69_x000d__x000a_" sqref="E69">
      <formula1>0</formula1>
      <formula2>300</formula2>
    </dataValidation>
    <dataValidation type="textLength" errorStyle="information" allowBlank="1" showInputMessage="1" showErrorMessage="1" error="XLBVal:6=0_x000d__x000a_" sqref="E38">
      <formula1>0</formula1>
      <formula2>300</formula2>
    </dataValidation>
    <dataValidation type="textLength" errorStyle="information" allowBlank="1" showInputMessage="1" showErrorMessage="1" error="XLBVal:6=0_x000d__x000a_" sqref="F137">
      <formula1>0</formula1>
      <formula2>300</formula2>
    </dataValidation>
    <dataValidation type="textLength" errorStyle="information" allowBlank="1" showInputMessage="1" showErrorMessage="1" error="XLBVal:6=0_x000d__x000a_" sqref="F257">
      <formula1>0</formula1>
      <formula2>300</formula2>
    </dataValidation>
    <dataValidation type="textLength" errorStyle="information" allowBlank="1" showInputMessage="1" showErrorMessage="1" error="XLBVal:6=-37149300_x000d__x000a_" sqref="E288">
      <formula1>0</formula1>
      <formula2>300</formula2>
    </dataValidation>
    <dataValidation type="textLength" errorStyle="information" allowBlank="1" showInputMessage="1" showErrorMessage="1" error="XLBVal:6=0_x000d__x000a_" sqref="E126">
      <formula1>0</formula1>
      <formula2>300</formula2>
    </dataValidation>
    <dataValidation type="textLength" errorStyle="information" allowBlank="1" showInputMessage="1" showErrorMessage="1" error="XLBVal:6=-1972733_x000d__x000a_" sqref="F295">
      <formula1>0</formula1>
      <formula2>300</formula2>
    </dataValidation>
    <dataValidation type="textLength" errorStyle="information" allowBlank="1" showInputMessage="1" showErrorMessage="1" error="XLBVal:2=0_x000d__x000a_" sqref="E101">
      <formula1>0</formula1>
      <formula2>300</formula2>
    </dataValidation>
    <dataValidation type="textLength" errorStyle="information" allowBlank="1" showInputMessage="1" showErrorMessage="1" error="XLBVal:6=0_x000d__x000a_" sqref="F60">
      <formula1>0</formula1>
      <formula2>300</formula2>
    </dataValidation>
    <dataValidation type="textLength" errorStyle="information" allowBlank="1" showInputMessage="1" showErrorMessage="1" error="XLBVal:6=724119_x000d__x000a_" sqref="F28">
      <formula1>0</formula1>
      <formula2>300</formula2>
    </dataValidation>
    <dataValidation type="textLength" errorStyle="information" allowBlank="1" showInputMessage="1" showErrorMessage="1" error="XLBVal:6=0_x000d__x000a_" sqref="F138">
      <formula1>0</formula1>
      <formula2>300</formula2>
    </dataValidation>
    <dataValidation type="textLength" errorStyle="information" allowBlank="1" showInputMessage="1" showErrorMessage="1" error="XLBVal:6=0_x000d__x000a_" sqref="F102">
      <formula1>0</formula1>
      <formula2>300</formula2>
    </dataValidation>
    <dataValidation type="textLength" errorStyle="information" allowBlank="1" showInputMessage="1" showErrorMessage="1" error="XLBVal:6=0_x000d__x000a_" sqref="E259">
      <formula1>0</formula1>
      <formula2>300</formula2>
    </dataValidation>
    <dataValidation type="textLength" errorStyle="information" allowBlank="1" showInputMessage="1" showErrorMessage="1" error="XLBVal:6=706108_x000d__x000a_" sqref="E28">
      <formula1>0</formula1>
      <formula2>300</formula2>
    </dataValidation>
    <dataValidation type="textLength" errorStyle="information" allowBlank="1" showInputMessage="1" showErrorMessage="1" error="XLBVal:6=1509596.8_x000d__x000a_" sqref="E255">
      <formula1>0</formula1>
      <formula2>300</formula2>
    </dataValidation>
    <dataValidation type="textLength" errorStyle="information" allowBlank="1" showInputMessage="1" showErrorMessage="1" error="XLBVal:6=-6488868.78_x000d__x000a_" sqref="E266">
      <formula1>0</formula1>
      <formula2>300</formula2>
    </dataValidation>
    <dataValidation type="textLength" errorStyle="information" allowBlank="1" showInputMessage="1" showErrorMessage="1" error="XLBVal:6=0_x000d__x000a_" sqref="F37">
      <formula1>0</formula1>
      <formula2>300</formula2>
    </dataValidation>
    <dataValidation type="textLength" errorStyle="information" allowBlank="1" showInputMessage="1" showErrorMessage="1" error="XLBVal:6=5199_x000d__x000a_" sqref="E21">
      <formula1>0</formula1>
      <formula2>300</formula2>
    </dataValidation>
    <dataValidation type="textLength" errorStyle="information" allowBlank="1" showInputMessage="1" showErrorMessage="1" error="XLBVal:6=0.75_x000d__x000a_" sqref="E246">
      <formula1>0</formula1>
      <formula2>300</formula2>
    </dataValidation>
    <dataValidation type="textLength" errorStyle="information" allowBlank="1" showInputMessage="1" showErrorMessage="1" error="XLBVal:6=-676027.51_x000d__x000a_" sqref="F86">
      <formula1>0</formula1>
      <formula2>300</formula2>
    </dataValidation>
    <dataValidation type="textLength" errorStyle="information" allowBlank="1" showInputMessage="1" showErrorMessage="1" error="XLBVal:6=-112370.62_x000d__x000a_" sqref="E207">
      <formula1>0</formula1>
      <formula2>300</formula2>
    </dataValidation>
    <dataValidation type="textLength" errorStyle="information" allowBlank="1" showInputMessage="1" showErrorMessage="1" error="XLBVal:6=-62007.79_x000d__x000a_" sqref="F114">
      <formula1>0</formula1>
      <formula2>300</formula2>
    </dataValidation>
    <dataValidation type="textLength" errorStyle="information" allowBlank="1" showInputMessage="1" showErrorMessage="1" error="XLBVal:6=0_x000d__x000a_" sqref="F41">
      <formula1>0</formula1>
      <formula2>300</formula2>
    </dataValidation>
    <dataValidation type="textLength" errorStyle="information" allowBlank="1" showInputMessage="1" showErrorMessage="1" error="XLBVal:6=-4842378.07_x000d__x000a_" sqref="E270">
      <formula1>0</formula1>
      <formula2>300</formula2>
    </dataValidation>
    <dataValidation type="textLength" errorStyle="information" allowBlank="1" showInputMessage="1" showErrorMessage="1" error="XLBVal:6=0_x000d__x000a_" sqref="F260">
      <formula1>0</formula1>
      <formula2>300</formula2>
    </dataValidation>
    <dataValidation type="textLength" errorStyle="information" allowBlank="1" showInputMessage="1" showErrorMessage="1" error="XLBVal:6=182215.97_x000d__x000a_" sqref="F276">
      <formula1>0</formula1>
      <formula2>300</formula2>
    </dataValidation>
    <dataValidation type="textLength" errorStyle="information" allowBlank="1" showInputMessage="1" showErrorMessage="1" error="XLBVal:6=0_x000d__x000a_" sqref="F143">
      <formula1>0</formula1>
      <formula2>300</formula2>
    </dataValidation>
    <dataValidation type="textLength" errorStyle="information" allowBlank="1" showInputMessage="1" showErrorMessage="1" error="XLBVal:6=0_x000d__x000a_" sqref="E46">
      <formula1>0</formula1>
      <formula2>300</formula2>
    </dataValidation>
    <dataValidation type="textLength" errorStyle="information" allowBlank="1" showInputMessage="1" showErrorMessage="1" error="XLBVal:6=0_x000d__x000a_" sqref="E60">
      <formula1>0</formula1>
      <formula2>300</formula2>
    </dataValidation>
    <dataValidation type="textLength" errorStyle="information" allowBlank="1" showInputMessage="1" showErrorMessage="1" error="XLBVal:6=498766.21_x000d__x000a_" sqref="E294">
      <formula1>0</formula1>
      <formula2>300</formula2>
    </dataValidation>
    <dataValidation type="textLength" errorStyle="information" allowBlank="1" showInputMessage="1" showErrorMessage="1" error="XLBVal:6=224936.07_x000d__x000a_" sqref="E134">
      <formula1>0</formula1>
      <formula2>300</formula2>
    </dataValidation>
    <dataValidation type="textLength" errorStyle="information" allowBlank="1" showInputMessage="1" showErrorMessage="1" error="XLBVal:6=-6294944.13_x000d__x000a_" sqref="E76">
      <formula1>0</formula1>
      <formula2>300</formula2>
    </dataValidation>
    <dataValidation type="textLength" errorStyle="information" allowBlank="1" showInputMessage="1" showErrorMessage="1" error="XLBVal:6=-534802.6_x000d__x000a_" sqref="E65">
      <formula1>0</formula1>
      <formula2>300</formula2>
    </dataValidation>
    <dataValidation type="textLength" errorStyle="information" allowBlank="1" showInputMessage="1" showErrorMessage="1" error="XLBVal:6=-1322.26_x000d__x000a_" sqref="E223">
      <formula1>0</formula1>
      <formula2>300</formula2>
    </dataValidation>
    <dataValidation type="textLength" errorStyle="information" allowBlank="1" showInputMessage="1" showErrorMessage="1" error="XLBVal:6=5199_x000d__x000a_" sqref="F21">
      <formula1>0</formula1>
      <formula2>300</formula2>
    </dataValidation>
    <dataValidation type="textLength" errorStyle="information" allowBlank="1" showInputMessage="1" showErrorMessage="1" error="XLBVal:6=0_x000d__x000a_" sqref="F52">
      <formula1>0</formula1>
      <formula2>300</formula2>
    </dataValidation>
    <dataValidation type="textLength" errorStyle="information" allowBlank="1" showInputMessage="1" showErrorMessage="1" error="XLBVal:6=-5199_x000d__x000a_" sqref="E70">
      <formula1>0</formula1>
      <formula2>300</formula2>
    </dataValidation>
    <dataValidation type="textLength" errorStyle="information" allowBlank="1" showInputMessage="1" showErrorMessage="1" error="XLBVal:6=0_x000d__x000a_" sqref="E257">
      <formula1>0</formula1>
      <formula2>300</formula2>
    </dataValidation>
    <dataValidation type="textLength" errorStyle="information" allowBlank="1" showInputMessage="1" showErrorMessage="1" error="XLBVal:6=0_x000d__x000a_" sqref="F147">
      <formula1>0</formula1>
      <formula2>300</formula2>
    </dataValidation>
    <dataValidation type="textLength" errorStyle="information" allowBlank="1" showInputMessage="1" showErrorMessage="1" error="XLBVal:2=0_x000d__x000a_" sqref="F132">
      <formula1>0</formula1>
      <formula2>300</formula2>
    </dataValidation>
    <dataValidation type="textLength" errorStyle="information" allowBlank="1" showInputMessage="1" showErrorMessage="1" error="XLBVal:6=503760.02_x000d__x000a_" sqref="F22">
      <formula1>0</formula1>
      <formula2>300</formula2>
    </dataValidation>
    <dataValidation type="textLength" errorStyle="information" allowBlank="1" showInputMessage="1" showErrorMessage="1" error="XLBVal:6=0_x000d__x000a_" sqref="F259">
      <formula1>0</formula1>
      <formula2>300</formula2>
    </dataValidation>
    <dataValidation type="textLength" errorStyle="information" allowBlank="1" showInputMessage="1" showErrorMessage="1" error="XLBVal:6=1894229.04_x000d__x000a_" sqref="F255">
      <formula1>0</formula1>
      <formula2>300</formula2>
    </dataValidation>
    <dataValidation type="textLength" errorStyle="information" allowBlank="1" showInputMessage="1" showErrorMessage="1" error="XLBVal:6=6250_x000d__x000a_" sqref="F27">
      <formula1>0</formula1>
      <formula2>300</formula2>
    </dataValidation>
    <dataValidation type="textLength" errorStyle="information" allowBlank="1" showInputMessage="1" showErrorMessage="1" error="XLBVal:6=-6339.4_x000d__x000a_" sqref="F184">
      <formula1>0</formula1>
      <formula2>300</formula2>
    </dataValidation>
    <dataValidation type="textLength" errorStyle="information" allowBlank="1" showInputMessage="1" showErrorMessage="1" error="XLBVal:6=-345000_x000d__x000a_" sqref="E214">
      <formula1>0</formula1>
      <formula2>300</formula2>
    </dataValidation>
    <dataValidation type="textLength" errorStyle="information" allowBlank="1" showInputMessage="1" showErrorMessage="1" error="XLBVal:6=0_x000d__x000a_" sqref="E192">
      <formula1>0</formula1>
      <formula2>300</formula2>
    </dataValidation>
    <dataValidation type="textLength" errorStyle="information" allowBlank="1" showInputMessage="1" showErrorMessage="1" error="XLBVal:6=0_x000d__x000a_" sqref="F43">
      <formula1>0</formula1>
      <formula2>300</formula2>
    </dataValidation>
    <dataValidation type="textLength" errorStyle="information" allowBlank="1" showInputMessage="1" showErrorMessage="1" error="XLBVal:6=4052.01_x000d__x000a_" sqref="E137">
      <formula1>0</formula1>
      <formula2>300</formula2>
    </dataValidation>
    <dataValidation type="textLength" errorStyle="information" allowBlank="1" showInputMessage="1" showErrorMessage="1" error="XLBVal:6=0_x000d__x000a_" sqref="F36">
      <formula1>0</formula1>
      <formula2>300</formula2>
    </dataValidation>
    <dataValidation type="textLength" errorStyle="information" allowBlank="1" showInputMessage="1" showErrorMessage="1" error="XLBVal:6=-81606.73_x000d__x000a_" sqref="E78">
      <formula1>0</formula1>
      <formula2>300</formula2>
    </dataValidation>
    <dataValidation type="textLength" errorStyle="information" allowBlank="1" showInputMessage="1" showErrorMessage="1" error="XLBVal:6=0_x000d__x000a_" sqref="F232">
      <formula1>0</formula1>
      <formula2>300</formula2>
    </dataValidation>
    <dataValidation type="textLength" errorStyle="information" allowBlank="1" showInputMessage="1" showErrorMessage="1" error="XLBVal:6=0_x000d__x000a_" sqref="E215">
      <formula1>0</formula1>
      <formula2>300</formula2>
    </dataValidation>
    <dataValidation type="textLength" errorStyle="information" allowBlank="1" showInputMessage="1" showErrorMessage="1" error="XLBVal:6=-746457.5_x000d__x000a_" sqref="E204">
      <formula1>0</formula1>
      <formula2>300</formula2>
    </dataValidation>
    <dataValidation type="textLength" errorStyle="information" allowBlank="1" showInputMessage="1" showErrorMessage="1" error="XLBVal:6=0_x000d__x000a_" sqref="E301">
      <formula1>0</formula1>
      <formula2>300</formula2>
    </dataValidation>
    <dataValidation type="textLength" errorStyle="information" allowBlank="1" showInputMessage="1" showErrorMessage="1" error="XLBVal:6=0_x000d__x000a_" sqref="F16">
      <formula1>0</formula1>
      <formula2>300</formula2>
    </dataValidation>
    <dataValidation type="textLength" errorStyle="information" allowBlank="1" showInputMessage="1" showErrorMessage="1" error="XLBVal:6=0_x000d__x000a_" sqref="F122">
      <formula1>0</formula1>
      <formula2>300</formula2>
    </dataValidation>
    <dataValidation type="textLength" errorStyle="information" allowBlank="1" showInputMessage="1" showErrorMessage="1" error="XLBVal:6=0_x000d__x000a_" sqref="E184">
      <formula1>0</formula1>
      <formula2>300</formula2>
    </dataValidation>
    <dataValidation type="textLength" errorStyle="information" allowBlank="1" showInputMessage="1" showErrorMessage="1" error="XLBVal:6=6950799.84_x000d__x000a_" sqref="F286">
      <formula1>0</formula1>
      <formula2>300</formula2>
    </dataValidation>
    <dataValidation type="textLength" errorStyle="information" allowBlank="1" showInputMessage="1" showErrorMessage="1" error="XLBVal:6=-289693.02_x000d__x000a_" sqref="E71">
      <formula1>0</formula1>
      <formula2>300</formula2>
    </dataValidation>
    <dataValidation type="textLength" errorStyle="information" allowBlank="1" showInputMessage="1" showErrorMessage="1" error="XLBVal:6=0_x000d__x000a_" sqref="E57">
      <formula1>0</formula1>
      <formula2>300</formula2>
    </dataValidation>
    <dataValidation type="textLength" errorStyle="information" allowBlank="1" showInputMessage="1" showErrorMessage="1" error="XLBVal:6=0_x000d__x000a_" sqref="E261">
      <formula1>0</formula1>
      <formula2>300</formula2>
    </dataValidation>
    <dataValidation type="textLength" errorStyle="information" allowBlank="1" showInputMessage="1" showErrorMessage="1" error="XLBVal:6=0_x000d__x000a_" sqref="F236">
      <formula1>0</formula1>
      <formula2>300</formula2>
    </dataValidation>
    <dataValidation type="textLength" errorStyle="information" allowBlank="1" showInputMessage="1" showErrorMessage="1" error="XLBVal:6=0_x000d__x000a_" sqref="E97">
      <formula1>0</formula1>
      <formula2>300</formula2>
    </dataValidation>
    <dataValidation type="textLength" errorStyle="information" allowBlank="1" showInputMessage="1" showErrorMessage="1" error="XLBVal:6=-17153.15_x000d__x000a_" sqref="E75">
      <formula1>0</formula1>
      <formula2>300</formula2>
    </dataValidation>
    <dataValidation type="textLength" errorStyle="information" allowBlank="1" showInputMessage="1" showErrorMessage="1" error="XLBVal:6=0_x000d__x000a_" sqref="F175">
      <formula1>0</formula1>
      <formula2>300</formula2>
    </dataValidation>
    <dataValidation type="textLength" errorStyle="information" allowBlank="1" showInputMessage="1" showErrorMessage="1" error="XLBVal:6=-1584145.37_x000d__x000a_" sqref="E201">
      <formula1>0</formula1>
      <formula2>300</formula2>
    </dataValidation>
    <dataValidation type="textLength" errorStyle="information" allowBlank="1" showInputMessage="1" showErrorMessage="1" error="XLBVal:6=0_x000d__x000a_" sqref="F105">
      <formula1>0</formula1>
      <formula2>300</formula2>
    </dataValidation>
    <dataValidation type="textLength" errorStyle="information" allowBlank="1" showInputMessage="1" showErrorMessage="1" error="XLBVal:6=0_x000d__x000a_" sqref="E245">
      <formula1>0</formula1>
      <formula2>300</formula2>
    </dataValidation>
    <dataValidation type="textLength" errorStyle="information" allowBlank="1" showInputMessage="1" showErrorMessage="1" error="XLBVal:6=5000_x000d__x000a_" sqref="F17">
      <formula1>0</formula1>
      <formula2>300</formula2>
    </dataValidation>
    <dataValidation type="textLength" errorStyle="information" allowBlank="1" showInputMessage="1" showErrorMessage="1" error="XLBVal:2=0_x000d__x000a_" sqref="E64">
      <formula1>0</formula1>
      <formula2>300</formula2>
    </dataValidation>
    <dataValidation type="textLength" errorStyle="information" allowBlank="1" showInputMessage="1" showErrorMessage="1" error="XLBVal:6=0_x000d__x000a_" sqref="E102">
      <formula1>0</formula1>
      <formula2>300</formula2>
    </dataValidation>
    <dataValidation type="textLength" errorStyle="information" allowBlank="1" showInputMessage="1" showErrorMessage="1" error="XLBVal:6=0_x000d__x000a_" sqref="F192">
      <formula1>0</formula1>
      <formula2>300</formula2>
    </dataValidation>
    <dataValidation type="textLength" errorStyle="information" allowBlank="1" showInputMessage="1" showErrorMessage="1" error="XLBVal:6=-24961715.18_x000d__x000a_" sqref="F292">
      <formula1>0</formula1>
      <formula2>300</formula2>
    </dataValidation>
    <dataValidation type="textLength" errorStyle="information" allowBlank="1" showInputMessage="1" showErrorMessage="1" error="XLBVal:6=0_x000d__x000a_" sqref="F79">
      <formula1>0</formula1>
      <formula2>300</formula2>
    </dataValidation>
    <dataValidation type="textLength" errorStyle="information" allowBlank="1" showInputMessage="1" showErrorMessage="1" error="XLBVal:6=0_x000d__x000a_" sqref="E189">
      <formula1>0</formula1>
      <formula2>300</formula2>
    </dataValidation>
    <dataValidation type="textLength" errorStyle="information" allowBlank="1" showInputMessage="1" showErrorMessage="1" error="XLBVal:6=0_x000d__x000a_" sqref="E79">
      <formula1>0</formula1>
      <formula2>300</formula2>
    </dataValidation>
    <dataValidation type="textLength" errorStyle="information" allowBlank="1" showInputMessage="1" showErrorMessage="1" error="XLBVal:6=-124461.3_x000d__x000a_" sqref="F169">
      <formula1>0</formula1>
      <formula2>300</formula2>
    </dataValidation>
    <dataValidation type="textLength" errorStyle="information" allowBlank="1" showInputMessage="1" showErrorMessage="1" error="XLBVal:6=1452325.55_x000d__x000a_" sqref="E265">
      <formula1>0</formula1>
      <formula2>300</formula2>
    </dataValidation>
    <dataValidation type="textLength" errorStyle="information" allowBlank="1" showInputMessage="1" showErrorMessage="1" error="XLBVal:6=0_x000d__x000a_" sqref="F127">
      <formula1>0</formula1>
      <formula2>300</formula2>
    </dataValidation>
    <dataValidation type="textLength" errorStyle="information" allowBlank="1" showInputMessage="1" showErrorMessage="1" error="XLBVal:6=0_x000d__x000a_" sqref="F142">
      <formula1>0</formula1>
      <formula2>300</formula2>
    </dataValidation>
    <dataValidation type="textLength" errorStyle="information" allowBlank="1" showInputMessage="1" showErrorMessage="1" error="XLBVal:6=0_x000d__x000a_" sqref="F246">
      <formula1>0</formula1>
      <formula2>300</formula2>
    </dataValidation>
    <dataValidation type="textLength" errorStyle="information" allowBlank="1" showInputMessage="1" showErrorMessage="1" error="XLBVal:6=-6000_x000d__x000a_" sqref="F183">
      <formula1>0</formula1>
      <formula2>300</formula2>
    </dataValidation>
    <dataValidation type="textLength" errorStyle="information" allowBlank="1" showInputMessage="1" showErrorMessage="1" error="XLBVal:6=-87123.74_x000d__x000a_" sqref="E112">
      <formula1>0</formula1>
      <formula2>300</formula2>
    </dataValidation>
    <dataValidation type="textLength" errorStyle="information" allowBlank="1" showInputMessage="1" showErrorMessage="1" error="XLBVal:6=-92617_x000d__x000a_" sqref="E235">
      <formula1>0</formula1>
      <formula2>300</formula2>
    </dataValidation>
    <dataValidation type="textLength" errorStyle="information" allowBlank="1" showInputMessage="1" showErrorMessage="1" error="XLBVal:6=140000_x000d__x000a_" sqref="E17">
      <formula1>0</formula1>
      <formula2>300</formula2>
    </dataValidation>
    <dataValidation type="textLength" errorStyle="information" allowBlank="1" showInputMessage="1" showErrorMessage="1" error="XLBVal:6=0_x000d__x000a_" sqref="F103">
      <formula1>0</formula1>
      <formula2>300</formula2>
    </dataValidation>
    <dataValidation type="textLength" errorStyle="information" allowBlank="1" showInputMessage="1" showErrorMessage="1" error="XLBVal:6=0_x000d__x000a_" sqref="E145">
      <formula1>0</formula1>
      <formula2>300</formula2>
    </dataValidation>
    <dataValidation type="textLength" errorStyle="information" allowBlank="1" showInputMessage="1" showErrorMessage="1" error="XLBVal:6=0_x000d__x000a_" sqref="F203">
      <formula1>0</formula1>
      <formula2>300</formula2>
    </dataValidation>
    <dataValidation type="textLength" errorStyle="information" allowBlank="1" showInputMessage="1" showErrorMessage="1" error="XLBVal:6=0_x000d__x000a_" sqref="F68">
      <formula1>0</formula1>
      <formula2>300</formula2>
    </dataValidation>
    <dataValidation type="textLength" errorStyle="information" allowBlank="1" showInputMessage="1" showErrorMessage="1" error="XLBVal:6=-422000_x000d__x000a_" sqref="F217">
      <formula1>0</formula1>
      <formula2>300</formula2>
    </dataValidation>
    <dataValidation type="textLength" errorStyle="information" allowBlank="1" showInputMessage="1" showErrorMessage="1" error="XLBVal:6=-674859.06_x000d__x000a_" sqref="F110">
      <formula1>0</formula1>
      <formula2>300</formula2>
    </dataValidation>
    <dataValidation type="textLength" errorStyle="information" allowBlank="1" showInputMessage="1" showErrorMessage="1" error="XLBVal:6=0_x000d__x000a_" sqref="E236">
      <formula1>0</formula1>
      <formula2>300</formula2>
    </dataValidation>
    <dataValidation type="textLength" errorStyle="information" allowBlank="1" showInputMessage="1" showErrorMessage="1" error="XLBVal:6=0_x000d__x000a_" sqref="E146">
      <formula1>0</formula1>
      <formula2>300</formula2>
    </dataValidation>
    <dataValidation type="textLength" errorStyle="information" allowBlank="1" showInputMessage="1" showErrorMessage="1" error="XLBVal:6=0_x000d__x000a_" sqref="F136">
      <formula1>0</formula1>
      <formula2>300</formula2>
    </dataValidation>
    <dataValidation type="textLength" errorStyle="information" allowBlank="1" showInputMessage="1" showErrorMessage="1" error="XLBVal:6=-1783.67_x000d__x000a_" sqref="F208">
      <formula1>0</formula1>
      <formula2>300</formula2>
    </dataValidation>
    <dataValidation type="textLength" errorStyle="information" allowBlank="1" showInputMessage="1" showErrorMessage="1" error="XLBVal:6=0_x000d__x000a_" sqref="F45">
      <formula1>0</formula1>
      <formula2>300</formula2>
    </dataValidation>
    <dataValidation type="textLength" errorStyle="information" allowBlank="1" showInputMessage="1" showErrorMessage="1" error="XLBVal:6=75000_x000d__x000a_" sqref="E26">
      <formula1>0</formula1>
      <formula2>300</formula2>
    </dataValidation>
    <dataValidation type="textLength" errorStyle="information" allowBlank="1" showInputMessage="1" showErrorMessage="1" error="XLBVal:6=0_x000d__x000a_" sqref="F87">
      <formula1>0</formula1>
      <formula2>300</formula2>
    </dataValidation>
    <dataValidation type="textLength" errorStyle="information" allowBlank="1" showInputMessage="1" showErrorMessage="1" error="XLBVal:6=-361736.39_x000d__x000a_" sqref="F90">
      <formula1>0</formula1>
      <formula2>300</formula2>
    </dataValidation>
    <dataValidation type="textLength" errorStyle="information" allowBlank="1" showInputMessage="1" showErrorMessage="1" error="XLBVal:6=32849.69_x000d__x000a_" sqref="F96">
      <formula1>0</formula1>
      <formula2>300</formula2>
    </dataValidation>
    <dataValidation type="textLength" errorStyle="information" allowBlank="1" showInputMessage="1" showErrorMessage="1" error="XLBVal:6=-8100906.73_x000d__x000a_" sqref="F76">
      <formula1>0</formula1>
      <formula2>300</formula2>
    </dataValidation>
    <dataValidation type="textLength" errorStyle="information" allowBlank="1" showInputMessage="1" showErrorMessage="1" error="XLBVal:6=-10173.92_x000d__x000a_" sqref="F213">
      <formula1>0</formula1>
      <formula2>300</formula2>
    </dataValidation>
    <dataValidation type="textLength" errorStyle="information" allowBlank="1" showInputMessage="1" showErrorMessage="1" error="XLBVal:6=-2292.94_x000d__x000a_" sqref="E208">
      <formula1>0</formula1>
      <formula2>300</formula2>
    </dataValidation>
    <dataValidation type="textLength" errorStyle="information" allowBlank="1" showInputMessage="1" showErrorMessage="1" error="XLBVal:6=-1375_x000d__x000a_" sqref="E55">
      <formula1>0</formula1>
      <formula2>300</formula2>
    </dataValidation>
    <dataValidation type="textLength" errorStyle="information" allowBlank="1" showInputMessage="1" showErrorMessage="1" error="XLBVal:6=0_x000d__x000a_" sqref="E98">
      <formula1>0</formula1>
      <formula2>300</formula2>
    </dataValidation>
    <dataValidation type="textLength" errorStyle="information" allowBlank="1" showInputMessage="1" showErrorMessage="1" error="XLBVal:6=75000_x000d__x000a_" sqref="F26">
      <formula1>0</formula1>
      <formula2>300</formula2>
    </dataValidation>
    <dataValidation type="textLength" errorStyle="information" allowBlank="1" showInputMessage="1" showErrorMessage="1" error="XLBVal:6=-174397.43_x000d__x000a_" sqref="E94">
      <formula1>0</formula1>
      <formula2>300</formula2>
    </dataValidation>
    <dataValidation type="textLength" errorStyle="information" allowBlank="1" showInputMessage="1" showErrorMessage="1" error="XLBVal:6=0_x000d__x000a_" sqref="E59">
      <formula1>0</formula1>
      <formula2>300</formula2>
    </dataValidation>
    <dataValidation type="textLength" errorStyle="information" allowBlank="1" showInputMessage="1" showErrorMessage="1" error="XLBVal:6=0_x000d__x000a_" sqref="E233">
      <formula1>0</formula1>
      <formula2>300</formula2>
    </dataValidation>
    <dataValidation type="textLength" errorStyle="information" allowBlank="1" showInputMessage="1" showErrorMessage="1" error="XLBVal:6=-11819008.92_x000d__x000a_" sqref="F289">
      <formula1>0</formula1>
      <formula2>300</formula2>
    </dataValidation>
    <dataValidation type="textLength" errorStyle="information" allowBlank="1" showInputMessage="1" showErrorMessage="1" error="XLBVal:6=156778.91_x000d__x000a_" sqref="F275">
      <formula1>0</formula1>
      <formula2>300</formula2>
    </dataValidation>
    <dataValidation type="textLength" errorStyle="information" allowBlank="1" showInputMessage="1" showErrorMessage="1" error="XLBVal:6=0_x000d__x000a_" sqref="F95">
      <formula1>0</formula1>
      <formula2>300</formula2>
    </dataValidation>
    <dataValidation type="textLength" errorStyle="information" allowBlank="1" showInputMessage="1" showErrorMessage="1" error="XLBVal:6=-539864.18_x000d__x000a_" sqref="E269">
      <formula1>0</formula1>
      <formula2>300</formula2>
    </dataValidation>
    <dataValidation type="textLength" errorStyle="information" allowBlank="1" showInputMessage="1" showErrorMessage="1" error="XLBVal:6=0_x000d__x000a_" sqref="F216">
      <formula1>0</formula1>
      <formula2>300</formula2>
    </dataValidation>
    <dataValidation type="textLength" errorStyle="information" allowBlank="1" showInputMessage="1" showErrorMessage="1" error="XLBVal:6=0_x000d__x000a_" sqref="F247">
      <formula1>0</formula1>
      <formula2>300</formula2>
    </dataValidation>
    <dataValidation type="textLength" errorStyle="information" allowBlank="1" showInputMessage="1" showErrorMessage="1" error="XLBVal:6=-722511.01_x000d__x000a_" sqref="F200">
      <formula1>0</formula1>
      <formula2>300</formula2>
    </dataValidation>
    <dataValidation type="textLength" errorStyle="information" allowBlank="1" showInputMessage="1" showErrorMessage="1" error="XLBVal:6=-3797323.7_x000d__x000a_" sqref="F69">
      <formula1>0</formula1>
      <formula2>300</formula2>
    </dataValidation>
    <dataValidation type="textLength" errorStyle="information" allowBlank="1" showInputMessage="1" showErrorMessage="1" error="XLBVal:6=0_x000d__x000a_" sqref="E36">
      <formula1>0</formula1>
      <formula2>300</formula2>
    </dataValidation>
    <dataValidation type="textLength" errorStyle="information" allowBlank="1" showInputMessage="1" showErrorMessage="1" error="XLBVal:6=105624.46_x000d__x000a_" sqref="F134">
      <formula1>0</formula1>
      <formula2>300</formula2>
    </dataValidation>
    <dataValidation type="textLength" errorStyle="information" allowBlank="1" showInputMessage="1" showErrorMessage="1" error="XLBVal:6=0_x000d__x000a_" sqref="E226">
      <formula1>0</formula1>
      <formula2>300</formula2>
    </dataValidation>
    <dataValidation type="textLength" errorStyle="information" allowBlank="1" showInputMessage="1" showErrorMessage="1" error="XLBVal:6=6738272.12_x000d__x000a_" sqref="F32">
      <formula1>0</formula1>
      <formula2>300</formula2>
    </dataValidation>
    <dataValidation type="textLength" errorStyle="information" allowBlank="1" showInputMessage="1" showErrorMessage="1" error="XLBVal:6=-1912926.87_x000d__x000a_" sqref="F206">
      <formula1>0</formula1>
      <formula2>300</formula2>
    </dataValidation>
    <dataValidation type="textLength" errorStyle="information" allowBlank="1" showInputMessage="1" showErrorMessage="1" error="XLBVal:6=-970339_x000d__x000a_" sqref="E211">
      <formula1>0</formula1>
      <formula2>300</formula2>
    </dataValidation>
    <dataValidation type="textLength" errorStyle="information" allowBlank="1" showInputMessage="1" showErrorMessage="1" error="XLBVal:6=-309.15_x000d__x000a_" sqref="F224">
      <formula1>0</formula1>
      <formula2>300</formula2>
    </dataValidation>
    <dataValidation type="textLength" errorStyle="information" allowBlank="1" showInputMessage="1" showErrorMessage="1" error="XLBVal:6=0_x000d__x000a_" sqref="E35">
      <formula1>0</formula1>
      <formula2>300</formula2>
    </dataValidation>
    <dataValidation type="textLength" errorStyle="information" allowBlank="1" showInputMessage="1" showErrorMessage="1" error="XLBVal:6=-78298217.78_x000d__x000a_" sqref="E281">
      <formula1>0</formula1>
      <formula2>300</formula2>
    </dataValidation>
    <dataValidation type="textLength" errorStyle="information" allowBlank="1" showInputMessage="1" showErrorMessage="1" error="XLBVal:6=0_x000d__x000a_" sqref="E84">
      <formula1>0</formula1>
      <formula2>300</formula2>
    </dataValidation>
    <dataValidation type="textLength" errorStyle="information" allowBlank="1" showInputMessage="1" showErrorMessage="1" error="XLBVal:6=0_x000d__x000a_" sqref="E45">
      <formula1>0</formula1>
      <formula2>300</formula2>
    </dataValidation>
    <dataValidation type="textLength" errorStyle="information" allowBlank="1" showInputMessage="1" showErrorMessage="1" error="XLBVal:6=-1530733_x000d__x000a_" sqref="E295">
      <formula1>0</formula1>
      <formula2>300</formula2>
    </dataValidation>
    <dataValidation type="textLength" errorStyle="information" allowBlank="1" showInputMessage="1" showErrorMessage="1" error="XLBVal:6=-5000_x000d__x000a_" sqref="E62">
      <formula1>0</formula1>
      <formula2>300</formula2>
    </dataValidation>
    <dataValidation type="textLength" errorStyle="information" allowBlank="1" showInputMessage="1" showErrorMessage="1" error="XLBVal:6=0_x000d__x000a_" sqref="E234">
      <formula1>0</formula1>
      <formula2>300</formula2>
    </dataValidation>
    <dataValidation type="textLength" errorStyle="information" allowBlank="1" showInputMessage="1" showErrorMessage="1" error="XLBVal:6=6664.38_x000d__x000a_" sqref="F120">
      <formula1>0</formula1>
      <formula2>300</formula2>
    </dataValidation>
    <dataValidation type="textLength" errorStyle="information" allowBlank="1" showInputMessage="1" showErrorMessage="1" error="XLBVal:6=-1319.09_x000d__x000a_" sqref="E121">
      <formula1>0</formula1>
      <formula2>300</formula2>
    </dataValidation>
    <dataValidation type="textLength" errorStyle="information" allowBlank="1" showInputMessage="1" showErrorMessage="1" error="XLBVal:6=0_x000d__x000a_" sqref="E196">
      <formula1>0</formula1>
      <formula2>300</formula2>
    </dataValidation>
    <dataValidation type="textLength" errorStyle="information" allowBlank="1" showInputMessage="1" showErrorMessage="1" error="XLBVal:2=0_x000d__x000a_" sqref="E132">
      <formula1>0</formula1>
      <formula2>300</formula2>
    </dataValidation>
  </dataValidations>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6">
    <pageSetUpPr fitToPage="1"/>
  </sheetPr>
  <dimension ref="A1:G23"/>
  <sheetViews>
    <sheetView workbookViewId="0"/>
  </sheetViews>
  <sheetFormatPr defaultColWidth="10" defaultRowHeight="15.75" x14ac:dyDescent="0.25"/>
  <cols>
    <col min="1" max="1" width="37.7109375" style="110" customWidth="1"/>
    <col min="2" max="2" width="14.28515625" style="110" bestFit="1" customWidth="1"/>
    <col min="3" max="3" width="13.7109375" style="110" bestFit="1" customWidth="1"/>
    <col min="4" max="4" width="17.42578125" style="110" bestFit="1" customWidth="1"/>
    <col min="5" max="5" width="23.140625" style="110" bestFit="1" customWidth="1"/>
    <col min="6" max="6" width="12.7109375" style="110" customWidth="1"/>
    <col min="7" max="7" width="23.5703125" style="110" customWidth="1"/>
    <col min="8" max="16384" width="10" style="110"/>
  </cols>
  <sheetData>
    <row r="1" spans="1:7" x14ac:dyDescent="0.25">
      <c r="A1" s="109" t="s">
        <v>45</v>
      </c>
    </row>
    <row r="2" spans="1:7" x14ac:dyDescent="0.25">
      <c r="A2" s="109" t="s">
        <v>339</v>
      </c>
    </row>
    <row r="4" spans="1:7" x14ac:dyDescent="0.25">
      <c r="A4" s="111"/>
      <c r="B4" s="112"/>
      <c r="C4" s="112"/>
      <c r="D4" s="112"/>
      <c r="E4" s="112"/>
      <c r="F4" s="112"/>
      <c r="G4" s="143"/>
    </row>
    <row r="5" spans="1:7" x14ac:dyDescent="0.25">
      <c r="A5" s="111"/>
      <c r="B5" s="113" t="s">
        <v>93</v>
      </c>
      <c r="C5" s="113" t="s">
        <v>95</v>
      </c>
      <c r="D5" s="113" t="s">
        <v>97</v>
      </c>
      <c r="E5" s="113" t="s">
        <v>98</v>
      </c>
      <c r="F5" s="113" t="s">
        <v>216</v>
      </c>
      <c r="G5" s="143"/>
    </row>
    <row r="6" spans="1:7" x14ac:dyDescent="0.25">
      <c r="A6" s="111"/>
      <c r="B6" s="113" t="s">
        <v>254</v>
      </c>
      <c r="C6" s="113" t="s">
        <v>96</v>
      </c>
      <c r="D6" s="113" t="s">
        <v>252</v>
      </c>
      <c r="E6" s="113" t="s">
        <v>99</v>
      </c>
      <c r="F6" s="113"/>
      <c r="G6" s="143"/>
    </row>
    <row r="7" spans="1:7" x14ac:dyDescent="0.25">
      <c r="A7" s="111"/>
      <c r="B7" s="113" t="s">
        <v>94</v>
      </c>
      <c r="C7" s="113" t="s">
        <v>306</v>
      </c>
      <c r="D7" s="113"/>
      <c r="E7" s="113"/>
      <c r="F7" s="113"/>
      <c r="G7" s="143"/>
    </row>
    <row r="8" spans="1:7" x14ac:dyDescent="0.25">
      <c r="A8" s="111"/>
      <c r="B8" s="114"/>
      <c r="C8" s="114"/>
      <c r="D8" s="114"/>
      <c r="E8" s="114"/>
      <c r="F8" s="114"/>
      <c r="G8" s="143"/>
    </row>
    <row r="9" spans="1:7" x14ac:dyDescent="0.25">
      <c r="A9" s="115" t="s">
        <v>144</v>
      </c>
      <c r="B9" s="32">
        <f>'Segment Workings 1_2011'!K56/1000</f>
        <v>7202.9009999999998</v>
      </c>
      <c r="C9" s="32">
        <f>('Segment Workings 1_2011'!B56+'Segment Workings 1_2011'!D56)/1000</f>
        <v>12622.901</v>
      </c>
      <c r="D9" s="32">
        <f>'Segment Workings 1_2011'!C56/1000</f>
        <v>12750.721</v>
      </c>
      <c r="E9" s="32">
        <f>('Segment Workings 1_2011'!E56+'Segment Workings 1_2011'!F56+'Segment Workings 1_2011'!G56+'Segment Workings 1_2011'!H56+'Segment Workings 1_2011'!I56+'Segment Workings 1_2011'!J56+'Segment Workings 1_2011'!L56+'Segment Workings 1_2011'!M56)/1000</f>
        <v>3359.7370000000001</v>
      </c>
      <c r="F9" s="116">
        <f>SUM(B9:E9)</f>
        <v>35936.26</v>
      </c>
      <c r="G9" s="143"/>
    </row>
    <row r="10" spans="1:7" x14ac:dyDescent="0.25">
      <c r="A10" s="111"/>
      <c r="B10" s="32"/>
      <c r="C10" s="32"/>
      <c r="D10" s="32"/>
      <c r="E10" s="32"/>
      <c r="F10" s="116"/>
      <c r="G10" s="143"/>
    </row>
    <row r="11" spans="1:7" ht="33.75" customHeight="1" x14ac:dyDescent="0.25">
      <c r="A11" s="117" t="s">
        <v>145</v>
      </c>
      <c r="B11" s="32">
        <f>'Segment Workings 1_2011'!K58/1000</f>
        <v>0</v>
      </c>
      <c r="C11" s="32">
        <f>('Segment Workings 1_2011'!B58+'Segment Workings 1_2011'!D58)/1000</f>
        <v>27050.106</v>
      </c>
      <c r="D11" s="32">
        <f>'Segment Workings 1_2011'!C58/1000</f>
        <v>1306.5319999999999</v>
      </c>
      <c r="E11" s="32">
        <f>('Segment Workings 1_2011'!E58+'Segment Workings 1_2011'!F58+'Segment Workings 1_2011'!G58+'Segment Workings 1_2011'!H58+'Segment Workings 1_2011'!I58+'Segment Workings 1_2011'!J58+'Segment Workings 1_2011'!L58+'Segment Workings 1_2011'!M58)/1000</f>
        <v>-3662.83</v>
      </c>
      <c r="F11" s="116">
        <f>SUM(B11:E11)</f>
        <v>24693.807999999997</v>
      </c>
      <c r="G11" s="143"/>
    </row>
    <row r="12" spans="1:7" x14ac:dyDescent="0.25">
      <c r="A12" s="111"/>
      <c r="B12" s="32"/>
      <c r="C12" s="32"/>
      <c r="D12" s="32"/>
      <c r="E12" s="32"/>
      <c r="F12" s="116"/>
      <c r="G12" s="143"/>
    </row>
    <row r="13" spans="1:7" x14ac:dyDescent="0.25">
      <c r="A13" s="115" t="s">
        <v>17</v>
      </c>
      <c r="B13" s="118">
        <f>SUM(B9:B12)</f>
        <v>7202.9009999999998</v>
      </c>
      <c r="C13" s="118">
        <f>SUM(C9:C12)</f>
        <v>39673.006999999998</v>
      </c>
      <c r="D13" s="118">
        <f>SUM(D9:D12)</f>
        <v>14057.252999999999</v>
      </c>
      <c r="E13" s="118">
        <f>SUM(E9:E12)</f>
        <v>-303.09299999999985</v>
      </c>
      <c r="F13" s="118">
        <f>SUM(B13:E13)</f>
        <v>60630.067999999992</v>
      </c>
    </row>
    <row r="14" spans="1:7" x14ac:dyDescent="0.25">
      <c r="A14" s="115"/>
      <c r="B14" s="119"/>
      <c r="C14" s="119"/>
      <c r="D14" s="119"/>
      <c r="E14" s="119"/>
      <c r="F14" s="119"/>
    </row>
    <row r="15" spans="1:7" x14ac:dyDescent="0.25">
      <c r="A15" s="115" t="s">
        <v>323</v>
      </c>
      <c r="B15" s="32">
        <f>'Segment Workings 1_2011'!K27/1000*-1</f>
        <v>-8244.5139999999992</v>
      </c>
      <c r="C15" s="32">
        <f>('Segment Workings 1_2011'!B27+'Segment Workings 1_2011'!D27)/1000*-1</f>
        <v>-7.423</v>
      </c>
      <c r="D15" s="32">
        <f>'Segment Workings 1_2011'!C27/1000*-1</f>
        <v>-3.1539999999999999</v>
      </c>
      <c r="E15" s="32">
        <f>('Segment Workings 1_2011'!E27+'Segment Workings 1_2011'!F27+'Segment Workings 1_2011'!G27+'Segment Workings 1_2011'!H27+'Segment Workings 1_2011'!I27+'Segment Workings 1_2011'!J27+'Segment Workings 1_2011'!L27+'Segment Workings 1_2011'!M27)/1000*-1</f>
        <v>-3137.0819999999999</v>
      </c>
      <c r="F15" s="116">
        <f>SUM(B15:E15)</f>
        <v>-11392.173000000001</v>
      </c>
    </row>
    <row r="16" spans="1:7" x14ac:dyDescent="0.25">
      <c r="A16" s="115"/>
      <c r="B16" s="120"/>
      <c r="C16" s="120"/>
      <c r="D16" s="120"/>
      <c r="E16" s="120"/>
      <c r="F16" s="119"/>
    </row>
    <row r="17" spans="1:7" ht="16.5" thickBot="1" x14ac:dyDescent="0.3">
      <c r="A17" s="121" t="s">
        <v>245</v>
      </c>
      <c r="B17" s="122">
        <f>B13+B15</f>
        <v>-1041.6129999999994</v>
      </c>
      <c r="C17" s="122">
        <f>C13+C15</f>
        <v>39665.583999999995</v>
      </c>
      <c r="D17" s="122">
        <f>D13+D15</f>
        <v>14054.098999999998</v>
      </c>
      <c r="E17" s="122">
        <f>E13+E15</f>
        <v>-3440.1749999999997</v>
      </c>
      <c r="F17" s="122">
        <f>F13+F15</f>
        <v>49237.89499999999</v>
      </c>
    </row>
    <row r="18" spans="1:7" ht="16.5" thickTop="1" x14ac:dyDescent="0.25">
      <c r="A18" s="121"/>
      <c r="B18" s="120"/>
      <c r="C18" s="120"/>
      <c r="D18" s="120"/>
      <c r="E18" s="120"/>
      <c r="F18" s="119"/>
    </row>
    <row r="19" spans="1:7" x14ac:dyDescent="0.25">
      <c r="A19" s="121"/>
      <c r="B19" s="120"/>
      <c r="C19" s="120"/>
      <c r="D19" s="120"/>
      <c r="E19" s="120"/>
      <c r="F19" s="119"/>
    </row>
    <row r="20" spans="1:7" ht="16.5" thickBot="1" x14ac:dyDescent="0.3">
      <c r="A20" s="115" t="s">
        <v>472</v>
      </c>
      <c r="B20" s="123" t="e">
        <f>'Segmental Workings 2_2011'!O8/1000</f>
        <v>#VALUE!</v>
      </c>
      <c r="C20" s="123" t="e">
        <f>'Segmental Workings 2_2011'!J8/1000</f>
        <v>#VALUE!</v>
      </c>
      <c r="D20" s="123" t="e">
        <f>('Segmental Workings 2_2011'!H8+'Segmental Workings 2_2011'!I8)/1000</f>
        <v>#VALUE!</v>
      </c>
      <c r="E20" s="123" t="e">
        <f>('Segmental Workings 2_2011'!K8+'Segmental Workings 2_2011'!L8+'Segmental Workings 2_2011'!M8+'Segmental Workings 2_2011'!N8+'Segmental Workings 2_2011'!P8)/1000</f>
        <v>#VALUE!</v>
      </c>
      <c r="F20" s="123" t="e">
        <f>SUM(B20:E20)</f>
        <v>#VALUE!</v>
      </c>
    </row>
    <row r="21" spans="1:7" ht="16.5" thickTop="1" x14ac:dyDescent="0.25">
      <c r="A21" s="115"/>
      <c r="B21" s="120"/>
      <c r="C21" s="120"/>
      <c r="D21" s="120"/>
      <c r="E21" s="120"/>
      <c r="F21" s="120"/>
      <c r="G21" s="143"/>
    </row>
    <row r="22" spans="1:7" x14ac:dyDescent="0.25">
      <c r="A22" s="115"/>
      <c r="B22" s="120"/>
      <c r="C22" s="120"/>
      <c r="D22" s="120"/>
      <c r="E22" s="120"/>
      <c r="F22" s="120"/>
      <c r="G22" s="143"/>
    </row>
    <row r="23" spans="1:7" x14ac:dyDescent="0.25">
      <c r="A23" s="111"/>
      <c r="B23" s="144"/>
      <c r="C23" s="144"/>
      <c r="D23" s="144"/>
      <c r="E23" s="144"/>
      <c r="F23" s="144"/>
      <c r="G23" s="145"/>
    </row>
  </sheetData>
  <phoneticPr fontId="45" type="noConversion"/>
  <dataValidations count="4">
    <dataValidation type="textLength" errorStyle="information" allowBlank="1" showInputMessage="1" showErrorMessage="1" error="XLBVal:2=0_x000d__x000a_" sqref="F22 H37:I37">
      <formula1>0</formula1>
      <formula2>300</formula2>
    </dataValidation>
    <dataValidation type="textLength" errorStyle="information" allowBlank="1" showInputMessage="1" showErrorMessage="1" error="XLBVal:6=1339.74_x000d__x000a_" sqref="L37">
      <formula1>0</formula1>
      <formula2>300</formula2>
    </dataValidation>
    <dataValidation type="textLength" errorStyle="information" allowBlank="1" showInputMessage="1" showErrorMessage="1" error="XLBVal:6=2500_x000d__x000a_" sqref="M37 P37:Q37">
      <formula1>0</formula1>
      <formula2>300</formula2>
    </dataValidation>
    <dataValidation type="textLength" errorStyle="information" allowBlank="1" showInputMessage="1" showErrorMessage="1" error="XLBVal:6=-1252431.48_x000d__x000a_" sqref="F8:F12">
      <formula1>0</formula1>
      <formula2>300</formula2>
    </dataValidation>
  </dataValidations>
  <pageMargins left="0.75" right="0.75" top="1" bottom="1" header="0.5" footer="0.5"/>
  <pageSetup paperSize="9" orientation="landscape" r:id="rId1"/>
  <headerFooter alignWithMargins="0">
    <oddFooter>&amp;L&amp;Z&amp;F &amp;A&amp;R&amp;D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4</vt:i4>
      </vt:variant>
    </vt:vector>
  </HeadingPairs>
  <TitlesOfParts>
    <vt:vector size="35" baseType="lpstr">
      <vt:lpstr>Trial Balance RML</vt:lpstr>
      <vt:lpstr>Financial Statements</vt:lpstr>
      <vt:lpstr>SoCNE</vt:lpstr>
      <vt:lpstr>SoFP</vt:lpstr>
      <vt:lpstr>SoCF</vt:lpstr>
      <vt:lpstr>SoCTE</vt:lpstr>
      <vt:lpstr>Net Exp by Segment_2012</vt:lpstr>
      <vt:lpstr>Net Exp by Segment_2011</vt:lpstr>
      <vt:lpstr>Segment Workings 1_2012</vt:lpstr>
      <vt:lpstr>Segment Workings 1_2011</vt:lpstr>
      <vt:lpstr>Segmental Workings 2 _2012</vt:lpstr>
      <vt:lpstr>Segmental Workings 2_2011</vt:lpstr>
      <vt:lpstr>Note 2 - Segmental Reportin 14</vt:lpstr>
      <vt:lpstr>Note 2</vt:lpstr>
      <vt:lpstr>Note 3</vt:lpstr>
      <vt:lpstr>RC Other Expenditure Final</vt:lpstr>
      <vt:lpstr>Other Expenditure_2012</vt:lpstr>
      <vt:lpstr>Other Expenditure_2011</vt:lpstr>
      <vt:lpstr>tmpscrapsheet</vt:lpstr>
      <vt:lpstr>Note 4</vt:lpstr>
      <vt:lpstr>Note 5</vt:lpstr>
      <vt:lpstr>Note 6</vt:lpstr>
      <vt:lpstr>Note 7</vt:lpstr>
      <vt:lpstr>Note 8</vt:lpstr>
      <vt:lpstr>Note 9</vt:lpstr>
      <vt:lpstr>Note 10 </vt:lpstr>
      <vt:lpstr>Note 11</vt:lpstr>
      <vt:lpstr>Note 12</vt:lpstr>
      <vt:lpstr>Note 13</vt:lpstr>
      <vt:lpstr>Note 14</vt:lpstr>
      <vt:lpstr>Note 15</vt:lpstr>
      <vt:lpstr>'Note 2 - Segmental Reportin 14'!Print_Area</vt:lpstr>
      <vt:lpstr>'Note 3'!Print_Area</vt:lpstr>
      <vt:lpstr>SoCNE!Print_Area</vt:lpstr>
      <vt:lpstr>'Trial Balance RML'!Print_Area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Stevenson</dc:creator>
  <cp:lastModifiedBy>Debra Shirtcliffe</cp:lastModifiedBy>
  <cp:lastPrinted>2023-07-10T14:49:08Z</cp:lastPrinted>
  <dcterms:created xsi:type="dcterms:W3CDTF">2008-04-18T14:30:44Z</dcterms:created>
  <dcterms:modified xsi:type="dcterms:W3CDTF">2023-07-10T15:17:12Z</dcterms:modified>
</cp:coreProperties>
</file>